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Entidades\Contraloría\"/>
    </mc:Choice>
  </mc:AlternateContent>
  <xr:revisionPtr revIDLastSave="0" documentId="8_{3619865D-8874-4025-BD67-A42A39FBF0C4}" xr6:coauthVersionLast="45" xr6:coauthVersionMax="45" xr10:uidLastSave="{00000000-0000-0000-0000-000000000000}"/>
  <bookViews>
    <workbookView xWindow="-120" yWindow="-120" windowWidth="20730" windowHeight="11160" tabRatio="825" activeTab="1" xr2:uid="{00000000-000D-0000-FFFF-FFFF00000000}"/>
  </bookViews>
  <sheets>
    <sheet name="Índice" sheetId="55" r:id="rId1"/>
    <sheet name="F-01" sheetId="88" r:id="rId2"/>
    <sheet name="F-02" sheetId="73" r:id="rId3"/>
    <sheet name="F-03" sheetId="70" r:id="rId4"/>
    <sheet name="F-04" sheetId="30" r:id="rId5"/>
    <sheet name="F-05" sheetId="76" r:id="rId6"/>
    <sheet name="F-06" sheetId="57" r:id="rId7"/>
    <sheet name="F-07" sheetId="9" r:id="rId8"/>
    <sheet name="F-08" sheetId="21" r:id="rId9"/>
    <sheet name="F-09" sheetId="84" r:id="rId10"/>
    <sheet name="F-10" sheetId="85" r:id="rId11"/>
    <sheet name="F-11" sheetId="86" r:id="rId12"/>
    <sheet name="F-12" sheetId="33" r:id="rId13"/>
    <sheet name="F-13" sheetId="83" r:id="rId14"/>
    <sheet name="F-14" sheetId="90" r:id="rId15"/>
    <sheet name="F-15" sheetId="82" r:id="rId16"/>
    <sheet name="F-16" sheetId="89" r:id="rId17"/>
    <sheet name="F-17" sheetId="81" r:id="rId18"/>
    <sheet name="F-18" sheetId="93" r:id="rId19"/>
    <sheet name="Hoja1" sheetId="78" state="hidden" r:id="rId20"/>
  </sheets>
  <definedNames>
    <definedName name="_xlnm._FilterDatabase" localSheetId="14" hidden="1">'F-14'!$A$5:$J$45</definedName>
    <definedName name="_xlnm._FilterDatabase" localSheetId="17" hidden="1">'F-17'!$A$5:$P$4062</definedName>
    <definedName name="_xlnm.Print_Area" localSheetId="1">'F-01'!$A$1:$N$18</definedName>
    <definedName name="_xlnm.Print_Area" localSheetId="5">'F-05'!$A$1:$D$51</definedName>
    <definedName name="_xlnm.Print_Area" localSheetId="6">'F-06'!$A$1:$N$51</definedName>
    <definedName name="_xlnm.Print_Area" localSheetId="7">'F-07'!$A$1:$Q$27</definedName>
    <definedName name="_xlnm.Print_Area" localSheetId="8">'F-08'!$A$1:$R$17</definedName>
    <definedName name="_xlnm.Print_Area" localSheetId="9">'F-09'!$A$1:$X$38</definedName>
    <definedName name="_xlnm.Print_Area" localSheetId="10">'F-10'!$A$1:$I$24</definedName>
    <definedName name="_xlnm.Print_Area" localSheetId="11">'F-11'!$A$1:$AI$52</definedName>
    <definedName name="_xlnm.Print_Area" localSheetId="12">'F-12'!$B$1:$K$43</definedName>
    <definedName name="_xlnm.Print_Area" localSheetId="13">'F-13'!$A$1:$N$12</definedName>
    <definedName name="_xlnm.Print_Area" localSheetId="14">'F-14'!$A$1:$J$46</definedName>
    <definedName name="_xlnm.Print_Area" localSheetId="15">'F-15'!$B$17:$I$91</definedName>
    <definedName name="_xlnm.Print_Area" localSheetId="16">'F-16'!$A$1:$H$51</definedName>
    <definedName name="_xlnm.Print_Area" localSheetId="17">'F-17'!$A$1:$P$797</definedName>
    <definedName name="_xlnm.Print_Area" localSheetId="18">'F-18'!$A$1:$N$27</definedName>
    <definedName name="_xlnm.Print_Area" localSheetId="0">Índice!$A$1:$E$35</definedName>
    <definedName name="dd" localSheetId="1">#REF!</definedName>
    <definedName name="dd" localSheetId="2">#REF!</definedName>
    <definedName name="dd" localSheetId="3">#REF!</definedName>
    <definedName name="dd" localSheetId="5">#REF!</definedName>
    <definedName name="dd" localSheetId="9">#REF!</definedName>
    <definedName name="dd" localSheetId="10">#REF!</definedName>
    <definedName name="dd" localSheetId="11">#REF!</definedName>
    <definedName name="dd" localSheetId="13">#REF!</definedName>
    <definedName name="dd" localSheetId="14">#REF!</definedName>
    <definedName name="dd" localSheetId="15">#REF!</definedName>
    <definedName name="dd" localSheetId="16">#REF!</definedName>
    <definedName name="dd" localSheetId="17">#REF!</definedName>
    <definedName name="dd" localSheetId="18">#REF!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0">#REF!</definedName>
    <definedName name="DIRECREC" localSheetId="11">#REF!</definedName>
    <definedName name="DIRECREC" localSheetId="13">#REF!</definedName>
    <definedName name="DIRECREC" localSheetId="14">#REF!</definedName>
    <definedName name="DIRECREC" localSheetId="15">#REF!</definedName>
    <definedName name="DIRECREC" localSheetId="16">#REF!</definedName>
    <definedName name="DIRECREC" localSheetId="17">#REF!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0">#REF!</definedName>
    <definedName name="DONAC" localSheetId="11">#REF!</definedName>
    <definedName name="DONAC" localSheetId="13">#REF!</definedName>
    <definedName name="DONAC" localSheetId="14">#REF!</definedName>
    <definedName name="DONAC" localSheetId="15">#REF!</definedName>
    <definedName name="DONAC" localSheetId="16">#REF!</definedName>
    <definedName name="DONAC" localSheetId="17">#REF!</definedName>
    <definedName name="DONAC" localSheetId="18">#REF!</definedName>
    <definedName name="DONAC">#REF!</definedName>
    <definedName name="EE" localSheetId="1">#REF!</definedName>
    <definedName name="EE" localSheetId="2">#REF!</definedName>
    <definedName name="EE" localSheetId="3">#REF!</definedName>
    <definedName name="EE" localSheetId="5">#REF!</definedName>
    <definedName name="EE" localSheetId="9">#REF!</definedName>
    <definedName name="EE" localSheetId="10">#REF!</definedName>
    <definedName name="EE" localSheetId="11">#REF!</definedName>
    <definedName name="EE" localSheetId="13">#REF!</definedName>
    <definedName name="EE" localSheetId="14">#REF!</definedName>
    <definedName name="EE" localSheetId="15">#REF!</definedName>
    <definedName name="EE" localSheetId="16">#REF!</definedName>
    <definedName name="EE" localSheetId="17">#REF!</definedName>
    <definedName name="EE" localSheetId="18">#REF!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0">#REF!</definedName>
    <definedName name="RECORD" localSheetId="11">#REF!</definedName>
    <definedName name="RECORD" localSheetId="13">#REF!</definedName>
    <definedName name="RECORD" localSheetId="14">#REF!</definedName>
    <definedName name="RECORD" localSheetId="15">#REF!</definedName>
    <definedName name="RECORD" localSheetId="16">#REF!</definedName>
    <definedName name="RECORD" localSheetId="17">#REF!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0">#REF!</definedName>
    <definedName name="RECPUB" localSheetId="11">#REF!</definedName>
    <definedName name="RECPUB" localSheetId="13">#REF!</definedName>
    <definedName name="RECPUB" localSheetId="14">#REF!</definedName>
    <definedName name="RECPUB" localSheetId="15">#REF!</definedName>
    <definedName name="RECPUB" localSheetId="16">#REF!</definedName>
    <definedName name="RECPUB" localSheetId="17">#REF!</definedName>
    <definedName name="RECPUB" localSheetId="18">#REF!</definedName>
    <definedName name="RECPUB">#REF!</definedName>
    <definedName name="_xlnm.Print_Titles" localSheetId="1">'F-01'!$3:$3</definedName>
    <definedName name="_xlnm.Print_Titles" localSheetId="14">'F-14'!$1:$5</definedName>
    <definedName name="_xlnm.Print_Titles" localSheetId="15">'F-15'!$17:$20</definedName>
    <definedName name="_xlnm.Print_Titles" localSheetId="17">'F-17'!$1:$5</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0">#REF!</definedName>
    <definedName name="XPRINT" localSheetId="11">#REF!</definedName>
    <definedName name="XPRINT" localSheetId="13">#REF!</definedName>
    <definedName name="XPRINT" localSheetId="14">#REF!</definedName>
    <definedName name="XPRINT" localSheetId="15">#REF!</definedName>
    <definedName name="XPRINT" localSheetId="16">#REF!</definedName>
    <definedName name="XPRINT" localSheetId="17">#REF!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0">#REF!</definedName>
    <definedName name="XPRINT2" localSheetId="11">#REF!</definedName>
    <definedName name="XPRINT2" localSheetId="13">#REF!</definedName>
    <definedName name="XPRINT2" localSheetId="14">#REF!</definedName>
    <definedName name="XPRINT2" localSheetId="15">#REF!</definedName>
    <definedName name="XPRINT2" localSheetId="16">#REF!</definedName>
    <definedName name="XPRINT2" localSheetId="17">#REF!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0">#REF!</definedName>
    <definedName name="XPRINT3" localSheetId="11">#REF!</definedName>
    <definedName name="XPRINT3" localSheetId="13">#REF!</definedName>
    <definedName name="XPRINT3" localSheetId="14">#REF!</definedName>
    <definedName name="XPRINT3" localSheetId="15">#REF!</definedName>
    <definedName name="XPRINT3" localSheetId="16">#REF!</definedName>
    <definedName name="XPRINT3" localSheetId="17">#REF!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0">#REF!</definedName>
    <definedName name="XPRINT4" localSheetId="11">#REF!</definedName>
    <definedName name="XPRINT4" localSheetId="13">#REF!</definedName>
    <definedName name="XPRINT4" localSheetId="14">#REF!</definedName>
    <definedName name="XPRINT4" localSheetId="15">#REF!</definedName>
    <definedName name="XPRINT4" localSheetId="16">#REF!</definedName>
    <definedName name="XPRINT4" localSheetId="17">#REF!</definedName>
    <definedName name="XPRINT4" localSheetId="18">#REF!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8" i="70" l="1"/>
  <c r="C50" i="70"/>
  <c r="C18" i="73"/>
  <c r="C63" i="73"/>
  <c r="E780" i="81" l="1"/>
  <c r="E779" i="81"/>
  <c r="E778" i="81"/>
  <c r="E777" i="81"/>
  <c r="E776" i="81"/>
  <c r="E775" i="81"/>
  <c r="E774" i="81"/>
  <c r="E773" i="81"/>
  <c r="E772" i="81"/>
  <c r="E771" i="81"/>
  <c r="E770" i="81"/>
  <c r="E769" i="81"/>
  <c r="E768" i="81"/>
  <c r="E767" i="81"/>
  <c r="E766" i="81"/>
  <c r="E765" i="81"/>
  <c r="E764" i="81"/>
  <c r="E763" i="81"/>
  <c r="E762" i="81"/>
  <c r="E761" i="81"/>
  <c r="E760" i="81"/>
  <c r="E759" i="81"/>
  <c r="E758" i="81"/>
  <c r="E757" i="81"/>
  <c r="E756" i="81"/>
  <c r="E755" i="81"/>
  <c r="E754" i="81"/>
  <c r="E753" i="81"/>
  <c r="E752" i="81"/>
  <c r="E751" i="81"/>
  <c r="E750" i="81"/>
  <c r="E749" i="81"/>
  <c r="E748" i="81"/>
  <c r="H27" i="89" l="1"/>
  <c r="G27" i="89"/>
  <c r="G13" i="82" l="1"/>
  <c r="E13" i="82"/>
  <c r="AG30" i="86" l="1"/>
  <c r="AG10" i="86"/>
  <c r="D98" i="70" l="1"/>
  <c r="D97" i="70"/>
  <c r="D96" i="70"/>
  <c r="D64" i="70"/>
  <c r="D62" i="70"/>
  <c r="D81" i="70"/>
  <c r="D80" i="70"/>
  <c r="D79" i="70"/>
  <c r="D41" i="73"/>
  <c r="D35" i="73"/>
  <c r="D44" i="70"/>
  <c r="D42" i="70"/>
  <c r="D27" i="70"/>
  <c r="D63" i="70"/>
  <c r="D25" i="70"/>
  <c r="F40" i="33" l="1"/>
  <c r="D13" i="73"/>
  <c r="D19" i="73"/>
  <c r="D108" i="73"/>
  <c r="D102" i="73" l="1"/>
  <c r="C246" i="70"/>
  <c r="C263" i="70" s="1"/>
  <c r="C27" i="70"/>
  <c r="C44" i="70" s="1"/>
  <c r="C102" i="73"/>
  <c r="C86" i="73"/>
  <c r="C13" i="73" l="1"/>
  <c r="C21" i="73" s="1"/>
  <c r="J8" i="33" l="1"/>
  <c r="K8" i="33" s="1"/>
  <c r="J9" i="33"/>
  <c r="K9" i="33" s="1"/>
  <c r="J10" i="33"/>
  <c r="K10" i="33" s="1"/>
  <c r="J11" i="33"/>
  <c r="J12" i="33"/>
  <c r="K12" i="33" s="1"/>
  <c r="J13" i="33"/>
  <c r="K13" i="33" s="1"/>
  <c r="J14" i="33"/>
  <c r="K14" i="33" s="1"/>
  <c r="J15" i="33"/>
  <c r="J16" i="33"/>
  <c r="K16" i="33" s="1"/>
  <c r="J17" i="33"/>
  <c r="K17" i="33" s="1"/>
  <c r="J18" i="33"/>
  <c r="K18" i="33" s="1"/>
  <c r="J19" i="33"/>
  <c r="K19" i="33" s="1"/>
  <c r="J20" i="33"/>
  <c r="K20" i="33" s="1"/>
  <c r="J21" i="33"/>
  <c r="J22" i="33"/>
  <c r="K22" i="33" s="1"/>
  <c r="J23" i="33"/>
  <c r="K23" i="33" s="1"/>
  <c r="J24" i="33"/>
  <c r="K24" i="33" s="1"/>
  <c r="J25" i="33"/>
  <c r="K25" i="33" s="1"/>
  <c r="J26" i="33"/>
  <c r="K26" i="33" s="1"/>
  <c r="J27" i="33"/>
  <c r="K27" i="33" s="1"/>
  <c r="J28" i="33"/>
  <c r="K28" i="33" s="1"/>
  <c r="J29" i="33"/>
  <c r="K29" i="33" s="1"/>
  <c r="J30" i="33"/>
  <c r="K30" i="33" s="1"/>
  <c r="J31" i="33"/>
  <c r="K31" i="33" s="1"/>
  <c r="J32" i="33"/>
  <c r="K32" i="33" s="1"/>
  <c r="J33" i="33"/>
  <c r="K33" i="33" s="1"/>
  <c r="J34" i="33"/>
  <c r="K34" i="33" s="1"/>
  <c r="J35" i="33"/>
  <c r="J36" i="33"/>
  <c r="J37" i="33"/>
  <c r="K37" i="33" s="1"/>
  <c r="J38" i="33"/>
  <c r="K38" i="33" s="1"/>
  <c r="J7" i="33"/>
  <c r="K7" i="33" s="1"/>
  <c r="H8" i="33" l="1"/>
  <c r="I8" i="33" s="1"/>
  <c r="H9" i="33"/>
  <c r="I9" i="33" s="1"/>
  <c r="H10" i="33"/>
  <c r="H11" i="33"/>
  <c r="H12" i="33"/>
  <c r="I12" i="33" s="1"/>
  <c r="H13" i="33"/>
  <c r="H14" i="33"/>
  <c r="I14" i="33" s="1"/>
  <c r="H15" i="33"/>
  <c r="H16" i="33"/>
  <c r="I16" i="33" s="1"/>
  <c r="H17" i="33"/>
  <c r="I17" i="33" s="1"/>
  <c r="H18" i="33"/>
  <c r="I18" i="33" s="1"/>
  <c r="H19" i="33"/>
  <c r="I19" i="33" s="1"/>
  <c r="H20" i="33"/>
  <c r="I20" i="33" s="1"/>
  <c r="H21" i="33"/>
  <c r="H22" i="33"/>
  <c r="I22" i="33" s="1"/>
  <c r="H23" i="33"/>
  <c r="I23" i="33" s="1"/>
  <c r="H24" i="33"/>
  <c r="I24" i="33" s="1"/>
  <c r="H25" i="33"/>
  <c r="I25" i="33" s="1"/>
  <c r="H26" i="33"/>
  <c r="I26" i="33" s="1"/>
  <c r="H27" i="33"/>
  <c r="I27" i="33" s="1"/>
  <c r="H28" i="33"/>
  <c r="I28" i="33" s="1"/>
  <c r="H29" i="33"/>
  <c r="I29" i="33" s="1"/>
  <c r="H30" i="33"/>
  <c r="I30" i="33" s="1"/>
  <c r="H31" i="33"/>
  <c r="I31" i="33" s="1"/>
  <c r="H32" i="33"/>
  <c r="I32" i="33" s="1"/>
  <c r="H33" i="33"/>
  <c r="I33" i="33" s="1"/>
  <c r="H34" i="33"/>
  <c r="I34" i="33" s="1"/>
  <c r="H35" i="33"/>
  <c r="H36" i="33"/>
  <c r="H37" i="33"/>
  <c r="I37" i="33" s="1"/>
  <c r="H38" i="33"/>
  <c r="I38" i="33" s="1"/>
  <c r="H39" i="33"/>
  <c r="H7" i="33"/>
  <c r="I7" i="33" s="1"/>
  <c r="L8" i="84" l="1"/>
  <c r="AG33" i="86" l="1"/>
  <c r="Y33" i="86"/>
  <c r="X33" i="86"/>
  <c r="W33" i="86"/>
  <c r="V33" i="86"/>
  <c r="U33" i="86"/>
  <c r="T33" i="86"/>
  <c r="S33" i="86"/>
  <c r="AH32" i="86"/>
  <c r="AG32" i="86"/>
  <c r="AC32" i="86"/>
  <c r="Z32" i="86"/>
  <c r="N32" i="86"/>
  <c r="K32" i="86"/>
  <c r="O32" i="86" s="1"/>
  <c r="P32" i="86" s="1"/>
  <c r="AH31" i="86"/>
  <c r="AG31" i="86"/>
  <c r="AC31" i="86"/>
  <c r="Z31" i="86"/>
  <c r="N31" i="86"/>
  <c r="K31" i="86"/>
  <c r="AH30" i="86"/>
  <c r="AC30" i="86"/>
  <c r="Z30" i="86"/>
  <c r="N30" i="86"/>
  <c r="K30" i="86"/>
  <c r="AH29" i="86"/>
  <c r="AG29" i="86"/>
  <c r="AC29" i="86"/>
  <c r="Z29" i="86"/>
  <c r="N29" i="86"/>
  <c r="K29" i="86"/>
  <c r="AH28" i="86"/>
  <c r="AG28" i="86"/>
  <c r="AC28" i="86"/>
  <c r="Z28" i="86"/>
  <c r="N28" i="86"/>
  <c r="K28" i="86"/>
  <c r="AH27" i="86"/>
  <c r="AG27" i="86"/>
  <c r="AC27" i="86"/>
  <c r="Z27" i="86"/>
  <c r="N27" i="86"/>
  <c r="K27" i="86"/>
  <c r="AB26" i="86"/>
  <c r="AA26" i="86"/>
  <c r="R26" i="86"/>
  <c r="Q26" i="86"/>
  <c r="M26" i="86"/>
  <c r="L26" i="86"/>
  <c r="C26" i="86"/>
  <c r="B26" i="86"/>
  <c r="AH25" i="86"/>
  <c r="AG25" i="86"/>
  <c r="AC25" i="86"/>
  <c r="Z25" i="86"/>
  <c r="N25" i="86"/>
  <c r="K25" i="86"/>
  <c r="O25" i="86" s="1"/>
  <c r="P25" i="86" s="1"/>
  <c r="AH24" i="86"/>
  <c r="AG24" i="86"/>
  <c r="AC24" i="86"/>
  <c r="Z24" i="86"/>
  <c r="N24" i="86"/>
  <c r="K24" i="86"/>
  <c r="AH23" i="86"/>
  <c r="AG23" i="86"/>
  <c r="AC23" i="86"/>
  <c r="Z23" i="86"/>
  <c r="AD23" i="86" s="1"/>
  <c r="AE23" i="86" s="1"/>
  <c r="AI23" i="86" s="1"/>
  <c r="N23" i="86"/>
  <c r="K23" i="86"/>
  <c r="AH22" i="86"/>
  <c r="AG22" i="86"/>
  <c r="AC22" i="86"/>
  <c r="Z22" i="86"/>
  <c r="AD22" i="86" s="1"/>
  <c r="AE22" i="86" s="1"/>
  <c r="AI22" i="86" s="1"/>
  <c r="N22" i="86"/>
  <c r="K22" i="86"/>
  <c r="O22" i="86" s="1"/>
  <c r="P22" i="86" s="1"/>
  <c r="AF22" i="86" s="1"/>
  <c r="AH21" i="86"/>
  <c r="AG21" i="86"/>
  <c r="AC21" i="86"/>
  <c r="Z21" i="86"/>
  <c r="AD21" i="86" s="1"/>
  <c r="AE21" i="86" s="1"/>
  <c r="AI21" i="86" s="1"/>
  <c r="N21" i="86"/>
  <c r="K21" i="86"/>
  <c r="O21" i="86" s="1"/>
  <c r="P21" i="86" s="1"/>
  <c r="AH20" i="86"/>
  <c r="AG20" i="86"/>
  <c r="AC20" i="86"/>
  <c r="Z20" i="86"/>
  <c r="N20" i="86"/>
  <c r="K20" i="86"/>
  <c r="O20" i="86" s="1"/>
  <c r="P20" i="86" s="1"/>
  <c r="AH19" i="86"/>
  <c r="AG19" i="86"/>
  <c r="AC19" i="86"/>
  <c r="Z19" i="86"/>
  <c r="AD19" i="86" s="1"/>
  <c r="AE19" i="86" s="1"/>
  <c r="AI19" i="86" s="1"/>
  <c r="N19" i="86"/>
  <c r="K19" i="86"/>
  <c r="AH18" i="86"/>
  <c r="AG18" i="86"/>
  <c r="AC18" i="86"/>
  <c r="Z18" i="86"/>
  <c r="AD18" i="86" s="1"/>
  <c r="N18" i="86"/>
  <c r="K18" i="86"/>
  <c r="O18" i="86" s="1"/>
  <c r="AB17" i="86"/>
  <c r="AA17" i="86"/>
  <c r="R17" i="86"/>
  <c r="Q17" i="86"/>
  <c r="M17" i="86"/>
  <c r="L17" i="86"/>
  <c r="C17" i="86"/>
  <c r="B17" i="86"/>
  <c r="AH16" i="86"/>
  <c r="AG16" i="86"/>
  <c r="AC16" i="86"/>
  <c r="Z16" i="86"/>
  <c r="N16" i="86"/>
  <c r="K16" i="86"/>
  <c r="AH15" i="86"/>
  <c r="AG15" i="86"/>
  <c r="AC15" i="86"/>
  <c r="Z15" i="86"/>
  <c r="N15" i="86"/>
  <c r="K15" i="86"/>
  <c r="AH14" i="86"/>
  <c r="AG14" i="86"/>
  <c r="AC14" i="86"/>
  <c r="Z14" i="86"/>
  <c r="N14" i="86"/>
  <c r="K14" i="86"/>
  <c r="AH13" i="86"/>
  <c r="AG13" i="86"/>
  <c r="AC13" i="86"/>
  <c r="Z13" i="86"/>
  <c r="N13" i="86"/>
  <c r="K13" i="86"/>
  <c r="AH12" i="86"/>
  <c r="AG12" i="86"/>
  <c r="AC12" i="86"/>
  <c r="Z12" i="86"/>
  <c r="N12" i="86"/>
  <c r="K12" i="86"/>
  <c r="AH11" i="86"/>
  <c r="AG11" i="86"/>
  <c r="AC11" i="86"/>
  <c r="Z11" i="86"/>
  <c r="N11" i="86"/>
  <c r="K11" i="86"/>
  <c r="AH10" i="86"/>
  <c r="AC10" i="86"/>
  <c r="Z10" i="86"/>
  <c r="N10" i="86"/>
  <c r="K10" i="86"/>
  <c r="AB9" i="86"/>
  <c r="AA9" i="86"/>
  <c r="R9" i="86"/>
  <c r="Q9" i="86"/>
  <c r="M9" i="86"/>
  <c r="L9" i="86"/>
  <c r="C9" i="86"/>
  <c r="B9" i="86"/>
  <c r="H6" i="85"/>
  <c r="AH26" i="86" l="1"/>
  <c r="AH33" i="86" s="1"/>
  <c r="O19" i="86"/>
  <c r="P19" i="86" s="1"/>
  <c r="AD20" i="86"/>
  <c r="AE20" i="86" s="1"/>
  <c r="AI20" i="86" s="1"/>
  <c r="O23" i="86"/>
  <c r="P23" i="86" s="1"/>
  <c r="AD24" i="86"/>
  <c r="AE24" i="86" s="1"/>
  <c r="AI24" i="86" s="1"/>
  <c r="O31" i="86"/>
  <c r="P31" i="86" s="1"/>
  <c r="AD32" i="86"/>
  <c r="AE32" i="86" s="1"/>
  <c r="AI32" i="86" s="1"/>
  <c r="AD31" i="86"/>
  <c r="AE31" i="86" s="1"/>
  <c r="AI31" i="86" s="1"/>
  <c r="AD12" i="86"/>
  <c r="AE12" i="86" s="1"/>
  <c r="AI12" i="86" s="1"/>
  <c r="O10" i="86"/>
  <c r="O11" i="86"/>
  <c r="P11" i="86" s="1"/>
  <c r="O15" i="86"/>
  <c r="P15" i="86" s="1"/>
  <c r="AD14" i="86"/>
  <c r="AE14" i="86" s="1"/>
  <c r="AI14" i="86" s="1"/>
  <c r="AF21" i="86"/>
  <c r="Z9" i="86"/>
  <c r="O13" i="86"/>
  <c r="P13" i="86" s="1"/>
  <c r="AH9" i="86"/>
  <c r="M33" i="86"/>
  <c r="Z26" i="86"/>
  <c r="O30" i="86"/>
  <c r="P30" i="86" s="1"/>
  <c r="AF30" i="86" s="1"/>
  <c r="K9" i="86"/>
  <c r="AD11" i="86"/>
  <c r="AE11" i="86" s="1"/>
  <c r="AI11" i="86" s="1"/>
  <c r="O14" i="86"/>
  <c r="P14" i="86" s="1"/>
  <c r="AF14" i="86" s="1"/>
  <c r="AD15" i="86"/>
  <c r="AE15" i="86" s="1"/>
  <c r="AI15" i="86" s="1"/>
  <c r="AH17" i="86"/>
  <c r="R33" i="86"/>
  <c r="O29" i="86"/>
  <c r="P29" i="86" s="1"/>
  <c r="AD30" i="86"/>
  <c r="AE30" i="86" s="1"/>
  <c r="AI30" i="86" s="1"/>
  <c r="AF19" i="86"/>
  <c r="AF23" i="86"/>
  <c r="AA33" i="86"/>
  <c r="N9" i="86"/>
  <c r="AB33" i="86"/>
  <c r="O28" i="86"/>
  <c r="P28" i="86" s="1"/>
  <c r="AD29" i="86"/>
  <c r="AE29" i="86" s="1"/>
  <c r="AI29" i="86" s="1"/>
  <c r="B33" i="86"/>
  <c r="AC9" i="86"/>
  <c r="O12" i="86"/>
  <c r="P12" i="86" s="1"/>
  <c r="AD13" i="86"/>
  <c r="AE13" i="86" s="1"/>
  <c r="AI13" i="86" s="1"/>
  <c r="O16" i="86"/>
  <c r="P16" i="86" s="1"/>
  <c r="K17" i="86"/>
  <c r="N17" i="86"/>
  <c r="AC17" i="86"/>
  <c r="C33" i="86"/>
  <c r="O27" i="86"/>
  <c r="O26" i="86" s="1"/>
  <c r="AD28" i="86"/>
  <c r="AE28" i="86" s="1"/>
  <c r="AI28" i="86" s="1"/>
  <c r="L33" i="86"/>
  <c r="N26" i="86"/>
  <c r="AD16" i="86"/>
  <c r="AE16" i="86" s="1"/>
  <c r="AI16" i="86" s="1"/>
  <c r="O24" i="86"/>
  <c r="P24" i="86" s="1"/>
  <c r="AF24" i="86" s="1"/>
  <c r="AD25" i="86"/>
  <c r="AE25" i="86" s="1"/>
  <c r="AI25" i="86" s="1"/>
  <c r="Q33" i="86"/>
  <c r="AC26" i="86"/>
  <c r="P18" i="86"/>
  <c r="AE18" i="86"/>
  <c r="AF20" i="86"/>
  <c r="P10" i="86"/>
  <c r="AF29" i="86"/>
  <c r="AD10" i="86"/>
  <c r="Z17" i="86"/>
  <c r="Z33" i="86" s="1"/>
  <c r="AD27" i="86"/>
  <c r="K26" i="86"/>
  <c r="G22" i="85"/>
  <c r="E22" i="85"/>
  <c r="C22" i="85"/>
  <c r="I21" i="85"/>
  <c r="H21" i="85"/>
  <c r="I20" i="85"/>
  <c r="H20" i="85"/>
  <c r="I16" i="85"/>
  <c r="H16" i="85"/>
  <c r="I15" i="85"/>
  <c r="H15" i="85"/>
  <c r="I13" i="85"/>
  <c r="H13" i="85"/>
  <c r="I11" i="85"/>
  <c r="H11" i="85"/>
  <c r="I10" i="85"/>
  <c r="H10" i="85"/>
  <c r="I6" i="85"/>
  <c r="C7" i="84"/>
  <c r="K7" i="84"/>
  <c r="N7" i="84"/>
  <c r="V7" i="84"/>
  <c r="V35" i="84" s="1"/>
  <c r="W7" i="84"/>
  <c r="L9" i="84"/>
  <c r="L10" i="84"/>
  <c r="L11" i="84"/>
  <c r="L12" i="84"/>
  <c r="L13" i="84"/>
  <c r="L14" i="84"/>
  <c r="C15" i="84"/>
  <c r="K15" i="84"/>
  <c r="N15" i="84"/>
  <c r="V15" i="84"/>
  <c r="W15" i="84"/>
  <c r="L16" i="84"/>
  <c r="L17" i="84"/>
  <c r="L18" i="84"/>
  <c r="L19" i="84"/>
  <c r="L20" i="84"/>
  <c r="L21" i="84"/>
  <c r="L22" i="84"/>
  <c r="L23" i="84"/>
  <c r="C24" i="84"/>
  <c r="K24" i="84"/>
  <c r="N24" i="84"/>
  <c r="V24" i="84"/>
  <c r="W24" i="84"/>
  <c r="L25" i="84"/>
  <c r="L26" i="84"/>
  <c r="L27" i="84"/>
  <c r="L28" i="84"/>
  <c r="L29" i="84"/>
  <c r="L30" i="84"/>
  <c r="D31" i="84"/>
  <c r="D35" i="84" s="1"/>
  <c r="J31" i="84"/>
  <c r="J35" i="84" s="1"/>
  <c r="K31" i="84"/>
  <c r="O31" i="84"/>
  <c r="U31" i="84"/>
  <c r="U35" i="84" s="1"/>
  <c r="V31" i="84"/>
  <c r="L32" i="84"/>
  <c r="W32" i="84"/>
  <c r="L33" i="84"/>
  <c r="W33" i="84"/>
  <c r="L34" i="84"/>
  <c r="W34" i="84"/>
  <c r="O35" i="84"/>
  <c r="AF12" i="86" l="1"/>
  <c r="AF32" i="86"/>
  <c r="N35" i="84"/>
  <c r="AF31" i="86"/>
  <c r="N33" i="86"/>
  <c r="AF15" i="86"/>
  <c r="K35" i="84"/>
  <c r="P27" i="86"/>
  <c r="AF28" i="86"/>
  <c r="L24" i="84"/>
  <c r="L7" i="84"/>
  <c r="K33" i="86"/>
  <c r="AC33" i="86"/>
  <c r="AF16" i="86"/>
  <c r="AD17" i="86"/>
  <c r="O9" i="86"/>
  <c r="AF25" i="86"/>
  <c r="I22" i="85"/>
  <c r="AF13" i="86"/>
  <c r="O17" i="86"/>
  <c r="O33" i="86" s="1"/>
  <c r="W31" i="84"/>
  <c r="W35" i="84" s="1"/>
  <c r="C35" i="84"/>
  <c r="L31" i="84"/>
  <c r="L15" i="84"/>
  <c r="AF11" i="86"/>
  <c r="AE10" i="86"/>
  <c r="AD9" i="86"/>
  <c r="AF10" i="86"/>
  <c r="P9" i="86"/>
  <c r="AE27" i="86"/>
  <c r="AF27" i="86" s="1"/>
  <c r="AF26" i="86" s="1"/>
  <c r="AF33" i="86" s="1"/>
  <c r="AD26" i="86"/>
  <c r="P17" i="86"/>
  <c r="AF18" i="86"/>
  <c r="AE17" i="86"/>
  <c r="AI18" i="86"/>
  <c r="AI17" i="86" s="1"/>
  <c r="P26" i="86"/>
  <c r="AD33" i="86" l="1"/>
  <c r="L35" i="84"/>
  <c r="AE26" i="86"/>
  <c r="AI27" i="86"/>
  <c r="AI26" i="86" s="1"/>
  <c r="P33" i="86"/>
  <c r="AI10" i="86"/>
  <c r="AI9" i="86" s="1"/>
  <c r="AE9" i="86"/>
  <c r="AI33" i="86" l="1"/>
  <c r="AE33" i="86"/>
  <c r="F9" i="83" l="1"/>
  <c r="F7" i="83"/>
  <c r="F11" i="83" s="1"/>
  <c r="E88" i="82"/>
  <c r="G54" i="82"/>
  <c r="G51" i="82"/>
  <c r="F51" i="82"/>
  <c r="F88" i="82" s="1"/>
  <c r="G49" i="82"/>
  <c r="F49" i="82"/>
  <c r="G25" i="82"/>
  <c r="F25" i="82"/>
  <c r="G88" i="82" l="1"/>
  <c r="G40" i="33"/>
  <c r="C40" i="33" l="1"/>
  <c r="D40" i="33"/>
  <c r="E40" i="33" l="1"/>
  <c r="I40" i="33" l="1"/>
  <c r="J40" i="33"/>
  <c r="K40" i="33" s="1"/>
  <c r="H40" i="33"/>
  <c r="C214" i="70"/>
  <c r="C153" i="70"/>
  <c r="C81" i="70"/>
  <c r="C98" i="70" s="1"/>
  <c r="C87" i="70"/>
  <c r="C104" i="70" s="1"/>
  <c r="C64" i="73" l="1"/>
  <c r="C40" i="73"/>
  <c r="C35" i="73"/>
  <c r="L8" i="21" l="1"/>
  <c r="E12" i="21"/>
  <c r="G8" i="21"/>
  <c r="E8" i="21"/>
  <c r="F8" i="21"/>
  <c r="H8" i="21"/>
  <c r="D8" i="21"/>
  <c r="E15" i="21"/>
  <c r="E16" i="21" s="1"/>
  <c r="F15" i="21"/>
  <c r="G15" i="21"/>
  <c r="H15" i="21"/>
  <c r="L15" i="21"/>
  <c r="L16" i="21" s="1"/>
  <c r="D15" i="21"/>
  <c r="I11" i="21"/>
  <c r="Q11" i="21" s="1"/>
  <c r="N7" i="21"/>
  <c r="N15" i="21" s="1"/>
  <c r="I7" i="21"/>
  <c r="I15" i="21" s="1"/>
  <c r="I10" i="21"/>
  <c r="L14" i="21"/>
  <c r="E14" i="21"/>
  <c r="F14" i="21"/>
  <c r="G14" i="21"/>
  <c r="H14" i="21"/>
  <c r="D14" i="21"/>
  <c r="N6" i="21"/>
  <c r="N14" i="21" s="1"/>
  <c r="I6" i="21"/>
  <c r="E13" i="21"/>
  <c r="F13" i="21"/>
  <c r="G13" i="21"/>
  <c r="H13" i="21"/>
  <c r="L13" i="21"/>
  <c r="D13" i="21"/>
  <c r="Q9" i="21"/>
  <c r="I9" i="21"/>
  <c r="N5" i="21"/>
  <c r="N13" i="21" s="1"/>
  <c r="I5" i="21"/>
  <c r="D26" i="9"/>
  <c r="E26" i="9"/>
  <c r="F26" i="9"/>
  <c r="G26" i="9"/>
  <c r="K26" i="9"/>
  <c r="C26" i="9"/>
  <c r="M12" i="9"/>
  <c r="H10" i="9"/>
  <c r="P10" i="9" s="1"/>
  <c r="H8" i="9"/>
  <c r="M8" i="9"/>
  <c r="E10" i="30"/>
  <c r="F10" i="30"/>
  <c r="G10" i="30"/>
  <c r="H10" i="30"/>
  <c r="L10" i="30"/>
  <c r="D10" i="30"/>
  <c r="I8" i="30"/>
  <c r="N8" i="30"/>
  <c r="N7" i="30"/>
  <c r="N10" i="30" s="1"/>
  <c r="I7" i="30"/>
  <c r="I10" i="30" s="1"/>
  <c r="P8" i="9" l="1"/>
  <c r="D16" i="21"/>
  <c r="H16" i="21"/>
  <c r="M26" i="9"/>
  <c r="G16" i="21"/>
  <c r="Q8" i="30"/>
  <c r="F16" i="21"/>
  <c r="N16" i="21"/>
  <c r="Q5" i="21"/>
  <c r="Q13" i="21" s="1"/>
  <c r="I13" i="21"/>
  <c r="P12" i="9"/>
  <c r="I12" i="21"/>
  <c r="N8" i="21"/>
  <c r="P26" i="9"/>
  <c r="Q8" i="9" s="1"/>
  <c r="H26" i="9"/>
  <c r="I8" i="21"/>
  <c r="Q7" i="30"/>
  <c r="I14" i="21"/>
  <c r="I16" i="21" s="1"/>
  <c r="Q7" i="21"/>
  <c r="Q10" i="21"/>
  <c r="Q12" i="21" s="1"/>
  <c r="Q6" i="21"/>
  <c r="Q10" i="30" l="1"/>
  <c r="R8" i="30" s="1"/>
  <c r="R7" i="30"/>
  <c r="R10" i="30" s="1"/>
  <c r="Q10" i="9"/>
  <c r="Q14" i="21"/>
  <c r="Q8" i="21"/>
  <c r="Q15" i="21"/>
  <c r="Q16" i="21" s="1"/>
  <c r="Q12" i="9"/>
  <c r="D328" i="70"/>
  <c r="C328" i="70"/>
  <c r="B328" i="70"/>
  <c r="D311" i="70"/>
  <c r="C311" i="70"/>
  <c r="B311" i="70"/>
  <c r="D294" i="70"/>
  <c r="C294" i="70"/>
  <c r="B294" i="70"/>
  <c r="D273" i="70"/>
  <c r="C273" i="70"/>
  <c r="B273" i="70"/>
  <c r="D256" i="70"/>
  <c r="C256" i="70"/>
  <c r="B256" i="70"/>
  <c r="D239" i="70"/>
  <c r="C239" i="70"/>
  <c r="B239" i="70"/>
  <c r="D218" i="70"/>
  <c r="C218" i="70"/>
  <c r="B218" i="70"/>
  <c r="D201" i="70"/>
  <c r="C201" i="70"/>
  <c r="B201" i="70"/>
  <c r="D184" i="70"/>
  <c r="C184" i="70"/>
  <c r="B184" i="70"/>
  <c r="Q26" i="9" l="1"/>
  <c r="D163" i="70"/>
  <c r="C163" i="70"/>
  <c r="B163" i="70"/>
  <c r="D146" i="70"/>
  <c r="C146" i="70"/>
  <c r="B146" i="70"/>
  <c r="D129" i="70"/>
  <c r="C129" i="70"/>
  <c r="B129" i="70"/>
  <c r="D108" i="70"/>
  <c r="C108" i="70"/>
  <c r="B108" i="70"/>
  <c r="D91" i="70"/>
  <c r="C91" i="70"/>
  <c r="B91" i="70"/>
  <c r="D74" i="70"/>
  <c r="C74" i="70"/>
  <c r="B74" i="70"/>
  <c r="D54" i="70"/>
  <c r="D132" i="73" l="1"/>
  <c r="C132" i="73"/>
  <c r="B132" i="73"/>
  <c r="D126" i="73"/>
  <c r="C126" i="73"/>
  <c r="B126" i="73"/>
  <c r="D120" i="73"/>
  <c r="C120" i="73"/>
  <c r="B120" i="73"/>
  <c r="D110" i="73"/>
  <c r="C110" i="73"/>
  <c r="B110" i="73"/>
  <c r="D104" i="73"/>
  <c r="C104" i="73"/>
  <c r="B104" i="73"/>
  <c r="D98" i="73"/>
  <c r="C98" i="73"/>
  <c r="B98" i="73"/>
  <c r="D88" i="73"/>
  <c r="C88" i="73"/>
  <c r="B88" i="73"/>
  <c r="D82" i="73"/>
  <c r="C82" i="73"/>
  <c r="B82" i="73"/>
  <c r="D76" i="73"/>
  <c r="C76" i="73"/>
  <c r="B76" i="73"/>
  <c r="D66" i="73"/>
  <c r="C66" i="73"/>
  <c r="B66" i="73"/>
  <c r="D60" i="73"/>
  <c r="C60" i="73"/>
  <c r="B60" i="73"/>
  <c r="D54" i="73"/>
  <c r="C54" i="73"/>
  <c r="B54" i="73"/>
  <c r="D43" i="73"/>
  <c r="C43" i="73"/>
  <c r="B43" i="73"/>
  <c r="D37" i="73"/>
  <c r="C37" i="73"/>
  <c r="B37" i="73"/>
  <c r="D31" i="73"/>
  <c r="C31" i="73"/>
  <c r="B31" i="73"/>
  <c r="C54" i="70" l="1"/>
  <c r="C37" i="70"/>
  <c r="D37" i="70"/>
  <c r="B54" i="70"/>
  <c r="B37" i="70"/>
  <c r="B20" i="70"/>
  <c r="C20" i="70"/>
  <c r="D20" i="70"/>
  <c r="D21" i="73"/>
  <c r="D15" i="73"/>
  <c r="C15" i="73"/>
  <c r="B21" i="73"/>
  <c r="B15" i="73"/>
  <c r="D9" i="73" l="1"/>
  <c r="B9" i="73" l="1"/>
  <c r="C9"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00000000-0006-0000-0100-000001000000}">
      <text>
        <r>
          <rPr>
            <sz val="8"/>
            <color indexed="81"/>
            <rFont val="Tahoma"/>
            <family val="2"/>
          </rPr>
          <t xml:space="preserve">
Nombre del Indicador</t>
        </r>
      </text>
    </comment>
  </commentList>
</comments>
</file>

<file path=xl/sharedStrings.xml><?xml version="1.0" encoding="utf-8"?>
<sst xmlns="http://schemas.openxmlformats.org/spreadsheetml/2006/main" count="38467" uniqueCount="6842">
  <si>
    <t>TOTAL</t>
  </si>
  <si>
    <t>RECURSOS PUBLICOS</t>
  </si>
  <si>
    <t>MONTO</t>
  </si>
  <si>
    <t>PROFESIONALES</t>
  </si>
  <si>
    <t>AUXILIARES</t>
  </si>
  <si>
    <t>DIRECTIVOS/FUNCIONARIOS</t>
  </si>
  <si>
    <t>FUENTE DE FINANCIAMIENTO</t>
  </si>
  <si>
    <t xml:space="preserve"> REMUNERATIVA</t>
  </si>
  <si>
    <t>CATEGORIA</t>
  </si>
  <si>
    <t>PEA</t>
  </si>
  <si>
    <t>S/.</t>
  </si>
  <si>
    <t>Est. %</t>
  </si>
  <si>
    <t>EST. %</t>
  </si>
  <si>
    <t>GASTOS CORRIENTES */</t>
  </si>
  <si>
    <t>TOTAL (A)</t>
  </si>
  <si>
    <t>OTROS</t>
  </si>
  <si>
    <t>COSTO ANUAL</t>
  </si>
  <si>
    <t>OBLIGACIONES DEL EMPLEADOR (CARGAS SOCIALES)</t>
  </si>
  <si>
    <t>GASTOS VARIABLES Y OCASIONALES</t>
  </si>
  <si>
    <t>COMBUSTIBLE Y LUBRICANTES</t>
  </si>
  <si>
    <t>SERVICIOS NO PERSONALES</t>
  </si>
  <si>
    <t>PROPINAS</t>
  </si>
  <si>
    <t>BIENES DISTRIBUCION GRATUITA</t>
  </si>
  <si>
    <t>PASAJES Y GASTOS DE TRANSPORTE</t>
  </si>
  <si>
    <t>CONTRATACION CON EMPRESAS DE SERVICIOS</t>
  </si>
  <si>
    <t>TRANSFERENCIAS CAFAE</t>
  </si>
  <si>
    <t>RUBROS</t>
  </si>
  <si>
    <t>OTROS SERVICIOS DE TERCEROS</t>
  </si>
  <si>
    <t>BIENES DE CONSUMO</t>
  </si>
  <si>
    <t>ALIMENTOS DE PERSONAS</t>
  </si>
  <si>
    <t>SEGUROS</t>
  </si>
  <si>
    <t>VIATICOS Y ASIGNACIONES</t>
  </si>
  <si>
    <t>NUEVOS SOLES</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</si>
  <si>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</si>
  <si>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</si>
  <si>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</si>
  <si>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</si>
  <si>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</si>
  <si>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</si>
  <si>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</si>
  <si>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</si>
  <si>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</si>
  <si>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</si>
  <si>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</si>
  <si>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</si>
  <si>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</si>
  <si>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</si>
  <si>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(PIA) = Presupuesto Institucional de Apertura</t>
  </si>
  <si>
    <t>TIPO DE ESTUDIO Y/O INFORME (*)</t>
  </si>
  <si>
    <t>(*) EL PRODUCTO QUE SE ADQUIERE</t>
  </si>
  <si>
    <t>NIVELES REMUNERATIVOS</t>
  </si>
  <si>
    <t>(1)</t>
  </si>
  <si>
    <t>(2)</t>
  </si>
  <si>
    <t>(3)</t>
  </si>
  <si>
    <t>(4)</t>
  </si>
  <si>
    <t>(5)</t>
  </si>
  <si>
    <t>(6)</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</si>
  <si>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</si>
  <si>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</si>
  <si>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</si>
  <si>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</si>
  <si>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</si>
  <si>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</si>
  <si>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</si>
  <si>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</si>
  <si>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</si>
  <si>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</si>
  <si>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</si>
  <si>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</si>
  <si>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</si>
  <si>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</si>
  <si>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</si>
  <si>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</si>
  <si>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 xml:space="preserve">    - OTROS (ESPECIFICAR)</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</si>
  <si>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</si>
  <si>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</si>
  <si>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</si>
  <si>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</si>
  <si>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</si>
  <si>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</si>
  <si>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</si>
  <si>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</si>
  <si>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</si>
  <si>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</si>
  <si>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</si>
  <si>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TIPO DE CONTRATO</t>
  </si>
  <si>
    <t>CAS</t>
  </si>
  <si>
    <t>PLIEGO</t>
  </si>
  <si>
    <t>UNIDAD EJECUTORA</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</si>
  <si>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</si>
  <si>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</si>
  <si>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</si>
  <si>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</si>
  <si>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</si>
  <si>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</si>
  <si>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</si>
  <si>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</si>
  <si>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</si>
  <si>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</si>
  <si>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</si>
  <si>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</si>
  <si>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</si>
  <si>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</si>
  <si>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</si>
  <si>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</si>
  <si>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</si>
  <si>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</si>
  <si>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</si>
  <si>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</si>
  <si>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</si>
  <si>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LA ESPECIALIDAD TOMANDO ENCUENTA HACIENDO REFERENCIA UNA O MAS DE LAS 25 FUNCIONES DEL CLASIFICADOR FUNCIONAL PROGRAMATICO</t>
  </si>
  <si>
    <t xml:space="preserve">CONTRAPRESTACIÓN MENSUAL </t>
  </si>
  <si>
    <t>FUNCIONES</t>
  </si>
  <si>
    <t>PPTO (PIA)</t>
  </si>
  <si>
    <t>3 Planeam. Gestión y Reserva</t>
  </si>
  <si>
    <t>Decreto Legislativo 728 (Regimen Privado)</t>
  </si>
  <si>
    <t>DNI</t>
  </si>
  <si>
    <t>Apellidos y Nombres</t>
  </si>
  <si>
    <t>Numero de contratos o renovaciones</t>
  </si>
  <si>
    <t>Meses Ejecutados</t>
  </si>
  <si>
    <t>Monto Ejecutado</t>
  </si>
  <si>
    <t>Fuente de Información</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</si>
  <si>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</si>
  <si>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</si>
  <si>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</si>
  <si>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</si>
  <si>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</si>
  <si>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</si>
  <si>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</si>
  <si>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</si>
  <si>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</si>
  <si>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</si>
  <si>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</si>
  <si>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</si>
  <si>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</si>
  <si>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</si>
  <si>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</si>
  <si>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</si>
  <si>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</si>
  <si>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</si>
  <si>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</si>
  <si>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</si>
  <si>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</si>
  <si>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</si>
  <si>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</si>
  <si>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</si>
  <si>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</si>
  <si>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</si>
  <si>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</si>
  <si>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</si>
  <si>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</si>
  <si>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</si>
  <si>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</si>
  <si>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</si>
  <si>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</si>
  <si>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</si>
  <si>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</si>
  <si>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</si>
  <si>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</si>
  <si>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</si>
  <si>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</si>
  <si>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</si>
  <si>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</si>
  <si>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</si>
  <si>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</si>
  <si>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</si>
  <si>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</si>
  <si>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</si>
  <si>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</si>
  <si>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</si>
  <si>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</si>
  <si>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</si>
  <si>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</si>
  <si>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</si>
  <si>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</si>
  <si>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</si>
  <si>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</si>
  <si>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</si>
  <si>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</si>
  <si>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</si>
  <si>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</si>
  <si>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</si>
  <si>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</si>
  <si>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</si>
  <si>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</si>
  <si>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</si>
  <si>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</si>
  <si>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</si>
  <si>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</si>
  <si>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</si>
  <si>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</si>
  <si>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</si>
  <si>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</si>
  <si>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</si>
  <si>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</si>
  <si>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</si>
  <si>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</si>
  <si>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</si>
  <si>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</si>
  <si>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</si>
  <si>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</si>
  <si>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</si>
  <si>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</si>
  <si>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</si>
  <si>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</si>
  <si>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</si>
  <si>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</si>
  <si>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</si>
  <si>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</si>
  <si>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</si>
  <si>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</si>
  <si>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</si>
  <si>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</si>
  <si>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</si>
  <si>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</si>
  <si>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</si>
  <si>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</si>
  <si>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</si>
  <si>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</si>
  <si>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</si>
  <si>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</si>
  <si>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</si>
  <si>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</si>
  <si>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</si>
  <si>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</si>
  <si>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</si>
  <si>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</si>
  <si>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</si>
  <si>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</si>
  <si>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</si>
  <si>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</si>
  <si>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</si>
  <si>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</si>
  <si>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</si>
  <si>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</si>
  <si>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</si>
  <si>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24 Previsión Social</t>
  </si>
  <si>
    <t>VIAJES</t>
  </si>
  <si>
    <t>SUMINISTROS PARA MANTENIMIENTO Y REPARACION</t>
  </si>
  <si>
    <t>SERVICIOS BASICOS, COMUNICACIONES, PUBLICIDAD Y DIFUSION</t>
  </si>
  <si>
    <t>COMBUSTIBLE, CARBURANTES, LUBRICANTES Y AFINES</t>
  </si>
  <si>
    <t>SERVICIOS DE LIMPIEZA, SEGURIDAD Y VIGILANCIA</t>
  </si>
  <si>
    <t>SERVICIO DE MANTENIMIENTO, ACONDICIONAMIENTO Y REPARA</t>
  </si>
  <si>
    <t>ALQUILERES DE MUEBLES E INMUEBLES</t>
  </si>
  <si>
    <t>MATERIALES Y UTILES</t>
  </si>
  <si>
    <t>REPUESTOS Y ACCESORIOS</t>
  </si>
  <si>
    <t>SERVICIOS ADMINISTRATIVOS, FINANCIEROS Y DE SEGUROS</t>
  </si>
  <si>
    <t>ENSERES</t>
  </si>
  <si>
    <t>SERVICIOS PROFESIONALES Y TECNICOS</t>
  </si>
  <si>
    <t>CONTRATO ADMINISTRATIVO DE SERVICIOS</t>
  </si>
  <si>
    <t>SUMINISTROS MEDICOS</t>
  </si>
  <si>
    <t>MATERIALES Y UTILES DE ENSEÑANZA</t>
  </si>
  <si>
    <t>SUMINISTROS PARA USO AGROPECUARIO, FORESTAL Y VETERIN</t>
  </si>
  <si>
    <t>COMPRA DE OTROS BIENES</t>
  </si>
  <si>
    <t>CAFAE MENSUAL (cada persona)</t>
  </si>
  <si>
    <t>Linea Base</t>
  </si>
  <si>
    <t>Meta 2021</t>
  </si>
  <si>
    <t>Responsable</t>
  </si>
  <si>
    <t>Resultado</t>
  </si>
  <si>
    <t>Proyectado</t>
  </si>
  <si>
    <t>Meta</t>
  </si>
  <si>
    <t>(…)</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</si>
  <si>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</si>
  <si>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</si>
  <si>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</si>
  <si>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</si>
  <si>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</si>
  <si>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</si>
  <si>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</si>
  <si>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</si>
  <si>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</si>
  <si>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</si>
  <si>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</si>
  <si>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</si>
  <si>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</si>
  <si>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</si>
  <si>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</si>
  <si>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</si>
  <si>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PLIEGO O ENTIDAD DEL SECTOR</t>
  </si>
  <si>
    <t>Nombre del Indicador</t>
  </si>
  <si>
    <t>OES.01</t>
  </si>
  <si>
    <t>Objetivo Estrategico Institucional
(Código y Enunciado)</t>
  </si>
  <si>
    <t>Objetivo Estrategico Sectorial
(Código)</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</si>
  <si>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</si>
  <si>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</si>
  <si>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</si>
  <si>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</si>
  <si>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</si>
  <si>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</si>
  <si>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</si>
  <si>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</si>
  <si>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</si>
  <si>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S/ (****)</t>
  </si>
  <si>
    <t>S/ Anual (****)</t>
  </si>
  <si>
    <t>Practicantes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</si>
  <si>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</si>
  <si>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</si>
  <si>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</si>
  <si>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</si>
  <si>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</si>
  <si>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</si>
  <si>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</si>
  <si>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</si>
  <si>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</si>
  <si>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</si>
  <si>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</si>
  <si>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</si>
  <si>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</si>
  <si>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</si>
  <si>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</si>
  <si>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</si>
  <si>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</si>
  <si>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</si>
  <si>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</si>
  <si>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</si>
  <si>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</si>
  <si>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</si>
  <si>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</si>
  <si>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</si>
  <si>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</si>
  <si>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</si>
  <si>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0001: Programa Articulado Nutricional</t>
  </si>
  <si>
    <t>0002: Salud Materno Neonatal</t>
  </si>
  <si>
    <t>0016: Tbc-Vih/Sida</t>
  </si>
  <si>
    <t>0017: Enfermedades Metaxenicas Y Zoonosis</t>
  </si>
  <si>
    <t>0018: Enfermedades No Transmisibles</t>
  </si>
  <si>
    <t>0024: Prevencion Y Control Del Cancer</t>
  </si>
  <si>
    <t>0030: Reduccion De Delitos Y Faltas Que Afectan La Seguridad Ciudadana</t>
  </si>
  <si>
    <t>0145: Mejora De La Calidad Del Servicio Electrico</t>
  </si>
  <si>
    <t>0146: Acceso De Las Familias A Vivienda Y Entorno Urbano Adecuado</t>
  </si>
  <si>
    <t>0147: Fortalecimiento De La Educacion Superior Tecnologica</t>
  </si>
  <si>
    <t>0148: Reduccion Del Tiempo, Inseguridad Y Costo Ambiental En El Transporte Urbano</t>
  </si>
  <si>
    <t>0149: Mejora Del Desempeño En Las Contrataciones Publicas</t>
  </si>
  <si>
    <t>PIA
POR PROGRAMA PRESUPUESTAL</t>
  </si>
  <si>
    <t>PIM
POR PROGRAMA PRESUPUESTAL</t>
  </si>
  <si>
    <t>EJECUCIÓN
POR PROGRAMA PRESUPUESTAL</t>
  </si>
  <si>
    <t>FORMATO 01: INDICADORES DE GESTIÓN SEGÚN OBJETIVOS ESTRATÉGICOS INSTITUCIONALES AL 2021</t>
  </si>
  <si>
    <t>SECTOR o GOB. REGIONAL:</t>
  </si>
  <si>
    <t>Decreto Legislativo 276 (Regimen Público)</t>
  </si>
  <si>
    <t>2019 (PIA)</t>
  </si>
  <si>
    <t>(*) DEBE COINCIDIR CON LOS MONTOS ASIGNADOS EN LA GENERICA 1. PERSONAL Y OBLIGACIONES SOCIALES CONSIDERADAS EN EL PRESUPUESTO</t>
  </si>
  <si>
    <t>INGRESOS PERSONAL PRESUPUESTO 2019</t>
  </si>
  <si>
    <t>TOTAL INGRESO ANUAL PEA (Proyección al 31 de diciembre de  2019)</t>
  </si>
  <si>
    <t>TOTAL INGRESO ANUAL PEA (Proyección al 31 de diciembre de 2020)</t>
  </si>
  <si>
    <t>PPTO 2019 
(PIA)</t>
  </si>
  <si>
    <t>Diferencia PIA (2019-2020)</t>
  </si>
  <si>
    <t>Variación % (2019-2020)</t>
  </si>
  <si>
    <t>(*) DEBE COINCIDIR CON LOS MONTOS ASIGNADOS EN LA GENERICA 3. BIENES Y SERVICIOS CONSIDERADAS EN EL PRESUPUESTO 2018 - 2019 - 2020</t>
  </si>
  <si>
    <t>EJECUCIÓN S/</t>
  </si>
  <si>
    <t>(*) Una línea por cada año fiscal, consignado en monto presupuestado por cada año presupuestal</t>
  </si>
  <si>
    <t>PERSONA JURIDICA (RUC)</t>
  </si>
  <si>
    <t>PERSONA NATURAL (DNI)</t>
  </si>
  <si>
    <t xml:space="preserve">       OFICIALES DE CRED. EXTERNO</t>
  </si>
  <si>
    <t>MONEDA</t>
  </si>
  <si>
    <t>FECHA DE APERTURA</t>
  </si>
  <si>
    <t>CUENTA</t>
  </si>
  <si>
    <t>BANCO / INSTITUCIÓN FINANCIERA</t>
  </si>
  <si>
    <t>CUENTAS BANCARIAS</t>
  </si>
  <si>
    <t>ESPECIFICACIONES RECURSOS PUBLICOS</t>
  </si>
  <si>
    <t>AÑO FISCAL 2019 (*)</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</si>
  <si>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</si>
  <si>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</si>
  <si>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</si>
  <si>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</si>
  <si>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</si>
  <si>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</si>
  <si>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</si>
  <si>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</si>
  <si>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</si>
  <si>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</si>
  <si>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</si>
  <si>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</si>
  <si>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</si>
  <si>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</si>
  <si>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</si>
  <si>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</si>
  <si>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</si>
  <si>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</si>
  <si>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</si>
  <si>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</si>
  <si>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</si>
  <si>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</si>
  <si>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</si>
  <si>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</si>
  <si>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</si>
  <si>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</si>
  <si>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</si>
  <si>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</si>
  <si>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</si>
  <si>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</si>
  <si>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</si>
  <si>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</si>
  <si>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</si>
  <si>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</si>
  <si>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</si>
  <si>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</si>
  <si>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</si>
  <si>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</si>
  <si>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</si>
  <si>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</si>
  <si>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</si>
  <si>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</si>
  <si>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</si>
  <si>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</si>
  <si>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</si>
  <si>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</si>
  <si>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</si>
  <si>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</si>
  <si>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</si>
  <si>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</si>
  <si>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</si>
  <si>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</si>
  <si>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</si>
  <si>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2020
(PIM 30 JUNIO)</t>
  </si>
  <si>
    <t>PPTO 2021 (PROYECTO)</t>
  </si>
  <si>
    <t>Variación % (2020-2021)</t>
  </si>
  <si>
    <t>Diferencia PIA (2020-2021)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</si>
  <si>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</si>
  <si>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</si>
  <si>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</si>
  <si>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</si>
  <si>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 Saldo al 31 de Diciembre de 2019</t>
  </si>
  <si>
    <t>(**) Saldo al 30 de Junio de 2020</t>
  </si>
  <si>
    <t>FORMATO 17: NOMBRES E INGRESOS MENSUALES DEL PERSONAL CONTRATADO FUERA DEL PAP EN LOS AÑOS FISCALES 2019 Y 2020</t>
  </si>
  <si>
    <t>FORMATO 18: ALQUILER DE INMUEBLES EN LOS AÑOS FISCALES 2019 Y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</si>
  <si>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</si>
  <si>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</si>
  <si>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</si>
  <si>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</si>
  <si>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</si>
  <si>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</si>
  <si>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</si>
  <si>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</si>
  <si>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</si>
  <si>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</si>
  <si>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</si>
  <si>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</si>
  <si>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</si>
  <si>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</si>
  <si>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</si>
  <si>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</si>
  <si>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</si>
  <si>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</si>
  <si>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</si>
  <si>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</si>
  <si>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</si>
  <si>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Toda Fuente de Financiamiento</t>
  </si>
  <si>
    <t>Fuente de Financiamiento: 1 Recursos Ordinarios</t>
  </si>
  <si>
    <t>Fuente de Financiamiento: 2 Recursos Directamente Recaudados</t>
  </si>
  <si>
    <t>Fuente de Financiamiento: 3 Recursos por Operaciones Oficiales de Crédito</t>
  </si>
  <si>
    <t>Fuente de Financiamiento: 4 Donaciones y Transferencias</t>
  </si>
  <si>
    <t>Fuente de Financiamiento: 5 Recursos Determinados</t>
  </si>
  <si>
    <t>19: CONTRALORIA GENERAL</t>
  </si>
  <si>
    <t>001 CONTRALORIA GENERAL</t>
  </si>
  <si>
    <t>002 GESTIÓN DE PROYECTOS Y FORTALECIMIENTO DE CAPACIDADES</t>
  </si>
  <si>
    <t>TODA FUENTE DE FINANCIAMIENTO</t>
  </si>
  <si>
    <t>VESTUARIOS Y TEXTILES</t>
  </si>
  <si>
    <t>GASTOS NOTARIALES</t>
  </si>
  <si>
    <t>23 1 1 1 1</t>
  </si>
  <si>
    <t>231311 231313</t>
  </si>
  <si>
    <t>23 1 11</t>
  </si>
  <si>
    <t>232111 232121</t>
  </si>
  <si>
    <t>232311 232312</t>
  </si>
  <si>
    <t>2327299 23273 23274 2327999 232710 232711 2327139</t>
  </si>
  <si>
    <t>232611 232621</t>
  </si>
  <si>
    <t>2321199 2321299 232123</t>
  </si>
  <si>
    <t>232122 232112</t>
  </si>
  <si>
    <t>SERVICIO DE CONSULTORIAS Y SIMILARES</t>
  </si>
  <si>
    <t>23271 23272</t>
  </si>
  <si>
    <t>LOCACION DE SERVICIOS RELACIONADAS AL ROL DE LA ENTIDAD</t>
  </si>
  <si>
    <t>Titulo Profesiónal, Técncio o Capacitación Ocupacional</t>
  </si>
  <si>
    <t>UE 002: GESTION DE PROYECTOS Y FORTALECIMIENTO DE CAPACIDADES</t>
  </si>
  <si>
    <t>SERVICIOS POR TERCEROS</t>
  </si>
  <si>
    <t>ASISTENCIA TECNICA EN LABORES DE MONITOREO Y PLNEAMIENTO</t>
  </si>
  <si>
    <t>ANTAYA BERRIO ELSIE JANET</t>
  </si>
  <si>
    <t>Economista</t>
  </si>
  <si>
    <t>Maestria</t>
  </si>
  <si>
    <t>ANALISTA EN ADQUISICIONES Y CONTRATACIONES DEL ESTADO</t>
  </si>
  <si>
    <t>BUCHELLI REGIS NANCY VANESSA</t>
  </si>
  <si>
    <t>Tecnico en Computacion</t>
  </si>
  <si>
    <t>Técnico</t>
  </si>
  <si>
    <t>Computacion e informatica</t>
  </si>
  <si>
    <t>SERVICIO DE ASISTENCIA TECNICA EN LA ACTUALIZACION DEL REGLAMENTO DE FUNCIONAMIENTO DE LA UE 002</t>
  </si>
  <si>
    <t>CASTRO GRANDE LUCY VIOLETA</t>
  </si>
  <si>
    <t>Arquitecto</t>
  </si>
  <si>
    <t>Titulado</t>
  </si>
  <si>
    <t>SERVICIO DE AUXILIAR ADMINISTRATIVO</t>
  </si>
  <si>
    <t>DOLORIER ORELLANA MURIEL PETRONILA</t>
  </si>
  <si>
    <t>Derecho y Ciencias Politicas</t>
  </si>
  <si>
    <t>Bachiller</t>
  </si>
  <si>
    <t xml:space="preserve">FIGUEROA TORRES HECTOR FORTUNATO </t>
  </si>
  <si>
    <t>Contador Publico</t>
  </si>
  <si>
    <t>SERVICIO DE UN ESPECIALISTA EN INVERSION PUBLICA</t>
  </si>
  <si>
    <t>FLORES REATEGUI NELKA PATRICIA</t>
  </si>
  <si>
    <t>HIDALGO SANCHEZ ELSA YNES</t>
  </si>
  <si>
    <t>Contador Publico Colegiado</t>
  </si>
  <si>
    <t>HILARIO ZAMORA RUT LIDIA</t>
  </si>
  <si>
    <t>SERVICIO DE FORMULACION DE LA ESTRATEGIA DE RECAUDACION DE INGRESOS GENERADOS POR LOS SERVICIOS ACADEMICOS QUE BRINDA LA ENC</t>
  </si>
  <si>
    <t>JUGO SOMA YADIRA MERCEDES</t>
  </si>
  <si>
    <t>SERVICIO DE UN ESPECIALISTA EN MONITOREO Y EVALUACI?N PARA LA UE002</t>
  </si>
  <si>
    <t>08365245</t>
  </si>
  <si>
    <t>LOPEZ HERENCIA GERMAN ABELARDO</t>
  </si>
  <si>
    <t>MALCA DELGADO HENRY</t>
  </si>
  <si>
    <t>SERVICIO DE ESPECIALISTA EN GESTION DE PROCESOS</t>
  </si>
  <si>
    <t>07749022</t>
  </si>
  <si>
    <t>MELENDEZ ZEVALLOS ROBERTO CRISTHIAN</t>
  </si>
  <si>
    <t>Ingeniero Industrial</t>
  </si>
  <si>
    <t>MEZA CANCHIHUAMAN MAC CIRO</t>
  </si>
  <si>
    <t>SERVICIO DE ASISTENCIA TECNICA EN HERRAMIENTAS DE GESTION DE PROYECTOS</t>
  </si>
  <si>
    <t>07449724</t>
  </si>
  <si>
    <t>MILTON MUÑOZ SANTIVAÑEZ</t>
  </si>
  <si>
    <t>Doctor en Administracion</t>
  </si>
  <si>
    <t>Licenciado en Economia</t>
  </si>
  <si>
    <t>SERVICIO DE ESPECIALISTA EN ARCHIVO</t>
  </si>
  <si>
    <t>06285338</t>
  </si>
  <si>
    <t>QUEZADA SICCHA OSCAR DAVID</t>
  </si>
  <si>
    <t>Asistente de Gerencia</t>
  </si>
  <si>
    <t>Capacitacion Acreditada</t>
  </si>
  <si>
    <t>07042883</t>
  </si>
  <si>
    <t>RAUL FERNANDEZ CARAZA</t>
  </si>
  <si>
    <t xml:space="preserve">Administracion de Empresas </t>
  </si>
  <si>
    <t>Certificacion Academica</t>
  </si>
  <si>
    <t>RAY RANDY AREVALO GRANDEZ</t>
  </si>
  <si>
    <t>Maestria en Gerencia de Operaciones y Logistica</t>
  </si>
  <si>
    <t>SERVICIO DE ESPECIALISTA EN CONTRATACIONES DEL ESTADO</t>
  </si>
  <si>
    <t>RODRIGUEZ GONZALES JEAN PAUL</t>
  </si>
  <si>
    <t xml:space="preserve">Ingeniero de Sistemas y Computo </t>
  </si>
  <si>
    <t>Maestria en Gestion Publica</t>
  </si>
  <si>
    <t>ROJAS LA SERNA VICTOR ELI</t>
  </si>
  <si>
    <t>Bachiller en Administracion</t>
  </si>
  <si>
    <t>ASISTENCIA TECNICA EN LA ACTUALIZACION DE LA DIRECTIVA DE TRABAJO PARA LA GESTION DE PROYECTOS Y SERVICIO DE ESPECIALISTA EN GESTION DE PROYECTOS</t>
  </si>
  <si>
    <t>09593871</t>
  </si>
  <si>
    <t>TAPIA PAREDES LUIS MIGUEL</t>
  </si>
  <si>
    <t>Licenciado en Administracion de Empresas</t>
  </si>
  <si>
    <t>SERVICIO DE UN PROFESIONAL ESPECIALIZADO EN MATERIA DE OBRAS PARA LA UE 002</t>
  </si>
  <si>
    <t>06789351</t>
  </si>
  <si>
    <t>TRIVEÑO DAZA DANIEL</t>
  </si>
  <si>
    <t>Abogado</t>
  </si>
  <si>
    <t>Maestria en Gerencia Publica</t>
  </si>
  <si>
    <t>UN APOYO EN MONITOREO DE PROYECTOS Y ACTIVIDADES PARA LA ESCUELA NACIONAL DE CONTROL</t>
  </si>
  <si>
    <t>BAILON CHAVARRI JUAN JOSE</t>
  </si>
  <si>
    <t>Estudiante de Ingenieria Economica</t>
  </si>
  <si>
    <t xml:space="preserve">10mo ciclo </t>
  </si>
  <si>
    <t xml:space="preserve">CABEZAS MURO EVELYN </t>
  </si>
  <si>
    <t>Licenciada en Educacion ecundaria con Especialidad en Filosofia y Ciencias Sociales</t>
  </si>
  <si>
    <t xml:space="preserve">SERVICIO DE UNA PERSONA PARA EL ANALISIS DE DATOS Y DISE?O METODOLOGICO </t>
  </si>
  <si>
    <t>CLAUDIA LUCIA ARPI QUISPE</t>
  </si>
  <si>
    <t>Bachiller en Ciencias - Estadistica Informatica</t>
  </si>
  <si>
    <t>SERVICIO DE UN FACILITADOR ACADEMICO PARA EL PROGRAMA DE FORMACION E INCORPORACION DE NUEVO</t>
  </si>
  <si>
    <t>09871901</t>
  </si>
  <si>
    <t xml:space="preserve">CONDORI LIZANDRO BERTHA YULIZA </t>
  </si>
  <si>
    <t>Licenciada en Psicologia</t>
  </si>
  <si>
    <t>APOYO PARA LA ELABORACION DE COMUNICACION DIGITAL PARA ACTIVIDADES ACADEMICAS</t>
  </si>
  <si>
    <t>COTRINA PINEDA RAFAEL FELICIANO</t>
  </si>
  <si>
    <t>Tecnico en Diseño Grafico</t>
  </si>
  <si>
    <t xml:space="preserve">Diploma de Egresado </t>
  </si>
  <si>
    <t xml:space="preserve">CONTRATACION DE UN FACILITADOR ACADEMICO </t>
  </si>
  <si>
    <t>09866601</t>
  </si>
  <si>
    <t>DEL VALLE ARGUEDAS IRAN SONIA</t>
  </si>
  <si>
    <t>CONTRATACION DE UN PROFESIONAL PARA ASESORIA  Y TUTORIA METODOLOGICAS</t>
  </si>
  <si>
    <t>DEL CARPIO VELARDE OLGA CONSUELO</t>
  </si>
  <si>
    <t>Doctor en Desarrollo Humano y Sustentable</t>
  </si>
  <si>
    <t xml:space="preserve">PROFESIONAL EN LOGISTICA PARA LA SUBDIRECCION ADMINISTRATIVA DE LA ESCUELA NACIONAL DE CONTROL </t>
  </si>
  <si>
    <t>FASANANDO SANGAMA CLEVER MARTIN</t>
  </si>
  <si>
    <t>Licenciado en Administracion</t>
  </si>
  <si>
    <t>APOYO EN SOPORTE TECNOLOGICO PARA LA ENC</t>
  </si>
  <si>
    <t>FERNANDEZ ESQUEN JUAN CARLOS</t>
  </si>
  <si>
    <t xml:space="preserve">Redes y Comunicaciones </t>
  </si>
  <si>
    <t>Egresado de Instituto</t>
  </si>
  <si>
    <t>APOYO PARA LA ELABORACION DEL COMPENDIO DE PONENCIAS DE LOS COLOQUIOS INTERNACIONALES DE INVEST</t>
  </si>
  <si>
    <t>FERRO SURCO YELSIN FELIO</t>
  </si>
  <si>
    <t>Bachiller en Economia</t>
  </si>
  <si>
    <t>CONTRATACION DE UN APOYO EN COMUNICACI?N AUDIOVISUAL PARA LA SUBDIRECCION ADMINISTRATIVA DE LA ENC</t>
  </si>
  <si>
    <t>GONZALEZ DA SILVA SEBASTIAN</t>
  </si>
  <si>
    <t>Licenciado en Comunicación</t>
  </si>
  <si>
    <t>APOYO EN SOPORTE TECNOLOGICO PARA LA SUBDIRECCION ADMINISTRATIVA DE LA ENC, SERVICIO DE ASISTENTE INFORMATICO PARA LAS ACTIVIDADES ACADEMICAS Y DE INVESTIGACION EN LA ENC</t>
  </si>
  <si>
    <t>08148719</t>
  </si>
  <si>
    <t>HUERTA GUZMAN JAIME TITO</t>
  </si>
  <si>
    <t>Tecnico en Computacion e Informatica</t>
  </si>
  <si>
    <t>SERVICIO DE UNA PERSONA PARA LA ELABORACION DE METODOLOGIAS Y ANALISIS DE RESULTADOS QUE SIRVAN</t>
  </si>
  <si>
    <t>JESUS YIMFRANZ JAIME ALANYA</t>
  </si>
  <si>
    <t>Estudiante en Ciencias Económicas</t>
  </si>
  <si>
    <t>SERVICIO DE MANTENIMIENTO DE INSTALACIONES Y EQUIPOS DE LA ESCUELA NACIONAL DE CONTROL</t>
  </si>
  <si>
    <t>LIZANA PALMA JORGE AMBROSIO</t>
  </si>
  <si>
    <t>Tecnico en Electricidad</t>
  </si>
  <si>
    <t>LLOSA RICKETTS MARIA ALEJANDRA LOURDES</t>
  </si>
  <si>
    <t>Bachiller en Ciencias de la Comunicación</t>
  </si>
  <si>
    <t>MARKA GALJUF ROBERTO VINKO</t>
  </si>
  <si>
    <t>Licenciado en Ciencias de la Comunicación</t>
  </si>
  <si>
    <t>SERVICIO DE DISENO CURRICULAR INTERNACIONAL DE LA MAESTRIA EN CONTROL GUBERNAMENTAL</t>
  </si>
  <si>
    <t>06478943</t>
  </si>
  <si>
    <t>MASIAS QUIROGA LORENA DE GUADALUPE</t>
  </si>
  <si>
    <t>Licenciada en Economia</t>
  </si>
  <si>
    <t>Maestria en Arte</t>
  </si>
  <si>
    <t>ESPECIALISTA EN MANTENIMIENTO DE EDIFICACIONES PARA LA SUBDIRECCION ADMINISTRATIVA DE LA ENC</t>
  </si>
  <si>
    <t>08386030</t>
  </si>
  <si>
    <t>MORENO ZAVALETA WALTER AURELIO</t>
  </si>
  <si>
    <t>Ingeniero Civil</t>
  </si>
  <si>
    <t>CONTRATACION DE UN APOYO EN COMUNICACION DIGITAL PARA LA SUBDIRECCI?N ADMINISTRATIVA DE LA ENC</t>
  </si>
  <si>
    <t xml:space="preserve">MUNIZAGA GHERSI MARIA FERNANDA </t>
  </si>
  <si>
    <t>Licenciado en Lingüística y Literatura</t>
  </si>
  <si>
    <t>CONTRATACION DE UN APOYO EN MARKETING PARA LA SUBDIRECCION ADMINISTRATIVA DE LA ENC</t>
  </si>
  <si>
    <t>NAVINCOPA QUICHIS GINA CECILIA</t>
  </si>
  <si>
    <t>Bachiller en Marketing y Gestión Comercial</t>
  </si>
  <si>
    <t>SERVICIO  DE REVISOR DE PROYECTOS DE INVESTIGACION,SERVICIO DE VERIFICACION DE CONTENIDO DE PROPUESTAS O PROYECTOS DE INVESTIGACION</t>
  </si>
  <si>
    <t>OLIVA CASTILLO RAUL ENRIQUE ANGELINO</t>
  </si>
  <si>
    <t>Licenciado en Ciencias Politicas y Gobierno</t>
  </si>
  <si>
    <t>SERVICIO DE APOYO LEGAL EN LA SUBDIRECCION DE POSGRADO DE LA ENC</t>
  </si>
  <si>
    <t>PEREZ VASQUEZ CLAUDIA KATHERINE</t>
  </si>
  <si>
    <t>Bachiller en Derecho</t>
  </si>
  <si>
    <t>PIZARRO ESTRELLA JOCELYN MILAGROS</t>
  </si>
  <si>
    <t>Abogada</t>
  </si>
  <si>
    <t>RAMIREZ ESCOBAR HILDA TERESA</t>
  </si>
  <si>
    <t>Bachiller en Ciencias Sociales con mención en Economia</t>
  </si>
  <si>
    <t>ROSALES MUNOZ LIZETH YADIRA</t>
  </si>
  <si>
    <t>SERVICIO DE DISENADOR DEL MODULO AUTOINSTRUCTIVO PARA LA DIFUSION DE LA METODOLOGIA DE INVESTIGACION,SERVICIO DE DESARROLLO DE UN MODULO INSTRUCCIONAL SOBRE EL USO DE HERRAMIENTAS BASADAS EN GOOGLE</t>
  </si>
  <si>
    <t>09553566</t>
  </si>
  <si>
    <t>SALAS ARAUJO RAUL FERNANDO</t>
  </si>
  <si>
    <t>Licenciado en Educación</t>
  </si>
  <si>
    <t>VELIZ GUADALUPE MELISSA ANALI</t>
  </si>
  <si>
    <t>SERVICIO DE UNA PERSONA PARA  ANALISIS DE DATOS, REVISION DE VARIABLES Y DISE?O METODOLOGICO CO</t>
  </si>
  <si>
    <t>WENDY PAOLA REYES SANCHEZ</t>
  </si>
  <si>
    <t>Egresada de la Facultad de Ciencias Administrativas</t>
  </si>
  <si>
    <t>PPTO 2019 (AL 31/12)</t>
  </si>
  <si>
    <t>PPTO 2020 (AL 30/06)</t>
  </si>
  <si>
    <t>PPTO 2020 (PROYECCION 31/12)</t>
  </si>
  <si>
    <t>1 CONSULTOR INDIVIDUAL ESPECIALISTA EN ADQUISICIONES PARA EL PROYECTO BID2</t>
  </si>
  <si>
    <t xml:space="preserve"> </t>
  </si>
  <si>
    <t>MARIA TERESA SANCHEZ LECHUGA - 40139119</t>
  </si>
  <si>
    <t>ADMINISTRACION DEL PROYECTO</t>
  </si>
  <si>
    <t>2 CONSULTOR INDIVIDUAL GERENTE DE OBRA PARA LA GERENCIA REGIONAL DE MOYOBAMBA</t>
  </si>
  <si>
    <t>GALLEGOS PRADO EDUARDO JAVIER - 09007990</t>
  </si>
  <si>
    <t>SEDES REGIONALES CONSTRUIDAS</t>
  </si>
  <si>
    <t>3 CONSULTOR INDIVIDUAL ESPECIALISTA EN ASOC.PUBLICO.PRIVADA</t>
  </si>
  <si>
    <t>JULIA ERIKA SERRANO BUSTINZA - 07501633</t>
  </si>
  <si>
    <t>PROCESOS MISIONALES MEJORADOS</t>
  </si>
  <si>
    <t>4 ESPECIALISTA EN GESTION DE PROYECTOS DE INFRAESTRUCTURA</t>
  </si>
  <si>
    <t>MARIANELLA PEREDO ROMERO - 09757643</t>
  </si>
  <si>
    <t>5 SERVICIO DE ANALISIS, DISEÑO, DESARROLLO E IMPLEMENTACIÓN DEL INFOBRAS</t>
  </si>
  <si>
    <t>SOFTMANAGEMENT S.A. - SUCURSAL DEL PERÚ-20602648282</t>
  </si>
  <si>
    <t>PROCESOS ESTRATEGICOS MEJORADOS</t>
  </si>
  <si>
    <t>6 CONSULTOR INDIVIDUAL ASISTENCIA TECNICA EN INVIERTE.PE Y BANCO DE INVERSIONES DEL MEF</t>
  </si>
  <si>
    <t>MARISOL LOZANO PULLA - 23989879</t>
  </si>
  <si>
    <t xml:space="preserve">7 CONSULTOR INDIVIDUAL ESPECIALISTA ADJUNTO DE ADQUISICIONES Y CONTRATACIONES </t>
  </si>
  <si>
    <t>BELY HUIZA AYUQUE - 10053931</t>
  </si>
  <si>
    <t>8 ANALISTA PROGRAMADOR 1 PARA EL SISTEMA DE NOTIFICACIONES ELECTRONICAS</t>
  </si>
  <si>
    <t>DANIEL EDUARDO BARRIOS LAMBRUSCHINI -10703138832</t>
  </si>
  <si>
    <t>APLICATIVOS INFORMATICOS DE PROCESOS TRANSVERSALES</t>
  </si>
  <si>
    <t>9 DISEÑO, DESARROLLO Y PUESTA EN PRODUCCIÓN SITEMA DE ATENCIÓN DE DENUNCIAS</t>
  </si>
  <si>
    <t>INSPIRA IT CONSULTING SAC - 20524858518</t>
  </si>
  <si>
    <t/>
  </si>
  <si>
    <t>PROCESO DE SOPORTE MEJORADO</t>
  </si>
  <si>
    <t>10 CONSULTOR INDIVIDUAL ESPECIALISTA PARA EL DISEÑO DE LA METODOLOGÍA  DE GESTION POR RESULTADOS</t>
  </si>
  <si>
    <t>JOSE ANTONIO VILLAGRA VILLANUEVA - 09277301</t>
  </si>
  <si>
    <t>GESTION POR RESULTADOS EN LA CGR</t>
  </si>
  <si>
    <t>11 CONSULTOR INDIVIDUAL ESPECIALISTA EN ADQUISICIONES PARA EL PROYECTO BID2</t>
  </si>
  <si>
    <t>MARIA ANGELA LUNA TORRES - 40813815</t>
  </si>
  <si>
    <t>12 CONSULTOR INDIVIDUAL ARQT DE SOFTWARE Y COORDINADOR PARA EL SISTEMA DE NOTIFICACIONES ELECTRÓNICAS</t>
  </si>
  <si>
    <t>GLADYS LUZ LINARES NUÑEZ - 44380447</t>
  </si>
  <si>
    <t>13 CONSULTOR ESPECIALISTA CONTABLE FINANCIERO</t>
  </si>
  <si>
    <t>ALBERTO DEMETRIO JARA BARRUTIA - 08603454</t>
  </si>
  <si>
    <t>14 CONSULTOR INDIVIDUAL GERENTE DE OBRA PARA LA GERENCIA REGIONAL DE HUANCAVELICA</t>
  </si>
  <si>
    <t>MANUEL LEONEL MECHAN VENEGAS - 25435687</t>
  </si>
  <si>
    <t>15 CONSULTOR INDIVIDUAL GERENTE DE OBRA PARA LA GERENCIA REGIONAL DE AYACUCHO</t>
  </si>
  <si>
    <t xml:space="preserve">LUIS ANTONIO LAURA RAMON - 06164761 </t>
  </si>
  <si>
    <t>16 CONSULTOR INDIVIDUAL EXPERTO NACIONAL EN LA CONSOLIDACIÓN DE LA ARQUITECTURA DE INFRAESTRUCTURA TECNOLÓGICA (SERVIDORES Y ALMACENAMIENTO) Y ELABORACIÓN DE EETT</t>
  </si>
  <si>
    <t>WILBER RUDY PEÑA CALAGUA - 15355592</t>
  </si>
  <si>
    <t>APLICATIVOS INFORMATICOS DE PROCESOS TRANSVERSALES DESARROLLADOS</t>
  </si>
  <si>
    <t>17 CONSULTOR INDIVIDUAL ANALISTA DE CALIDAD DE SOFTWARE 2 PARA EL INFOBRAS</t>
  </si>
  <si>
    <t>BETZABE SALAZAR FLORES - 46140377</t>
  </si>
  <si>
    <t>18 CONSULTOR INDIVIDUAL ANALISTA PROGRAMADOR 5 PARA EL SISTEMA DE NOTIFICACIONES Y CASILLAS ELECTRONICAS</t>
  </si>
  <si>
    <t>OSCAR EDMIT QUISPE POCCOHUANCA -70274304</t>
  </si>
  <si>
    <t>19 CONTRATACION DE UN CONSULTOR INDIVUAL  PARA LA ELABORACION DE DOCUMENTACION TECNICA DEL SISTEMA DE NOTIFICACIONES Y CASILLAS ELECTRONICAS</t>
  </si>
  <si>
    <t>LUIS EDUARDO RAYMI ROMAN - 15735422</t>
  </si>
  <si>
    <t>20 CONTRATACION DE UN CONSULTOR INDIVIDUAL ANALISTA PROGRAMADOR 4 PARA EL SISTEMA DE NOTIFICACIONES Y CASILLAS ELECTRONICAS</t>
  </si>
  <si>
    <t>EDWIN LEON VILCA - 42545882</t>
  </si>
  <si>
    <t>21 CONSULTOR INDIVIDUAL ESPECIALISTA EN TECNOLOGIAS DE INFORMACION Y COMUNICACIONES PARA LA DEFINICION DE LA ARQUITECTURA TECNOLOGICA DE COMUNICACIONES Y ELABORACION DE ESPECIFICACIONES TECNICAS</t>
  </si>
  <si>
    <t>JUAN FREDDY ORTEGA ROJAS - 09878211</t>
  </si>
  <si>
    <t>APLICATIVOS INFORMATICOS DE PROCESOS TRANSVERSALES DESARROLLADOS ARQUITECTURA Y SISTEMAS</t>
  </si>
  <si>
    <t>22 CONSULTOR INDIVIDUAL ANALISTA DE CALIDAD DE SOFTWARE 1 PARA EL INFOBRAS</t>
  </si>
  <si>
    <t>ALEX KAROL URDIALES SALAZAR - 45214797</t>
  </si>
  <si>
    <t>23 CONSULTOR INDIVIDUAL ANALISTA PROGRAMADOR 3 PARA EL SISTEMA DE RECURSOS HUMANOS</t>
  </si>
  <si>
    <t>MIGUEL ALEJANDRO ROJAS CHAPA - 43193805</t>
  </si>
  <si>
    <t>PROCESOS DE SOPORTES MEJORADOS</t>
  </si>
  <si>
    <t>24 CONSULTOR INDIVIDUAL ANALISTA PROGRAMADOR 2 PARA EL SISTEMA DE RECURSOS HUMANOS</t>
  </si>
  <si>
    <t>WALTER JAIME AGUIRRE DIAZ  - 40892717</t>
  </si>
  <si>
    <t>25 CONSULTOR INDIVIDUAL ANALISTA PROGRAMADOR 1 PARA EL SISTEMA DE RECURSOS HUMANOS</t>
  </si>
  <si>
    <t>DANIEL WENCESLAO BALVIS SALCEDO - 41002550</t>
  </si>
  <si>
    <t>26 SERVICIO DE CONSULTOR INDIVIDUAL PARA LA ELABORACION DE TERMINOS DE REFERENCIA PARA LA CONTRATACION DE FIRMA CONSULTORA QUE IMPLEMENTE UN MODELO ANALITICO Y SOLUCION INFORMÁTICA BASADA EN ANALITICA DE DATOS</t>
  </si>
  <si>
    <t>CARLOS VLADIMIR LANDAURO SAENZ - 09613168</t>
  </si>
  <si>
    <t>TERMINOS DE REFERENCIA PARA LA CONTRATACION DE FIRMA CONSULTORA QUE IMPLEMENTE UN MODELO ANALITICO Y SOLUCION INFORMÁTICA BASADA EN ANALITICA DE DATOS</t>
  </si>
  <si>
    <t>27 SERVICIO DE CONSULTOR INDIVIDUAL COMO ESPECIALISTA EN MONITOREO Y EVALUACION</t>
  </si>
  <si>
    <t>GERMAN ABELARDO LOPEZ HERENCIA - 08365245</t>
  </si>
  <si>
    <t>28 SERVICIO DE CONSULTOR INDIVIDUAL COMO ESPECIALISTA EN GETION DE INFRAESTRUCTURA</t>
  </si>
  <si>
    <t>NELLY ROSALINDA VILLA SOTO - 21464718</t>
  </si>
  <si>
    <r>
      <t xml:space="preserve">29 SERVICIO PARA EL DISEÑO EN PRODUCCION DEL SISTEMA DE APRENDIZAJE BASADO EN EXPERIENCIA DE CONTROL </t>
    </r>
    <r>
      <rPr>
        <sz val="9"/>
        <color theme="1"/>
        <rFont val="Arial"/>
        <family val="2"/>
      </rPr>
      <t>(SABEC)</t>
    </r>
  </si>
  <si>
    <t>G &amp; S GESTION Y SISTEMAS S.A.C. - 20504714382</t>
  </si>
  <si>
    <t>PROCESO DE SOPORTE GESTIÓN LEGAL Y JURÍDICA</t>
  </si>
  <si>
    <t>30 SERVICIO DE CONSULTOR INDIVIDUAL ANALISTA PROGRAMADOR 4 PARA EL SISTEMA DE RECURSOS HUMANOS</t>
  </si>
  <si>
    <t>ESCUDERO SIANCAS, ORLANDO ABAD - 45922496</t>
  </si>
  <si>
    <t>31 SERVICIO DE CONSULTOR INDIVIDUAL ANALISTA DE CONTRATACIONES BID</t>
  </si>
  <si>
    <t>WALTER WILFREDO ROBLES VEGA - 09903623</t>
  </si>
  <si>
    <t>32 SERVICIO DE CONSULTORIA PARA ELABORACION DE EXPEDIENTES TECNICOS DE MEJORAMIENTO SEDES AREQUIPA, LORETO, LAMBAYEQUE</t>
  </si>
  <si>
    <t>ZB CONSULTORES SAC - 20556777781</t>
  </si>
  <si>
    <t>MEJORAMIENTO DE 16 EDIFICACIONES DE LAS GRC</t>
  </si>
  <si>
    <t>33 SERVICIO DE CONSULTOR INDIVIDUAL ESPECIALISTA EN GESTION DE TECNOLOGIAS DE LA INFORMACIÓN Y COMUNICACIONES</t>
  </si>
  <si>
    <t>FERNANDEZ IPARRAGUIRRE,JADDY SILVANA - 40793966</t>
  </si>
  <si>
    <t>34 SERVICIO DE CONSULTOR INDIVIDUAL ESPECIALISTA EN ADQUISICIONES Y CONTRATACIONES</t>
  </si>
  <si>
    <t>35 CONSULTOR INDIVIDUAL ESPECIALISTA EN CONTRATACIONES DEL ESTADO BID 2</t>
  </si>
  <si>
    <t>MARCO ANTONIO GONZALES ALIAGA  - 07471716</t>
  </si>
  <si>
    <t>36 CONSULTOR INDIVIDUAL ESPECIALISTA CONTABLE FINANCIERO BID 2</t>
  </si>
  <si>
    <t>37 SERVICIO DE REVISIÓN, DEPURACIÓN Y PROCESAMIENTO DE INFORMACIÓN DE LÍNEA DE BASE</t>
  </si>
  <si>
    <t>CINDY JACQUELINE ROJAS ALVARADO - 73198701</t>
  </si>
  <si>
    <t>GESTION DE PROYECTOS MONITOREO, EVALUACIÓN Y AUDITORÍA</t>
  </si>
  <si>
    <t>38 SERVICIO DE REVISIÓN, DEPURACIÓN Y PROCESAMIENTO DE INFORMACIÓN DE LÍNEA DE BASE</t>
  </si>
  <si>
    <t>JOSE LUIS HERRERA HINOJOSA - 73175418</t>
  </si>
  <si>
    <t>39 CONSULTOR INDIVIDUAL ESPECIALISTA EN GESTION DE INFRAESTRUCTURA</t>
  </si>
  <si>
    <t>JORGE CORDOVA VENEGAS - 10162621</t>
  </si>
  <si>
    <t>40 CONSULTOR INDIVIDUAL ASESOR LEGAL PARA EL SANEAMIENTO FÍSICO LEGAL Y BÚSQUEDA DE TERRENOS</t>
  </si>
  <si>
    <t>ALBERTO DELGADO PINO - 29638443</t>
  </si>
  <si>
    <t>41 CONSULTORIA INDIVIDUAL PARA EL SERVICIO DE REVISIÓN, DEPURACIÓN Y PROCESAMIENTO DE INFORMACIÓN DE LÍNEA DE BASE</t>
  </si>
  <si>
    <t>RONNY MARTIN CONDOR ITURRIZAGA - 71467952</t>
  </si>
  <si>
    <t>42 CONSULTOR INDIVIDUAL ESPECIALISTA EN GESTION DE PROYECTOS GENERALISTA</t>
  </si>
  <si>
    <t>LUIS MIGUEL TAPIA PAREDES - 09593871</t>
  </si>
  <si>
    <t xml:space="preserve">43 ABSOLUCION DE CONSULTA U OBSERVACIONES Y ACTUALIZACON DE EE.TT PARA LA ADQUISICION E IMPLEMENTACION, ACONDICIONAMIENTO Y MEJORAMIENTO DE CENTRO DE DATOS SEDE CENTRAL Y ENC  </t>
  </si>
  <si>
    <t>RAM &amp; MAR INGENIEROS SAC-20602471277</t>
  </si>
  <si>
    <t>MEJORAMIENTO DE LOS CENTROS DE DATOS</t>
  </si>
  <si>
    <t>44 CONSULTOR INDIVIDUAL PROFESIONAL INGENIERO CIVIL PARA INTEGRAR EQUIPO REVISOR DE ELABORACION DE EXPEDIENTES TECNICOS DEL PROYECTO "MEJORAMIENTO INTEGRAL DE LAS GRC AREQUIPA, LAMBAYEQUE Y LORETO BID 3</t>
  </si>
  <si>
    <t>CARLOS LOPEZ CHAMORRO - 07757379</t>
  </si>
  <si>
    <t>MEJORAMIENTO DE LAS GRC</t>
  </si>
  <si>
    <t>45 CONSULTOR INDIVIDUAL PROFESIONAL INGENIERO CIVIL PARA INTEGRAR EQUIPO REVISOR DE ELABORACION DE EXPEDIENTES TECNICOS DEL PROYECTO "MEJORAMIENTO INTEGRAL DE LAS GRC AREQUIPA, LAMBAYEQUE Y LORETO BID 3</t>
  </si>
  <si>
    <t xml:space="preserve">LUIS GUILLERMO LOVERA MARTINEZ - 25819697 </t>
  </si>
  <si>
    <t>46 CONSULTOR INDIVIDUAL PROFESIONAL EN ARQUITECTURA PARA INTEGRAR EQUIPO REVISOR DE ELABORACION DE EXPEDIENTES TECNICOS DEL PROYECTO "MEJORAMIENTO INTEGRAL DE LAS GRC AREQUIPA, LAMBAYEQUE Y LORETO BID 3</t>
  </si>
  <si>
    <t>ELBERTH JAVIER ESPEZUA PAREDES - 29652293</t>
  </si>
  <si>
    <t>47 CONSULTOR INDIVIDUAL PARA EL DESARROLLO DEL MODELO CONCEPTUAL, ESTIMACION DE BRECHA DE ECOSISTEMA DIGITAL REQUERIDO Y ELABORACION DEL FLUJO ANALITICO DE PROCESOS DE GESTION</t>
  </si>
  <si>
    <t>RODOLFO FIERRO NAQUICHE - 06700886</t>
  </si>
  <si>
    <t>LABORATORIO DE CONTROL PARA INNOVAR LOS SERVICIOS DE CONTROL GUBERNAMENTAL</t>
  </si>
  <si>
    <t>48 CONSULTOR INDIVIDUAL PARA LA VERIFICACION FISICA DE LA DOCUMENTACION REGISTRAL DE LOS TERRENOS PROPUESTOS PARA SEDE DE LA GRC JUNIN</t>
  </si>
  <si>
    <t>MICHAEL RAUL CHUQUIMANTARI VILLAR - 41116889</t>
  </si>
  <si>
    <t>49 CONSULTOR INDIVIDUAL PARA LA VERIFICACION FISICA DE LA DOCUMENTACION REGISTRAL DE LOS TERRENOS PROPUESTOS PARA SEDE DE LA GRC LIMA</t>
  </si>
  <si>
    <t>LUIS FERNANDO PURIZAGA IZQUIERDO - 08502815</t>
  </si>
  <si>
    <t>50 CONSULTOR INDIVIDUAL PARA LA VERIFICACION FISICA DE LA DOCUMENTACION REGISTRAL DE LOS TERRENOS PROPUESTOS PARA SEDE DE LA GRC CUSCO</t>
  </si>
  <si>
    <t>ANTONIO PUMA PAUCCARA - 42209853</t>
  </si>
  <si>
    <t>51 CONSULTOR INDIVIDUAL COORDINADOR DE GESTION DE PROYECTOS</t>
  </si>
  <si>
    <t>52 CONSULTOR INDIVIDUAL PARA LA VERIFICACION FISICA DE LA DOCUMENTACION REGISTRAL DE LOS TERRENOS PROPUESTOS PARA SEDE DE LA GRC APURIMAC</t>
  </si>
  <si>
    <t>RAUL TORRES MALLIZA - 42790284</t>
  </si>
  <si>
    <t>53 CONSULTOR INDIVIDUAL PARA QUE REALICE LOS TDR PARA LA ELABORACION Y SUPERVISION DE LOS EXPEDIENTES TECNICOS DEL PROYECTO  MEJORAMIENTO INTEGRAL DE LAS GERENCIAS REGIONALES DE CONTROL PIURA Y LA LIBERTAD CON EL USO DE LA METODOLOGIA BIM - BID 3</t>
  </si>
  <si>
    <t>JAIME EXEQUIEL ESPINOZA ROSADO - 42022166</t>
  </si>
  <si>
    <t>54 CONSULTOR INDIVIDUAL PARA LA VERIFICACION FISICA DE LA DOCUMENTACION REGISTRAL DE LOS TERRENOS PROPUESTOS PARA SEDE DE LA GRC MOQUEGUA</t>
  </si>
  <si>
    <t>OMAR FLORES GOMEZ - 01343136</t>
  </si>
  <si>
    <t>55 CONSULTOR INDIVIDUAL PARA LA VERIFICACION FISICA DE LA DOCUMENTACION REGISTRAL DE LOS TERRENOS PROPUESTOS PARA SEDE DE LA GRC HUANUCO</t>
  </si>
  <si>
    <t>RONAL DAVID ISMAEL PAZ GARCIA - 29618235</t>
  </si>
  <si>
    <t>56 CONSULTOR INDIVIDUAL PARA LA VERIFICACION FISICA DE LA DOCUMENTACION REGISTRAL DE LOS TERRENOS PROPUESTOS PARA SEDE DE LA GRC AMAZONAS</t>
  </si>
  <si>
    <t>HELIO GERMAN MUJICA DELGADO - 08514952</t>
  </si>
  <si>
    <t>57 ANALISTA PROGRAMADOR 1 PARA LA IMPLEMENTACION DEL APLICATIVO EXPEDIENTE DIGITAL E-PAS</t>
  </si>
  <si>
    <t>JOSUE MARCIAL ADRIANO FLORES - 43905695</t>
  </si>
  <si>
    <t>REDISEÑO Y OPTIMIZACION DEL PROCESO ADMINISTRATIVO SANCIONADOR</t>
  </si>
  <si>
    <t>58 ANALISTA PROGRAMADOR 3 PARA LA IMPLEMENTACION DEL APLICATIVO EXPEDIENTE DIGITAL E-PAS</t>
  </si>
  <si>
    <t>RORICK PAUL NAPA PAREDES - 42197915</t>
  </si>
  <si>
    <t>59 ANALISTA PROGRAMADOR 5 PARA LA IMPLEMENTACION DEL APLICATIVO EXPEDIENTE DIGITAL E-PAS</t>
  </si>
  <si>
    <t>MARTIN VALENTIN PEREZ LOPEZ - 45049685</t>
  </si>
  <si>
    <t>60 ANALISTA PROGRAMADOR 6 PARA LA IMPLEMENTACION DEL APLICATIVO EXPEDIENTE DIGITAL E-PAS</t>
  </si>
  <si>
    <t>CRISTIAN WALTER QUISPE GARDELLA - 41675731</t>
  </si>
  <si>
    <t>61 ANALISTA PROGRAMADOR 7 PARA LA IMPLEMENTACION DEL APLICATIVO EXPEDIENTE DIGITAL E-PAS</t>
  </si>
  <si>
    <t>ABAD CATACORA MURILLO - 44319534</t>
  </si>
  <si>
    <t>62 ANALISTA PROGRAMADOR 2 PARA LA IMPLEMENTACION DEL APLICATIVO EXPEDIENTE DIGITAL E-PAS</t>
  </si>
  <si>
    <t>ONAN NAGAI TANCO PAREDES - 70430034</t>
  </si>
  <si>
    <t>63 ANALISTA PROGRAMADOR 4 PARA LA IMPLEMENTACION DEL APLICATIVO EXPEDIENTE DIGITAL E-PAS</t>
  </si>
  <si>
    <t>RENZO RAFAEL ANCCANA LLAMOCCA - 41205831</t>
  </si>
  <si>
    <t>64 ANALISTA PROGRAMADOR DE COMPONENTES Y SERVICIOS DEL SISTEMA DE NOTIFICACIONES Y CASILLAS ELECTRÓNICAS PARA LA INTEGRACION CON EL APLICATIVO INFORMATICO EXPEDIENTE DIGITAL PAS E-PAS</t>
  </si>
  <si>
    <t>BERTHA MARCEL ESPINOZA PEJERREY - 40504601</t>
  </si>
  <si>
    <t>65 ANALISTA PROGRAMADOR FRONTEND DEL SISTEMA DE NOTIFICACIONES Y CASILLAS ELECTRÓNICAS, PARA LA INTEGRACIÓN CON EL APLICATIVO INFORMÁTICO EXPEDIENTE DIGITAL PAS (E-PAS)</t>
  </si>
  <si>
    <t>66 ANALISTA PROGRAMADOR BACKEND DEL SISTEMA DE NOTIFICACIONES Y CASILLAS ELECTRÓNICAS PARA LA INTEGRACION CON EL APLICATIVO INFORMATICO EXPEDIENTE DIGITAL PAS E-PAS</t>
  </si>
  <si>
    <t>VLADIMIR SUNCION CESPEDES - 423366823</t>
  </si>
  <si>
    <t>67 CONSULTOR INDIVIDUAL PARA LA VERIFICACION FISICA DE LA DOCUMENTACION REGISTRAL DE LOS TERRENOS PROPUESTOS PARA SEDE DE LA GRC AMAZONAS</t>
  </si>
  <si>
    <t>HENRY WILSON CALLACONDO PEREZ - 41648417</t>
  </si>
  <si>
    <t>1 CONSTRUCCIÓN DE LA CORE MOYOBAMBA</t>
  </si>
  <si>
    <t>LICITACIÓN PUBLICA NACIONAL</t>
  </si>
  <si>
    <t>SUMA ALZADA</t>
  </si>
  <si>
    <t>LPN 001-2018-CGR/BID</t>
  </si>
  <si>
    <t>MST PROYECTOS E INVERSIONES SAC - 20502051939</t>
  </si>
  <si>
    <t>180 DIAS</t>
  </si>
  <si>
    <t>12 DIAS</t>
  </si>
  <si>
    <t>2 CONSTRUCCIÓN DE LA CORE AYACUCHO</t>
  </si>
  <si>
    <t>LPN 001-2019-CGR/BID</t>
  </si>
  <si>
    <t>AHREN CONTRATISTAS GENERALES SAC - 20494637074</t>
  </si>
  <si>
    <t>210 DIAS</t>
  </si>
  <si>
    <t>3 CONSTRUCCIÓN DE LA CORE AYACUCHO</t>
  </si>
  <si>
    <t>4 CONSTRUCCIÓN DE LA CORE HUANCAVELICA</t>
  </si>
  <si>
    <t>LPN 002-2018-CGR/BID</t>
  </si>
  <si>
    <t>5 CONSTRUCCIÓN DE LA CORE HUANCAVELICA</t>
  </si>
  <si>
    <t>Vocales</t>
  </si>
  <si>
    <t>Pensionistas</t>
  </si>
  <si>
    <t>Apoyo I</t>
  </si>
  <si>
    <t>Apoyo II</t>
  </si>
  <si>
    <t>Apoyo III</t>
  </si>
  <si>
    <t>Apoyo IV</t>
  </si>
  <si>
    <t>Apoyo V</t>
  </si>
  <si>
    <t>Apoyo VI</t>
  </si>
  <si>
    <t>APOYO</t>
  </si>
  <si>
    <t>Especialista VIII</t>
  </si>
  <si>
    <t>Especialista VII</t>
  </si>
  <si>
    <t>Especialista VI</t>
  </si>
  <si>
    <t>Especialista V</t>
  </si>
  <si>
    <t>Especialista III</t>
  </si>
  <si>
    <t>Especialista IV</t>
  </si>
  <si>
    <t>Especialista II</t>
  </si>
  <si>
    <t>Especialista I</t>
  </si>
  <si>
    <t>Directivo I</t>
  </si>
  <si>
    <t>Directivo II</t>
  </si>
  <si>
    <t>Directivo III</t>
  </si>
  <si>
    <t>Ejecutivo III</t>
  </si>
  <si>
    <t>Ejecutivo IV</t>
  </si>
  <si>
    <t>Ejecutivo II</t>
  </si>
  <si>
    <t>Ejecutivo I</t>
  </si>
  <si>
    <t>VARIACION 2020-2021</t>
  </si>
  <si>
    <t>AÑO FISCAL 2019</t>
  </si>
  <si>
    <t>RECURSOS ORDINARIOS</t>
  </si>
  <si>
    <t>APOYO PROFESIONAL</t>
  </si>
  <si>
    <t>41568341</t>
  </si>
  <si>
    <t>ABAD CASTRO DANNY ROBERT</t>
  </si>
  <si>
    <t>Derecho</t>
  </si>
  <si>
    <t>Profesional</t>
  </si>
  <si>
    <t>09886546</t>
  </si>
  <si>
    <t>ABANTO FLORIAN ARACELLI ANGELITA</t>
  </si>
  <si>
    <t>80001218</t>
  </si>
  <si>
    <t>ABARCA OLAZABAL URIEL JUNIOR</t>
  </si>
  <si>
    <t>23946929</t>
  </si>
  <si>
    <t>ABARCA VERA SANDRA CATALINA</t>
  </si>
  <si>
    <t>Contabilidad</t>
  </si>
  <si>
    <t>40362000</t>
  </si>
  <si>
    <t>ACEVEDO GUZMAN CARLA MARGOT</t>
  </si>
  <si>
    <t>42944930</t>
  </si>
  <si>
    <t>ACEVEDO MENDOZA JUANA AZUCENA</t>
  </si>
  <si>
    <t>42318730</t>
  </si>
  <si>
    <t>ACEVEDO TORRES GABRIELA PAOLA</t>
  </si>
  <si>
    <t>Administración</t>
  </si>
  <si>
    <t>42517272</t>
  </si>
  <si>
    <t>ACOSTA CHAPOÑAN ALEX GILBERTO</t>
  </si>
  <si>
    <t>10470528</t>
  </si>
  <si>
    <t>ACOSTA GALLEGOS CARLOS ANTONIO</t>
  </si>
  <si>
    <t>APOYO ADMINISTRATIVO</t>
  </si>
  <si>
    <t>09797455</t>
  </si>
  <si>
    <t>ACOSTA VALERIANO CESAR</t>
  </si>
  <si>
    <t>Computación E Informática</t>
  </si>
  <si>
    <t>Egresado</t>
  </si>
  <si>
    <t>40194742</t>
  </si>
  <si>
    <t>ACUÑA ARONE HECTOR GIL</t>
  </si>
  <si>
    <t>45725124</t>
  </si>
  <si>
    <t>ACUÑA GAGO GABRIELA</t>
  </si>
  <si>
    <t>Ingeniería De Sistemas</t>
  </si>
  <si>
    <t>43028160</t>
  </si>
  <si>
    <t>ACUÑA QUINTANILLA JUAN CARLOS</t>
  </si>
  <si>
    <t>Ingeniería Civil</t>
  </si>
  <si>
    <t>44925279</t>
  </si>
  <si>
    <t>AGRAMONTE PACORI MILTHON AMERICO</t>
  </si>
  <si>
    <t>43414135</t>
  </si>
  <si>
    <t>AGÜERO MORALES ALEJANDRO MAGNO</t>
  </si>
  <si>
    <t>45876828</t>
  </si>
  <si>
    <t>AGUILAR CABELLO ALEX YORDANO</t>
  </si>
  <si>
    <t>46490992</t>
  </si>
  <si>
    <t>AGUILAR CALCINA PETER WILBER</t>
  </si>
  <si>
    <t>42314173</t>
  </si>
  <si>
    <t>AGUILAR VALDERA ANTONIO EDUARDO</t>
  </si>
  <si>
    <t>42523508</t>
  </si>
  <si>
    <t>AGUIRRE CADENILLAS EDITH RUTH</t>
  </si>
  <si>
    <t>Ciencias De La Comunicación</t>
  </si>
  <si>
    <t>44444597</t>
  </si>
  <si>
    <t>AGUIRRE LINARES CELESTE EMPERATRIZ</t>
  </si>
  <si>
    <t>73027907</t>
  </si>
  <si>
    <t>AGUIRRE REATEGUI MARDEN ROMAN</t>
  </si>
  <si>
    <t>Estudiante</t>
  </si>
  <si>
    <t>42637514</t>
  </si>
  <si>
    <t>AGUIRRE RIOS ZILA JOANA</t>
  </si>
  <si>
    <t>42049763</t>
  </si>
  <si>
    <t>AJALCRIÑA CACERES DJANIRA VIRGINIA</t>
  </si>
  <si>
    <t>27414392</t>
  </si>
  <si>
    <t>ALARCON BARBOZA PEDRO PABLO</t>
  </si>
  <si>
    <t>43568353</t>
  </si>
  <si>
    <t>ALBERCA MERINO CINTHIA MARIA</t>
  </si>
  <si>
    <t>41783344</t>
  </si>
  <si>
    <t>ALBUJAR NUÑEZ CARLOS ALONSO</t>
  </si>
  <si>
    <t>42945106</t>
  </si>
  <si>
    <t>ALCA MARIÑO RODOLFO</t>
  </si>
  <si>
    <t>18131914</t>
  </si>
  <si>
    <t>ALCALDE FERREYRA CARLOS ENRIQUE</t>
  </si>
  <si>
    <t>17852793</t>
  </si>
  <si>
    <t>ALCANTARA ORTIZ MERCEDES DEL PILAR</t>
  </si>
  <si>
    <t>10070485</t>
  </si>
  <si>
    <t>ALDAVE TERRONES ANA MARIA</t>
  </si>
  <si>
    <t>Economía</t>
  </si>
  <si>
    <t>10270369</t>
  </si>
  <si>
    <t>ALEGRIA DEL AGUILA JORGE ANTONIO VLADIMIR</t>
  </si>
  <si>
    <t>46789635</t>
  </si>
  <si>
    <t>ALEY APARCANA KEVIN ERICK</t>
  </si>
  <si>
    <t>02150857</t>
  </si>
  <si>
    <t>ALFARO ALEJO LALO VICTOR</t>
  </si>
  <si>
    <t>6500-7500</t>
  </si>
  <si>
    <t>45007090</t>
  </si>
  <si>
    <t>ALFARO CASTAÑEDA BERTHA YELINA</t>
  </si>
  <si>
    <t>42955255</t>
  </si>
  <si>
    <t>ALFARO DIAZ GERSON GABRIEL</t>
  </si>
  <si>
    <t>APOYO TECNICO</t>
  </si>
  <si>
    <t>45417467</t>
  </si>
  <si>
    <t>ALFARO JUAREZ DANIEL JOEL</t>
  </si>
  <si>
    <t>Secundaria Común</t>
  </si>
  <si>
    <t>Ocupacional</t>
  </si>
  <si>
    <t>07110552</t>
  </si>
  <si>
    <t>ALFARO LOPEZ EUSEBIO JAVIER</t>
  </si>
  <si>
    <t>Ingeniería Agricola</t>
  </si>
  <si>
    <t>45840122</t>
  </si>
  <si>
    <t>ALIAGA SILVA JULIO ALEJANDRO</t>
  </si>
  <si>
    <t>44486328</t>
  </si>
  <si>
    <t>ALLAUCA CASTILLO MILAGROS SOLEDAD</t>
  </si>
  <si>
    <t>41585571</t>
  </si>
  <si>
    <t>ALMENDRAS SORIA KARIM YEIMY</t>
  </si>
  <si>
    <t>07655290</t>
  </si>
  <si>
    <t>ALMINAGORTA BRAVO CARMEN ANGELICA</t>
  </si>
  <si>
    <t>41428433</t>
  </si>
  <si>
    <t>ALMIRON ARPITA YULISA</t>
  </si>
  <si>
    <t>46572951</t>
  </si>
  <si>
    <t>ALOMIA CAMARA ROSA LUZ</t>
  </si>
  <si>
    <t>46395941</t>
  </si>
  <si>
    <t>ALTAMIRANO GUTIERREZ CLAUDIA ANTONIA</t>
  </si>
  <si>
    <t>40599267</t>
  </si>
  <si>
    <t>ALTAMIRANO NOLAZCO PAMELA</t>
  </si>
  <si>
    <t>41078595</t>
  </si>
  <si>
    <t>ALTAMIZA CHAVEZ DALILA CONZUELO</t>
  </si>
  <si>
    <t>42934536</t>
  </si>
  <si>
    <t>ALVA CASTILLO TERESITA LEONIZA</t>
  </si>
  <si>
    <t>18122044</t>
  </si>
  <si>
    <t>ALVA ESPEJO WILFREDO GABRIEL</t>
  </si>
  <si>
    <t>41312835</t>
  </si>
  <si>
    <t>ALVA PACHECO RONALD GIOVANNI</t>
  </si>
  <si>
    <t>40699279</t>
  </si>
  <si>
    <t>ALVARADO CARLOS GABRIEL HECTOR</t>
  </si>
  <si>
    <t>04653614</t>
  </si>
  <si>
    <t>ALVARADO PACHECO KRISNA DELFINA</t>
  </si>
  <si>
    <t>45482236</t>
  </si>
  <si>
    <t>ALVARADO PINTO NAYDA INDIRA</t>
  </si>
  <si>
    <t>44336962</t>
  </si>
  <si>
    <t>ALVARADO ROBLES HUGO MARTIN</t>
  </si>
  <si>
    <t>44064282</t>
  </si>
  <si>
    <t>ALVARADO ZAPATA ANTONIO EDUARDO</t>
  </si>
  <si>
    <t>42816003</t>
  </si>
  <si>
    <t>ALVAREZ CEPEDA PEDRO ADAN</t>
  </si>
  <si>
    <t>40515295</t>
  </si>
  <si>
    <t>ALVAREZ CORNEJO ALEXIS JULIO</t>
  </si>
  <si>
    <t>42105518</t>
  </si>
  <si>
    <t>ALVAREZ JARA CARLOS ROBERTO</t>
  </si>
  <si>
    <t>Ingeniería Sanitaria</t>
  </si>
  <si>
    <t>08437852</t>
  </si>
  <si>
    <t>ALVAREZ LECARNAQUE FRANCISCO ELIAB</t>
  </si>
  <si>
    <t>40468100</t>
  </si>
  <si>
    <t>ALVAREZ LLANOS VERONICA MERCEDES</t>
  </si>
  <si>
    <t>43157420</t>
  </si>
  <si>
    <t>ALVAREZ MALDONADO FRAN EDWA ALEX</t>
  </si>
  <si>
    <t>40985035</t>
  </si>
  <si>
    <t>ALVAREZ ROJAS ADA MIRTHA</t>
  </si>
  <si>
    <t>70766176</t>
  </si>
  <si>
    <t>ALVAREZ TORRES GISELA JHOBRIECY</t>
  </si>
  <si>
    <t>31620896</t>
  </si>
  <si>
    <t>ALVAREZ TRUJILLO HERNANDO TULIO</t>
  </si>
  <si>
    <t>09450797</t>
  </si>
  <si>
    <t>AMORETTI SOTELO RONALD ARNALDO</t>
  </si>
  <si>
    <t>09669238</t>
  </si>
  <si>
    <t>AMPUERO APARCANA FREDDY OMAR</t>
  </si>
  <si>
    <t>Marketing</t>
  </si>
  <si>
    <t>42046183</t>
  </si>
  <si>
    <t>ANCAJIMA PARAMA HELLEN MILAGROS</t>
  </si>
  <si>
    <t>10172131</t>
  </si>
  <si>
    <t>ANCIETA RAMOS RUTH ELSA</t>
  </si>
  <si>
    <t>Psicología</t>
  </si>
  <si>
    <t>43783976</t>
  </si>
  <si>
    <t>ANDIA PARIONA HAROLD THOMAS</t>
  </si>
  <si>
    <t>43459975</t>
  </si>
  <si>
    <t>ANDRADE VELAZCO JUAN CARLOS</t>
  </si>
  <si>
    <t>06568693</t>
  </si>
  <si>
    <t>ANGELES CHUQUIRUNA MIGUEL</t>
  </si>
  <si>
    <t>41330995</t>
  </si>
  <si>
    <t>ANGULO CHUQUIZUTA NEY</t>
  </si>
  <si>
    <t>41490494</t>
  </si>
  <si>
    <t>ANICAMA BERNAOLA MARLENNY PILAR</t>
  </si>
  <si>
    <t>42145881</t>
  </si>
  <si>
    <t>ANTEQUERA GUIMARAY JHON ELVIS</t>
  </si>
  <si>
    <t>43003705</t>
  </si>
  <si>
    <t>ANTEZANA HUARCAYA CESAR ANTONIO</t>
  </si>
  <si>
    <t>41762785</t>
  </si>
  <si>
    <t>ANTONIO MENDOZA VICTOR RAUL</t>
  </si>
  <si>
    <t>43280232</t>
  </si>
  <si>
    <t>ANTONIO SOLIZ SILVIA MARIA</t>
  </si>
  <si>
    <t>42373997</t>
  </si>
  <si>
    <t>ANYOSA CARTOLIN JUAN CARLOS</t>
  </si>
  <si>
    <t>10284274</t>
  </si>
  <si>
    <t>AÑAZGO SAYBAY GIOVANNA SUSANA</t>
  </si>
  <si>
    <t>Secretariado</t>
  </si>
  <si>
    <t>43535174</t>
  </si>
  <si>
    <t>APAZA SINTI RICHARD</t>
  </si>
  <si>
    <t>45205208</t>
  </si>
  <si>
    <t>AQUINO BEDIA JORGE</t>
  </si>
  <si>
    <t>Ingeniería Ambiental</t>
  </si>
  <si>
    <t>45552219</t>
  </si>
  <si>
    <t>AQUINO CAPACYACHI JULISA KARINA</t>
  </si>
  <si>
    <t>77794081</t>
  </si>
  <si>
    <t>AQUINO FERNANDEZ HENRY MAYRO</t>
  </si>
  <si>
    <t>Administracion Hotelera</t>
  </si>
  <si>
    <t>45456992</t>
  </si>
  <si>
    <t>AQUINO QUIROZ DAVID SEBASTIAN</t>
  </si>
  <si>
    <t>08357025</t>
  </si>
  <si>
    <t>AQUINO QUISPE FERNANDO RICARDO</t>
  </si>
  <si>
    <t>42869107</t>
  </si>
  <si>
    <t>ARANA GOMEZ JOSE ANDRES</t>
  </si>
  <si>
    <t>21544440</t>
  </si>
  <si>
    <t>ARANA RETAMOZO LUIS</t>
  </si>
  <si>
    <t>29721322</t>
  </si>
  <si>
    <t>ARANA RIVAÑOS RAUL MARTIN</t>
  </si>
  <si>
    <t>18010722</t>
  </si>
  <si>
    <t>ARANDA QUIROZ TALITA ROSABET</t>
  </si>
  <si>
    <t>40277148</t>
  </si>
  <si>
    <t>ARAUCANO LOPEZ MERCEDES ROSALIA</t>
  </si>
  <si>
    <t>45202851</t>
  </si>
  <si>
    <t>ARBAIZA HERNANDEZ HAROLD IVAN</t>
  </si>
  <si>
    <t>10356851</t>
  </si>
  <si>
    <t>ARBAÑIL BLANCO HECTOR MIGUEL</t>
  </si>
  <si>
    <t>41856885</t>
  </si>
  <si>
    <t>ARCE GODOY PERCY</t>
  </si>
  <si>
    <t>46519373</t>
  </si>
  <si>
    <t>ARENAS ARAMBURU ANGHELA</t>
  </si>
  <si>
    <t>06755271</t>
  </si>
  <si>
    <t>ARENAZA GASTAÑUDI CARLOS ALFONSO</t>
  </si>
  <si>
    <t>9500-11500</t>
  </si>
  <si>
    <t>08719078</t>
  </si>
  <si>
    <t>ARESTEGUI MATUTTI MIGUEL ANGEL</t>
  </si>
  <si>
    <t>Ingenieria Mecanica - Electrica</t>
  </si>
  <si>
    <t>06720231</t>
  </si>
  <si>
    <t>AREVALO ANGULO JUAN MIGUEL</t>
  </si>
  <si>
    <t>Ingenieria Civil</t>
  </si>
  <si>
    <t>41097076</t>
  </si>
  <si>
    <t>AREVALO CANARIO JULIO</t>
  </si>
  <si>
    <t>00101785</t>
  </si>
  <si>
    <t>AREVALO PEREZ OFELIA</t>
  </si>
  <si>
    <t>41517557</t>
  </si>
  <si>
    <t>ARIAS CAMPOS HECTOR JHONNY</t>
  </si>
  <si>
    <t>40927300</t>
  </si>
  <si>
    <t>ARIAS FERNANDEZ NOHEMI DEL ROSARIO</t>
  </si>
  <si>
    <t>41779997</t>
  </si>
  <si>
    <t>ARIAS LOPEZ CESAR ALEJANDRO</t>
  </si>
  <si>
    <t>08807522</t>
  </si>
  <si>
    <t>ARIAS MINAYA LUIS ENRIQUE</t>
  </si>
  <si>
    <t>40059234</t>
  </si>
  <si>
    <t>ARIAS PORTUGUEZ KARINA NOELIA</t>
  </si>
  <si>
    <t>46178865</t>
  </si>
  <si>
    <t>ARIAS TITO CLAUDIA YULIANA</t>
  </si>
  <si>
    <t>25790825</t>
  </si>
  <si>
    <t>ARIAS ZEVALLOS CHRISTIAN MARTIN</t>
  </si>
  <si>
    <t>43324661</t>
  </si>
  <si>
    <t>ARMAS DE LA CRUZ EVELYN JEANETH</t>
  </si>
  <si>
    <t>09347440</t>
  </si>
  <si>
    <t>ARMIJO GONZALES ROMULO MARTIN</t>
  </si>
  <si>
    <t>28315103</t>
  </si>
  <si>
    <t>ARONES OCHOA IVAN</t>
  </si>
  <si>
    <t>44092892</t>
  </si>
  <si>
    <t>ARONI GELDRES FELIX ARMANDO</t>
  </si>
  <si>
    <t>29538645</t>
  </si>
  <si>
    <t>AROSTEGUI CASTELO JIMMY RICHARD</t>
  </si>
  <si>
    <t>00523219</t>
  </si>
  <si>
    <t>ARRATIA SACARI GRACIELA MARILU</t>
  </si>
  <si>
    <t>42235289</t>
  </si>
  <si>
    <t>ARRIARAN MORE JOSE ARMANDO</t>
  </si>
  <si>
    <t>42246617</t>
  </si>
  <si>
    <t>ARRIBASPLATA SANCHEZ MARIA KATIA</t>
  </si>
  <si>
    <t>23841919</t>
  </si>
  <si>
    <t>ARTETA CORRALES SERGIO ARTURO</t>
  </si>
  <si>
    <t>18213278</t>
  </si>
  <si>
    <t>ASCOY NATIVIDAD VICTOR ENRIQUE</t>
  </si>
  <si>
    <t>42785470</t>
  </si>
  <si>
    <t>ASENCIOS MALLQUI YOFFAN ISAAC</t>
  </si>
  <si>
    <t>46777820</t>
  </si>
  <si>
    <t>ASENCIOS SANCHEZ FRANKLIN LENIN</t>
  </si>
  <si>
    <t>31665732</t>
  </si>
  <si>
    <t>ASIS GONZALES JORGE ALBERTO</t>
  </si>
  <si>
    <t>18019095</t>
  </si>
  <si>
    <t>ASMAT RUIZ VICTOR AGUSTIN</t>
  </si>
  <si>
    <t>32992458</t>
  </si>
  <si>
    <t>ASPAJO DE LA CRUZ ROCIO DEL CARMEN</t>
  </si>
  <si>
    <t>40102426</t>
  </si>
  <si>
    <t>ASTOCONDOR BALDEON YHOJAYRA EMMANUELA</t>
  </si>
  <si>
    <t>Ingeniería Industrial</t>
  </si>
  <si>
    <t>43619284</t>
  </si>
  <si>
    <t>ATANACIO BAZAN NILTON GUILLERMO</t>
  </si>
  <si>
    <t>02772449</t>
  </si>
  <si>
    <t>ATARAMA RODRIGUEZ ALEXANDER MANUEL</t>
  </si>
  <si>
    <t>44215701</t>
  </si>
  <si>
    <t>ATAUJE AYMARINO IVETTE MELISSA</t>
  </si>
  <si>
    <t>25810172</t>
  </si>
  <si>
    <t>ATENCIA GARRIDO DARWIN BELTRAN</t>
  </si>
  <si>
    <t>23002950</t>
  </si>
  <si>
    <t>ATENCIO SOTOMAYOR ROCIO DEL CARMEN</t>
  </si>
  <si>
    <t>10305891</t>
  </si>
  <si>
    <t>ATOCHE MORI JENNY ALEXI MARCELA</t>
  </si>
  <si>
    <t>19943766</t>
  </si>
  <si>
    <t>AUCASI HUANCA AIDA ELENA</t>
  </si>
  <si>
    <t>42660842</t>
  </si>
  <si>
    <t>AVALOS RODRIGUEZ EMELI MARILI</t>
  </si>
  <si>
    <t>07762924</t>
  </si>
  <si>
    <t>AVELLANEDA CALDAS EMMA ANDREA</t>
  </si>
  <si>
    <t>41350811</t>
  </si>
  <si>
    <t>AVENDAÑO LOPEZ NANCY YANET</t>
  </si>
  <si>
    <t>41178556</t>
  </si>
  <si>
    <t>AVILA ESPINOLA ISELLA ELIZABETH</t>
  </si>
  <si>
    <t>43351391</t>
  </si>
  <si>
    <t>AVILA INGA SHERIN EDDA</t>
  </si>
  <si>
    <t>20028589</t>
  </si>
  <si>
    <t>AVILA PEREZ MARCO ANTONIO</t>
  </si>
  <si>
    <t>47126043</t>
  </si>
  <si>
    <t>AVILES ROBLES CHRISTIAN JESUS</t>
  </si>
  <si>
    <t>44893367</t>
  </si>
  <si>
    <t>AYALA BERROA FLORANGEL MILAGROS</t>
  </si>
  <si>
    <t>41473423</t>
  </si>
  <si>
    <t>AYALA BIZARRO EULER</t>
  </si>
  <si>
    <t>21533047</t>
  </si>
  <si>
    <t>AYALA CHANGA LOURDES MARIA</t>
  </si>
  <si>
    <t>80141735</t>
  </si>
  <si>
    <t>AYALA SOTO BEATRIZ VIVIANA</t>
  </si>
  <si>
    <t>70459341</t>
  </si>
  <si>
    <t>AYESTA SILVA SANTISTEBAN LUCIA INES</t>
  </si>
  <si>
    <t>40625920</t>
  </si>
  <si>
    <t>AYUQUE CURIPACO OSCAR</t>
  </si>
  <si>
    <t>17825056</t>
  </si>
  <si>
    <t>AZALDE BARRENECHEA MANUEL ANTONIO</t>
  </si>
  <si>
    <t>42280344</t>
  </si>
  <si>
    <t>AZAÑEDO SILVA HAROLD MARTIN</t>
  </si>
  <si>
    <t>Ingenieria Informatica</t>
  </si>
  <si>
    <t>45504655</t>
  </si>
  <si>
    <t>BACA SOTO KARLA LIZ</t>
  </si>
  <si>
    <t>20671006</t>
  </si>
  <si>
    <t>BACILIO MEZA YOLIVEL EMERI</t>
  </si>
  <si>
    <t>09851639</t>
  </si>
  <si>
    <t>BADOINO CORDOVA LUIS ALEJANDRO</t>
  </si>
  <si>
    <t>25831736</t>
  </si>
  <si>
    <t>BAILON AZURIN YNGRID GRACIELA</t>
  </si>
  <si>
    <t>06649091</t>
  </si>
  <si>
    <t>BALABARCA ROSALES JULIO ANTONIO</t>
  </si>
  <si>
    <t>44012546</t>
  </si>
  <si>
    <t>BALBUENA PALACIOS FERNANDO JOSE</t>
  </si>
  <si>
    <t>72685998</t>
  </si>
  <si>
    <t>BALCEDA GONZALES CAROLINA</t>
  </si>
  <si>
    <t>41743016</t>
  </si>
  <si>
    <t>BALDEON QUISPE DANTE</t>
  </si>
  <si>
    <t>17549770</t>
  </si>
  <si>
    <t>BALDERA MORAN CARLOS GABRIEL</t>
  </si>
  <si>
    <t>28273181</t>
  </si>
  <si>
    <t>BALLENA PALOMINO CESAR WASHINGTON</t>
  </si>
  <si>
    <t>10299164</t>
  </si>
  <si>
    <t>BALTODANO RONCAL ROSA MARYELIS</t>
  </si>
  <si>
    <t>Medicina</t>
  </si>
  <si>
    <t>42784728</t>
  </si>
  <si>
    <t>BARCA CONTRERAS ELIZABETH</t>
  </si>
  <si>
    <t>45941240</t>
  </si>
  <si>
    <t>BARDALES DEL AGUILA DORIS MARINA</t>
  </si>
  <si>
    <t>40582093</t>
  </si>
  <si>
    <t>BARDALES SAUCEDO MARLON EDWIN</t>
  </si>
  <si>
    <t>42454895</t>
  </si>
  <si>
    <t>BARDALEZ RUIZ ROLANDO</t>
  </si>
  <si>
    <t>06717971</t>
  </si>
  <si>
    <t>BARREDO MELITON MANUEL RICARDO</t>
  </si>
  <si>
    <t>73081522</t>
  </si>
  <si>
    <t>BARRENECHEA CORONADO MAVERIK JOSE</t>
  </si>
  <si>
    <t>43198338</t>
  </si>
  <si>
    <t>BARRERA EYZAGUIRRE JESUS LEONEL</t>
  </si>
  <si>
    <t>42429959</t>
  </si>
  <si>
    <t>BARRETO PALOMINO JOSE EDUARDO</t>
  </si>
  <si>
    <t>46656614</t>
  </si>
  <si>
    <t>BARRETO VELAZCO PATRIA BERTHA</t>
  </si>
  <si>
    <t>42682102</t>
  </si>
  <si>
    <t>BARRIENTOS MEZA ANGEL</t>
  </si>
  <si>
    <t>44022805</t>
  </si>
  <si>
    <t>BARRIENTOS MONTES MANFRID CIRO</t>
  </si>
  <si>
    <t>44358684</t>
  </si>
  <si>
    <t>BARRIGA TRIVIÑOS KATHERINE LIDIA</t>
  </si>
  <si>
    <t>70017812</t>
  </si>
  <si>
    <t>BARRIOS JIMENEZ PILAR</t>
  </si>
  <si>
    <t>46684031</t>
  </si>
  <si>
    <t>BARTOLO HUAMAN FRANCESCA GIULIANA</t>
  </si>
  <si>
    <t>31669866</t>
  </si>
  <si>
    <t>BARTOLOME PRUDENCIO PEDRO ALBERTO</t>
  </si>
  <si>
    <t>44792408</t>
  </si>
  <si>
    <t>BARZOLA MEZA BLAS</t>
  </si>
  <si>
    <t>41989460</t>
  </si>
  <si>
    <t>BARZOLA PRADO MARCO ANTONIO</t>
  </si>
  <si>
    <t>10198565</t>
  </si>
  <si>
    <t>BAZALAR SARRIN ALDO GODOFREDO</t>
  </si>
  <si>
    <t>41751904</t>
  </si>
  <si>
    <t>BAZAN CACHATA CYNTHIA</t>
  </si>
  <si>
    <t>43574395</t>
  </si>
  <si>
    <t>BAZAN GARAY YANET ANGELA</t>
  </si>
  <si>
    <t>44819974</t>
  </si>
  <si>
    <t>BAZAN ZELADA RENZO ESTALIN</t>
  </si>
  <si>
    <t>45559445</t>
  </si>
  <si>
    <t>BAZO RAMIREZ SERGIO EDUARDO</t>
  </si>
  <si>
    <t>71101861</t>
  </si>
  <si>
    <t>BECERRA GOICOCHEA ROSA ELIZETH</t>
  </si>
  <si>
    <t>09519345</t>
  </si>
  <si>
    <t>BECERRA TALAVERA ELMO ROBERT</t>
  </si>
  <si>
    <t>42893173</t>
  </si>
  <si>
    <t>BECERRA VASQUEZ GABRIEL</t>
  </si>
  <si>
    <t>45418194</t>
  </si>
  <si>
    <t>BEGAZO CONDORI ROSMERY ALEXANDRA</t>
  </si>
  <si>
    <t>70746251</t>
  </si>
  <si>
    <t>BEGAZO REVOLLAR CARLO ENRIQUE</t>
  </si>
  <si>
    <t>43891107</t>
  </si>
  <si>
    <t>BEJAR QUISANA CESAR AUGUSTO</t>
  </si>
  <si>
    <t>43152855</t>
  </si>
  <si>
    <t>BELLIDO MEZA JUNIOR FRANK</t>
  </si>
  <si>
    <t>42170439</t>
  </si>
  <si>
    <t>BELON SALAS JOSE EDGARDO</t>
  </si>
  <si>
    <t>41461910</t>
  </si>
  <si>
    <t>BENDEZU ANGELES RONY MARCIAL</t>
  </si>
  <si>
    <t>45976241</t>
  </si>
  <si>
    <t>BENDEZU TENORIO NATALY DELIA</t>
  </si>
  <si>
    <t>26694155</t>
  </si>
  <si>
    <t>BENIQUE CABRERA VALERIO</t>
  </si>
  <si>
    <t>09736546</t>
  </si>
  <si>
    <t>BENITES BOCANEGRA FRANCISCO HERMAN</t>
  </si>
  <si>
    <t>43839962</t>
  </si>
  <si>
    <t>BENITES PRINCIPE JHON MAXWELL</t>
  </si>
  <si>
    <t>44404023</t>
  </si>
  <si>
    <t>BERMEJO CABANILLAS MARIA DEL PILAR</t>
  </si>
  <si>
    <t>21462030</t>
  </si>
  <si>
    <t>BERROCAL MORALES MARCO ANTONIO</t>
  </si>
  <si>
    <t>4800-5500</t>
  </si>
  <si>
    <t>45908526</t>
  </si>
  <si>
    <t>BETANCOURT SUAREZ EDUARDO ALEXIS</t>
  </si>
  <si>
    <t>44457057</t>
  </si>
  <si>
    <t>BICERRA CRUZ JOSE FERNANDO</t>
  </si>
  <si>
    <t>73899819</t>
  </si>
  <si>
    <t>BLANCO PEREZ RONALD SANTIAGO</t>
  </si>
  <si>
    <t>20900895</t>
  </si>
  <si>
    <t>BLANCO ROJAS EDGAR WILFREDO</t>
  </si>
  <si>
    <t>45957310</t>
  </si>
  <si>
    <t>BLANCO SANCHEZ SEGUNDO CHRISTYAN MARTIN</t>
  </si>
  <si>
    <t>73986993</t>
  </si>
  <si>
    <t>BOCANGEL AGUILAR LUZ KAREN</t>
  </si>
  <si>
    <t>70900418</t>
  </si>
  <si>
    <t>BOHORQUEZ QUISPE SHEILA LORI</t>
  </si>
  <si>
    <t>43523882</t>
  </si>
  <si>
    <t>BOLUARTE CASTRO MERCE TARCILA</t>
  </si>
  <si>
    <t>45682011</t>
  </si>
  <si>
    <t>BON RODRIGUEZ SANDY NOELLIA</t>
  </si>
  <si>
    <t>44500460</t>
  </si>
  <si>
    <t>BONIFACIO VILLANUEVA FRANKLIN</t>
  </si>
  <si>
    <t>16669389</t>
  </si>
  <si>
    <t>BONILLA BONILLA JULIO ROQUE</t>
  </si>
  <si>
    <t>08133910</t>
  </si>
  <si>
    <t>BOZA LUQUE EDGAR ADOLFO</t>
  </si>
  <si>
    <t>01323643</t>
  </si>
  <si>
    <t>BRAVO GARCIA JORGE LUIS</t>
  </si>
  <si>
    <t>45963674</t>
  </si>
  <si>
    <t>BRAVO MONTENEGRO CARLOS ISMAEL</t>
  </si>
  <si>
    <t>46734920</t>
  </si>
  <si>
    <t>BRAVO OCHOA RUBEN</t>
  </si>
  <si>
    <t>41636611</t>
  </si>
  <si>
    <t>BRAVO PACHECO ANATOLY CRISTHIAN</t>
  </si>
  <si>
    <t>07579656</t>
  </si>
  <si>
    <t>BRAVO QUEZADA ANTONIO AGUSTIN</t>
  </si>
  <si>
    <t>10624987</t>
  </si>
  <si>
    <t>BRIONES SANTOS JIMMY AUGUSTO</t>
  </si>
  <si>
    <t>31680852</t>
  </si>
  <si>
    <t>BRONCANO GANVINI MARCK RENZO</t>
  </si>
  <si>
    <t>44665531</t>
  </si>
  <si>
    <t>BRUNNER CHAVEZ FRANCESCA NOHELIA</t>
  </si>
  <si>
    <t>72213727</t>
  </si>
  <si>
    <t>BRUNO HIPOLITO ERICK RAUL</t>
  </si>
  <si>
    <t>40937477</t>
  </si>
  <si>
    <t>BUENO BELTRAN JUAN JULIO</t>
  </si>
  <si>
    <t>21544296</t>
  </si>
  <si>
    <t>BULEJE GUILLEN JOSE ROMULO</t>
  </si>
  <si>
    <t>40043112</t>
  </si>
  <si>
    <t>BUSTAMANTE DIAZ ELMER</t>
  </si>
  <si>
    <t>41930274</t>
  </si>
  <si>
    <t>BUSTAMANTE FARIAS WILLIAMS PAUL</t>
  </si>
  <si>
    <t>42422415</t>
  </si>
  <si>
    <t>BUSTINZA CASTILLO LUIS GERMAN</t>
  </si>
  <si>
    <t>06275324</t>
  </si>
  <si>
    <t>BUSTOS DE LA CRUZ MARIA JESUS</t>
  </si>
  <si>
    <t>41757514</t>
  </si>
  <si>
    <t>CABALLERO FLOREZ ELIZABETH YESMIN</t>
  </si>
  <si>
    <t>46600256</t>
  </si>
  <si>
    <t>CABALLERO RAMIREZ KATERINNE</t>
  </si>
  <si>
    <t>07463111</t>
  </si>
  <si>
    <t>CABALLERO YCAZA ROXANI ELIZABETH</t>
  </si>
  <si>
    <t>40944920</t>
  </si>
  <si>
    <t>CABANILLAS GAVIDIA NILDA SOLEDAD</t>
  </si>
  <si>
    <t>31600191</t>
  </si>
  <si>
    <t>CABANILLAS MORENO ANA MARIA</t>
  </si>
  <si>
    <t>42738925</t>
  </si>
  <si>
    <t>CABELLO PEREZ EVELYN WENDY</t>
  </si>
  <si>
    <t>41913873</t>
  </si>
  <si>
    <t>CABEZAS CARPIO MIGUEL ANGEL</t>
  </si>
  <si>
    <t>44398209</t>
  </si>
  <si>
    <t>CABRERA DAVILA EDUARDO SAMUEL</t>
  </si>
  <si>
    <t>26697353</t>
  </si>
  <si>
    <t>CABRERA DIAZ ALDO EMILIO</t>
  </si>
  <si>
    <t>41010558</t>
  </si>
  <si>
    <t>CABRERA MUÑOZ VIOLETA ROCIO</t>
  </si>
  <si>
    <t>70209665</t>
  </si>
  <si>
    <t>CABRERA PARRA ROSI YULIA</t>
  </si>
  <si>
    <t>44644770</t>
  </si>
  <si>
    <t>CACEDA HORNA DIANA KATHERIN</t>
  </si>
  <si>
    <t>41738636</t>
  </si>
  <si>
    <t>CACERES QUISPE WILLIAM LUIS</t>
  </si>
  <si>
    <t>41849117</t>
  </si>
  <si>
    <t>CACERES SANTIN ENRIQUE DANIEL</t>
  </si>
  <si>
    <t>42195518</t>
  </si>
  <si>
    <t>CACHI RAMIREZ CARLOS ALBERTO</t>
  </si>
  <si>
    <t>47563166</t>
  </si>
  <si>
    <t>CACHI VELASQUEZ DIANA MARILUZ</t>
  </si>
  <si>
    <t>02300379</t>
  </si>
  <si>
    <t>CAJMA CARRION YENNY</t>
  </si>
  <si>
    <t>10187664</t>
  </si>
  <si>
    <t>CALDAS CORDOVA JESSICA PATRICIA</t>
  </si>
  <si>
    <t>10377887</t>
  </si>
  <si>
    <t>CALDAS CORDOVA ROSARIO JACKELINE</t>
  </si>
  <si>
    <t>29414943</t>
  </si>
  <si>
    <t>CALDERON ANTEZANA WERNHER</t>
  </si>
  <si>
    <t>42312066</t>
  </si>
  <si>
    <t>CALDERON BABILONIA MARLITH</t>
  </si>
  <si>
    <t>Geografía</t>
  </si>
  <si>
    <t>46284962</t>
  </si>
  <si>
    <t>CALDERON HUANACUNI RONALD EDGAR</t>
  </si>
  <si>
    <t>70082745</t>
  </si>
  <si>
    <t>CALDERON PANIAGUA DENNYS GEOVANNI</t>
  </si>
  <si>
    <t>10132207</t>
  </si>
  <si>
    <t>CALDERON RONCAL SEGUNDO OSIAS</t>
  </si>
  <si>
    <t>44129616</t>
  </si>
  <si>
    <t>CALDERON YANAYACO MARITZA</t>
  </si>
  <si>
    <t>47652350</t>
  </si>
  <si>
    <t>CALIXTO PEREYRA JESUS ANDRE</t>
  </si>
  <si>
    <t>23861778</t>
  </si>
  <si>
    <t>CALLAHUI RIOS MARIA ISABEL</t>
  </si>
  <si>
    <t>08529295</t>
  </si>
  <si>
    <t>CALLAN VARGAS JUAN MANUEL</t>
  </si>
  <si>
    <t>46370507</t>
  </si>
  <si>
    <t>CALLATA VIDAL JUAN CARLOS</t>
  </si>
  <si>
    <t>42440210</t>
  </si>
  <si>
    <t>CALLE MENDIVEL NOE JESUS</t>
  </si>
  <si>
    <t>46064934</t>
  </si>
  <si>
    <t>CALLE RAMOS KAREN ESTEFANIA</t>
  </si>
  <si>
    <t>42720702</t>
  </si>
  <si>
    <t>CALLE RIOFRIO JORGE LUIS</t>
  </si>
  <si>
    <t>43549044</t>
  </si>
  <si>
    <t>CALLOMAMANI AROCUTIPA JAEL</t>
  </si>
  <si>
    <t>46256590</t>
  </si>
  <si>
    <t>CALUA INFANTE ALVARO</t>
  </si>
  <si>
    <t>20054280</t>
  </si>
  <si>
    <t>CAMARENA CURISINCHE JOSEV ANTONOV</t>
  </si>
  <si>
    <t>40602345</t>
  </si>
  <si>
    <t>CAMARENA GUTIERREZ HECTOR DANIEL</t>
  </si>
  <si>
    <t>40887078</t>
  </si>
  <si>
    <t>CAMARGO BONIFACIO JHEZMYT NILDA</t>
  </si>
  <si>
    <t>44486835</t>
  </si>
  <si>
    <t>CAMASCA GUZMAN FAUSTO ARTURO RICARDO</t>
  </si>
  <si>
    <t>45455293</t>
  </si>
  <si>
    <t>CAMONES GARCIA LUIS ALBERTO</t>
  </si>
  <si>
    <t>45498749</t>
  </si>
  <si>
    <t>CAMPEAN QUISPE PAMELA SUSAN</t>
  </si>
  <si>
    <t>44159511</t>
  </si>
  <si>
    <t>CAMPOS DELGADO JOSE VILMER</t>
  </si>
  <si>
    <t>41845105</t>
  </si>
  <si>
    <t>CAMPOS TAFUR FREDDY JHOEL</t>
  </si>
  <si>
    <t>Educación</t>
  </si>
  <si>
    <t>46077316</t>
  </si>
  <si>
    <t>CAMPOS TOLEDO JESUS HEISEN</t>
  </si>
  <si>
    <t>08146265</t>
  </si>
  <si>
    <t>CANALES AZABACHE JULIO CESAR</t>
  </si>
  <si>
    <t>41392980</t>
  </si>
  <si>
    <t>CANCHARI CARBAJAL EDUARDO FRANCIS</t>
  </si>
  <si>
    <t>43509677</t>
  </si>
  <si>
    <t>CANDIOTTI LOAYZA EDSON ROGER</t>
  </si>
  <si>
    <t>42776507</t>
  </si>
  <si>
    <t>CANELO SOLORZANO ELBA ISABEL</t>
  </si>
  <si>
    <t>46066457</t>
  </si>
  <si>
    <t>CANLLA PACARI MERCEDES CRISTINA</t>
  </si>
  <si>
    <t>08186886</t>
  </si>
  <si>
    <t>CANTA MISARI CESAR EUGENIO</t>
  </si>
  <si>
    <t>42540336</t>
  </si>
  <si>
    <t>CAPARACHIN FERNANDEZ DEISY LUCY</t>
  </si>
  <si>
    <t>10024567</t>
  </si>
  <si>
    <t>CAPCHA CAMASITA GLORIA INES</t>
  </si>
  <si>
    <t>Dibujo Técnico En Construcción Civil</t>
  </si>
  <si>
    <t>43178137</t>
  </si>
  <si>
    <t>CAPILLO PORTUGAL DIANA CAROLINA</t>
  </si>
  <si>
    <t>44614904</t>
  </si>
  <si>
    <t>CAPUÑAY UCEDA CARLOS ENRIQUE</t>
  </si>
  <si>
    <t>20590830</t>
  </si>
  <si>
    <t>CARACELA TUMIALÁN ALEJANDRO MATIAS</t>
  </si>
  <si>
    <t>Ingeniería Eléctrica</t>
  </si>
  <si>
    <t>07417265</t>
  </si>
  <si>
    <t>CARBAJAL ALCEDO ARTURO JAVIER</t>
  </si>
  <si>
    <t>46199694</t>
  </si>
  <si>
    <t>CARBAJAL CHAVEZ BETTY FLOR DE MARIA</t>
  </si>
  <si>
    <t>41247483</t>
  </si>
  <si>
    <t>CARBAJAL DOLORES KARIN MILADY</t>
  </si>
  <si>
    <t>40882048</t>
  </si>
  <si>
    <t>CARBAJAL GOMEZ FIDEL GABRIEL</t>
  </si>
  <si>
    <t>24000956</t>
  </si>
  <si>
    <t>CARBAJAL LAURA ROBERTO CARLOS</t>
  </si>
  <si>
    <t>70179582</t>
  </si>
  <si>
    <t>CARBAJO COCHACHIN JUANA LISSET</t>
  </si>
  <si>
    <t>47271042</t>
  </si>
  <si>
    <t>CARDENAS ALARCON MAGDIEL ISABEL</t>
  </si>
  <si>
    <t>71095137</t>
  </si>
  <si>
    <t>CARDENAS CAPCHA JESUS IDEN</t>
  </si>
  <si>
    <t>46401678</t>
  </si>
  <si>
    <t>CARDENAS GALLEGOS SONIA ALEJANDRA</t>
  </si>
  <si>
    <t>46620046</t>
  </si>
  <si>
    <t>CARDENAS LLACZA GUADALUPE</t>
  </si>
  <si>
    <t>10183129</t>
  </si>
  <si>
    <t>CARDENAS MANRIQUE JUAN CARLOS</t>
  </si>
  <si>
    <t>44762428</t>
  </si>
  <si>
    <t>CARDONA WALKAN SHARON LILY</t>
  </si>
  <si>
    <t>42782720</t>
  </si>
  <si>
    <t>CARHUAMACA PIMENTEL EMILY YULISSA</t>
  </si>
  <si>
    <t>41584349</t>
  </si>
  <si>
    <t>CARLOS LANDA REMY</t>
  </si>
  <si>
    <t>70031724</t>
  </si>
  <si>
    <t>CARLOS YUPANQUI KAREN</t>
  </si>
  <si>
    <t>07261298</t>
  </si>
  <si>
    <t>CARMONA CUMPA MONICA PATRICIA</t>
  </si>
  <si>
    <t>45808315</t>
  </si>
  <si>
    <t>CARO RAMOS GIORGIO ANDREE</t>
  </si>
  <si>
    <t>46091998</t>
  </si>
  <si>
    <t>CARRANZA VASQUEZ SHEYLA RAQUEL</t>
  </si>
  <si>
    <t>47008692</t>
  </si>
  <si>
    <t>CARRASCO HUAQUISTO LIZ MARISOL</t>
  </si>
  <si>
    <t>40071220</t>
  </si>
  <si>
    <t>CARRASCO MILLONES FELIPE AUSBERTO</t>
  </si>
  <si>
    <t>43278374</t>
  </si>
  <si>
    <t>CARRASCO PALIZA FIORELLA MERCEDES</t>
  </si>
  <si>
    <t>40688035</t>
  </si>
  <si>
    <t>CARRASCO SILVA CLAUDIA ELISA</t>
  </si>
  <si>
    <t>41073143</t>
  </si>
  <si>
    <t>CARRASCO TERAN MARTHA IRENE</t>
  </si>
  <si>
    <t>47248946</t>
  </si>
  <si>
    <t>CARRASCO VIERA CRISTHIAN YOEL</t>
  </si>
  <si>
    <t>46105728</t>
  </si>
  <si>
    <t>CARRERA TAFUR JOHN CRISTIAN</t>
  </si>
  <si>
    <t>6500-12000</t>
  </si>
  <si>
    <t>18121245</t>
  </si>
  <si>
    <t>CARRIL OTOYA VERONICA JEANNETTE</t>
  </si>
  <si>
    <t>25568254</t>
  </si>
  <si>
    <t>CARRILLO GUTIERREZ OSCAR ANTONIO</t>
  </si>
  <si>
    <t>09295047</t>
  </si>
  <si>
    <t>CARRILLO SAMANEZ CESAR GUSTAVO</t>
  </si>
  <si>
    <t>46705492</t>
  </si>
  <si>
    <t>CASTAÑEDA HIDALGO ANDRE JESUS</t>
  </si>
  <si>
    <t>6500-7000</t>
  </si>
  <si>
    <t>42450463</t>
  </si>
  <si>
    <t>CASTAÑEDA MONRROE DEBBIE MILAGRITOS</t>
  </si>
  <si>
    <t>45743643</t>
  </si>
  <si>
    <t>CASTAÑEDA SEVERINO GREGORIO ERICSON</t>
  </si>
  <si>
    <t>10069197</t>
  </si>
  <si>
    <t>CASTILLEJO RIVAS LUIS AUGUSTO</t>
  </si>
  <si>
    <t>42228546</t>
  </si>
  <si>
    <t>CASTILLO BARRETO PAOLA</t>
  </si>
  <si>
    <t>09954044</t>
  </si>
  <si>
    <t>CASTILLO BLANCAS MARCO ANTONIO</t>
  </si>
  <si>
    <t>18084785</t>
  </si>
  <si>
    <t>CASTILLO FLORES FRANCISCO MAURO</t>
  </si>
  <si>
    <t>46035029</t>
  </si>
  <si>
    <t>CASTILLO GONZALES LITA ALIS</t>
  </si>
  <si>
    <t>20028503</t>
  </si>
  <si>
    <t>CASTILLO MANYARI MILAGRITOS MERCEDES</t>
  </si>
  <si>
    <t>71858327</t>
  </si>
  <si>
    <t>CASTILLO MORENO GLADYS JHOSELYNE</t>
  </si>
  <si>
    <t>41391626</t>
  </si>
  <si>
    <t>CASTILLO VELASQUEZ VICTOR HUGO</t>
  </si>
  <si>
    <t>09658017</t>
  </si>
  <si>
    <t>CASTRO CABRERA ROSA MARIA</t>
  </si>
  <si>
    <t>71729332</t>
  </si>
  <si>
    <t>CASTRO CAPCHA KATERINE BETSY</t>
  </si>
  <si>
    <t>43454369</t>
  </si>
  <si>
    <t>CASTRO CUSIRRAMOS MARIELA</t>
  </si>
  <si>
    <t>44408538</t>
  </si>
  <si>
    <t>CASTRO ESPINOZA HENRY</t>
  </si>
  <si>
    <t>45407205</t>
  </si>
  <si>
    <t>CASTRO HUAYTALLA JACQUELINE</t>
  </si>
  <si>
    <t>Trabajo Social</t>
  </si>
  <si>
    <t>00858288</t>
  </si>
  <si>
    <t>CASTRO LEMOS MARIANO</t>
  </si>
  <si>
    <t>41566613</t>
  </si>
  <si>
    <t>CASTRO LOZANO VICTOR RICARDO</t>
  </si>
  <si>
    <t>41736188</t>
  </si>
  <si>
    <t>CASTRO PADILLA DORIS PAOLA</t>
  </si>
  <si>
    <t>Aviación Comercial</t>
  </si>
  <si>
    <t>09579228</t>
  </si>
  <si>
    <t>CASTRO PEÑA MARLENE EDITH</t>
  </si>
  <si>
    <t>45010119</t>
  </si>
  <si>
    <t>CASTRO PRIETO DE LOS RIOS ALEXANDER</t>
  </si>
  <si>
    <t>31622457</t>
  </si>
  <si>
    <t>CASTROMONTE LUNA PEDRO NAZARIO</t>
  </si>
  <si>
    <t>44164727</t>
  </si>
  <si>
    <t>CAYAMPI PUMALLIHUA NELSON ROGER</t>
  </si>
  <si>
    <t>44579752</t>
  </si>
  <si>
    <t>CAYCHO CACERES GRECIA NARGHIS</t>
  </si>
  <si>
    <t>41808602</t>
  </si>
  <si>
    <t>CAYURI CABRERA JOSE JORGE</t>
  </si>
  <si>
    <t>40560712</t>
  </si>
  <si>
    <t>CCAHUA JORGE JAIME ROBERTO</t>
  </si>
  <si>
    <t>47563222</t>
  </si>
  <si>
    <t>Ccanccapa Puma Elvis</t>
  </si>
  <si>
    <t>41574114</t>
  </si>
  <si>
    <t>CELMI RAMIREZ ROGELIO CIRO</t>
  </si>
  <si>
    <t>46225859</t>
  </si>
  <si>
    <t>CERDA GUTIERREZ ROCIO</t>
  </si>
  <si>
    <t>40549290</t>
  </si>
  <si>
    <t>CERRON LAGOS JUAN WASHINGTON</t>
  </si>
  <si>
    <t>44949486</t>
  </si>
  <si>
    <t>CERRON SANTANA KARY NOHELY</t>
  </si>
  <si>
    <t>8500-10500</t>
  </si>
  <si>
    <t>08667479</t>
  </si>
  <si>
    <t>CERRUDO SULCA OSCAR SEGUNDO</t>
  </si>
  <si>
    <t>43188999</t>
  </si>
  <si>
    <t>CESAR VARGAS CARMELA JULISSA</t>
  </si>
  <si>
    <t>45224865</t>
  </si>
  <si>
    <t>CESIAS ALVITEZ ELSIE MARILIN</t>
  </si>
  <si>
    <t>40920596</t>
  </si>
  <si>
    <t>CHALCO BENIQUE DANILO</t>
  </si>
  <si>
    <t>44003207</t>
  </si>
  <si>
    <t>CHALCO BUSTINZA JIMMY GERALDO</t>
  </si>
  <si>
    <t>41530199</t>
  </si>
  <si>
    <t>CHAMANA AYLAS BILLY EDSON</t>
  </si>
  <si>
    <t>43040434</t>
  </si>
  <si>
    <t>CHAMBIO HERMOSA JENNIFFER ELIZABETH</t>
  </si>
  <si>
    <t>43224277</t>
  </si>
  <si>
    <t>CHAMPION GRADOS NADIA MILAGROS</t>
  </si>
  <si>
    <t>46730054</t>
  </si>
  <si>
    <t>CHANAME ABAD EVELYN JOHANA</t>
  </si>
  <si>
    <t>15761405</t>
  </si>
  <si>
    <t>CHANG MONTESINOS MILAGROS ARACELLI</t>
  </si>
  <si>
    <t>07970179</t>
  </si>
  <si>
    <t>CHAPARRO KUAN MARTIN ANIBAL</t>
  </si>
  <si>
    <t>42441392</t>
  </si>
  <si>
    <t>CHAUCA BARRIENTOS VERONICA FIORELLA</t>
  </si>
  <si>
    <t>09800861</t>
  </si>
  <si>
    <t>CHAUCA SARAVIA JUDITH INGRID</t>
  </si>
  <si>
    <t>41964033</t>
  </si>
  <si>
    <t>CHAVEZ BEYODAS OSCAR FERNANDO</t>
  </si>
  <si>
    <t>07505059</t>
  </si>
  <si>
    <t>CHAVEZ CABRERA PEDRO PABLO</t>
  </si>
  <si>
    <t>16730463</t>
  </si>
  <si>
    <t>CHAVEZ CARRANZA ALDO RALD</t>
  </si>
  <si>
    <t>21526817</t>
  </si>
  <si>
    <t>CHAVEZ CERSSO JOSE FERNANDO</t>
  </si>
  <si>
    <t>70756568</t>
  </si>
  <si>
    <t>CHAVEZ CRUZ EFER</t>
  </si>
  <si>
    <t>43927203</t>
  </si>
  <si>
    <t>CHAVEZ FARFAN BRENDA ANGELA</t>
  </si>
  <si>
    <t>70123303</t>
  </si>
  <si>
    <t>CHAVEZ GALLEGOS CLAUDIA LARISA</t>
  </si>
  <si>
    <t>Arquitectura</t>
  </si>
  <si>
    <t>41681509</t>
  </si>
  <si>
    <t>CHAVEZ GALLEGOS JOSE LUIS</t>
  </si>
  <si>
    <t>45444732</t>
  </si>
  <si>
    <t>CHAVEZ GUARDIA JOSE LUIS</t>
  </si>
  <si>
    <t>44974238</t>
  </si>
  <si>
    <t>CHAVEZ HERNANDEZ CLAUDIA ISABEL</t>
  </si>
  <si>
    <t>45301004</t>
  </si>
  <si>
    <t>CHAVEZ MUÑOZ KAROL MILAGROS</t>
  </si>
  <si>
    <t>23009269</t>
  </si>
  <si>
    <t>CHAVEZ ORTEGA CARLOS ROLANDO</t>
  </si>
  <si>
    <t>41154168</t>
  </si>
  <si>
    <t>CHAVEZ SALAS JAMES FERNANDO</t>
  </si>
  <si>
    <t>Ingeniería Económica</t>
  </si>
  <si>
    <t>41226421</t>
  </si>
  <si>
    <t>CHAVEZ SANCHEZ SANDRA YAZMIN</t>
  </si>
  <si>
    <t>46616979</t>
  </si>
  <si>
    <t>CHILLITUPA MONTUFAR JOSEPH CRISTHIAN</t>
  </si>
  <si>
    <t>46941910</t>
  </si>
  <si>
    <t>CHILON FERNANDEZ DEISY MARGOT</t>
  </si>
  <si>
    <t>44543692</t>
  </si>
  <si>
    <t>CHINCHON AGUILAR ALAN PAUL</t>
  </si>
  <si>
    <t>41579354</t>
  </si>
  <si>
    <t>CHIPANA PARIONA JASSON ADOLFO</t>
  </si>
  <si>
    <t>46013241</t>
  </si>
  <si>
    <t>CHIRE MAMANI JUDITH JESSICA</t>
  </si>
  <si>
    <t>44447045</t>
  </si>
  <si>
    <t>CHIRI RIOS ELIZABETH GIULIANA</t>
  </si>
  <si>
    <t>43563893</t>
  </si>
  <si>
    <t>CHIRINOS FERNANDEZ KEIICHI OLESHKA</t>
  </si>
  <si>
    <t>45753595</t>
  </si>
  <si>
    <t>CHIRINOS MELENDEZ PAOLA ROSSY</t>
  </si>
  <si>
    <t>44353950</t>
  </si>
  <si>
    <t>CHIROQUE CARRION NATALY VIRGINIA</t>
  </si>
  <si>
    <t>42642103</t>
  </si>
  <si>
    <t>CHIROQUE MORE CARMEN ROSA</t>
  </si>
  <si>
    <t>47743371</t>
  </si>
  <si>
    <t>CHISQUIPAMA TAPULLIMA MIGUEL ANGEL</t>
  </si>
  <si>
    <t>21536583</t>
  </si>
  <si>
    <t>CHOQUE OBREGON MARIELA</t>
  </si>
  <si>
    <t>42074491</t>
  </si>
  <si>
    <t>CHOQUEHUANCA VALENZUELA GLADYS</t>
  </si>
  <si>
    <t>42503721</t>
  </si>
  <si>
    <t>CHOY ALBA ROCIO</t>
  </si>
  <si>
    <t>09676929</t>
  </si>
  <si>
    <t>CHUMAN SANCHEZ JAVIER FERNANDO</t>
  </si>
  <si>
    <t>Comunicacion Social</t>
  </si>
  <si>
    <t>41597529</t>
  </si>
  <si>
    <t>CHUMBES LOPEZ FRANK KEVIS</t>
  </si>
  <si>
    <t>10713762</t>
  </si>
  <si>
    <t>CHUMBIPUMA VILLA NELSON JANSS</t>
  </si>
  <si>
    <t>07446374</t>
  </si>
  <si>
    <t>CHUMBIRIZA TAPIA CARLOS ELIAS</t>
  </si>
  <si>
    <t>10629598</t>
  </si>
  <si>
    <t>CHUQUILLANQUI BERNAOLA BACILIA</t>
  </si>
  <si>
    <t>42337780</t>
  </si>
  <si>
    <t>CHUQUILLANQUI QUISPE CARLOS ELIAS</t>
  </si>
  <si>
    <t>42863665</t>
  </si>
  <si>
    <t>CHUQUISENGO ALVA JUDITH</t>
  </si>
  <si>
    <t>80667997</t>
  </si>
  <si>
    <t>CHURA HUASCUPE JUAN</t>
  </si>
  <si>
    <t>45223666</t>
  </si>
  <si>
    <t>CIEZA CHUQUIMANGO ROXANA</t>
  </si>
  <si>
    <t>45339174</t>
  </si>
  <si>
    <t>CIEZA SANCHEZ ALEXANDER MOISES</t>
  </si>
  <si>
    <t>40827377</t>
  </si>
  <si>
    <t>CISNEROS ESCOBEDO CESAR AGUSTIN</t>
  </si>
  <si>
    <t>45787234</t>
  </si>
  <si>
    <t>CLAVIJO PEÑA FIORELLA ALEXANDRA</t>
  </si>
  <si>
    <t>41935223</t>
  </si>
  <si>
    <t>COBA URIARTE JOSE LUIS</t>
  </si>
  <si>
    <t>41619944</t>
  </si>
  <si>
    <t>COBEÑAS PASAPERA EVELYN CATTERINE</t>
  </si>
  <si>
    <t>40850937</t>
  </si>
  <si>
    <t>COCA CALDERON ELIZABETH GABRIELA</t>
  </si>
  <si>
    <t>40371202</t>
  </si>
  <si>
    <t>COLLAS SAGASTEGUI SHIRLEY NATALY</t>
  </si>
  <si>
    <t>09389177</t>
  </si>
  <si>
    <t>COLLAZOS HUAMANTUMBA MANUEL ANTONIO</t>
  </si>
  <si>
    <t>41008983</t>
  </si>
  <si>
    <t>COLQUE TITO KLEBER EDERSON</t>
  </si>
  <si>
    <t>41145507</t>
  </si>
  <si>
    <t>CONDORI CARRILLO MANUEL DANTE</t>
  </si>
  <si>
    <t>21546043</t>
  </si>
  <si>
    <t>CONISLLA RIOS SONIA</t>
  </si>
  <si>
    <t>42635534</t>
  </si>
  <si>
    <t>CONTRERAS GUELAC ELIANA</t>
  </si>
  <si>
    <t>46259481</t>
  </si>
  <si>
    <t>COQUIS GONZALEZ CARLOS ENRIQUE</t>
  </si>
  <si>
    <t>09152396</t>
  </si>
  <si>
    <t>CORDOVA CALLACNA CECILIA ANGELICA</t>
  </si>
  <si>
    <t>10000-12500</t>
  </si>
  <si>
    <t>40936915</t>
  </si>
  <si>
    <t>CORDOVA PEÑA MOISES TEODORO</t>
  </si>
  <si>
    <t>44239914</t>
  </si>
  <si>
    <t>CORNEJO CCALLO YENNY LUZ</t>
  </si>
  <si>
    <t>10552936</t>
  </si>
  <si>
    <t>CORNEJO QUICAÑO ALDO ARTUD</t>
  </si>
  <si>
    <t>32394472</t>
  </si>
  <si>
    <t>CORPUS SARMIENTO RONALDO NISTON</t>
  </si>
  <si>
    <t>45868026</t>
  </si>
  <si>
    <t>CORREA FREIRE ANGEL ARMANDO</t>
  </si>
  <si>
    <t>40655584</t>
  </si>
  <si>
    <t>CORREA VARGAS KAREN LISSETH DE LOS MILAGROS</t>
  </si>
  <si>
    <t>41125166</t>
  </si>
  <si>
    <t>CORREA ZARATE PITER DEMIS</t>
  </si>
  <si>
    <t>42926939</t>
  </si>
  <si>
    <t>CORTES ARIZA GISELLA PAOLA</t>
  </si>
  <si>
    <t>26729757</t>
  </si>
  <si>
    <t>CORTEZ BARRANTES POUL CHRISTIAN</t>
  </si>
  <si>
    <t>44445075</t>
  </si>
  <si>
    <t>CORTEZ ROMAN ERIKA IBON</t>
  </si>
  <si>
    <t>18192344</t>
  </si>
  <si>
    <t>CORTIJO SANCHEZ JOHNNY ROBERT</t>
  </si>
  <si>
    <t>45936837</t>
  </si>
  <si>
    <t>CRIOLLO HIDALGO VIRGINIA</t>
  </si>
  <si>
    <t>46749477</t>
  </si>
  <si>
    <t>CRISPIN HUALPA RICARDO ALBERTO</t>
  </si>
  <si>
    <t>10009810</t>
  </si>
  <si>
    <t>CRUCES VASQUEZ MIGUEL ANGEL</t>
  </si>
  <si>
    <t>45612970</t>
  </si>
  <si>
    <t>CRUZ CHAVEZ SONIA GUADALUPE</t>
  </si>
  <si>
    <t>43439412</t>
  </si>
  <si>
    <t>CRUZ LOAYZA GIANNINA ISABEL</t>
  </si>
  <si>
    <t>44384553</t>
  </si>
  <si>
    <t>CRUZ ODAR JULIO ENRIQUE</t>
  </si>
  <si>
    <t>40714072</t>
  </si>
  <si>
    <t>CRUZ ORDINOLA KARLA MARGARITA</t>
  </si>
  <si>
    <t>42210257</t>
  </si>
  <si>
    <t>CRUZ VINCES MIGUEL ANGEL</t>
  </si>
  <si>
    <t>10793075</t>
  </si>
  <si>
    <t>CUADROS ARTEAGA YUDER</t>
  </si>
  <si>
    <t>70077265</t>
  </si>
  <si>
    <t>CUADROS LAGOS IZAMAR ROSALI</t>
  </si>
  <si>
    <t>43380447</t>
  </si>
  <si>
    <t>CUBILLAS HUAYLLAHUA GIOVANNA MAGALY</t>
  </si>
  <si>
    <t>70089663</t>
  </si>
  <si>
    <t>CUCHO SOTO FIORELA</t>
  </si>
  <si>
    <t>46619144</t>
  </si>
  <si>
    <t>CUEVA GUEVARA JUANA LUCIA</t>
  </si>
  <si>
    <t>46306745</t>
  </si>
  <si>
    <t>CUEVA PASTOR CHRISTIAN ERICK</t>
  </si>
  <si>
    <t>70480335</t>
  </si>
  <si>
    <t>CUEVA SUAREZ YULISA ALICIA</t>
  </si>
  <si>
    <t>45783019</t>
  </si>
  <si>
    <t>CUEVAS RIVAS KARINA MARGARITA</t>
  </si>
  <si>
    <t>20066769</t>
  </si>
  <si>
    <t>CUICAPUZA ROJAS OLGA</t>
  </si>
  <si>
    <t>46745003</t>
  </si>
  <si>
    <t>CULLANCO PEREZ JONN EDBER</t>
  </si>
  <si>
    <t>03684132</t>
  </si>
  <si>
    <t>CULQUICONDOR TINEO OSCAR SEGUNDO</t>
  </si>
  <si>
    <t>80029158</t>
  </si>
  <si>
    <t>CUNO QUISPE SANTOS</t>
  </si>
  <si>
    <t>47359038</t>
  </si>
  <si>
    <t>CURI MORALES KELLIE LISSETH</t>
  </si>
  <si>
    <t>10409450</t>
  </si>
  <si>
    <t>CUTIMBO VELASQUEZ KARIM FLOR</t>
  </si>
  <si>
    <t>10024236</t>
  </si>
  <si>
    <t>CUTIPA GASPAR KATIA MAGDALENA</t>
  </si>
  <si>
    <t>40420995</t>
  </si>
  <si>
    <t>CUTIPA TICONA BLANCA GIULIANA</t>
  </si>
  <si>
    <t>45517880</t>
  </si>
  <si>
    <t>DAVALOS BOULANGGER JORGE EDUARDO</t>
  </si>
  <si>
    <t>42142044</t>
  </si>
  <si>
    <t>DAVILA CABEZAS IRIS ANGELA</t>
  </si>
  <si>
    <t>45975017</t>
  </si>
  <si>
    <t>DAVILA DIAZ YESSENIA ELIZABETH</t>
  </si>
  <si>
    <t>29650297</t>
  </si>
  <si>
    <t>DAVILA DUEÑAS GLENDA LIS</t>
  </si>
  <si>
    <t>05214388</t>
  </si>
  <si>
    <t>DAVILA SANCHEZ ANTONIO MIGUEL</t>
  </si>
  <si>
    <t>44429587</t>
  </si>
  <si>
    <t>DE LA CRUZ AVILA LEYDY MARIANELLA</t>
  </si>
  <si>
    <t>41224675</t>
  </si>
  <si>
    <t>DE LA CRUZ GUTARRA NOEMI</t>
  </si>
  <si>
    <t>10644999</t>
  </si>
  <si>
    <t>DE LA CRUZ HERMOZA RUBEN HECTOR</t>
  </si>
  <si>
    <t>09388288</t>
  </si>
  <si>
    <t>DE LA CRUZ LUCHO EDGAR JAIME</t>
  </si>
  <si>
    <t>43273580</t>
  </si>
  <si>
    <t>DE LA CRUZ MANCHA LEBANA BETSAHIDA</t>
  </si>
  <si>
    <t>44352947</t>
  </si>
  <si>
    <t>DE LA CRUZ MOLINA ROCIO FABIOLA</t>
  </si>
  <si>
    <t>45884809</t>
  </si>
  <si>
    <t>DE LA CRUZ ROBLES LAURA PAMELA</t>
  </si>
  <si>
    <t>43989489</t>
  </si>
  <si>
    <t>DE LOS SANTOS ROSADIO ALAN CESAR</t>
  </si>
  <si>
    <t>44738122</t>
  </si>
  <si>
    <t>DEL AGUILA CUBAS ANDRES GABRIEL</t>
  </si>
  <si>
    <t>47325469</t>
  </si>
  <si>
    <t>DEL CASTILLO LOPEZ CAROL DELICIA</t>
  </si>
  <si>
    <t>42762170</t>
  </si>
  <si>
    <t>DEL RIO PAJUELO JORGE AUGUSTO</t>
  </si>
  <si>
    <t>72657062</t>
  </si>
  <si>
    <t>DELGADO HIYANE KEVIN ANDERSON</t>
  </si>
  <si>
    <t>40951520</t>
  </si>
  <si>
    <t>DELGADO LACHO DEYSI</t>
  </si>
  <si>
    <t>45686343</t>
  </si>
  <si>
    <t>DELGADO LOZANO WILLINGTON BANNER</t>
  </si>
  <si>
    <t>16730271</t>
  </si>
  <si>
    <t>DELGADO QUISPE ROLANDO HERNAN</t>
  </si>
  <si>
    <t>44092345</t>
  </si>
  <si>
    <t>DELGADO VALENCIA CARLOS AUGUSTO</t>
  </si>
  <si>
    <t>47830929</t>
  </si>
  <si>
    <t>DELGADO VASQUEZ JOSE EYNER</t>
  </si>
  <si>
    <t>43408208</t>
  </si>
  <si>
    <t>DEZA FERNANDEZ JESUS ALEXANDER</t>
  </si>
  <si>
    <t>20121122</t>
  </si>
  <si>
    <t>DIAZ BUENDIA MIGUEL DAVID</t>
  </si>
  <si>
    <t>70650837</t>
  </si>
  <si>
    <t>DIAZ BURGOS SILVANA STEFANIA</t>
  </si>
  <si>
    <t>10803672</t>
  </si>
  <si>
    <t>DIAZ CARO NELSON ARMANDO</t>
  </si>
  <si>
    <t>45953911</t>
  </si>
  <si>
    <t>DIAZ CONDORI YURY BETSABETH</t>
  </si>
  <si>
    <t>42583697</t>
  </si>
  <si>
    <t>DIAZ FERNANDEZ GERMAN LUIZINHO</t>
  </si>
  <si>
    <t>43560410</t>
  </si>
  <si>
    <t>DIAZ LINARES LIDIS MILIB</t>
  </si>
  <si>
    <t>42863103</t>
  </si>
  <si>
    <t>DIAZ LUNA RICHARD CHRISTIAN</t>
  </si>
  <si>
    <t>09923006</t>
  </si>
  <si>
    <t>DIAZ MALDONADO CAROLINA DEL ROSARIO</t>
  </si>
  <si>
    <t>10763551</t>
  </si>
  <si>
    <t>DIAZ MARTELL CECILIA AMANDA</t>
  </si>
  <si>
    <t>43526324</t>
  </si>
  <si>
    <t>DIAZ RIOS LUCY DEL PILAR</t>
  </si>
  <si>
    <t>71897009</t>
  </si>
  <si>
    <t>DIAZ RODRIGUEZ CINDY JHULIANA</t>
  </si>
  <si>
    <t>40548305</t>
  </si>
  <si>
    <t>DIAZ TAZA ERICK MARLON</t>
  </si>
  <si>
    <t>72021240</t>
  </si>
  <si>
    <t>DÍAZ TELLO MANUEL HAROL</t>
  </si>
  <si>
    <t>29722414</t>
  </si>
  <si>
    <t>DIAZ UGARTE MIGUEL ANGEL</t>
  </si>
  <si>
    <t>10477413</t>
  </si>
  <si>
    <t>DIAZ URIBE HENRY HECTOR</t>
  </si>
  <si>
    <t>25792824</t>
  </si>
  <si>
    <t>DIAZ VELASQUEZ CESAR AUGUSTO</t>
  </si>
  <si>
    <t>42391451</t>
  </si>
  <si>
    <t>DIAZ ZAVALA AMELIA JOHANA</t>
  </si>
  <si>
    <t>46793782</t>
  </si>
  <si>
    <t>DIESTRA BULNES CHRISTIAN AUGUSTO</t>
  </si>
  <si>
    <t>41463530</t>
  </si>
  <si>
    <t>DONAYRE YSHII LUIS OSCAR</t>
  </si>
  <si>
    <t>23854464</t>
  </si>
  <si>
    <t>DUEÑAS CAVERO LUIS ALFREDO</t>
  </si>
  <si>
    <t>43663714</t>
  </si>
  <si>
    <t>DULANTO ARANA MARIELENA IVETT</t>
  </si>
  <si>
    <t>40183701</t>
  </si>
  <si>
    <t>DURAND CABALLERO GIOVANNA</t>
  </si>
  <si>
    <t>40747100</t>
  </si>
  <si>
    <t>DURAND ROJAS INGRID MONICA</t>
  </si>
  <si>
    <t>Construcción Civil</t>
  </si>
  <si>
    <t>40503043</t>
  </si>
  <si>
    <t>ECHENIQUE MAMANI LIZ KATHERINE</t>
  </si>
  <si>
    <t>41411746</t>
  </si>
  <si>
    <t>ELIAS REYNOSO CRISTINA MIRELLA</t>
  </si>
  <si>
    <t>44607309</t>
  </si>
  <si>
    <t>ENCALADA HUACAC HENRRY JOEL</t>
  </si>
  <si>
    <t>46375227</t>
  </si>
  <si>
    <t>ENCALADA LOPEZ MARIA ELENA</t>
  </si>
  <si>
    <t>10532715</t>
  </si>
  <si>
    <t>ENCISO PINEDA JENIFFER DEIDAD</t>
  </si>
  <si>
    <t>40988443</t>
  </si>
  <si>
    <t>ENRIQUEZ AGUIRRE FREDDY</t>
  </si>
  <si>
    <t>Ciencias Policiales Y Administrativas</t>
  </si>
  <si>
    <t>40336255</t>
  </si>
  <si>
    <t>ENRIQUEZ MORALES ROBERTO</t>
  </si>
  <si>
    <t>Ingenieria De Computacion Y Sistemas</t>
  </si>
  <si>
    <t>42326462</t>
  </si>
  <si>
    <t>ENRIQUEZ TORRES JEFERSSON</t>
  </si>
  <si>
    <t>72815763</t>
  </si>
  <si>
    <t>ENRIQUEZ VERONA MIGUEL MARTIN</t>
  </si>
  <si>
    <t>40189163</t>
  </si>
  <si>
    <t>ESCALANTE AGUILAR SERGIO MIGUEL</t>
  </si>
  <si>
    <t>24007396</t>
  </si>
  <si>
    <t>ESCALANTE ALVARO FREDDY</t>
  </si>
  <si>
    <t>43249235</t>
  </si>
  <si>
    <t>ESCOBAR SABOYA JESUS ANTONIO</t>
  </si>
  <si>
    <t>40851178</t>
  </si>
  <si>
    <t>ESCOBEDO CRUZADO VICTOR FERNANDO</t>
  </si>
  <si>
    <t>29579519</t>
  </si>
  <si>
    <t>ESCOBEDO TEJADA JOSE LUIS</t>
  </si>
  <si>
    <t>43558782</t>
  </si>
  <si>
    <t>ESENARRO MEZA FLOR DE MARIA</t>
  </si>
  <si>
    <t>44191080</t>
  </si>
  <si>
    <t>ESPINO ROJAS JHON EDGAR</t>
  </si>
  <si>
    <t>23248893</t>
  </si>
  <si>
    <t>ESPINOZA ABREGU JOSE MANUEL</t>
  </si>
  <si>
    <t>10610161</t>
  </si>
  <si>
    <t>ESPINOZA ALZA MARITA</t>
  </si>
  <si>
    <t>40029217</t>
  </si>
  <si>
    <t>ESPINOZA ARANA BILLY JULIAN</t>
  </si>
  <si>
    <t>42216374</t>
  </si>
  <si>
    <t>ESPINOZA BEAS PEDRO DANIEL</t>
  </si>
  <si>
    <t>43351057</t>
  </si>
  <si>
    <t>ESPINOZA BENITO MERY LUZ</t>
  </si>
  <si>
    <t>10147730</t>
  </si>
  <si>
    <t>ESPINOZA CESPEDES WILFREDO PEDRO</t>
  </si>
  <si>
    <t>47657101</t>
  </si>
  <si>
    <t>ESPINOZA CHUQUIMANTARI IVONNE YANINA</t>
  </si>
  <si>
    <t>41283743</t>
  </si>
  <si>
    <t>ESPINOZA GONZALES ALDO FRANCO</t>
  </si>
  <si>
    <t>43825582</t>
  </si>
  <si>
    <t>ESPINOZA IZQUIERDO JOSE ALBERTO</t>
  </si>
  <si>
    <t>45531762</t>
  </si>
  <si>
    <t>ESPINOZA LEON TANIA CECILIA</t>
  </si>
  <si>
    <t>42080560</t>
  </si>
  <si>
    <t>ESPINOZA PANTY ANNA CECILIA</t>
  </si>
  <si>
    <t>43857357</t>
  </si>
  <si>
    <t>ESPINOZA PEREZ KRISHNA JULIO</t>
  </si>
  <si>
    <t>41595356</t>
  </si>
  <si>
    <t>ESPINOZA RAMIREZ KARINA CAROLINA</t>
  </si>
  <si>
    <t>07295004</t>
  </si>
  <si>
    <t>ESPINOZA ROBLES GUSTAVO ADOLFO</t>
  </si>
  <si>
    <t>44796943</t>
  </si>
  <si>
    <t>ESPINOZA RODRIGUEZ CARLOS FELIPE</t>
  </si>
  <si>
    <t>23096353</t>
  </si>
  <si>
    <t>ESPINOZA RODRIGUEZ WALTER HUGO</t>
  </si>
  <si>
    <t>42680479</t>
  </si>
  <si>
    <t>ESPINOZA SARRIN MIGUEL ANGEL</t>
  </si>
  <si>
    <t>28275773</t>
  </si>
  <si>
    <t>ESPINOZA ZAMORA GIL SANTIAGO</t>
  </si>
  <si>
    <t>21013822</t>
  </si>
  <si>
    <t>ESTABRIDIS VELASCO EDUARDO REYNALDO</t>
  </si>
  <si>
    <t>42366069</t>
  </si>
  <si>
    <t>ESTACIO RODRIGUEZ WALTER OSWALDO</t>
  </si>
  <si>
    <t>41328922</t>
  </si>
  <si>
    <t>ESTEBA FLORES RUBEN</t>
  </si>
  <si>
    <t>42811488</t>
  </si>
  <si>
    <t>ESTELA RODRIGUEZ JANE MELISSA</t>
  </si>
  <si>
    <t>41862459</t>
  </si>
  <si>
    <t>ESTRADA MIRANDA ZULY HAELL</t>
  </si>
  <si>
    <t>08824461</t>
  </si>
  <si>
    <t>ESTRADA MIRAVAL BRAULIO ROMEL</t>
  </si>
  <si>
    <t>43112158</t>
  </si>
  <si>
    <t>ESTREMADOYRO SIFUENTES HAZEL FAROUZ GUIPA</t>
  </si>
  <si>
    <t>42311986</t>
  </si>
  <si>
    <t>EUSTAQUIO SALVATIERRA FRANK ALEXANDER</t>
  </si>
  <si>
    <t>09435040</t>
  </si>
  <si>
    <t>FABIAN CANALES VICTOR ANDRES</t>
  </si>
  <si>
    <t>44669715</t>
  </si>
  <si>
    <t>FACUNDO AGUILAR OSMAR NICOLAS</t>
  </si>
  <si>
    <t>Ingeníeria Agroindustrial</t>
  </si>
  <si>
    <t>43823109</t>
  </si>
  <si>
    <t>FALCON ARAUJO INGRID REYNA-VICTORIA</t>
  </si>
  <si>
    <t>09916419</t>
  </si>
  <si>
    <t>FALCON BEJAR DORIS ESTELA</t>
  </si>
  <si>
    <t>41423495</t>
  </si>
  <si>
    <t>FALCON RIXE ANNIE KAREN</t>
  </si>
  <si>
    <t>43445249</t>
  </si>
  <si>
    <t>FALEN BARRERA ANA MARIA</t>
  </si>
  <si>
    <t>47089712</t>
  </si>
  <si>
    <t>FALLA CORONADO JESHUA DAVID</t>
  </si>
  <si>
    <t>Ingenieria en Gestión Empresarial</t>
  </si>
  <si>
    <t>00497232</t>
  </si>
  <si>
    <t>FARROÑAY RAMIREZ ELSA MERCEDES</t>
  </si>
  <si>
    <t>40404189</t>
  </si>
  <si>
    <t>FERNANDEZ ALBAN JOSE PAUL</t>
  </si>
  <si>
    <t>07192031</t>
  </si>
  <si>
    <t>FERNANDEZ BALLON ARMEL ANTONIO</t>
  </si>
  <si>
    <t>07792920</t>
  </si>
  <si>
    <t>FERNANDEZ BARRON RAFAEL AUGUSTO</t>
  </si>
  <si>
    <t>40719370</t>
  </si>
  <si>
    <t>FERNANDEZ BERROSPI IMELDA</t>
  </si>
  <si>
    <t>10003734</t>
  </si>
  <si>
    <t>FERNANDEZ OSORIO SANDRA</t>
  </si>
  <si>
    <t>10000-11500</t>
  </si>
  <si>
    <t>45143813</t>
  </si>
  <si>
    <t>FERNANDEZ ROJAS ANGELA ROCIO</t>
  </si>
  <si>
    <t>43083775</t>
  </si>
  <si>
    <t>FERNANDEZ RUJEL KARINA MILAGROS</t>
  </si>
  <si>
    <t>45295849</t>
  </si>
  <si>
    <t>FERNANDEZ SUSANIBAR RAUL ANDRE</t>
  </si>
  <si>
    <t>5500-7500</t>
  </si>
  <si>
    <t>46964927</t>
  </si>
  <si>
    <t>FERNANDEZ VALIENTE CYNTHIA ROCIO</t>
  </si>
  <si>
    <t>42051647</t>
  </si>
  <si>
    <t>FLORES ALEJO EMERSON RONNIE</t>
  </si>
  <si>
    <t>41204687</t>
  </si>
  <si>
    <t>FLORES ANCACHI MARIELA</t>
  </si>
  <si>
    <t>45228962</t>
  </si>
  <si>
    <t>FLORES ANCALLI JUAN ROLDOS</t>
  </si>
  <si>
    <t>23980601</t>
  </si>
  <si>
    <t>FLORES ARENAS JORGE XAVIER</t>
  </si>
  <si>
    <t>29610536</t>
  </si>
  <si>
    <t>FLORES CABALA PETER PAUL</t>
  </si>
  <si>
    <t>45763730</t>
  </si>
  <si>
    <t>FLORES CHAVEZ MAYRA ALEXANDRA</t>
  </si>
  <si>
    <t>01345359</t>
  </si>
  <si>
    <t>FLORES ESPILLICO WILFREDO</t>
  </si>
  <si>
    <t>10282810</t>
  </si>
  <si>
    <t>FLORES FLORES ALEXANDER NICOLAS</t>
  </si>
  <si>
    <t>Diseño Gráfico</t>
  </si>
  <si>
    <t>44842485</t>
  </si>
  <si>
    <t>FLORES GAMARRA ALESSANDRO HAROLD</t>
  </si>
  <si>
    <t>70306007</t>
  </si>
  <si>
    <t>FLORES HIDALGO GABRIELA EVELYN</t>
  </si>
  <si>
    <t>46416872</t>
  </si>
  <si>
    <t>FLORES MERMA JOANNA ELIZABETH</t>
  </si>
  <si>
    <t>41853191</t>
  </si>
  <si>
    <t>FLORES MORENO OLGA ALEJANDRA</t>
  </si>
  <si>
    <t>46026356</t>
  </si>
  <si>
    <t>FLORES NEUHAUS EDWIN ANTHONY</t>
  </si>
  <si>
    <t>41859419</t>
  </si>
  <si>
    <t>FLORES RIVERO JOHN</t>
  </si>
  <si>
    <t>05641867</t>
  </si>
  <si>
    <t>FLORES ROA ELSA ZUGEIDY</t>
  </si>
  <si>
    <t>43238436</t>
  </si>
  <si>
    <t>FLORES ROSAS YANINA MERCEDES</t>
  </si>
  <si>
    <t>70187177</t>
  </si>
  <si>
    <t>FLORES VALDIVIA VICTOR ANTONIO</t>
  </si>
  <si>
    <t>40044231</t>
  </si>
  <si>
    <t>FLORES VARA JHONEL JINEZ</t>
  </si>
  <si>
    <t>42301479</t>
  </si>
  <si>
    <t>FLORES VARGAS ABRAHAM ANIBAL</t>
  </si>
  <si>
    <t>41012379</t>
  </si>
  <si>
    <t>FLOREZ GUTIERREZ ERICK EDISON</t>
  </si>
  <si>
    <t>44154887</t>
  </si>
  <si>
    <t>FLORIAN ALARCON FIORELA AYME</t>
  </si>
  <si>
    <t>41086659</t>
  </si>
  <si>
    <t>FLORIAN GUEVARA SARA VIVIANA</t>
  </si>
  <si>
    <t>44657748</t>
  </si>
  <si>
    <t>FLORIAN LADINES GREACE CAROLIN</t>
  </si>
  <si>
    <t>43084566</t>
  </si>
  <si>
    <t>FRANCIA RUELAS EVELYN MIRELLA</t>
  </si>
  <si>
    <t>40397034</t>
  </si>
  <si>
    <t>FUENTES HUALLPACHOQUE SALVADOR</t>
  </si>
  <si>
    <t>41604683</t>
  </si>
  <si>
    <t>FUENTES MUNDACA JUAN ALCIDES</t>
  </si>
  <si>
    <t>Ingeniería Mecánica</t>
  </si>
  <si>
    <t>40478621</t>
  </si>
  <si>
    <t>FUENTES ROJAS GINA MARIA</t>
  </si>
  <si>
    <t>41160115</t>
  </si>
  <si>
    <t>GALDOS GAMERO JAVIER</t>
  </si>
  <si>
    <t>41116533</t>
  </si>
  <si>
    <t>GALINDO CONDOR VICTOR RAUL</t>
  </si>
  <si>
    <t>45272234</t>
  </si>
  <si>
    <t>GALLEGOS SANCHEZ ADRIAN JESUS</t>
  </si>
  <si>
    <t>07566155</t>
  </si>
  <si>
    <t>GALLO RUIZ HUAPAYA RAUL ALBERTO</t>
  </si>
  <si>
    <t>31674999</t>
  </si>
  <si>
    <t>GALVAN HUANUCO LILIANA MERCEDES</t>
  </si>
  <si>
    <t>41896881</t>
  </si>
  <si>
    <t>GALVEZ ALMIDON JUAN ALBERTO</t>
  </si>
  <si>
    <t>70517909</t>
  </si>
  <si>
    <t>GALVEZ COTRINA JHON DENNYS</t>
  </si>
  <si>
    <t>41061738</t>
  </si>
  <si>
    <t>GALVEZ SANCHEZ MARITZA ELIZABETH</t>
  </si>
  <si>
    <t>40945325</t>
  </si>
  <si>
    <t>GAMARRA ALMEIDA ROSSANA DEL PILAR</t>
  </si>
  <si>
    <t>40733499</t>
  </si>
  <si>
    <t>GAMARRA ARDILES ARAC GASPAR</t>
  </si>
  <si>
    <t>44559104</t>
  </si>
  <si>
    <t>GAMARRA FLORES ALEXIS NELSON</t>
  </si>
  <si>
    <t>41928410</t>
  </si>
  <si>
    <t>GAMARRA PALOMINO YENY</t>
  </si>
  <si>
    <t>Ingeniería Zootécnica</t>
  </si>
  <si>
    <t>44966645</t>
  </si>
  <si>
    <t>GAMARRA RUIZ CYNTHIA PRYSCILA</t>
  </si>
  <si>
    <t>41481417</t>
  </si>
  <si>
    <t>GAMARRA ZAPATA JULIA ROXANA</t>
  </si>
  <si>
    <t>40206568</t>
  </si>
  <si>
    <t>GAMBOA BURGA CYNTIA PAOLA</t>
  </si>
  <si>
    <t>44261138</t>
  </si>
  <si>
    <t>GAMBOA TINCO YAQUELYN</t>
  </si>
  <si>
    <t>40565790</t>
  </si>
  <si>
    <t>GARATE RIVERA CESAR AUGUSTO</t>
  </si>
  <si>
    <t>40004293</t>
  </si>
  <si>
    <t>GARAY MUÑOZ GUIDO HORACIO</t>
  </si>
  <si>
    <t>22506806</t>
  </si>
  <si>
    <t>GARCIA AMIQUERO MANUEL</t>
  </si>
  <si>
    <t>42082443</t>
  </si>
  <si>
    <t>GARCIA AQUINO LILIANA SUMA</t>
  </si>
  <si>
    <t>46571674</t>
  </si>
  <si>
    <t>GARCIA CORDOVA MARIA FATIMA</t>
  </si>
  <si>
    <t>43129691</t>
  </si>
  <si>
    <t>GARCIA CRISTOBAL CARLOS ALOR</t>
  </si>
  <si>
    <t>71868912</t>
  </si>
  <si>
    <t>GARCÍA GUEVARA HARDY ANDREÉ</t>
  </si>
  <si>
    <t>44484525</t>
  </si>
  <si>
    <t>GARCIA HUAJACHI MIGUEL ANDRES</t>
  </si>
  <si>
    <t>26697440</t>
  </si>
  <si>
    <t>GARCIA MENDOZA GLADYS MARIBEL</t>
  </si>
  <si>
    <t>47167306</t>
  </si>
  <si>
    <t>GARCIA RUESTA ANDREA LUCIA</t>
  </si>
  <si>
    <t>01326689</t>
  </si>
  <si>
    <t>GARCIA SANTA CRUZ YENY</t>
  </si>
  <si>
    <t>08489925</t>
  </si>
  <si>
    <t>GARCIA TELLO JOSE CARLOS</t>
  </si>
  <si>
    <t>43152846</t>
  </si>
  <si>
    <t>GARCIA TOVAR ADA</t>
  </si>
  <si>
    <t>41174107</t>
  </si>
  <si>
    <t>GARCIA URCIA VICTOR EDGARDO</t>
  </si>
  <si>
    <t>40859692</t>
  </si>
  <si>
    <t>GARCIA VALLADARES KEVIN</t>
  </si>
  <si>
    <t>32930027</t>
  </si>
  <si>
    <t>GARCIA VASQUEZ NORA HERMELINDA</t>
  </si>
  <si>
    <t>40854491</t>
  </si>
  <si>
    <t>GARRAFA VALENZUELA ERWIN</t>
  </si>
  <si>
    <t>45111629</t>
  </si>
  <si>
    <t>GASPAR PAUCAR SANDRO AMADOR</t>
  </si>
  <si>
    <t>45280768</t>
  </si>
  <si>
    <t>GASPAR RAMIREZ PATRICIA LILIANA</t>
  </si>
  <si>
    <t>09331020</t>
  </si>
  <si>
    <t>GASPAR TORIBIO LUIS ENRIQUE</t>
  </si>
  <si>
    <t>Electrónica</t>
  </si>
  <si>
    <t>40653666</t>
  </si>
  <si>
    <t>GAVANCHO OYOLA LADISLAO</t>
  </si>
  <si>
    <t>45789273</t>
  </si>
  <si>
    <t>GAVIDIA CALDERON DIEGO ANTONIO</t>
  </si>
  <si>
    <t>40420068</t>
  </si>
  <si>
    <t>GERONIMO PONCE CRISPIN</t>
  </si>
  <si>
    <t>41463655</t>
  </si>
  <si>
    <t>GIL ANGULO MARY YSABEL</t>
  </si>
  <si>
    <t>18081435</t>
  </si>
  <si>
    <t>GIL ARROYO VALLADARES MARIA DEL PILAR</t>
  </si>
  <si>
    <t>43696666</t>
  </si>
  <si>
    <t>GIL ESPINO EMIR</t>
  </si>
  <si>
    <t>41508414</t>
  </si>
  <si>
    <t>GIRON TORREALVA LENNART FRANK</t>
  </si>
  <si>
    <t>07239235</t>
  </si>
  <si>
    <t>GOMEZ ARIAS CIRILO ALEJANDRO</t>
  </si>
  <si>
    <t>42902254</t>
  </si>
  <si>
    <t>GOMEZ CHURA PAOLA ROSMERI</t>
  </si>
  <si>
    <t>41686763</t>
  </si>
  <si>
    <t>GOMEZ DIAZ KARINA LILY</t>
  </si>
  <si>
    <t>43638473</t>
  </si>
  <si>
    <t>GOMEZ MARQUEZ ADRIAN</t>
  </si>
  <si>
    <t>25716028</t>
  </si>
  <si>
    <t>GOMEZ MUÑOZ NELSON FIDEL</t>
  </si>
  <si>
    <t>18159399</t>
  </si>
  <si>
    <t>GOMEZ NORABUENA JHON EDGAR</t>
  </si>
  <si>
    <t>42050013</t>
  </si>
  <si>
    <t>GOMEZ PEREZ JOSE WILFREDO</t>
  </si>
  <si>
    <t>07917713</t>
  </si>
  <si>
    <t>GOMEZ ROSALES MARIA ELENA</t>
  </si>
  <si>
    <t>32405661</t>
  </si>
  <si>
    <t>GOMEZ SAENZ FERNANDO JESUS</t>
  </si>
  <si>
    <t>40629827</t>
  </si>
  <si>
    <t>GOMEZ SALCEDO CINTHIA YNGRID</t>
  </si>
  <si>
    <t>45543499</t>
  </si>
  <si>
    <t>GONGORA RENTERIA RICHARD CESAR</t>
  </si>
  <si>
    <t>44448046</t>
  </si>
  <si>
    <t>GONZALES CAMACHO ZHOLY INDARA</t>
  </si>
  <si>
    <t>07883984</t>
  </si>
  <si>
    <t>GONZALES CRISOSTOMO PEDRO JESUS</t>
  </si>
  <si>
    <t>43177104</t>
  </si>
  <si>
    <t>GONZALES DE LA ROSA TORO VANESA LEONOR</t>
  </si>
  <si>
    <t>43204119</t>
  </si>
  <si>
    <t>GONZALES DIAZ MANUEL ALEJANDRO</t>
  </si>
  <si>
    <t>43718850</t>
  </si>
  <si>
    <t>GONZALES GUZMAN JOSE ALBERTO</t>
  </si>
  <si>
    <t>20122673</t>
  </si>
  <si>
    <t>GONZALES PALOMINO HUMBERTO TEODOSIO</t>
  </si>
  <si>
    <t>23945465</t>
  </si>
  <si>
    <t>GONZALES POBLETE CESAR</t>
  </si>
  <si>
    <t>80278713</t>
  </si>
  <si>
    <t>GONZALES SALAZAR JOSE MANUEL</t>
  </si>
  <si>
    <t>42433677</t>
  </si>
  <si>
    <t>GONZALES SILVA VICTOR LUIS</t>
  </si>
  <si>
    <t>44391242</t>
  </si>
  <si>
    <t>GONZALES ZARCO JUAN PAOLO</t>
  </si>
  <si>
    <t>40945231</t>
  </si>
  <si>
    <t>GONZALEZ DIAZ FERNANDO</t>
  </si>
  <si>
    <t>10287843</t>
  </si>
  <si>
    <t>GONZALEZ GENTILLE CINTHYA PAOLA</t>
  </si>
  <si>
    <t>10375529</t>
  </si>
  <si>
    <t>GONZALEZ INOPE CONRADO DANTE</t>
  </si>
  <si>
    <t>45971990</t>
  </si>
  <si>
    <t>GONZALEZ ODICIO RENZO EZEQUIEL</t>
  </si>
  <si>
    <t>45805821</t>
  </si>
  <si>
    <t>GONZALEZ VALENCIA BENGYE GILBERTH</t>
  </si>
  <si>
    <t>42184959</t>
  </si>
  <si>
    <t>GOÑI RUIZ ELAINE LISSETTE</t>
  </si>
  <si>
    <t>70437875</t>
  </si>
  <si>
    <t>GOZAR TRINIDAD NILTON PAUL</t>
  </si>
  <si>
    <t>44273340</t>
  </si>
  <si>
    <t>GRADOS GUTIERREZ RAUL JESUS</t>
  </si>
  <si>
    <t>41527287</t>
  </si>
  <si>
    <t>GRANADOS ABARCA JACKELINE ROCIO</t>
  </si>
  <si>
    <t>16742562</t>
  </si>
  <si>
    <t>GRANDA RUIZ MARIA DEL PILAR</t>
  </si>
  <si>
    <t>Periodismo</t>
  </si>
  <si>
    <t>44374924</t>
  </si>
  <si>
    <t>GRATTELLI ALVIZ KAREN MELISSA</t>
  </si>
  <si>
    <t>26728757</t>
  </si>
  <si>
    <t>GRAUS ARBILDO DENNIS ANGEL</t>
  </si>
  <si>
    <t>41151754</t>
  </si>
  <si>
    <t>GRIS LUYO LAURA BETZABETH</t>
  </si>
  <si>
    <t>43670503</t>
  </si>
  <si>
    <t>GUADALUPE ALCA NELSON TEODORO</t>
  </si>
  <si>
    <t>42130047</t>
  </si>
  <si>
    <t>GUARNIZO VELASQUEZ JOHAN JARRY</t>
  </si>
  <si>
    <t>42483815</t>
  </si>
  <si>
    <t>GUERRA MALAVERRI JESSICA DEL PILAR</t>
  </si>
  <si>
    <t>Sociología</t>
  </si>
  <si>
    <t>45774670</t>
  </si>
  <si>
    <t>GUERRA RODRIGUEZ IRVIN EDILBERTO</t>
  </si>
  <si>
    <t>44832688</t>
  </si>
  <si>
    <t>GUERRA VASQUEZ LINDA HELEN</t>
  </si>
  <si>
    <t>18011842</t>
  </si>
  <si>
    <t>GUERRERO ALVITEZ LUIS ALBERTO</t>
  </si>
  <si>
    <t>16753882</t>
  </si>
  <si>
    <t>GUERRERO BALDERA ANA PATRICIA</t>
  </si>
  <si>
    <t>09429375</t>
  </si>
  <si>
    <t>GUERRERO LOPEZ EDGAR MANUEL</t>
  </si>
  <si>
    <t>45173969</t>
  </si>
  <si>
    <t>GUERRERO OTERO KARLA CRISTINA</t>
  </si>
  <si>
    <t>31042218</t>
  </si>
  <si>
    <t>GUERRERO PAREDES CESAR DAVID</t>
  </si>
  <si>
    <t>47658779</t>
  </si>
  <si>
    <t>GUERREROS CANTEÑO DALY LIZ</t>
  </si>
  <si>
    <t>40548544</t>
  </si>
  <si>
    <t>GUEVARA ALEJANDRO JORGE LUIS</t>
  </si>
  <si>
    <t>45635122</t>
  </si>
  <si>
    <t>GUEVARA CHAMBERGO JHON DENNIS</t>
  </si>
  <si>
    <t>45356370</t>
  </si>
  <si>
    <t>GUEVARA PACHECO YOSMEL</t>
  </si>
  <si>
    <t>40419263</t>
  </si>
  <si>
    <t>GUILLEN CABALLERO DANIEL</t>
  </si>
  <si>
    <t>70678242</t>
  </si>
  <si>
    <t>GUILLEN GARFIAS HEEDY STEFANI</t>
  </si>
  <si>
    <t>41463303</t>
  </si>
  <si>
    <t>GUILLEN VILLACORTA ROBERTO</t>
  </si>
  <si>
    <t>40211839</t>
  </si>
  <si>
    <t>GUIZA REQUENA ROBERTO</t>
  </si>
  <si>
    <t>15433768</t>
  </si>
  <si>
    <t>GUTIERREZ ALVARADO RICARDO ESTEBAN</t>
  </si>
  <si>
    <t>47374628</t>
  </si>
  <si>
    <t>GUTIERREZ ARANDA LUCIA DEL PILAR</t>
  </si>
  <si>
    <t>Comunicación Social</t>
  </si>
  <si>
    <t>29602485</t>
  </si>
  <si>
    <t>GUTIERREZ BORDA DE COPA KARINA ELIZABETH</t>
  </si>
  <si>
    <t>02850832</t>
  </si>
  <si>
    <t>GUTIERREZ MORENO LUIS MARTIN</t>
  </si>
  <si>
    <t>73143475</t>
  </si>
  <si>
    <t>GUTIERREZ ÑAHUI HAROLD JESUS</t>
  </si>
  <si>
    <t>41530614</t>
  </si>
  <si>
    <t>GUTIERREZ QUEZADA MARIO YVAN</t>
  </si>
  <si>
    <t>Ingeniería Estadística E Informática</t>
  </si>
  <si>
    <t>41061205</t>
  </si>
  <si>
    <t>GUTIERREZ QUISPE MARIA MILAGROS</t>
  </si>
  <si>
    <t>43982538</t>
  </si>
  <si>
    <t>GUTIERREZ TUESTA CATHERINE TATIANA</t>
  </si>
  <si>
    <t>42908373</t>
  </si>
  <si>
    <t>GUZMAN FIESTAS RUDY SANTIAGO</t>
  </si>
  <si>
    <t>06046461</t>
  </si>
  <si>
    <t>GUZMÁN LEÓN VLADIMIRO</t>
  </si>
  <si>
    <t>46049793</t>
  </si>
  <si>
    <t>HEREDIA PEREZ GRIMALDO</t>
  </si>
  <si>
    <t>41846345</t>
  </si>
  <si>
    <t>HEREDIA PEREZ PAOLA CAROLL</t>
  </si>
  <si>
    <t>72180749</t>
  </si>
  <si>
    <t>HEREDIA UTRILLA MANUEL HUMBERTO</t>
  </si>
  <si>
    <t>42933439</t>
  </si>
  <si>
    <t>HERNANDEZ CAMBORDA PABLO ENRIQUE</t>
  </si>
  <si>
    <t>40014460</t>
  </si>
  <si>
    <t>HERNANDEZ CENTURION MAGALI ROXANA</t>
  </si>
  <si>
    <t>41227558</t>
  </si>
  <si>
    <t>HERNANDEZ ELGUERA DORA ESPERANZA</t>
  </si>
  <si>
    <t>40710618</t>
  </si>
  <si>
    <t>HERNANDEZ ESPINOZA CARLOS DE JESUS</t>
  </si>
  <si>
    <t>21447992</t>
  </si>
  <si>
    <t>HERNANDEZ IBARRA CARLOS LUIS</t>
  </si>
  <si>
    <t>40396323</t>
  </si>
  <si>
    <t>HERNANDEZ SAAVEDRA SAMANTHA LORENA</t>
  </si>
  <si>
    <t>41709402</t>
  </si>
  <si>
    <t>HERNANDEZ VALENZUELA KARLA JOSSELINE</t>
  </si>
  <si>
    <t>80652319</t>
  </si>
  <si>
    <t>HERNANDEZ ZARATE JORGE IVAN</t>
  </si>
  <si>
    <t>10222344</t>
  </si>
  <si>
    <t>HERNANI CHAVEZ FERNANDO</t>
  </si>
  <si>
    <t>42238043</t>
  </si>
  <si>
    <t>HERRERA CHAVEZ MANUEL STEWARD</t>
  </si>
  <si>
    <t>44383312</t>
  </si>
  <si>
    <t>HERRERA FLORES JOEL VALDEMAR</t>
  </si>
  <si>
    <t>03894101</t>
  </si>
  <si>
    <t>HERRERA GARCES JULIO CESAR</t>
  </si>
  <si>
    <t>22513146</t>
  </si>
  <si>
    <t>HIDALGO HUAMAN WILSON SAUL</t>
  </si>
  <si>
    <t>09801142</t>
  </si>
  <si>
    <t>HIDALGO MORENO ALFONSO ARTURO</t>
  </si>
  <si>
    <t>43439028</t>
  </si>
  <si>
    <t>HINOJOSA GOMEZ NATALI MARILU</t>
  </si>
  <si>
    <t>44555267</t>
  </si>
  <si>
    <t>HINOSTROZA AYALA SINTHIA</t>
  </si>
  <si>
    <t>3400-5500</t>
  </si>
  <si>
    <t>46640513</t>
  </si>
  <si>
    <t>HINOSTROZA HINOSTROZA SERGIO ANDREE</t>
  </si>
  <si>
    <t>47412281</t>
  </si>
  <si>
    <t>HINOSTROZA MARIÑO JHORDAN FRANKLIN</t>
  </si>
  <si>
    <t>42859417</t>
  </si>
  <si>
    <t>HINOSTROZA MORALES ANA DE LOS ANGELES</t>
  </si>
  <si>
    <t>23976727</t>
  </si>
  <si>
    <t>HOLGADO NOA MARIO GUILLERMO</t>
  </si>
  <si>
    <t>46274035</t>
  </si>
  <si>
    <t>HOLGUIN RAMIREZ LUZ ADRIANA</t>
  </si>
  <si>
    <t>45488807</t>
  </si>
  <si>
    <t>HORNA CUBAS SUSAN MELISSA</t>
  </si>
  <si>
    <t>41967514</t>
  </si>
  <si>
    <t>HORNA TIRADO CESAR VICENTE</t>
  </si>
  <si>
    <t>10162058</t>
  </si>
  <si>
    <t>HOYOS FERNANDEZ ROMAN</t>
  </si>
  <si>
    <t>02652071</t>
  </si>
  <si>
    <t>HUACCHILLO LAPUBLE NILDA</t>
  </si>
  <si>
    <t>10214904</t>
  </si>
  <si>
    <t>HUACHES MULATILLO ROSA ELVIRA</t>
  </si>
  <si>
    <t>43951077</t>
  </si>
  <si>
    <t>HUACRE VILA JEAN MITCHELL</t>
  </si>
  <si>
    <t>16714969</t>
  </si>
  <si>
    <t>HUAMAN CHOLAN FERNANDO</t>
  </si>
  <si>
    <t>46691388</t>
  </si>
  <si>
    <t>HUAMAN COILA WILFREDO</t>
  </si>
  <si>
    <t>16125461</t>
  </si>
  <si>
    <t>HUAMAN COLQUI EDWIN CESAR</t>
  </si>
  <si>
    <t>31680633</t>
  </si>
  <si>
    <t>HUAMAN GIRALDO JHONNY SANTIAGO</t>
  </si>
  <si>
    <t>70096765</t>
  </si>
  <si>
    <t>HUAMAN JUNCO JESSICA</t>
  </si>
  <si>
    <t>26685493</t>
  </si>
  <si>
    <t>HUAMAN MENDOZA GILMER CARMEN</t>
  </si>
  <si>
    <t>43603949</t>
  </si>
  <si>
    <t>HUAMAN VILLANUEVA BARBARA MELISSA</t>
  </si>
  <si>
    <t>43666184</t>
  </si>
  <si>
    <t>HUAMAN YAÑEZ CESAR ENRIQUE</t>
  </si>
  <si>
    <t>42738399</t>
  </si>
  <si>
    <t>HUAMANI ALARCON MILAGROS VALERIANA</t>
  </si>
  <si>
    <t>43958773</t>
  </si>
  <si>
    <t>HUAMANI CANALES ANALI MARIELLA</t>
  </si>
  <si>
    <t>42978315</t>
  </si>
  <si>
    <t>HUAMANI CAPCHA HANS PETER</t>
  </si>
  <si>
    <t>09461937</t>
  </si>
  <si>
    <t>HUAMANI LEVANO MIGUEL ALBERTO</t>
  </si>
  <si>
    <t>47589433</t>
  </si>
  <si>
    <t>HUAMANI ZUÑIGA NOEMI VANESSA</t>
  </si>
  <si>
    <t>41267482</t>
  </si>
  <si>
    <t>HUANCA CHOQUESA MILAGROS DANIELA</t>
  </si>
  <si>
    <t>41513281</t>
  </si>
  <si>
    <t>HUANCA RIVERA KELY ROSSI</t>
  </si>
  <si>
    <t>41819249</t>
  </si>
  <si>
    <t>HUARACA SACCA RUTH</t>
  </si>
  <si>
    <t>29646284</t>
  </si>
  <si>
    <t>HUARANGA ARBOLEDA SARA</t>
  </si>
  <si>
    <t>10076532</t>
  </si>
  <si>
    <t>HUARCAYA GARCIA JOHNY ELIAS</t>
  </si>
  <si>
    <t>46475749</t>
  </si>
  <si>
    <t>HUARINGA BAILON SELMA VERENIS</t>
  </si>
  <si>
    <t>45124482</t>
  </si>
  <si>
    <t>HUATANGARE ALARCON DEYDY DIANA</t>
  </si>
  <si>
    <t>09349064</t>
  </si>
  <si>
    <t>HUAUYA TOMAYLLA ORLANDO CEFERINO</t>
  </si>
  <si>
    <t>46703325</t>
  </si>
  <si>
    <t>HUAYAMA BOBADILLA ESTEFANI MARGARITA</t>
  </si>
  <si>
    <t>43642987</t>
  </si>
  <si>
    <t>HUAYCANI HUAYCANI AUGUSTO</t>
  </si>
  <si>
    <t>46331197</t>
  </si>
  <si>
    <t>HUAYHUA ORELLANA EVANS ADELI</t>
  </si>
  <si>
    <t>28315119</t>
  </si>
  <si>
    <t>HUAYHUA PAUCAR IRVIN MARINO</t>
  </si>
  <si>
    <t>47529623</t>
  </si>
  <si>
    <t>HUAYLLANI PARI GIAN CARLOS</t>
  </si>
  <si>
    <t>46650066</t>
  </si>
  <si>
    <t>HUAYLLANI VARGAS AYDE MAGALI</t>
  </si>
  <si>
    <t>40230353</t>
  </si>
  <si>
    <t>HUAYTA HUAMAN RONEL UBALDO</t>
  </si>
  <si>
    <t>44149177</t>
  </si>
  <si>
    <t>HUERTA SILVA NOHELY GUISSELLA</t>
  </si>
  <si>
    <t>42045425</t>
  </si>
  <si>
    <t>HUERTAS LAZARTE JOSE CARLOS</t>
  </si>
  <si>
    <t>42909047</t>
  </si>
  <si>
    <t>HUISA MANZANARES ROCIO DEL PILAR</t>
  </si>
  <si>
    <t>40334801</t>
  </si>
  <si>
    <t>HURTADO MACEDO JONATHAN ALEJANDRO</t>
  </si>
  <si>
    <t>44576290</t>
  </si>
  <si>
    <t>IBARRA KONG CARLOS MIGUEL ANGEL</t>
  </si>
  <si>
    <t>43699581</t>
  </si>
  <si>
    <t>ICHO NIETO TATIANA MELISA</t>
  </si>
  <si>
    <t>20108183</t>
  </si>
  <si>
    <t>ILLANES MEDINA WILBER OSWALDO</t>
  </si>
  <si>
    <t>45585971</t>
  </si>
  <si>
    <t>ILLANES VASQUEZ THATIANA MARY</t>
  </si>
  <si>
    <t>23957513</t>
  </si>
  <si>
    <t>INCA ROCA SANCHEZ ALFREDO</t>
  </si>
  <si>
    <t>70325850</t>
  </si>
  <si>
    <t>INFANTES CONCHA LUIGUI EMILIO</t>
  </si>
  <si>
    <t>43563066</t>
  </si>
  <si>
    <t>INGA HUACHACA GABY</t>
  </si>
  <si>
    <t>42728304</t>
  </si>
  <si>
    <t>INGA SAUÑI JENY ISABEL</t>
  </si>
  <si>
    <t>09643181</t>
  </si>
  <si>
    <t>INOCENTE AREVALO IVAN OVIDIO</t>
  </si>
  <si>
    <t>02895137</t>
  </si>
  <si>
    <t>IPANAQUE SILVA MARIA ANGELICA</t>
  </si>
  <si>
    <t>06611383</t>
  </si>
  <si>
    <t>IPARRAGUIRRE VERA ANDRES GREGORIO</t>
  </si>
  <si>
    <t>72278792</t>
  </si>
  <si>
    <t>IRIGOIN SEMPERTEGUI CESAR JAVIER</t>
  </si>
  <si>
    <t>41081990</t>
  </si>
  <si>
    <t>ITA BAYONA KENNY CHERALDYNE</t>
  </si>
  <si>
    <t>41133000</t>
  </si>
  <si>
    <t>ITURBE VASQUEZ JOSE ALEMBERT</t>
  </si>
  <si>
    <t>08472489</t>
  </si>
  <si>
    <t>ITURREGUI LUJAN JENNY JACQUELINE</t>
  </si>
  <si>
    <t>70857165</t>
  </si>
  <si>
    <t>IZQUIERDO ZURITA CARLOS ALBERTO</t>
  </si>
  <si>
    <t>44258961</t>
  </si>
  <si>
    <t>JALIRI FLORES ELIVIO SEBASTIAN</t>
  </si>
  <si>
    <t>23950527</t>
  </si>
  <si>
    <t>JARA CARRION DE AEDO KATHRYN CECILIA</t>
  </si>
  <si>
    <t>41677078</t>
  </si>
  <si>
    <t>JARA CHUMBES JULISSA JEANETTE</t>
  </si>
  <si>
    <t>Enfermería</t>
  </si>
  <si>
    <t>40816617</t>
  </si>
  <si>
    <t>JAUREGUI ORTIZ MERLYN DANNY</t>
  </si>
  <si>
    <t>41994798</t>
  </si>
  <si>
    <t>JAUREGUI VASQUEZ JUAN ENRIQUE</t>
  </si>
  <si>
    <t>47502705</t>
  </si>
  <si>
    <t>JESUS CONCEPCION EDER BLADIMIR</t>
  </si>
  <si>
    <t>43805404</t>
  </si>
  <si>
    <t>JIMENEZ BECERRA MARISABEL</t>
  </si>
  <si>
    <t>40414058</t>
  </si>
  <si>
    <t>JIMENEZ RIVERA WILLIAM MIGUEL</t>
  </si>
  <si>
    <t>29647673</t>
  </si>
  <si>
    <t>JIMENEZ RODRIGUEZ BETHZABE CRISTINA</t>
  </si>
  <si>
    <t>02865307</t>
  </si>
  <si>
    <t>JIMENEZ SAAVEDRA MARIA IRENE</t>
  </si>
  <si>
    <t>41809485</t>
  </si>
  <si>
    <t>JIMENEZ VEGA PEDRO ALBERTO</t>
  </si>
  <si>
    <t>47626456</t>
  </si>
  <si>
    <t>JIMENO FREITAS SILVIA MILAGROS</t>
  </si>
  <si>
    <t>44202008</t>
  </si>
  <si>
    <t>JORGE ESTEBAN YANINA RUT</t>
  </si>
  <si>
    <t>45916311</t>
  </si>
  <si>
    <t>JORGE PILLPE HENRY PAUL</t>
  </si>
  <si>
    <t>42777799</t>
  </si>
  <si>
    <t>JUAPE PARIONA LUIS CARLOS</t>
  </si>
  <si>
    <t>Investigación Operativa</t>
  </si>
  <si>
    <t>40692155</t>
  </si>
  <si>
    <t>JUAREZ MORALES MILAGROS VANESSA</t>
  </si>
  <si>
    <t>46772901</t>
  </si>
  <si>
    <t>JUAREZ RAYGADA GRISLY CILENE</t>
  </si>
  <si>
    <t>47077848</t>
  </si>
  <si>
    <t>JULCA CRISANTO DUBERLI</t>
  </si>
  <si>
    <t>07952440</t>
  </si>
  <si>
    <t>JURADO QUIROGA DEL CASTILLO ARTURO</t>
  </si>
  <si>
    <t>41743454</t>
  </si>
  <si>
    <t>LA ROSA ORBEZO NOHELIA THAIS</t>
  </si>
  <si>
    <t>15594073</t>
  </si>
  <si>
    <t>LA ROSA SAIMA DE TORRES CARMEN DEL RIMY</t>
  </si>
  <si>
    <t>41422328</t>
  </si>
  <si>
    <t>LA SERNA LIMACHE JUDITH ESTEFANIA</t>
  </si>
  <si>
    <t>45511882</t>
  </si>
  <si>
    <t>LA TORRE CAPACYACHI CINTIA</t>
  </si>
  <si>
    <t>46561019</t>
  </si>
  <si>
    <t>LAGOS LIZARME JOANA MONTZERRAT</t>
  </si>
  <si>
    <t>46446215</t>
  </si>
  <si>
    <t>LAMADRID MESONES CLORINDA MILAGROS</t>
  </si>
  <si>
    <t>00124785</t>
  </si>
  <si>
    <t>LANCHI RUIZ ALDO</t>
  </si>
  <si>
    <t>18105379</t>
  </si>
  <si>
    <t>LANDAURO VILLANUEVA PATRICIA DEL PILAR</t>
  </si>
  <si>
    <t>09845513</t>
  </si>
  <si>
    <t>LAPA BARZOLA ANA MARIA</t>
  </si>
  <si>
    <t>21556984</t>
  </si>
  <si>
    <t>LARA HUAMANI ELIZABETH DORIS</t>
  </si>
  <si>
    <t>43020886</t>
  </si>
  <si>
    <t>LARICO CASTRO FRANK ALEXIS</t>
  </si>
  <si>
    <t>46411794</t>
  </si>
  <si>
    <t>LARREA MENDOZA JORGE EUGENIO</t>
  </si>
  <si>
    <t>23994105</t>
  </si>
  <si>
    <t>LATORRE SOTOMAYOR JULIO WILBERT</t>
  </si>
  <si>
    <t>28286508</t>
  </si>
  <si>
    <t>LAURA AYALA JORGE</t>
  </si>
  <si>
    <t>45976655</t>
  </si>
  <si>
    <t>LAYZA MENDIOLA RICARDO MARTIN</t>
  </si>
  <si>
    <t>43410981</t>
  </si>
  <si>
    <t>LAZARO LUNA LUCY LAURA</t>
  </si>
  <si>
    <t>08189335</t>
  </si>
  <si>
    <t>LAZARTE MARTINEZ LUIS AUGUSTO</t>
  </si>
  <si>
    <t>08146204</t>
  </si>
  <si>
    <t>LAZO PEREDA JANETT JULIE</t>
  </si>
  <si>
    <t>44360919</t>
  </si>
  <si>
    <t>LECCA VASQUEZ GIACCOMO GUSTAVO</t>
  </si>
  <si>
    <t>41594332</t>
  </si>
  <si>
    <t>LEGENDRE SALAZAR SHEILA MABEL</t>
  </si>
  <si>
    <t>09880198</t>
  </si>
  <si>
    <t>LEIVA TORRES JAVIER</t>
  </si>
  <si>
    <t>44527032</t>
  </si>
  <si>
    <t>LEMUS SALINAS KATHERINE VANESSA</t>
  </si>
  <si>
    <t>31665115</t>
  </si>
  <si>
    <t>LEON ANTUNEZ JERZY ROMULO</t>
  </si>
  <si>
    <t>43102374</t>
  </si>
  <si>
    <t>LEON CAMPO LUZ MARISOL</t>
  </si>
  <si>
    <t>42070003</t>
  </si>
  <si>
    <t>LEON MAMANI ROSA LINDA</t>
  </si>
  <si>
    <t>45666973</t>
  </si>
  <si>
    <t>LEON OLORTEGUI DALMA VICTORIA</t>
  </si>
  <si>
    <t>45486042</t>
  </si>
  <si>
    <t>LEON RAMIREZ BETTY ALICIA</t>
  </si>
  <si>
    <t>09491762</t>
  </si>
  <si>
    <t>LEON RIOS ENRIQUE</t>
  </si>
  <si>
    <t>41370155</t>
  </si>
  <si>
    <t>LEON VARGAS LISBETH MAGALY</t>
  </si>
  <si>
    <t>43547959</t>
  </si>
  <si>
    <t>LEON VIGO RICARDO DANIEL</t>
  </si>
  <si>
    <t>45524777</t>
  </si>
  <si>
    <t>LEON YNTI WIECER LEOPOLDO</t>
  </si>
  <si>
    <t>40947521</t>
  </si>
  <si>
    <t>LESCANO ECHAJAYA JOSE LUIS</t>
  </si>
  <si>
    <t>40876039</t>
  </si>
  <si>
    <t>LETONA PEREYRA VIRGINIA</t>
  </si>
  <si>
    <t>43058693</t>
  </si>
  <si>
    <t>LEVANO ACOSTA MILAGROS DEL CARMEN ROSARIO</t>
  </si>
  <si>
    <t>41677433</t>
  </si>
  <si>
    <t>LEVANO CARDENAS GLORIA YULIANA</t>
  </si>
  <si>
    <t>10187643</t>
  </si>
  <si>
    <t>LEVANO YARCURI JUAN WILDER</t>
  </si>
  <si>
    <t>40908434</t>
  </si>
  <si>
    <t>LEYVA ILLATOPA JOHANA LISSETH</t>
  </si>
  <si>
    <t>46281557</t>
  </si>
  <si>
    <t>LEZAMA HUMPIRI JHONATAN ALEJANDRO</t>
  </si>
  <si>
    <t>41114493</t>
  </si>
  <si>
    <t>LIHON CASTAÑEDA KENSSY JAVIER</t>
  </si>
  <si>
    <t>46569660</t>
  </si>
  <si>
    <t>LIMA PAUCAR LOURDES MIRIAN</t>
  </si>
  <si>
    <t>80008777</t>
  </si>
  <si>
    <t>LIMACO BASURTO MANUEL ANTONIO</t>
  </si>
  <si>
    <t>40909104</t>
  </si>
  <si>
    <t>LIÑAN DIAZ ZULLY DENYS</t>
  </si>
  <si>
    <t>08020453</t>
  </si>
  <si>
    <t>LIPA MENDOZA MIGUEL ANGEL</t>
  </si>
  <si>
    <t>45831111</t>
  </si>
  <si>
    <t>LIRA PINARES ALFONSIN ALEXANDER</t>
  </si>
  <si>
    <t>31665381</t>
  </si>
  <si>
    <t>LIRION CORAL FREDY RENEE</t>
  </si>
  <si>
    <t>42578712</t>
  </si>
  <si>
    <t>LISBOA YONG GLADYS NATALY</t>
  </si>
  <si>
    <t>45788096</t>
  </si>
  <si>
    <t>LIZANA OLIVOS MARILYN DEL MILAGRO</t>
  </si>
  <si>
    <t>72192360</t>
  </si>
  <si>
    <t>Electricista</t>
  </si>
  <si>
    <t>43024892</t>
  </si>
  <si>
    <t>LLACSAHUANGA JIMENEZ CESAR AUGUSTO</t>
  </si>
  <si>
    <t>45643715</t>
  </si>
  <si>
    <t>LLACZA HINOSTROZA ROGELIO FRANCY</t>
  </si>
  <si>
    <t>46045480</t>
  </si>
  <si>
    <t>LLATAS PADILLA GHENRRY LEONARDO</t>
  </si>
  <si>
    <t>42911966</t>
  </si>
  <si>
    <t>LLAVE CHOQUEPUMA EDGAR</t>
  </si>
  <si>
    <t>43674614</t>
  </si>
  <si>
    <t>LLERENA CARDENAS HUBERT JOSEPH</t>
  </si>
  <si>
    <t>45298572</t>
  </si>
  <si>
    <t>LLONTOP GONZALES MILAGROS KARINA</t>
  </si>
  <si>
    <t>16444660</t>
  </si>
  <si>
    <t>LLUEN JUAREZ LUIS ANTONIO</t>
  </si>
  <si>
    <t>71849762</t>
  </si>
  <si>
    <t>LLUTARI HERRERA DEYVIS VICTOR</t>
  </si>
  <si>
    <t>44723741</t>
  </si>
  <si>
    <t>LOAYZA GALLEGOS LILIAN SVIETA</t>
  </si>
  <si>
    <t>23884420</t>
  </si>
  <si>
    <t>LOAYZA PORTOCARRERO CARLOS FELIPE</t>
  </si>
  <si>
    <t>43825163</t>
  </si>
  <si>
    <t>LOMBARDI BERAUN GISELLA CAROLINA</t>
  </si>
  <si>
    <t>47125357</t>
  </si>
  <si>
    <t>LOPEZ AGUIRRE JHOM PAULO FELIPE</t>
  </si>
  <si>
    <t>46481689</t>
  </si>
  <si>
    <t>LOPEZ BAYONA SHIRLEY VANESSA</t>
  </si>
  <si>
    <t>42081929</t>
  </si>
  <si>
    <t>LOPEZ CARRANZA CARLOS HUMBERTO</t>
  </si>
  <si>
    <t>46801873</t>
  </si>
  <si>
    <t>LOPEZ CONDORI CESAR ALFREDO</t>
  </si>
  <si>
    <t>41368501</t>
  </si>
  <si>
    <t>LOPEZ MARREROS MIGUEL ANGEL</t>
  </si>
  <si>
    <t>10646361</t>
  </si>
  <si>
    <t>LOPEZ ORUNA CANDY GISELLA</t>
  </si>
  <si>
    <t>41555259</t>
  </si>
  <si>
    <t>LOPEZ SALCEDO KATTY</t>
  </si>
  <si>
    <t>45627492</t>
  </si>
  <si>
    <t>LOPEZ VARGAS GERARDO HUMBERTO</t>
  </si>
  <si>
    <t>47179485</t>
  </si>
  <si>
    <t>LOVATON DAVILA EDWARD HAROLF</t>
  </si>
  <si>
    <t>45969606</t>
  </si>
  <si>
    <t>LOYAGA FLORES TANIA GRISELDA</t>
  </si>
  <si>
    <t>44591256</t>
  </si>
  <si>
    <t>LOZANO AVILEZ CARLOS JONATAN</t>
  </si>
  <si>
    <t>44854486</t>
  </si>
  <si>
    <t>LUCERO ARAUJO LILIBETH MAGALY</t>
  </si>
  <si>
    <t>10321545</t>
  </si>
  <si>
    <t>LUCICH HANKAMMER MIRTHA INGRID</t>
  </si>
  <si>
    <t>42636287</t>
  </si>
  <si>
    <t>LUDEÑA MANCO GERARDO</t>
  </si>
  <si>
    <t>21259583</t>
  </si>
  <si>
    <t>LUIS ALDANA ALFREDO DAVID</t>
  </si>
  <si>
    <t>10684124</t>
  </si>
  <si>
    <t>LUJAN SALAS JORGE ISAAC</t>
  </si>
  <si>
    <t>44587269</t>
  </si>
  <si>
    <t>LUNA HONORES PALOMA MARIANNE</t>
  </si>
  <si>
    <t>21545059</t>
  </si>
  <si>
    <t>LUNA VICTORIA MOYANO MIRTHA LIZZA CARMELA</t>
  </si>
  <si>
    <t>29732411</t>
  </si>
  <si>
    <t>LUNA ZAMATA ANGELA MARIA</t>
  </si>
  <si>
    <t>40399033</t>
  </si>
  <si>
    <t>LUPUCHE SILVA SEGUNDO MANUEL</t>
  </si>
  <si>
    <t>44142447</t>
  </si>
  <si>
    <t>LUQUE APAZA MAYRA VIRGINIA</t>
  </si>
  <si>
    <t>46062230</t>
  </si>
  <si>
    <t>LUQUE GOMEZ ROBERT MITCHELL</t>
  </si>
  <si>
    <t>46348448</t>
  </si>
  <si>
    <t>LUQUE SUASNABAR CRISTHIAM NOEL</t>
  </si>
  <si>
    <t>73036301</t>
  </si>
  <si>
    <t>MACAHUACHI VELA WALTER JOSE</t>
  </si>
  <si>
    <t>10223973</t>
  </si>
  <si>
    <t>MACCIOTTA FELICES PIETRO ANGELO</t>
  </si>
  <si>
    <t>40342346</t>
  </si>
  <si>
    <t>MACHADO MILAN RAUL ELMER</t>
  </si>
  <si>
    <t>02040337</t>
  </si>
  <si>
    <t>MACHICAO CLAROS NAZARIO PATRICIO</t>
  </si>
  <si>
    <t>46054367</t>
  </si>
  <si>
    <t>MADUEÑO MORALES ERIKA DEL ROSARIO</t>
  </si>
  <si>
    <t>10136454</t>
  </si>
  <si>
    <t>MAGUIÑA POLO SISSI KARIN</t>
  </si>
  <si>
    <t>40759369</t>
  </si>
  <si>
    <t>MALASQUEZ CASTRO MILAGROS</t>
  </si>
  <si>
    <t>40903699</t>
  </si>
  <si>
    <t>43457237</t>
  </si>
  <si>
    <t>MALCA JIMENEZ GILMER VALERIO</t>
  </si>
  <si>
    <t>41486524</t>
  </si>
  <si>
    <t>MALDONADO FIGUEROA BETZY ZORAIDA</t>
  </si>
  <si>
    <t>45244919</t>
  </si>
  <si>
    <t>MALLMA JIMENEZ CYNTHIA MILUSKA</t>
  </si>
  <si>
    <t>44122943</t>
  </si>
  <si>
    <t>MALLQUI MORALES SAUL JUNIOR</t>
  </si>
  <si>
    <t>20032842</t>
  </si>
  <si>
    <t>MALLQUI SEGUIL ERNESTO JULIO</t>
  </si>
  <si>
    <t>20047930</t>
  </si>
  <si>
    <t>MALLQUI SHICSHE ANIBAL AUGUSTO</t>
  </si>
  <si>
    <t>07974619</t>
  </si>
  <si>
    <t>MALPARTIDA ANTON GLORIA PATRICIA</t>
  </si>
  <si>
    <t>09861952</t>
  </si>
  <si>
    <t>MALPARTIDA LOZADA GHERMAN ISAAC</t>
  </si>
  <si>
    <t>43295127</t>
  </si>
  <si>
    <t>MALPARTIDA TORRES FABIOLA ELIZABETH</t>
  </si>
  <si>
    <t>46435305</t>
  </si>
  <si>
    <t>MALQUI LIÑAN LUIS MIGUEL</t>
  </si>
  <si>
    <t>Ingenieria De Telecomunicaciones</t>
  </si>
  <si>
    <t>40718278</t>
  </si>
  <si>
    <t>MALQUI VILCARROMERO VICTOR MANUEL</t>
  </si>
  <si>
    <t>70182440</t>
  </si>
  <si>
    <t>MAMANI CALDERON SANDRA JUDITH</t>
  </si>
  <si>
    <t>42368950</t>
  </si>
  <si>
    <t>MAMANI CANAZA VICTOR DAVID</t>
  </si>
  <si>
    <t>42262285</t>
  </si>
  <si>
    <t>MAMANI CARCASI JAIME JUVENAL</t>
  </si>
  <si>
    <t>46407289</t>
  </si>
  <si>
    <t>MAMANI CRUZ YENI</t>
  </si>
  <si>
    <t>45613726</t>
  </si>
  <si>
    <t>MAMANI CUAYLA ANYELA DENIS</t>
  </si>
  <si>
    <t>46535578</t>
  </si>
  <si>
    <t>MAMANI LOPEZ DIANA</t>
  </si>
  <si>
    <t>40801453</t>
  </si>
  <si>
    <t>MANAMBO RIOS KENELL</t>
  </si>
  <si>
    <t>00485022</t>
  </si>
  <si>
    <t>MANDAMIENTO CACERES BEATRIZ LUCILA</t>
  </si>
  <si>
    <t>42769335</t>
  </si>
  <si>
    <t>MANDUJANO POVIS SHEYLA ARACELI</t>
  </si>
  <si>
    <t>43729604</t>
  </si>
  <si>
    <t>MANRIQUE FLORES MARIA DOLORES</t>
  </si>
  <si>
    <t>22263630</t>
  </si>
  <si>
    <t>MANRIQUE QUISPE ALFONSO</t>
  </si>
  <si>
    <t>41585210</t>
  </si>
  <si>
    <t>MANRIQUE REYES YANET MARGARITA</t>
  </si>
  <si>
    <t>47072381</t>
  </si>
  <si>
    <t>MANRIQUE VELA JORGE ERNESTO</t>
  </si>
  <si>
    <t>Geomatica</t>
  </si>
  <si>
    <t>42621804</t>
  </si>
  <si>
    <t>MAQUERA MERMA SILVIA</t>
  </si>
  <si>
    <t>10585946</t>
  </si>
  <si>
    <t>MARALLANO MURO MARIA ALEXANDRA</t>
  </si>
  <si>
    <t>41582617</t>
  </si>
  <si>
    <t>MARCELO POVIS JACKELINE YESENIA</t>
  </si>
  <si>
    <t>70754309</t>
  </si>
  <si>
    <t>MARCELO VILLANUEVA ANTHONNY JESUS</t>
  </si>
  <si>
    <t>42759904</t>
  </si>
  <si>
    <t>MARCHAN CORONADO JORGE</t>
  </si>
  <si>
    <t>42763290</t>
  </si>
  <si>
    <t>MARCHENA ESPINOZA PERCY ASHOK</t>
  </si>
  <si>
    <t>44022532</t>
  </si>
  <si>
    <t>MARGARY REGALADO ITALA ALEJANDRA</t>
  </si>
  <si>
    <t>41173373</t>
  </si>
  <si>
    <t>MARIN CACHAY ARMINDA LIZET</t>
  </si>
  <si>
    <t>47022081</t>
  </si>
  <si>
    <t>MARIN CARRASCO ORLANDO GINO</t>
  </si>
  <si>
    <t>70459323</t>
  </si>
  <si>
    <t>MARIN CORDOVA SANDRA PAOLA</t>
  </si>
  <si>
    <t>41045585</t>
  </si>
  <si>
    <t>MARINI LOPEZ LUIS ALBERTO</t>
  </si>
  <si>
    <t>40515880</t>
  </si>
  <si>
    <t>MARIÑAS VASQUEZ ELIZABETH</t>
  </si>
  <si>
    <t>42916050</t>
  </si>
  <si>
    <t>MARQUEZ HUAMAN NELSON HUMBERTO</t>
  </si>
  <si>
    <t>45842970</t>
  </si>
  <si>
    <t>MARQUEZ MORE DAVI JOHEL</t>
  </si>
  <si>
    <t>08168278</t>
  </si>
  <si>
    <t>MARQUEZ MORENO JIMMY ROMULO</t>
  </si>
  <si>
    <t>46244373</t>
  </si>
  <si>
    <t>MARQUINA FUENTES CYNTHIA KAREN</t>
  </si>
  <si>
    <t>42597256</t>
  </si>
  <si>
    <t>MARROQUIN FORERO GIANCARLO</t>
  </si>
  <si>
    <t>46096667</t>
  </si>
  <si>
    <t>MARTENSEN GUILLEN GRETHEL GRACE</t>
  </si>
  <si>
    <t>21439201</t>
  </si>
  <si>
    <t>MARTINEZ FUENTES AGUSTIN JUAN PEDRO</t>
  </si>
  <si>
    <t>40418444</t>
  </si>
  <si>
    <t>MARTINEZ GRISSON JACKELLINE MAGALI</t>
  </si>
  <si>
    <t>43120345</t>
  </si>
  <si>
    <t>MARTINEZ MORI TATIANA NATHALIE</t>
  </si>
  <si>
    <t>21555377</t>
  </si>
  <si>
    <t>MARTINEZ QUIJANDRIA JESUS EDGARDO</t>
  </si>
  <si>
    <t>40470055</t>
  </si>
  <si>
    <t>MARTINEZ ROQUE VILMA VERONICA</t>
  </si>
  <si>
    <t>42219307</t>
  </si>
  <si>
    <t>MARTINEZ VALDIVIA ROBERTINA CARLOSA</t>
  </si>
  <si>
    <t>41377332</t>
  </si>
  <si>
    <t>MARTINEZ VELASQUEZ KAREN MAGDIEL</t>
  </si>
  <si>
    <t>41725596</t>
  </si>
  <si>
    <t>MARTINEZ ZAPATA VICTORIA</t>
  </si>
  <si>
    <t>22422798</t>
  </si>
  <si>
    <t>MATIAS CEVILLANO ESTEBAN GIL</t>
  </si>
  <si>
    <t>10666467</t>
  </si>
  <si>
    <t>MATIAS SINCHE MARCO ANTONIO</t>
  </si>
  <si>
    <t>46749032</t>
  </si>
  <si>
    <t>MAYANGA MALDONADO WILMER JOEL</t>
  </si>
  <si>
    <t>Mecánica</t>
  </si>
  <si>
    <t>44632015</t>
  </si>
  <si>
    <t>MAYO FILIO CECILIA MIRELLA</t>
  </si>
  <si>
    <t>42495331</t>
  </si>
  <si>
    <t>MAYORGA ARANDA LESLIE SILVANA</t>
  </si>
  <si>
    <t>23272650</t>
  </si>
  <si>
    <t>MAYTA MORENO VICTOR PERCY</t>
  </si>
  <si>
    <t>45924959</t>
  </si>
  <si>
    <t>MAZEYRA VEGA JOSE LUIS</t>
  </si>
  <si>
    <t>21516594</t>
  </si>
  <si>
    <t>MEDINA MEZA ANA YSABEL</t>
  </si>
  <si>
    <t>33430825</t>
  </si>
  <si>
    <t>MEDINA MORI JORGE IVAN</t>
  </si>
  <si>
    <t>45375088</t>
  </si>
  <si>
    <t>MEDINA NOLASCO SUSAN PAMELA</t>
  </si>
  <si>
    <t>32982171</t>
  </si>
  <si>
    <t>MEDINA RAMOS OLENCA ELIZABETH</t>
  </si>
  <si>
    <t>09979949</t>
  </si>
  <si>
    <t>MEJIA LOPEZ ROBERTO WILTON</t>
  </si>
  <si>
    <t>41005952</t>
  </si>
  <si>
    <t>MEJIA SALDIVAR MERY ISABEL</t>
  </si>
  <si>
    <t>42881561</t>
  </si>
  <si>
    <t>MELGAR JAIME JHULLIANA EVELINGHT</t>
  </si>
  <si>
    <t>44822902</t>
  </si>
  <si>
    <t>MELGAREJO MELGAREJO MARILYN FIORELLA</t>
  </si>
  <si>
    <t>44781684</t>
  </si>
  <si>
    <t>MELGAREJO PEREDA MILAGROS MELISSA</t>
  </si>
  <si>
    <t>43324192</t>
  </si>
  <si>
    <t>MELLO DELGADO JULIO ERNESTO</t>
  </si>
  <si>
    <t>Mecanica De Aviacion</t>
  </si>
  <si>
    <t>41902216</t>
  </si>
  <si>
    <t>MENDIETA ALBAÑIL OSCAR AGUSTIN</t>
  </si>
  <si>
    <t>18123074</t>
  </si>
  <si>
    <t>MENDOZA ALVA FRANKLIN ELADIO</t>
  </si>
  <si>
    <t>70303484</t>
  </si>
  <si>
    <t>MENDOZA BERROSPI HELY</t>
  </si>
  <si>
    <t>21542986</t>
  </si>
  <si>
    <t>MENDOZA CASTILLO JOSE MARTIN</t>
  </si>
  <si>
    <t>40532135</t>
  </si>
  <si>
    <t>MENDOZA CRESPO OMAR ALONSO</t>
  </si>
  <si>
    <t>41283406</t>
  </si>
  <si>
    <t>MENDOZA DIAZ WILSON FRANS</t>
  </si>
  <si>
    <t>42299563</t>
  </si>
  <si>
    <t>MENDOZA FLORES HARVE MILTON</t>
  </si>
  <si>
    <t>72374623</t>
  </si>
  <si>
    <t>MENDOZA SILVA ALEXIS OSNAR</t>
  </si>
  <si>
    <t>09736898</t>
  </si>
  <si>
    <t>MENDOZA SOSA ROBERTO</t>
  </si>
  <si>
    <t>40447801</t>
  </si>
  <si>
    <t>MENDOZA SOTO CYNTHIA MELINDA</t>
  </si>
  <si>
    <t>08481399</t>
  </si>
  <si>
    <t>MENDOZA VELIZ GLADYS CARMENDINA</t>
  </si>
  <si>
    <t>44849464</t>
  </si>
  <si>
    <t>MENDOZA VIERA ALEXANDER</t>
  </si>
  <si>
    <t>70049786</t>
  </si>
  <si>
    <t>MENESES CURI NOEMI RUTH</t>
  </si>
  <si>
    <t>45031716</t>
  </si>
  <si>
    <t>MENOR SANCHEZ TONNY ALEXANDER</t>
  </si>
  <si>
    <t>43460480</t>
  </si>
  <si>
    <t>MERA PIZARRO JULIO CESAR</t>
  </si>
  <si>
    <t>30676100</t>
  </si>
  <si>
    <t>MERANI TURPO RICHARD VICENTE</t>
  </si>
  <si>
    <t>48360908</t>
  </si>
  <si>
    <t>MERCADO MAMANI JORGE</t>
  </si>
  <si>
    <t>23930115</t>
  </si>
  <si>
    <t>MERCADO MONTESINOS CARLOS RUBEN</t>
  </si>
  <si>
    <t>41005792</t>
  </si>
  <si>
    <t>MERINO JARA URSULA PAMELA</t>
  </si>
  <si>
    <t>43006437</t>
  </si>
  <si>
    <t>MERINO MARCHAN JORGE LUIS</t>
  </si>
  <si>
    <t>40709778</t>
  </si>
  <si>
    <t>MERINO VALCARCEL MIGUEL</t>
  </si>
  <si>
    <t>6500-8500</t>
  </si>
  <si>
    <t>44290809</t>
  </si>
  <si>
    <t>MERMA HUAMAN IVAN</t>
  </si>
  <si>
    <t>01698623</t>
  </si>
  <si>
    <t>MERMA MERMA JUAN LUIS</t>
  </si>
  <si>
    <t>09922232</t>
  </si>
  <si>
    <t>MESIAS SEGURA CARMEN DEL ROSARIO</t>
  </si>
  <si>
    <t>41765140</t>
  </si>
  <si>
    <t>MEZA ASTO KENJI WILLEM</t>
  </si>
  <si>
    <t>10079953</t>
  </si>
  <si>
    <t>44744346</t>
  </si>
  <si>
    <t>MEZA CHUQUIHUARACA LIZBETH DEISY</t>
  </si>
  <si>
    <t>44232217</t>
  </si>
  <si>
    <t>MEZA CORTEZ VANESSA FIORELLA</t>
  </si>
  <si>
    <t>41950626</t>
  </si>
  <si>
    <t>MEZA MENDOZA LIZ GIANINA</t>
  </si>
  <si>
    <t>44094992</t>
  </si>
  <si>
    <t>MILLA MENDEZ KATTY MARILIA</t>
  </si>
  <si>
    <t>41636281</t>
  </si>
  <si>
    <t>MILLONES LOPEZ CARLOS ENRIQUE</t>
  </si>
  <si>
    <t>16514747</t>
  </si>
  <si>
    <t>MILLONES MONTENEGRO NESTOR JULIO</t>
  </si>
  <si>
    <t>45515183</t>
  </si>
  <si>
    <t>MINAYA SALAZAR MELVIN LAURO</t>
  </si>
  <si>
    <t>Historia</t>
  </si>
  <si>
    <t>18075669</t>
  </si>
  <si>
    <t>MINCHOLA VERGARA JULIO CESAR</t>
  </si>
  <si>
    <t>43831718</t>
  </si>
  <si>
    <t>MIRANDA RODRIGUEZ MARIA BETZABE</t>
  </si>
  <si>
    <t>07642500</t>
  </si>
  <si>
    <t>MIRANDA SALAS MARISABEL SANDRA</t>
  </si>
  <si>
    <t>31655470</t>
  </si>
  <si>
    <t>MOLINA MENDOZA HENRY WALTER</t>
  </si>
  <si>
    <t>16803736</t>
  </si>
  <si>
    <t>MONDRAGON AROS JULIO CESAR</t>
  </si>
  <si>
    <t>45660401</t>
  </si>
  <si>
    <t>MONDRAGON GUZMAN EDISON LORENZO</t>
  </si>
  <si>
    <t>45882572</t>
  </si>
  <si>
    <t>MONDRAGON ROJAS MILAGROS OLINDA</t>
  </si>
  <si>
    <t>47700601</t>
  </si>
  <si>
    <t>MONGE ORE KARENT PAOLA</t>
  </si>
  <si>
    <t>41728763</t>
  </si>
  <si>
    <t>MONTAÑEZ ALTAMIRANO JULY EMILY</t>
  </si>
  <si>
    <t>Ingeniería De Industrias Alimentarias</t>
  </si>
  <si>
    <t>42357330</t>
  </si>
  <si>
    <t>MONTENEGRO SOSA ALEX VIRGILIO</t>
  </si>
  <si>
    <t>41522665</t>
  </si>
  <si>
    <t>MONTERO HUAMANI JOSE CARLOS</t>
  </si>
  <si>
    <t>40991254</t>
  </si>
  <si>
    <t>MONTES GOMEZ JOAN RICHARD</t>
  </si>
  <si>
    <t>10484268</t>
  </si>
  <si>
    <t>MONTESINOS ASCURRA JOSE BENIGNO</t>
  </si>
  <si>
    <t>40258772</t>
  </si>
  <si>
    <t>MONTEZA NOVOA CESAR ALFREDO</t>
  </si>
  <si>
    <t>41384572</t>
  </si>
  <si>
    <t>MONTOYA CAMPAÑA CESAR WILBERTO</t>
  </si>
  <si>
    <t>41871540</t>
  </si>
  <si>
    <t>MONTOYA MIRANDA CYNTHIA VERONICA</t>
  </si>
  <si>
    <t>42163218</t>
  </si>
  <si>
    <t>MONTOYA RIVERA EDUARDO YAQUIR</t>
  </si>
  <si>
    <t>70459542</t>
  </si>
  <si>
    <t>MONTREUIL LAZARO DENNIS DIEGO</t>
  </si>
  <si>
    <t>45525304</t>
  </si>
  <si>
    <t>MORA CAJO ROSARIO VANESSA</t>
  </si>
  <si>
    <t>27144790</t>
  </si>
  <si>
    <t>MORALES CASTILLO EDIN MANUEL</t>
  </si>
  <si>
    <t>72533061</t>
  </si>
  <si>
    <t>MORALES CHARAJA JESSICA MILAGROS</t>
  </si>
  <si>
    <t>40221151</t>
  </si>
  <si>
    <t>MORALES DAVILA MARIANELA</t>
  </si>
  <si>
    <t>45090939</t>
  </si>
  <si>
    <t>MORALES PERALES WILLIAMS MOISES</t>
  </si>
  <si>
    <t>41831330</t>
  </si>
  <si>
    <t>MORAN BARRO LUISA VICTORIA</t>
  </si>
  <si>
    <t>09962920</t>
  </si>
  <si>
    <t>MORAN PENAS CESAR ALBERTO</t>
  </si>
  <si>
    <t>42243787</t>
  </si>
  <si>
    <t>MORANTE ROQUE GINA GISELLA</t>
  </si>
  <si>
    <t>40939220</t>
  </si>
  <si>
    <t>MORANTE VARGAS BLANCA</t>
  </si>
  <si>
    <t>16528254</t>
  </si>
  <si>
    <t>MORENO CHUMACERO GUSTAVO ALBERTO</t>
  </si>
  <si>
    <t>44402520</t>
  </si>
  <si>
    <t>MORENO DE LA CRUZ LISBETH CELINDA</t>
  </si>
  <si>
    <t>46000944</t>
  </si>
  <si>
    <t>MORENO DEL AGUILA PEDRO ERDULFO</t>
  </si>
  <si>
    <t>70760481</t>
  </si>
  <si>
    <t>MORENO FLORES ROYER ANYELO</t>
  </si>
  <si>
    <t>40476790</t>
  </si>
  <si>
    <t>MORI AVILA LUIS ALBERTO</t>
  </si>
  <si>
    <t>43486326</t>
  </si>
  <si>
    <t>MORI INGA EIMY</t>
  </si>
  <si>
    <t>10387408</t>
  </si>
  <si>
    <t>MORILLO MORILLO MIGUEL</t>
  </si>
  <si>
    <t>44195001</t>
  </si>
  <si>
    <t>MORON PEÑA YULIANA</t>
  </si>
  <si>
    <t>40183291</t>
  </si>
  <si>
    <t>MOTTA DOMINGUEZ ALBERTO MARTIN</t>
  </si>
  <si>
    <t>40465281</t>
  </si>
  <si>
    <t>MOYA CHUNG ERICK JOEL</t>
  </si>
  <si>
    <t>42759430</t>
  </si>
  <si>
    <t>MOYA SOBRADO ELENY ROCIO</t>
  </si>
  <si>
    <t>70459856</t>
  </si>
  <si>
    <t>MOZ SACO KAREN</t>
  </si>
  <si>
    <t>43489084</t>
  </si>
  <si>
    <t>MUCHA MORENO CARLOS ENRIQUE</t>
  </si>
  <si>
    <t>40033942</t>
  </si>
  <si>
    <t>MUGA QUICAÑO OSCAR JOSE</t>
  </si>
  <si>
    <t>41235097</t>
  </si>
  <si>
    <t>MUNAYCO HUAMAN ALEJANDRO EDWIN</t>
  </si>
  <si>
    <t>20042062</t>
  </si>
  <si>
    <t>MUNIVE FLORES RONALD</t>
  </si>
  <si>
    <t>70323043</t>
  </si>
  <si>
    <t>MUÑANTE LOVERA JOSE ABEL</t>
  </si>
  <si>
    <t>43135619</t>
  </si>
  <si>
    <t>MUÑANTE RAMOS JULIO CESAR</t>
  </si>
  <si>
    <t>15759820</t>
  </si>
  <si>
    <t>MUÑOZ JORDAN MARIA EUGENIA</t>
  </si>
  <si>
    <t>45187438</t>
  </si>
  <si>
    <t>MUÑOZ MACEDO JONATHAN LARRY</t>
  </si>
  <si>
    <t>09897658</t>
  </si>
  <si>
    <t>MUÑOZ MEDINA LUIS ALBERTO</t>
  </si>
  <si>
    <t>28292062</t>
  </si>
  <si>
    <t>MUÑOZ OCHOA MIGUEL ANGEL</t>
  </si>
  <si>
    <t>42752244</t>
  </si>
  <si>
    <t>MUÑOZ SARMIENTO JUDITH MAGALY</t>
  </si>
  <si>
    <t>26702534</t>
  </si>
  <si>
    <t>MURGA CASAS SILVIA MARISOL</t>
  </si>
  <si>
    <t>43496921</t>
  </si>
  <si>
    <t>MURGA DURAN ELIZABETH KAROL</t>
  </si>
  <si>
    <t>44280072</t>
  </si>
  <si>
    <t>MURGA SIGUAS ZHARA PAOLA</t>
  </si>
  <si>
    <t>41149361</t>
  </si>
  <si>
    <t>MURGUIA QUINTANA MARIA MILAGROS</t>
  </si>
  <si>
    <t>45473721</t>
  </si>
  <si>
    <t>MUROYA KOBAYASHI DIEGO BENITO</t>
  </si>
  <si>
    <t>47188506</t>
  </si>
  <si>
    <t>NAJAR AGUILAR MARIA ZARELA</t>
  </si>
  <si>
    <t>47192772</t>
  </si>
  <si>
    <t>NAJARRO VILLALOBOS MILUSKA FRANCESCA</t>
  </si>
  <si>
    <t>04071465</t>
  </si>
  <si>
    <t>NAJERA DIAZ JAIME RONALD</t>
  </si>
  <si>
    <t>09671489</t>
  </si>
  <si>
    <t>NAKAYAMA PORTILLA JULIO AKIO</t>
  </si>
  <si>
    <t>10317466</t>
  </si>
  <si>
    <t>NARCISO SUAZO LUISA MARTINA</t>
  </si>
  <si>
    <t>15727818</t>
  </si>
  <si>
    <t>NARVAJO RIVASPLATA SORMANY ESTHER</t>
  </si>
  <si>
    <t>25831423</t>
  </si>
  <si>
    <t>NAVARRO EVIDOS DANIEL EDUARDO</t>
  </si>
  <si>
    <t>29663921</t>
  </si>
  <si>
    <t>NAVARRO GUTIERREZ PAVEL</t>
  </si>
  <si>
    <t>45984264</t>
  </si>
  <si>
    <t>NAVARRO MELGAR JUDITH ROXANA</t>
  </si>
  <si>
    <t>41662261</t>
  </si>
  <si>
    <t>NAVARRO RAYMUNDO EDGARD JOSUE</t>
  </si>
  <si>
    <t>08865589</t>
  </si>
  <si>
    <t>NAVARRO REATEGUI ELIX JOAQUIN</t>
  </si>
  <si>
    <t>22264637</t>
  </si>
  <si>
    <t>NAVARRO VILLANUEVA WALTER JAVIER</t>
  </si>
  <si>
    <t>41686764</t>
  </si>
  <si>
    <t>NECIOSUP LARA ROSA VERONICA</t>
  </si>
  <si>
    <t>44751959</t>
  </si>
  <si>
    <t>NECIOSUP PELAEZ RICHARD GERMAN</t>
  </si>
  <si>
    <t>47300163</t>
  </si>
  <si>
    <t>NECIOSUPP RODRIGUEZ YRVING ANDRE</t>
  </si>
  <si>
    <t>45064313</t>
  </si>
  <si>
    <t>NEYRA CASTRO BELIZABETH</t>
  </si>
  <si>
    <t>20556911</t>
  </si>
  <si>
    <t>NIETO PRIETO ELIAS GABINO</t>
  </si>
  <si>
    <t>44392337</t>
  </si>
  <si>
    <t>NINA MARON JANETH RUTH</t>
  </si>
  <si>
    <t>46495622</t>
  </si>
  <si>
    <t>NINAHUANCA IPARRAGUIRRE ERIKA</t>
  </si>
  <si>
    <t>42280254</t>
  </si>
  <si>
    <t>NINAMANGO ZUÑIGA OSCAR LENIN</t>
  </si>
  <si>
    <t>45545644</t>
  </si>
  <si>
    <t>NINAQUISPE GARCIA CINTHIA</t>
  </si>
  <si>
    <t>70433258</t>
  </si>
  <si>
    <t>NOLASCO PAICO LUIS FERNANDO</t>
  </si>
  <si>
    <t>03460514</t>
  </si>
  <si>
    <t>NOLASCO REFORME JOSE ALEJANDRO</t>
  </si>
  <si>
    <t>42753346</t>
  </si>
  <si>
    <t>NORABUENA ARANDA REBECA ISABEL</t>
  </si>
  <si>
    <t>43635552</t>
  </si>
  <si>
    <t>NORABUENA GUTIERREZ EDWIN ANGEL</t>
  </si>
  <si>
    <t>09041850</t>
  </si>
  <si>
    <t>NORIEGA OLARTE SEGUNDO EMIGDIO</t>
  </si>
  <si>
    <t>43663802</t>
  </si>
  <si>
    <t>NOVOA REATEGUI NER JOSUE</t>
  </si>
  <si>
    <t>29647529</t>
  </si>
  <si>
    <t>NUÑEZ BEGAZO CLERK ARLETH</t>
  </si>
  <si>
    <t>43388552</t>
  </si>
  <si>
    <t>NUÑEZ LOPEZ CARLOS FRANCISCO</t>
  </si>
  <si>
    <t>43255818</t>
  </si>
  <si>
    <t>NUÑEZ RAFAEL RAMIRO</t>
  </si>
  <si>
    <t>70443509</t>
  </si>
  <si>
    <t>ÑAHUI YAPIAS LISSETH PAOLA</t>
  </si>
  <si>
    <t>40425019</t>
  </si>
  <si>
    <t>OBISPO TORRES ALEXANDER DENNIS</t>
  </si>
  <si>
    <t>42062419</t>
  </si>
  <si>
    <t>OBREGON LOLI ISIS RAQUEL</t>
  </si>
  <si>
    <t>Administración De Turismo</t>
  </si>
  <si>
    <t>47344572</t>
  </si>
  <si>
    <t>OBREGON LUNA EDITH MILAGROS</t>
  </si>
  <si>
    <t>45207961</t>
  </si>
  <si>
    <t>OCSA ANCHANTE MARIO ANTONIO</t>
  </si>
  <si>
    <t>18134671</t>
  </si>
  <si>
    <t>ODAR LAOS EDGAR SEGUNDO</t>
  </si>
  <si>
    <t>42548427</t>
  </si>
  <si>
    <t>OLAZABAL MELGAREJO CINTHYA PATRICIA</t>
  </si>
  <si>
    <t>44291418</t>
  </si>
  <si>
    <t>ORDOÑEZ YUPANQUI ALBERTH RICHARD</t>
  </si>
  <si>
    <t>42555509</t>
  </si>
  <si>
    <t>ORELLANA MENDOZA ALEX MAX</t>
  </si>
  <si>
    <t>46429476</t>
  </si>
  <si>
    <t>ORELLANA SANCHEZ ENRIQUE MARTIN</t>
  </si>
  <si>
    <t>40895155</t>
  </si>
  <si>
    <t>ORIZANO RIOS EDWARS</t>
  </si>
  <si>
    <t>Ingeniería Administrativa</t>
  </si>
  <si>
    <t>44685837</t>
  </si>
  <si>
    <t>ORREGO CHOY KAROLL YOSELIN</t>
  </si>
  <si>
    <t>47489825</t>
  </si>
  <si>
    <t>ORRILLO GALVEZ KELLER JANINA</t>
  </si>
  <si>
    <t>01343744</t>
  </si>
  <si>
    <t>ORTEGA FRANCO WALDO PERCY</t>
  </si>
  <si>
    <t>74224467</t>
  </si>
  <si>
    <t>ORTIZ ADRIAN ROSMERY CATALINA</t>
  </si>
  <si>
    <t>45762353</t>
  </si>
  <si>
    <t>ORTIZ CABRERA ALICIA LORENA</t>
  </si>
  <si>
    <t>44690872</t>
  </si>
  <si>
    <t>ORTIZ CCOPA JOANT PAUL</t>
  </si>
  <si>
    <t>40655569</t>
  </si>
  <si>
    <t>ORTIZ ENCALADA NILSA ELISABETH</t>
  </si>
  <si>
    <t>41826309</t>
  </si>
  <si>
    <t>ORTIZ FLORES ELIZABET BELIÑA</t>
  </si>
  <si>
    <t>72362067</t>
  </si>
  <si>
    <t>ORTIZ RUGEL YADIRA ESTEFANY</t>
  </si>
  <si>
    <t>43595171</t>
  </si>
  <si>
    <t>ORTIZ YANA CARLOS ALBERTO</t>
  </si>
  <si>
    <t>31633599</t>
  </si>
  <si>
    <t>OSMA MAGUIÑA VICTOR FREDY</t>
  </si>
  <si>
    <t>01161873</t>
  </si>
  <si>
    <t>OSORES HERRERA ALDO DANIEL</t>
  </si>
  <si>
    <t>08189776</t>
  </si>
  <si>
    <t>OSORIO LARA JAIME ELPIDIO</t>
  </si>
  <si>
    <t>3800-5500</t>
  </si>
  <si>
    <t>43662091</t>
  </si>
  <si>
    <t>OSORNO ANDAHUA NATALY DANAE</t>
  </si>
  <si>
    <t>29366206</t>
  </si>
  <si>
    <t>OVIEDO VASQUEZ DANTE DARIO</t>
  </si>
  <si>
    <t>45446819</t>
  </si>
  <si>
    <t>OYARCE CALDERON JOEL MARTIN</t>
  </si>
  <si>
    <t>40591934</t>
  </si>
  <si>
    <t>PACHAS LOPEZ PAUL ELIAS</t>
  </si>
  <si>
    <t>41266691</t>
  </si>
  <si>
    <t>PACHAS MOORE GUIOMAR CAROLINA</t>
  </si>
  <si>
    <t>44708491</t>
  </si>
  <si>
    <t>PACHECO CANO EVELYN MILAGRITOS</t>
  </si>
  <si>
    <t>41023847</t>
  </si>
  <si>
    <t>PACHECO CODA PABLO EDILBERTO</t>
  </si>
  <si>
    <t>42449807</t>
  </si>
  <si>
    <t>PACHECO GUERRA CESAR AUGUSTO</t>
  </si>
  <si>
    <t>08395578</t>
  </si>
  <si>
    <t>PACHECO YAURI MOISES EMILIANO</t>
  </si>
  <si>
    <t>41100430</t>
  </si>
  <si>
    <t>PADILLA MARIN GIANIRA JENNY</t>
  </si>
  <si>
    <t>18856831</t>
  </si>
  <si>
    <t>PADILLA PICHEN JUSTINIANO ABRAHAM</t>
  </si>
  <si>
    <t>42961611</t>
  </si>
  <si>
    <t>PAIRAZAMAN BACA LUIS ABRAHAM</t>
  </si>
  <si>
    <t>70196051</t>
  </si>
  <si>
    <t>PAJARES URTEAGA EDINSON FERNANDO</t>
  </si>
  <si>
    <t>41434738</t>
  </si>
  <si>
    <t>PALACIOS DONAYRE LUIS ANGEL</t>
  </si>
  <si>
    <t>28297908</t>
  </si>
  <si>
    <t>PALACIOS LEON WILMER</t>
  </si>
  <si>
    <t>42195373</t>
  </si>
  <si>
    <t>PALACIOS TIMANA MARLON ALEJANDRO</t>
  </si>
  <si>
    <t>45958042</t>
  </si>
  <si>
    <t>PALIZA ESPINOZA YESENIA LORELEI</t>
  </si>
  <si>
    <t>46828843</t>
  </si>
  <si>
    <t>PALOMINO BALBIN JACKELINE</t>
  </si>
  <si>
    <t>10526259</t>
  </si>
  <si>
    <t>PALOMINO COLQUE GIOVANNI ANTONIO</t>
  </si>
  <si>
    <t>46151738</t>
  </si>
  <si>
    <t>PALOMINO CORSINO PAOLA SILVANA</t>
  </si>
  <si>
    <t>Publicidad</t>
  </si>
  <si>
    <t>43431184</t>
  </si>
  <si>
    <t>PALOMINO DE LA CRUZ JEANNETTE MARINA</t>
  </si>
  <si>
    <t>41040198</t>
  </si>
  <si>
    <t>PALOMINO QUIQUIA YARSES ESTIVE</t>
  </si>
  <si>
    <t>25857683</t>
  </si>
  <si>
    <t>PALOMINO ROSAS LIZ EVELYN</t>
  </si>
  <si>
    <t>00227234</t>
  </si>
  <si>
    <t>PARDO ALEMAN DIGNA ESPERANZA</t>
  </si>
  <si>
    <t>42297914</t>
  </si>
  <si>
    <t>PARDO ZAPATA YARI YAMILET</t>
  </si>
  <si>
    <t>10456428</t>
  </si>
  <si>
    <t>PAREDES ALARCON LUIS ANGEL</t>
  </si>
  <si>
    <t>43466461</t>
  </si>
  <si>
    <t>PAREDES BENITES HENRY ARTURO</t>
  </si>
  <si>
    <t>10176615</t>
  </si>
  <si>
    <t>PAREDES CADILLO URSULA ANGELICA</t>
  </si>
  <si>
    <t>Biólogía</t>
  </si>
  <si>
    <t>42282001</t>
  </si>
  <si>
    <t>PAREDES ESPINOZA MARCELO JESUS</t>
  </si>
  <si>
    <t>70383643</t>
  </si>
  <si>
    <t>PAREDES JICA JANI PAMELA</t>
  </si>
  <si>
    <t>25742344</t>
  </si>
  <si>
    <t>PAREDES MORAN JANNET SELENA</t>
  </si>
  <si>
    <t>18154179</t>
  </si>
  <si>
    <t>PAREDES ROJAS BEZALEEL</t>
  </si>
  <si>
    <t>43932830</t>
  </si>
  <si>
    <t>PAREDES VASQUEZ RICHARD ALONSO</t>
  </si>
  <si>
    <t>41563142</t>
  </si>
  <si>
    <t>PARERAS ARANCIBIA JULIO ALFREDO</t>
  </si>
  <si>
    <t>44770520</t>
  </si>
  <si>
    <t>PARIZACA CALLE MILTON ROGGERS</t>
  </si>
  <si>
    <t>43216779</t>
  </si>
  <si>
    <t>PASCUAL ROJAS WILMER ALEXANDER</t>
  </si>
  <si>
    <t>16786235</t>
  </si>
  <si>
    <t>PATAZCA CARRASCO NORA PAOLA</t>
  </si>
  <si>
    <t>45151003</t>
  </si>
  <si>
    <t>PATIÑO MEJIA PAUL RUDY</t>
  </si>
  <si>
    <t>45797081</t>
  </si>
  <si>
    <t>PAUCAR ALARCON JUBER</t>
  </si>
  <si>
    <t>41964843</t>
  </si>
  <si>
    <t>PAZ DE PAZ SHEYLA JOHANNI BEATRIZ</t>
  </si>
  <si>
    <t>41159613</t>
  </si>
  <si>
    <t>PAZ FUENTES BRUNNER ANTONIO</t>
  </si>
  <si>
    <t>23560595</t>
  </si>
  <si>
    <t>PEDROZA YANGALI MARIBEL</t>
  </si>
  <si>
    <t>44138408</t>
  </si>
  <si>
    <t>PELAEZ CORONEL JESSICA KARELI</t>
  </si>
  <si>
    <t>41005255</t>
  </si>
  <si>
    <t>PEÑA CONTRERAS EMERSON ALONSO RUFINO</t>
  </si>
  <si>
    <t>41744018</t>
  </si>
  <si>
    <t>PEÑA GUERRERO JESUS HENRY</t>
  </si>
  <si>
    <t>07622042</t>
  </si>
  <si>
    <t>PEÑA LUJAN MARCO ANTONIO</t>
  </si>
  <si>
    <t>20653660</t>
  </si>
  <si>
    <t>PEÑA OSPINA CESAR RAFAEL</t>
  </si>
  <si>
    <t>40287348</t>
  </si>
  <si>
    <t>PEÑA VERA JESSICA PAOLA</t>
  </si>
  <si>
    <t>70322610</t>
  </si>
  <si>
    <t>PERALES MARTINEZ DONNY EREZA BERENICE</t>
  </si>
  <si>
    <t>07061329</t>
  </si>
  <si>
    <t>PERALTA BRICEÑO ROBERTO PABLO</t>
  </si>
  <si>
    <t>43681865</t>
  </si>
  <si>
    <t>PERALTA RUJEL EDUARDO SANTOS TOMAS</t>
  </si>
  <si>
    <t>40445599</t>
  </si>
  <si>
    <t>PERALTA ZUÑIGA CARLA</t>
  </si>
  <si>
    <t>41919048</t>
  </si>
  <si>
    <t>PERCA PONCE JUAN SIMON</t>
  </si>
  <si>
    <t>05390548</t>
  </si>
  <si>
    <t>PEREA RODRIGUEZ NELLY GERALDINA</t>
  </si>
  <si>
    <t>46781586</t>
  </si>
  <si>
    <t>PEREDA RODRIGUEZ CATHERIN CRISTINA</t>
  </si>
  <si>
    <t>70092468</t>
  </si>
  <si>
    <t>PEREIRA PINEDA NELSON ARTURO</t>
  </si>
  <si>
    <t>74144055</t>
  </si>
  <si>
    <t>PEREZ ALDANA MIRELLA KERIDWEN</t>
  </si>
  <si>
    <t>42696968</t>
  </si>
  <si>
    <t>PEREZ CHOQUE EDGAR ENRIQUE</t>
  </si>
  <si>
    <t>42873011</t>
  </si>
  <si>
    <t>PEREZ EFUS MANUEL WILSON</t>
  </si>
  <si>
    <t>47341619</t>
  </si>
  <si>
    <t>PEREZ ESQUECHE IVAN ALEXANDER</t>
  </si>
  <si>
    <t>40955617</t>
  </si>
  <si>
    <t>PEREZ GUERRERO MARIA DIANA</t>
  </si>
  <si>
    <t>44446360</t>
  </si>
  <si>
    <t>PEREZ MAMANI FLOR DEL CARMEN</t>
  </si>
  <si>
    <t>32966594</t>
  </si>
  <si>
    <t>PEREZ SALVADOR JOSE MANUEL</t>
  </si>
  <si>
    <t>40112635</t>
  </si>
  <si>
    <t>PEREZ SAYAVERDE ALEX JOSE</t>
  </si>
  <si>
    <t>44955539</t>
  </si>
  <si>
    <t>PEREZ VALLENAS ESTEFANIA ANDREA</t>
  </si>
  <si>
    <t>23899479</t>
  </si>
  <si>
    <t>PEZO VILLENA JORGE WASHINGTON</t>
  </si>
  <si>
    <t>08133374</t>
  </si>
  <si>
    <t>PILLCO GALVEZ ROLANDO</t>
  </si>
  <si>
    <t>10754036</t>
  </si>
  <si>
    <t>PILLIHUAMAN HUAMANI JUAN CARLOS</t>
  </si>
  <si>
    <t>15413818</t>
  </si>
  <si>
    <t>PILLPE ROBLES RAUL</t>
  </si>
  <si>
    <t>70010921</t>
  </si>
  <si>
    <t>PIMINCHUMO LEYTON GLORIA MARIA</t>
  </si>
  <si>
    <t>29463298</t>
  </si>
  <si>
    <t>PINEDA SALDIVAR YOLA VICTORIA</t>
  </si>
  <si>
    <t>41922122</t>
  </si>
  <si>
    <t>PINEDA WIESS FLOYD FARABI</t>
  </si>
  <si>
    <t>40750997</t>
  </si>
  <si>
    <t>PINEDO ACUÑA HENRY ELVIS</t>
  </si>
  <si>
    <t>42278808</t>
  </si>
  <si>
    <t>PINEDO ORTEGA GLADYS KARINA</t>
  </si>
  <si>
    <t>42577807</t>
  </si>
  <si>
    <t>PINEDO VELIZ JUAN CARLOS DIMAS</t>
  </si>
  <si>
    <t>10277629</t>
  </si>
  <si>
    <t>PINTADO DE LOBE CORONADO LIDIA ROSA</t>
  </si>
  <si>
    <t>46105262</t>
  </si>
  <si>
    <t>PINTO ARCE KATHERINE LUCIA</t>
  </si>
  <si>
    <t>44403000</t>
  </si>
  <si>
    <t>PINTO CHONG MARTIN EDUARDO</t>
  </si>
  <si>
    <t>23863943</t>
  </si>
  <si>
    <t>PINTO PAREDES JACQUELINE YSMENA</t>
  </si>
  <si>
    <t>09495726</t>
  </si>
  <si>
    <t>PINTO YOSHINARI DAVID RICARDO</t>
  </si>
  <si>
    <t>42874252</t>
  </si>
  <si>
    <t>PISANO SALAS SOFIA LOURDES</t>
  </si>
  <si>
    <t>09909417</t>
  </si>
  <si>
    <t>PIYAYO SANCHEZ YSABEL BEATRIZ</t>
  </si>
  <si>
    <t>46029373</t>
  </si>
  <si>
    <t>PLACENCIA AGRAMONTE JOSE ANGEL</t>
  </si>
  <si>
    <t>43231054</t>
  </si>
  <si>
    <t>PLASENCIA GARCIA ABAY YAMASTAMI</t>
  </si>
  <si>
    <t>60212602</t>
  </si>
  <si>
    <t>POLO AYALA LIZ VIOLETA</t>
  </si>
  <si>
    <t>28315721</t>
  </si>
  <si>
    <t>POLO CONTRERAS EDGARDO</t>
  </si>
  <si>
    <t>07263243</t>
  </si>
  <si>
    <t>POMA QUICAÑO HAYDEE</t>
  </si>
  <si>
    <t>41008373</t>
  </si>
  <si>
    <t>POMA VARGAS ALEXIS ENRIQUE</t>
  </si>
  <si>
    <t>40830068</t>
  </si>
  <si>
    <t>POMALAYA BENITES JOSE MANUEL</t>
  </si>
  <si>
    <t>3500-5500</t>
  </si>
  <si>
    <t>73088609</t>
  </si>
  <si>
    <t>POMALAZA PALACIOS LYSSETTE</t>
  </si>
  <si>
    <t>46656843</t>
  </si>
  <si>
    <t>POMPA HUAMAN HILDA</t>
  </si>
  <si>
    <t>42929149</t>
  </si>
  <si>
    <t>POMPA MARIN ANA MARIA</t>
  </si>
  <si>
    <t>32967428</t>
  </si>
  <si>
    <t>PONCE ARROYO FERNANDO ROBERTO</t>
  </si>
  <si>
    <t>29718874</t>
  </si>
  <si>
    <t>PONCE CAMARA JOICE FABIOLA</t>
  </si>
  <si>
    <t>26604305</t>
  </si>
  <si>
    <t>PONCE CERNA ROBERTO TEOBALDO</t>
  </si>
  <si>
    <t>42721711</t>
  </si>
  <si>
    <t>PONCE DE LEON GAMARRA FABIOLA</t>
  </si>
  <si>
    <t>Traducción E Interpretación</t>
  </si>
  <si>
    <t>40345228</t>
  </si>
  <si>
    <t>PONCE TORRES JOSE LUIS</t>
  </si>
  <si>
    <t>10723386</t>
  </si>
  <si>
    <t>PORRAS ROMERO CHRISTIAN MANUEL</t>
  </si>
  <si>
    <t>09408728</t>
  </si>
  <si>
    <t>PORRAS SALAZAR ALEX FERNANDO</t>
  </si>
  <si>
    <t>72517755</t>
  </si>
  <si>
    <t>PORTILLA FLORES ELVIS ALBERTO</t>
  </si>
  <si>
    <t>42572420</t>
  </si>
  <si>
    <t>PORTOCARRERO LOPEZ MARIBEL</t>
  </si>
  <si>
    <t>44669591</t>
  </si>
  <si>
    <t>PORTOCARRERO ZUMBA ROLANDO</t>
  </si>
  <si>
    <t>29579920</t>
  </si>
  <si>
    <t>PORTUGAL CHALCO EDITH ELENA</t>
  </si>
  <si>
    <t>41924115</t>
  </si>
  <si>
    <t>PRETEL VARGAS MARIA TERESA</t>
  </si>
  <si>
    <t>25781977</t>
  </si>
  <si>
    <t>PRIALE PINILLOS KARIN DEL ROSARIO</t>
  </si>
  <si>
    <t>41872564</t>
  </si>
  <si>
    <t>PUCUHUARANGA ESPINOZA LUIS MIGUEL</t>
  </si>
  <si>
    <t>00250310</t>
  </si>
  <si>
    <t>PUELL ORTIZ MARCIA</t>
  </si>
  <si>
    <t>40287338</t>
  </si>
  <si>
    <t>PUELLES CASTILLO ROGGER ARTURO</t>
  </si>
  <si>
    <t>43978578</t>
  </si>
  <si>
    <t>PUELLES HUAMAN NOE</t>
  </si>
  <si>
    <t>70586397</t>
  </si>
  <si>
    <t>PUELLES JARA LUCIA IVETTE</t>
  </si>
  <si>
    <t>25542781</t>
  </si>
  <si>
    <t>PUESCAS MOSCOL SANTIAGO ANTONIO</t>
  </si>
  <si>
    <t>42575789</t>
  </si>
  <si>
    <t>PUGA PEÑA CRISTIAN YUNIOR</t>
  </si>
  <si>
    <t>23975842</t>
  </si>
  <si>
    <t>PUMA BAYONA NILTON JAVIER</t>
  </si>
  <si>
    <t>42190250</t>
  </si>
  <si>
    <t>PUMA CARDEÑA RICHARD</t>
  </si>
  <si>
    <t>25745720</t>
  </si>
  <si>
    <t>PUNTRIANO SUAREZ MARTHA INES</t>
  </si>
  <si>
    <t>23999527</t>
  </si>
  <si>
    <t>QQUEHUE CHOQUEPUMA YONY</t>
  </si>
  <si>
    <t>43293014</t>
  </si>
  <si>
    <t>QUEQUEZANA FLORES GIANFRANCO</t>
  </si>
  <si>
    <t>44984034</t>
  </si>
  <si>
    <t>QUESADA SAMAYANI GIOVANA ANGELICA</t>
  </si>
  <si>
    <t>Mercadotécnia</t>
  </si>
  <si>
    <t>43524728</t>
  </si>
  <si>
    <t>QUINTANA ALANOCCA EDUARDO</t>
  </si>
  <si>
    <t>09381447</t>
  </si>
  <si>
    <t>QUINTANA MONSALVE DE RAMOS ADELA CONSUELO</t>
  </si>
  <si>
    <t>40267690</t>
  </si>
  <si>
    <t>QUINTO CORTEZ LUZ MELINA</t>
  </si>
  <si>
    <t>40129804</t>
  </si>
  <si>
    <t>QUINTO SEGOVIA NANCY</t>
  </si>
  <si>
    <t>40486324</t>
  </si>
  <si>
    <t>QUIÑONES ESCALANTE ZULMA EDEN</t>
  </si>
  <si>
    <t>45860404</t>
  </si>
  <si>
    <t>QUIÑONES ROJAS CARLOS JOSE JAVIER</t>
  </si>
  <si>
    <t>41880901</t>
  </si>
  <si>
    <t>QUIRITA HUARACHA JHON BRAULIO</t>
  </si>
  <si>
    <t>45813080</t>
  </si>
  <si>
    <t>QUIROZ GOVEYA VICTOR ARMANDO</t>
  </si>
  <si>
    <t>80108607</t>
  </si>
  <si>
    <t>QUIROZ PINEDA JOSE ANTONIO</t>
  </si>
  <si>
    <t>42289634</t>
  </si>
  <si>
    <t>QUISOCALA CALDERON EVELYN ANGELA</t>
  </si>
  <si>
    <t>01285977</t>
  </si>
  <si>
    <t>QUISPE APAZA ROBERTO</t>
  </si>
  <si>
    <t>47390262</t>
  </si>
  <si>
    <t>QUISPE DE LA CRUZ NATALY GRENDA</t>
  </si>
  <si>
    <t>43596835</t>
  </si>
  <si>
    <t>QUISPE DURAN ROGER WILLIAN</t>
  </si>
  <si>
    <t>43904342</t>
  </si>
  <si>
    <t>QUISPE LIMASCCA MIRIAM</t>
  </si>
  <si>
    <t>01297806</t>
  </si>
  <si>
    <t>QUISPE MACHACA ALBERTO LEON</t>
  </si>
  <si>
    <t>09984294</t>
  </si>
  <si>
    <t>QUISPE MITMA RAUL ERNESTO</t>
  </si>
  <si>
    <t>41110612</t>
  </si>
  <si>
    <t>QUISPE PAREDES INGRID YANETT</t>
  </si>
  <si>
    <t>45629080</t>
  </si>
  <si>
    <t>QUISPE PIZARRO PRISCYLA PIERINA</t>
  </si>
  <si>
    <t>47333063</t>
  </si>
  <si>
    <t>QUISPE RAMIREZ BRYAN KEVIN</t>
  </si>
  <si>
    <t>45274657</t>
  </si>
  <si>
    <t>QUISPE RIVERA ALBERTO RUBEN</t>
  </si>
  <si>
    <t>29732779</t>
  </si>
  <si>
    <t>QUISPE SIERRA RAQUEL VERONICA</t>
  </si>
  <si>
    <t>70035449</t>
  </si>
  <si>
    <t>QUISPE SILVA JORGE CARLOS</t>
  </si>
  <si>
    <t>41061545</t>
  </si>
  <si>
    <t>QUISPITONGO VASQUEZ ROSA VIOLETA</t>
  </si>
  <si>
    <t>43121995</t>
  </si>
  <si>
    <t>RABANAL DAVILA MILTON PAUL</t>
  </si>
  <si>
    <t>45928377</t>
  </si>
  <si>
    <t>RAFAEL CAMPOS YOVANA ISABEL</t>
  </si>
  <si>
    <t>44852290</t>
  </si>
  <si>
    <t>RAMAL ALVAREZ EDUARDO ANTONIO</t>
  </si>
  <si>
    <t>Ingeniería Comercial</t>
  </si>
  <si>
    <t>44908104</t>
  </si>
  <si>
    <t>RAMIREZ ABANTO SARITA</t>
  </si>
  <si>
    <t>74581615</t>
  </si>
  <si>
    <t>RAMÍREZ BARRERA CLEILY RUBÍ</t>
  </si>
  <si>
    <t>44749064</t>
  </si>
  <si>
    <t>RAMIREZ CANGALAYA MAGALY YESSICA</t>
  </si>
  <si>
    <t>41877931</t>
  </si>
  <si>
    <t>RAMIREZ MAMANI ELMO</t>
  </si>
  <si>
    <t>18136117</t>
  </si>
  <si>
    <t>RAMIREZ MENDOZA MANUEL AUFREDY</t>
  </si>
  <si>
    <t>43989223</t>
  </si>
  <si>
    <t>RAMIREZ RAMOS ELIZABETH</t>
  </si>
  <si>
    <t>42554960</t>
  </si>
  <si>
    <t>RAMIREZ VELASQUEZ VANESSA ESTEFANY</t>
  </si>
  <si>
    <t>43207678</t>
  </si>
  <si>
    <t>RAMIREZ VERGARA YOVANA</t>
  </si>
  <si>
    <t>Negocios Internacionales</t>
  </si>
  <si>
    <t>29696158</t>
  </si>
  <si>
    <t>RAMIREZ VILLENA FREDDY</t>
  </si>
  <si>
    <t>40541017</t>
  </si>
  <si>
    <t>RAMOS ALVARADO JENNY SARITA</t>
  </si>
  <si>
    <t>44437530</t>
  </si>
  <si>
    <t>RAMOS ALVAREZ ALEX JHOAN</t>
  </si>
  <si>
    <t>41966810</t>
  </si>
  <si>
    <t>RAMOS ALVAREZ KAREN JULISSA</t>
  </si>
  <si>
    <t>43176616</t>
  </si>
  <si>
    <t>RAMOS APAZA EDILBERTO ROGERS</t>
  </si>
  <si>
    <t>42171976</t>
  </si>
  <si>
    <t>RAMOS CAMACI TEOFILO</t>
  </si>
  <si>
    <t>46086757</t>
  </si>
  <si>
    <t>RAMOS HUAYCUCHI LAURA</t>
  </si>
  <si>
    <t>40916050</t>
  </si>
  <si>
    <t>RAMOS MAMANI EVELING CLAUDIA MANUELA</t>
  </si>
  <si>
    <t>44881371</t>
  </si>
  <si>
    <t>RAMOS MANSILLA RODRIGO ARMANDO</t>
  </si>
  <si>
    <t>44385069</t>
  </si>
  <si>
    <t>RAMOS MORALES LEONIDAS LUCAS</t>
  </si>
  <si>
    <t>Ciencia Politica</t>
  </si>
  <si>
    <t>40029335</t>
  </si>
  <si>
    <t>RAMOS TUYRO PAOLA ELENA</t>
  </si>
  <si>
    <t>45189200</t>
  </si>
  <si>
    <t>RAMOS VASQUEZ GUSTAVO</t>
  </si>
  <si>
    <t>45901649</t>
  </si>
  <si>
    <t>RANILLA CAVEDUQUE GUILLERMO ALEXANDER</t>
  </si>
  <si>
    <t>44254145</t>
  </si>
  <si>
    <t>RAVICHAHUA CACERES PAULO CESAR</t>
  </si>
  <si>
    <t>10089830</t>
  </si>
  <si>
    <t>RAYME PEÑA ALCIDES</t>
  </si>
  <si>
    <t>2500-6500</t>
  </si>
  <si>
    <t>41180642</t>
  </si>
  <si>
    <t>REATEGUI PAREDES JORGE ARMANDO</t>
  </si>
  <si>
    <t>22303336</t>
  </si>
  <si>
    <t>REBATTA VELASQUEZ LIZ JESSICA</t>
  </si>
  <si>
    <t>44384593</t>
  </si>
  <si>
    <t>REBAZA CORDOVA ANDRES ALEXANDER</t>
  </si>
  <si>
    <t>31673676</t>
  </si>
  <si>
    <t>REGALADO GONZALES RUSVEL LELIS</t>
  </si>
  <si>
    <t>42991960</t>
  </si>
  <si>
    <t>REGALADO INGA JUAN JOSE</t>
  </si>
  <si>
    <t>80545090</t>
  </si>
  <si>
    <t>REGALADO SALDAÑA PERCY IVAN</t>
  </si>
  <si>
    <t>42262868</t>
  </si>
  <si>
    <t>RENGIFO VILLACORTA WILLIAM WILFREDO</t>
  </si>
  <si>
    <t>40900079</t>
  </si>
  <si>
    <t>REQUENA VILLEGAS ABEL</t>
  </si>
  <si>
    <t>07022343</t>
  </si>
  <si>
    <t>RETAMOZO ARRIETA LUIS</t>
  </si>
  <si>
    <t>41865395</t>
  </si>
  <si>
    <t>REYES CRUZ JACQUELINE</t>
  </si>
  <si>
    <t>21564131</t>
  </si>
  <si>
    <t>REYES GOMEZ EDWIN ANTONIO</t>
  </si>
  <si>
    <t>45818375</t>
  </si>
  <si>
    <t>REYES PADILLA CINDY MARIEL</t>
  </si>
  <si>
    <t>18133330</t>
  </si>
  <si>
    <t>REYES PONTE RAUL FELIX</t>
  </si>
  <si>
    <t>25808300</t>
  </si>
  <si>
    <t>REYES QUIROZ CARLOS SAUL</t>
  </si>
  <si>
    <t>70060261</t>
  </si>
  <si>
    <t>REYES YABAR BRENDA ROSALI</t>
  </si>
  <si>
    <t>45215284</t>
  </si>
  <si>
    <t>REYNA BECERRA GIANCARLO ELICIO</t>
  </si>
  <si>
    <t>44613284</t>
  </si>
  <si>
    <t>REYNA ORE JUAN VICTOR</t>
  </si>
  <si>
    <t>46019118</t>
  </si>
  <si>
    <t>RIOJA GUTIERREZ KATERINE JANET</t>
  </si>
  <si>
    <t>42835602</t>
  </si>
  <si>
    <t>RIOJAS GUERRERO JAIME ALBERTO</t>
  </si>
  <si>
    <t>31656036</t>
  </si>
  <si>
    <t>RIOS HUAMAN MARIA RENEE</t>
  </si>
  <si>
    <t>09553089</t>
  </si>
  <si>
    <t>RIOS MUÑOZ MARCO ANTONIO</t>
  </si>
  <si>
    <t>45205995</t>
  </si>
  <si>
    <t>RIOS NUÑEZ GEOVANA LIZ</t>
  </si>
  <si>
    <t>70094377</t>
  </si>
  <si>
    <t>RIOS PICON WILLIAM EDUARDO</t>
  </si>
  <si>
    <t>43591890</t>
  </si>
  <si>
    <t>RISCO MUJICA ROSA LUZ</t>
  </si>
  <si>
    <t>40217329</t>
  </si>
  <si>
    <t>RIVADENEYRA SORIA WILMER AUGUSTO</t>
  </si>
  <si>
    <t>08813615</t>
  </si>
  <si>
    <t>RIVAS DURAN LUIS MARINO</t>
  </si>
  <si>
    <t>09128956</t>
  </si>
  <si>
    <t>RIVAS PEÑAFIEL ANA CECILIA</t>
  </si>
  <si>
    <t>42130425</t>
  </si>
  <si>
    <t>RIVERA FERNANDEZ CAROLINA</t>
  </si>
  <si>
    <t>10000-11000</t>
  </si>
  <si>
    <t>40563557</t>
  </si>
  <si>
    <t>RIVERA GUERRA RICHARD GUSTAVO</t>
  </si>
  <si>
    <t>10057415</t>
  </si>
  <si>
    <t>RIVERA TORRES JUAN JOSE</t>
  </si>
  <si>
    <t>10052469</t>
  </si>
  <si>
    <t>RIVERO CORNEJO GLIRIA GLENDA</t>
  </si>
  <si>
    <t>42612900</t>
  </si>
  <si>
    <t>RIVEROS AGÜERO TELE</t>
  </si>
  <si>
    <t>28290958</t>
  </si>
  <si>
    <t>RIVEROS QUISPE LUCIO</t>
  </si>
  <si>
    <t>45717580</t>
  </si>
  <si>
    <t>ROBLES JANAMPA ERIK SERGIO</t>
  </si>
  <si>
    <t>41187864</t>
  </si>
  <si>
    <t>ROBLES SICCHA MARYLIN LIZET</t>
  </si>
  <si>
    <t>07488366</t>
  </si>
  <si>
    <t>ROBLES TAFUR CAROLINA MELVA</t>
  </si>
  <si>
    <t>42265919</t>
  </si>
  <si>
    <t>ROCHA MELENDEZ CINTHYA ISABEL</t>
  </si>
  <si>
    <t>44771422</t>
  </si>
  <si>
    <t>RODAS FERNANDEZ ELIM</t>
  </si>
  <si>
    <t>05392075</t>
  </si>
  <si>
    <t>RODRIGUEZ ANGULO ERIKA</t>
  </si>
  <si>
    <t>10070156</t>
  </si>
  <si>
    <t>RODRIGUEZ CASTRO EVA CECILIA</t>
  </si>
  <si>
    <t>41228206</t>
  </si>
  <si>
    <t>RODRIGUEZ GALLO CELSO OSCAR</t>
  </si>
  <si>
    <t>72865237</t>
  </si>
  <si>
    <t>RODRIGUEZ HERNANDEZ BLANCA SARITA</t>
  </si>
  <si>
    <t>42970489</t>
  </si>
  <si>
    <t>RODRIGUEZ HURTADO MIDWARD AURELIO</t>
  </si>
  <si>
    <t>41992794</t>
  </si>
  <si>
    <t>RODRIGUEZ JESUS MIGUEL ANGEL</t>
  </si>
  <si>
    <t>40044205</t>
  </si>
  <si>
    <t>RODRIGUEZ MAYTA JOSÉ RAYMUNDO</t>
  </si>
  <si>
    <t>Armas Submarinas</t>
  </si>
  <si>
    <t>43760075</t>
  </si>
  <si>
    <t>RODRIGUEZ MAYTA YENY MARGOT</t>
  </si>
  <si>
    <t>01332809</t>
  </si>
  <si>
    <t>RODRIGUEZ MENDOZA MARCO ANTONIO</t>
  </si>
  <si>
    <t>18132161</t>
  </si>
  <si>
    <t>RODRIGUEZ MURGA OMAR RENATO</t>
  </si>
  <si>
    <t>31680914</t>
  </si>
  <si>
    <t>RODRIGUEZ OYOLA INA NOELIA ASUNCION</t>
  </si>
  <si>
    <t>26613399</t>
  </si>
  <si>
    <t>RODRIGUEZ PAJARES GUILLERMO GILBERTO</t>
  </si>
  <si>
    <t>40650590</t>
  </si>
  <si>
    <t>RODRIGUEZ PEREZ ELBER JOEL</t>
  </si>
  <si>
    <t>43988672</t>
  </si>
  <si>
    <t>RODRIGUEZ PEZO LOURDES PAOLA</t>
  </si>
  <si>
    <t>70103347</t>
  </si>
  <si>
    <t>RODRIGUEZ QUINDE NELSON</t>
  </si>
  <si>
    <t>45831426</t>
  </si>
  <si>
    <t>RODRIGUEZ RODRIGUEZ DENIS MARTIN</t>
  </si>
  <si>
    <t>43705848</t>
  </si>
  <si>
    <t>RODRIGUEZ RUBIO DANIEL ALBERTO</t>
  </si>
  <si>
    <t>40425383</t>
  </si>
  <si>
    <t>RODRIGUEZ RUIZ JOSE REYMER</t>
  </si>
  <si>
    <t>45790662</t>
  </si>
  <si>
    <t>ROJAS CARHUAZ YESENIA GIOVANNA</t>
  </si>
  <si>
    <t>42080865</t>
  </si>
  <si>
    <t>ROJAS CRUZADO ROBERTO</t>
  </si>
  <si>
    <t>04439800</t>
  </si>
  <si>
    <t>ROJAS FLOR CHRISTIAN GERARDO</t>
  </si>
  <si>
    <t>70280793</t>
  </si>
  <si>
    <t>ROJAS LIMA KATHERINE EUTROPIA</t>
  </si>
  <si>
    <t>44457606</t>
  </si>
  <si>
    <t>ROJAS MUÑOZ JUNNIOR SAUL</t>
  </si>
  <si>
    <t>44040636</t>
  </si>
  <si>
    <t>ROJAS MUÑOZ LUIS KENETK</t>
  </si>
  <si>
    <t>42405663</t>
  </si>
  <si>
    <t>ROJAS OCHARAN DANTE PAUL</t>
  </si>
  <si>
    <t>44821848</t>
  </si>
  <si>
    <t>ROJAS PARIONA LUDMIR PATSY</t>
  </si>
  <si>
    <t>10476936</t>
  </si>
  <si>
    <t>ROJAS PINTO ANA ISABEL</t>
  </si>
  <si>
    <t>18161305</t>
  </si>
  <si>
    <t>ROJAS QUISPE ANA CECILIA</t>
  </si>
  <si>
    <t>25717840</t>
  </si>
  <si>
    <t>ROJAS RAMOS DANTE OLIVER</t>
  </si>
  <si>
    <t>40959339</t>
  </si>
  <si>
    <t>ROJAS ROJAS ELIZABETH</t>
  </si>
  <si>
    <t>10734196</t>
  </si>
  <si>
    <t>ROJAS SANCHEZ VICTOR DANIEL</t>
  </si>
  <si>
    <t>10470871</t>
  </si>
  <si>
    <t>ROJAS TORRES MARIO MODESTO</t>
  </si>
  <si>
    <t>02664357</t>
  </si>
  <si>
    <t>ROJAS VARGAS JUAN FERNANDO</t>
  </si>
  <si>
    <t>41650114</t>
  </si>
  <si>
    <t>ROJAS VARGAS WALTER OMAR</t>
  </si>
  <si>
    <t>40197249</t>
  </si>
  <si>
    <t>ROJAS VELASQUEZ JUAN</t>
  </si>
  <si>
    <t>45049572</t>
  </si>
  <si>
    <t>ROJAS YLLESCA CARLOS AMERICO</t>
  </si>
  <si>
    <t>42752341</t>
  </si>
  <si>
    <t>ROJAS ZUÑIGA JANNET</t>
  </si>
  <si>
    <t>40804549</t>
  </si>
  <si>
    <t>ROLANDO TRUJILLO JUAN MANUEL</t>
  </si>
  <si>
    <t>46096654</t>
  </si>
  <si>
    <t>ROMAN PUMAYAURI LISSETT IZENIA</t>
  </si>
  <si>
    <t>45752745</t>
  </si>
  <si>
    <t>ROMAN ROMAN ANDREA</t>
  </si>
  <si>
    <t>47139873</t>
  </si>
  <si>
    <t>ROMERO CARHUANCHO DALMA ANDREA</t>
  </si>
  <si>
    <t>32100348</t>
  </si>
  <si>
    <t>ROMERO CARRANZA GIULIANA CAROLINE</t>
  </si>
  <si>
    <t>45746806</t>
  </si>
  <si>
    <t>ROMERO MAS ARMANDO DEMETRIO</t>
  </si>
  <si>
    <t>20087397</t>
  </si>
  <si>
    <t>ROMERO QUISPE MIRIAM</t>
  </si>
  <si>
    <t>41482098</t>
  </si>
  <si>
    <t>ROMERO RAMON ALVARO GREGORIO</t>
  </si>
  <si>
    <t>45083517</t>
  </si>
  <si>
    <t>ROMERO ROMERO CARLOS JOEL</t>
  </si>
  <si>
    <t>09571730</t>
  </si>
  <si>
    <t>ROMERO SANCHEZ ADA SARAY</t>
  </si>
  <si>
    <t>07202909</t>
  </si>
  <si>
    <t>ROMERO VARGAS MARCO ANTONIO</t>
  </si>
  <si>
    <t>40774339</t>
  </si>
  <si>
    <t>RONCAL VELEZ CARLOS LUIS FELIPE</t>
  </si>
  <si>
    <t>15629330</t>
  </si>
  <si>
    <t>RONCEROS TARAZONA MIGUEL ANGEL</t>
  </si>
  <si>
    <t>40837306</t>
  </si>
  <si>
    <t>RONDINEL CASTRO MOISES JESUS</t>
  </si>
  <si>
    <t>45863720</t>
  </si>
  <si>
    <t>ROSADO SEQUEIROS DANITZA FAORICIA</t>
  </si>
  <si>
    <t>7500-8500</t>
  </si>
  <si>
    <t>42661691</t>
  </si>
  <si>
    <t>ROSALES GONZALES LUZ MAYRA</t>
  </si>
  <si>
    <t>44432116</t>
  </si>
  <si>
    <t>ROSALES GUTIERREZ JULIO ALEXIS</t>
  </si>
  <si>
    <t>41417536</t>
  </si>
  <si>
    <t>ROSALES LAYME FRANK RICHARD</t>
  </si>
  <si>
    <t>20728496</t>
  </si>
  <si>
    <t>ROSALES MUÑOZ SARVIA</t>
  </si>
  <si>
    <t>31668143</t>
  </si>
  <si>
    <t>ROSALES NUÑEZ ELMER IVAN</t>
  </si>
  <si>
    <t>09850922</t>
  </si>
  <si>
    <t>ROSAS BUENDIA RICARDO JACINTO</t>
  </si>
  <si>
    <t>40327817</t>
  </si>
  <si>
    <t>ROSAS POZO YESSICA DEL PILAR</t>
  </si>
  <si>
    <t>45050304</t>
  </si>
  <si>
    <t>ROSAS QUINTANA VANIA LISET</t>
  </si>
  <si>
    <t>43981449</t>
  </si>
  <si>
    <t>ROSAS RIVERA ALFREDO MANUEL</t>
  </si>
  <si>
    <t>45031915</t>
  </si>
  <si>
    <t>ROSAS ROMAN JACK ANDREI GERARDO</t>
  </si>
  <si>
    <t>45442768</t>
  </si>
  <si>
    <t>ROSILLO PRECIADO KATTY KARINA</t>
  </si>
  <si>
    <t>01788903</t>
  </si>
  <si>
    <t>RUBIN DE CELIS VIDAL JIMMY GABRIEL</t>
  </si>
  <si>
    <t>44266993</t>
  </si>
  <si>
    <t>RUESTA GUERRERO ESTHER KAROLLA</t>
  </si>
  <si>
    <t>45439145</t>
  </si>
  <si>
    <t>RUFASTO BALLENA JORGE WALTER</t>
  </si>
  <si>
    <t>43449161</t>
  </si>
  <si>
    <t>RUIZ ALVAREZ DOLY DEL PILAR</t>
  </si>
  <si>
    <t>43172669</t>
  </si>
  <si>
    <t>RUIZ ARANA GUISSELA ELOISA</t>
  </si>
  <si>
    <t>43401084</t>
  </si>
  <si>
    <t>RUIZ CASTILLO WILLY ABELARDO</t>
  </si>
  <si>
    <t>42771313</t>
  </si>
  <si>
    <t>RUIZ CRUZ MELINA LILIBETH</t>
  </si>
  <si>
    <t>09872977</t>
  </si>
  <si>
    <t>RUIZ LLATANCE HERBART</t>
  </si>
  <si>
    <t>46303215</t>
  </si>
  <si>
    <t>RUIZ MESIAS CLAUDIA VANESSA</t>
  </si>
  <si>
    <t>29418602</t>
  </si>
  <si>
    <t>RUIZ MONDRAGON LUIS GILBERTO</t>
  </si>
  <si>
    <t>Militar</t>
  </si>
  <si>
    <t>25770730</t>
  </si>
  <si>
    <t>RUIZ NEIRA LUZ MILAGROS</t>
  </si>
  <si>
    <t>01139778</t>
  </si>
  <si>
    <t>RUIZ RAMIREZ MIRZA DEL CARMEN</t>
  </si>
  <si>
    <t>10112096</t>
  </si>
  <si>
    <t>RUIZ ROBLES GREGORIO BENEDICTO</t>
  </si>
  <si>
    <t>28604504</t>
  </si>
  <si>
    <t>RUIZ TALAVERA YHONY</t>
  </si>
  <si>
    <t>41878453</t>
  </si>
  <si>
    <t>RUIZ TITO AMPARO EULALIA</t>
  </si>
  <si>
    <t>45611376</t>
  </si>
  <si>
    <t>RUIZ VERGARA GONZALO ELIAZAR</t>
  </si>
  <si>
    <t>70022645</t>
  </si>
  <si>
    <t>RUJEL ANGELES GERSON SALVADOR</t>
  </si>
  <si>
    <t>Bibliotecología</t>
  </si>
  <si>
    <t>45008374</t>
  </si>
  <si>
    <t>RUJEL GONZALES HELEN JOAN</t>
  </si>
  <si>
    <t>09886198</t>
  </si>
  <si>
    <t>SAAVEDRA DIAZ PATRICIA GABRIELA</t>
  </si>
  <si>
    <t>41308706</t>
  </si>
  <si>
    <t>SAAVEDRA GAMARRA JHONNY RICHARD</t>
  </si>
  <si>
    <t>41155488</t>
  </si>
  <si>
    <t>SAAVEDRA POZO MANUEL ANTONIO</t>
  </si>
  <si>
    <t>42829134</t>
  </si>
  <si>
    <t>SAAVEDRA SANCHEZ JOSE LUIS</t>
  </si>
  <si>
    <t>43361886</t>
  </si>
  <si>
    <t>SABRERA CHIA CARLOS ENRIQUE</t>
  </si>
  <si>
    <t>10059476</t>
  </si>
  <si>
    <t>SAENZ MANRIQUE VICTOR TITO</t>
  </si>
  <si>
    <t>20026261</t>
  </si>
  <si>
    <t>SAEZ NUÑEZ CARLOS JAVIER</t>
  </si>
  <si>
    <t>44750892</t>
  </si>
  <si>
    <t>SAGASTEGUI SANCHEZ HARLY ROSALINDA</t>
  </si>
  <si>
    <t>72112400</t>
  </si>
  <si>
    <t>SAIRE YAÑEZ JESSICA EVELYN</t>
  </si>
  <si>
    <t>40963734</t>
  </si>
  <si>
    <t>SALAS CCENTE JAQUELINE</t>
  </si>
  <si>
    <t>10053133</t>
  </si>
  <si>
    <t>SALAS MARTINEZ ROBINSON</t>
  </si>
  <si>
    <t>45621239</t>
  </si>
  <si>
    <t>SALAS QUISPE ALCIRA MILAGROS</t>
  </si>
  <si>
    <t>44352703</t>
  </si>
  <si>
    <t>SALAS ZAVALETA KRISTOFFER EMMANUEL</t>
  </si>
  <si>
    <t>16787648</t>
  </si>
  <si>
    <t>SALAZAR CASTILLO EDWIN ENRIQUE</t>
  </si>
  <si>
    <t>10799970</t>
  </si>
  <si>
    <t>SALAZAR CORDOVA ERICK</t>
  </si>
  <si>
    <t>44964739</t>
  </si>
  <si>
    <t>SALAZAR LEON MAYRA SABRINA</t>
  </si>
  <si>
    <t>45210197</t>
  </si>
  <si>
    <t>SALAZAR PERALTA RONALD RALPH</t>
  </si>
  <si>
    <t>40098689</t>
  </si>
  <si>
    <t>SALAZAR PINEDA SILVIA SOCORRO</t>
  </si>
  <si>
    <t>40273767</t>
  </si>
  <si>
    <t>SALAZAR QUISPE ROXANA YOLANDA</t>
  </si>
  <si>
    <t>25701965</t>
  </si>
  <si>
    <t>SALAZAR VELARDE PATRICIA ROSARIO</t>
  </si>
  <si>
    <t>46525868</t>
  </si>
  <si>
    <t>SALDAÑA GARIBAY CRISTHYAN ALFREDO</t>
  </si>
  <si>
    <t>43691492</t>
  </si>
  <si>
    <t>SALDARRIAGA FLORIN LOURDES TALIA</t>
  </si>
  <si>
    <t>Relaciones Publicas</t>
  </si>
  <si>
    <t>40522830</t>
  </si>
  <si>
    <t>SALDARRIAGA VASQUEZ WILFREDO GIANCARLO</t>
  </si>
  <si>
    <t>41493694</t>
  </si>
  <si>
    <t>SALINAS CASTRO YOEL GODOFREDO</t>
  </si>
  <si>
    <t>41100944</t>
  </si>
  <si>
    <t>SALINAS CURO CLAUDIA MARISOL</t>
  </si>
  <si>
    <t>41674121</t>
  </si>
  <si>
    <t>SALINAS MIGUEL CARLOS ENRIQUE</t>
  </si>
  <si>
    <t>44096801</t>
  </si>
  <si>
    <t>SALLO HUALLPAYUNCA EDISON</t>
  </si>
  <si>
    <t>71745335</t>
  </si>
  <si>
    <t>SALOME LOPEZ ELIZABETH ROSARIO</t>
  </si>
  <si>
    <t>40157360</t>
  </si>
  <si>
    <t>SALVADOR OTINIANO LINDA</t>
  </si>
  <si>
    <t>41053904</t>
  </si>
  <si>
    <t>SALVATIERRA DE LA CRUZ ZAYDA</t>
  </si>
  <si>
    <t>40212149</t>
  </si>
  <si>
    <t>SALVATIERRA RAMOS MARIA LOURDES MILAGROS</t>
  </si>
  <si>
    <t>42089999</t>
  </si>
  <si>
    <t>SAMAME CRUZADO MIGUEL ANGEL</t>
  </si>
  <si>
    <t>07536289</t>
  </si>
  <si>
    <t>SAMANIEGO VEGA ISAAC MERARDO</t>
  </si>
  <si>
    <t>44546613</t>
  </si>
  <si>
    <t>SANCHEZ BAEZ KAREN PATRICIA</t>
  </si>
  <si>
    <t>09182338</t>
  </si>
  <si>
    <t>SANCHEZ CACERES ROSAURA</t>
  </si>
  <si>
    <t>45740260</t>
  </si>
  <si>
    <t>SANCHEZ CARRASCO KATHERINE MISHELL</t>
  </si>
  <si>
    <t>42277525</t>
  </si>
  <si>
    <t>SANCHEZ CARRION JOSE MIGUEL</t>
  </si>
  <si>
    <t>40378291</t>
  </si>
  <si>
    <t>SANCHEZ GUTIERREZ DANTE CRISTIAN</t>
  </si>
  <si>
    <t>01335062</t>
  </si>
  <si>
    <t>SANCHEZ HINOJOSA GERMAIN</t>
  </si>
  <si>
    <t>41698565</t>
  </si>
  <si>
    <t>SANCHEZ LLANOS MARCO FREDDY</t>
  </si>
  <si>
    <t>41567999</t>
  </si>
  <si>
    <t>SANCHEZ NUÑEZ BRENDA LORENA</t>
  </si>
  <si>
    <t>72385390</t>
  </si>
  <si>
    <t>SANCHEZ OVIEDO CLAUDIA FIORELA</t>
  </si>
  <si>
    <t>40191202</t>
  </si>
  <si>
    <t>SANCHEZ QUIÑONES VICTOR ANDRES</t>
  </si>
  <si>
    <t>46763058</t>
  </si>
  <si>
    <t>SANCHEZ ROMERO MARIO SERGIO</t>
  </si>
  <si>
    <t>08841879</t>
  </si>
  <si>
    <t>SANCHEZ SALAS CESAR AUGUSTO</t>
  </si>
  <si>
    <t>26691925</t>
  </si>
  <si>
    <t>SANCHEZ SILVA MANUEL JESUS</t>
  </si>
  <si>
    <t>40252437</t>
  </si>
  <si>
    <t>SANCHEZ TORRES JUAN NAZARENO</t>
  </si>
  <si>
    <t>41587751</t>
  </si>
  <si>
    <t>SANCHO YAÑEZ SAUL</t>
  </si>
  <si>
    <t>02776794</t>
  </si>
  <si>
    <t>SANDOVAL BAYONA WILFREDO ARNALDO</t>
  </si>
  <si>
    <t>44467412</t>
  </si>
  <si>
    <t>SANTA CRUZ CHINCHAY ROSMERY MILAGROS</t>
  </si>
  <si>
    <t>44787339</t>
  </si>
  <si>
    <t>SANTA CRUZ VERGARAY ESTHEFANY DIONE</t>
  </si>
  <si>
    <t>80644666</t>
  </si>
  <si>
    <t>SANTAMARIA ANGELES JESUS ELADIO</t>
  </si>
  <si>
    <t>73583576</t>
  </si>
  <si>
    <t>SANTIAGO ANDRES RITA DEL PILAR</t>
  </si>
  <si>
    <t>42799291</t>
  </si>
  <si>
    <t>SANTIAGO MEDINA KAREN VANESSA</t>
  </si>
  <si>
    <t>18887755</t>
  </si>
  <si>
    <t>SANTILLAN CALDERON SUSAN ELIZABETH</t>
  </si>
  <si>
    <t>22884265</t>
  </si>
  <si>
    <t>SANTILLAN CERVANTES ALEJANDRO</t>
  </si>
  <si>
    <t>42263693</t>
  </si>
  <si>
    <t>SANTISTEBAN LABRIN MILAGROS NATIVIDAD</t>
  </si>
  <si>
    <t>42877906</t>
  </si>
  <si>
    <t>SANTOS BERMUDEZ CORINA FRANSHESCA</t>
  </si>
  <si>
    <t>45250524</t>
  </si>
  <si>
    <t>SANTOS CURI OMAR</t>
  </si>
  <si>
    <t>10409406</t>
  </si>
  <si>
    <t>SANTOS FLORES JULIO GUILLERMO</t>
  </si>
  <si>
    <t>43915665</t>
  </si>
  <si>
    <t>SANTOS LOPEZ JOHNNY JOSE</t>
  </si>
  <si>
    <t>43091379</t>
  </si>
  <si>
    <t>SANTOS YUPANQUI PAMELA JOANNE</t>
  </si>
  <si>
    <t>40048011</t>
  </si>
  <si>
    <t>SARAVIA PEREZ IDA KARINA</t>
  </si>
  <si>
    <t>41841092</t>
  </si>
  <si>
    <t>SARI PEREZ JESSY ISABEL</t>
  </si>
  <si>
    <t>41342243</t>
  </si>
  <si>
    <t>SARMIENTO GOMEZ NELILUZ ELISHA</t>
  </si>
  <si>
    <t>09820488</t>
  </si>
  <si>
    <t>SARMIENTO HUAMANI MARY</t>
  </si>
  <si>
    <t>45388006</t>
  </si>
  <si>
    <t>SEBASTIAN SALDAÑA FIORELLA JULISSA</t>
  </si>
  <si>
    <t>42703729</t>
  </si>
  <si>
    <t>SEGERSBOL PINZON PATRICIA DEL CARMEN</t>
  </si>
  <si>
    <t>40193199</t>
  </si>
  <si>
    <t>SEGURA HEROS BEATRIZ BLANCA</t>
  </si>
  <si>
    <t>72384099</t>
  </si>
  <si>
    <t>SEMINARIO VALDIVIEZO MIGUEL ANDRES</t>
  </si>
  <si>
    <t>46639590</t>
  </si>
  <si>
    <t>SENCEBE CONDESO MARCO ANTONIO</t>
  </si>
  <si>
    <t>45855115</t>
  </si>
  <si>
    <t>SERNA TERREL FREDDY MARCOS</t>
  </si>
  <si>
    <t>22091566</t>
  </si>
  <si>
    <t>SERON VARGAS GISELA CARMELA</t>
  </si>
  <si>
    <t>40523455</t>
  </si>
  <si>
    <t>SERRAN QUESQUEN JOSE JULIO</t>
  </si>
  <si>
    <t>07501633</t>
  </si>
  <si>
    <t>SERRANO BUSTINZA JULIA ERIKA</t>
  </si>
  <si>
    <t>46352497</t>
  </si>
  <si>
    <t>SERRATO CHERRES BETSIE MARISEL</t>
  </si>
  <si>
    <t>10761195</t>
  </si>
  <si>
    <t>SERVAN ACERO LUIS FRANCISCO</t>
  </si>
  <si>
    <t>72367467</t>
  </si>
  <si>
    <t>SIBINA SAAVEDRA GABRIELA</t>
  </si>
  <si>
    <t>45144233</t>
  </si>
  <si>
    <t>SICCHA BLAS RENZO PAULO</t>
  </si>
  <si>
    <t>45226808</t>
  </si>
  <si>
    <t>SIERRA CALDERON KATHERINE DENISSE</t>
  </si>
  <si>
    <t>43355774</t>
  </si>
  <si>
    <t>SIESQUEN TINEO FRANK RONALD</t>
  </si>
  <si>
    <t>46830694</t>
  </si>
  <si>
    <t>SIFUENTES ALARCON ROBERTO FERNANDO</t>
  </si>
  <si>
    <t>Redes Y Comunicaciones</t>
  </si>
  <si>
    <t>09832506</t>
  </si>
  <si>
    <t>SIFUENTES ROMERO JORGE LUIS</t>
  </si>
  <si>
    <t>42060489</t>
  </si>
  <si>
    <t>SIGÜEÑAS MENDEZ ADRIANA TERESA</t>
  </si>
  <si>
    <t>31662265</t>
  </si>
  <si>
    <t>SIGUEÑAS QUISPE ERICK ALEJANDRO</t>
  </si>
  <si>
    <t>44375748</t>
  </si>
  <si>
    <t>SILES RIVERA MARGARITA ISABEL</t>
  </si>
  <si>
    <t>43253857</t>
  </si>
  <si>
    <t>SILVA CARHUARICRA JULIO CESAR</t>
  </si>
  <si>
    <t>44771941</t>
  </si>
  <si>
    <t>SILVA CERRATO LORENA MILAGROS</t>
  </si>
  <si>
    <t>17539189</t>
  </si>
  <si>
    <t>SILVA CORDOVA JOSE ALEJANDRO</t>
  </si>
  <si>
    <t>71033969</t>
  </si>
  <si>
    <t>SILVA PALOMINO KATIA JULIANA</t>
  </si>
  <si>
    <t>46178485</t>
  </si>
  <si>
    <t>SILVANO PANDURO KEYLITA DEL MILAGRO</t>
  </si>
  <si>
    <t>06658902</t>
  </si>
  <si>
    <t>SIMON GRADOS JOSE LUIS</t>
  </si>
  <si>
    <t>71582975</t>
  </si>
  <si>
    <t>SINCHI ROCA PIZARRO GINA SILVIA</t>
  </si>
  <si>
    <t>46883764</t>
  </si>
  <si>
    <t>SOLANO LOZANO MAGALY</t>
  </si>
  <si>
    <t>41736132</t>
  </si>
  <si>
    <t>SOLANO VALDIVIEZO JOSE ROBERTO</t>
  </si>
  <si>
    <t>40106969</t>
  </si>
  <si>
    <t>SOLIS DAVILA MAYA VALENTINA</t>
  </si>
  <si>
    <t>43206706</t>
  </si>
  <si>
    <t>SOLIS NUÑEZ EMILY SUSAN</t>
  </si>
  <si>
    <t>10434240</t>
  </si>
  <si>
    <t>SOLIS SANCHEZ CARLOS ENRIQUE</t>
  </si>
  <si>
    <t>45025097</t>
  </si>
  <si>
    <t>SOLOAGA ACOSTA AQUILES</t>
  </si>
  <si>
    <t>18198102</t>
  </si>
  <si>
    <t>SOLORZANO ESPINOLA TERESA ELIZABETH</t>
  </si>
  <si>
    <t>16685482</t>
  </si>
  <si>
    <t>SOLORZANO SIPION GERMAN JOSE</t>
  </si>
  <si>
    <t>32966407</t>
  </si>
  <si>
    <t>SOLORZANO VILLANUEVA JULIA AMALIA</t>
  </si>
  <si>
    <t>44582361</t>
  </si>
  <si>
    <t>SOLSOL ESPINOSA MARIO ALBERTO</t>
  </si>
  <si>
    <t>00124941</t>
  </si>
  <si>
    <t>SOLSOL TUESTA OSCAR MARTIN</t>
  </si>
  <si>
    <t>10014435</t>
  </si>
  <si>
    <t>SORIA GONZALES YSRAEL JESUS</t>
  </si>
  <si>
    <t>72649372</t>
  </si>
  <si>
    <t>SORIANO CABRERA WILLIAM ALFREDO</t>
  </si>
  <si>
    <t>43702366</t>
  </si>
  <si>
    <t>SORIANO MARIN JOSE ALBERTO</t>
  </si>
  <si>
    <t>45953482</t>
  </si>
  <si>
    <t>SORIANO NARCISO BRENDA FIORELLA</t>
  </si>
  <si>
    <t>46049349</t>
  </si>
  <si>
    <t>SORIANO ROSAS OTILIA</t>
  </si>
  <si>
    <t>21541553</t>
  </si>
  <si>
    <t>SOTELO GARIBAY OLGER SAUL</t>
  </si>
  <si>
    <t>41684594</t>
  </si>
  <si>
    <t>SOTERO ANDIA JUAN MANUEL</t>
  </si>
  <si>
    <t>41536509</t>
  </si>
  <si>
    <t>SOTO CABELLO ANGEL RICHARD</t>
  </si>
  <si>
    <t>43094150</t>
  </si>
  <si>
    <t>SOTO CORDOVA JUDITH JUANA</t>
  </si>
  <si>
    <t>42629636</t>
  </si>
  <si>
    <t>SOTO ESPINOZA PEDRO</t>
  </si>
  <si>
    <t>42433596</t>
  </si>
  <si>
    <t>SOTO HUERTA ALEXANDER PALERMO</t>
  </si>
  <si>
    <t>42245984</t>
  </si>
  <si>
    <t>SOTO PAREJA RODRIGO</t>
  </si>
  <si>
    <t>10783763</t>
  </si>
  <si>
    <t>SOTO TITO CARLOS ARTURO</t>
  </si>
  <si>
    <t>08179128</t>
  </si>
  <si>
    <t>SOTOMAYOR CORDOVA EVA MIRIAM</t>
  </si>
  <si>
    <t>15843891</t>
  </si>
  <si>
    <t>SPRAY JAUREGUI RENATO CARLOS</t>
  </si>
  <si>
    <t>26731977</t>
  </si>
  <si>
    <t>SUAREZ MALCA ALVIN</t>
  </si>
  <si>
    <t>40660062</t>
  </si>
  <si>
    <t>SUAREZ NUÑEZ MILEE DEL ROSIO</t>
  </si>
  <si>
    <t>42040199</t>
  </si>
  <si>
    <t>SUAREZ RAMOS MESULAMET ABIGAEL</t>
  </si>
  <si>
    <t>47971692</t>
  </si>
  <si>
    <t>SUAREZ SOTELO CAROLINA</t>
  </si>
  <si>
    <t>45902357</t>
  </si>
  <si>
    <t>SUAREZ TAPIA MARYURI HORTENCIA</t>
  </si>
  <si>
    <t>41310958</t>
  </si>
  <si>
    <t>SUAREZ VASQUEZ JOSE WILLY</t>
  </si>
  <si>
    <t>29681758</t>
  </si>
  <si>
    <t>SUBIA CANLLA ETHIEL</t>
  </si>
  <si>
    <t>42911130</t>
  </si>
  <si>
    <t>SULCA ROCA GUSTAVO ANDREE</t>
  </si>
  <si>
    <t>44009812</t>
  </si>
  <si>
    <t>SULLCA CHECCA LESLY ELIZABETH</t>
  </si>
  <si>
    <t>45539214</t>
  </si>
  <si>
    <t>SUYCO MONTALVO VICTOR MIGUEL</t>
  </si>
  <si>
    <t>45803005</t>
  </si>
  <si>
    <t>TACSA CASTILLO MARGERY GISELA</t>
  </si>
  <si>
    <t>40024859</t>
  </si>
  <si>
    <t>TAFUR ARIAS LUIS ANTONIO</t>
  </si>
  <si>
    <t>70435459</t>
  </si>
  <si>
    <t>TAFUR GALOC ROXANA</t>
  </si>
  <si>
    <t>43430176</t>
  </si>
  <si>
    <t>TAFUR SILVA KARLA JANNET</t>
  </si>
  <si>
    <t>47164774</t>
  </si>
  <si>
    <t>TAICA CESPEDES DEYSI</t>
  </si>
  <si>
    <t>45827879</t>
  </si>
  <si>
    <t>TAIRO HUACANI JUAN CARLOS</t>
  </si>
  <si>
    <t>09844709</t>
  </si>
  <si>
    <t>TALAVERA HUAPAYA CHRISTIAN MARTIN</t>
  </si>
  <si>
    <t>08164374</t>
  </si>
  <si>
    <t>TALAVERA RONCEROS NORMA RENEE</t>
  </si>
  <si>
    <t>08063213</t>
  </si>
  <si>
    <t>TALLA ESPINOZA URBANO EDUARDO</t>
  </si>
  <si>
    <t>33344266</t>
  </si>
  <si>
    <t>TAMARIZ OBREGON ROSA ROCIO</t>
  </si>
  <si>
    <t>43687232</t>
  </si>
  <si>
    <t>TAPIA IDROGO CARLOS EVITT</t>
  </si>
  <si>
    <t>44425134</t>
  </si>
  <si>
    <t>TAPIA PECHO CARMEN LIZ</t>
  </si>
  <si>
    <t>41963662</t>
  </si>
  <si>
    <t>TARQUI MAMANI HANS VIRGILIO</t>
  </si>
  <si>
    <t>42819866</t>
  </si>
  <si>
    <t>TAUCA GUTIERREZ JULIO CESAR</t>
  </si>
  <si>
    <t>28297222</t>
  </si>
  <si>
    <t>TELLO SANTA CRUZ GABRIELA</t>
  </si>
  <si>
    <t>06040050</t>
  </si>
  <si>
    <t>TENORIO GAMARRA VICTOR NICASIO</t>
  </si>
  <si>
    <t>40806732</t>
  </si>
  <si>
    <t>TIBURCIO DE LA CRUZ SEGUNDO RICARDO</t>
  </si>
  <si>
    <t>43812928</t>
  </si>
  <si>
    <t>TICLIA VASQUEZ ALEXANDER JOEL</t>
  </si>
  <si>
    <t>46699466</t>
  </si>
  <si>
    <t>TICONA INCACUTIPA YANETH TERESA</t>
  </si>
  <si>
    <t>41764090</t>
  </si>
  <si>
    <t>TINTAYA FLORES GUILLERMO JESUS</t>
  </si>
  <si>
    <t>40653035</t>
  </si>
  <si>
    <t>TITO GUTIERREZ MARIA LUISA</t>
  </si>
  <si>
    <t>40565553</t>
  </si>
  <si>
    <t>TOLEDO ROSALES LUZ CONSUELO</t>
  </si>
  <si>
    <t>16735803</t>
  </si>
  <si>
    <t>TORO SALDAÑA MARCO ELIAS</t>
  </si>
  <si>
    <t>40600589</t>
  </si>
  <si>
    <t>TORRES ALVAREZ DAURA LUZ</t>
  </si>
  <si>
    <t>46075830</t>
  </si>
  <si>
    <t>TORRES CHAVARRI LUCIA MILAGROS</t>
  </si>
  <si>
    <t>22465593</t>
  </si>
  <si>
    <t>TORRES CHAVEZ ETHEL MARCOPOLO</t>
  </si>
  <si>
    <t>40996388</t>
  </si>
  <si>
    <t>TORRES CRUZ JOSE LUIS</t>
  </si>
  <si>
    <t>Ingeniería Agrónoma</t>
  </si>
  <si>
    <t>40562036</t>
  </si>
  <si>
    <t>TORRES DIAZ AYME CAROLINA</t>
  </si>
  <si>
    <t>18160770</t>
  </si>
  <si>
    <t>TORRES ESTRADA ROCIO DEL PILAR</t>
  </si>
  <si>
    <t>46564330</t>
  </si>
  <si>
    <t>TORRES GARCIA LUIS ALBERTO</t>
  </si>
  <si>
    <t>44709706</t>
  </si>
  <si>
    <t>TORRES GONZALES KAREN EDITH</t>
  </si>
  <si>
    <t>43496498</t>
  </si>
  <si>
    <t>TORRES MANRIQUE RENZO ANTONIO</t>
  </si>
  <si>
    <t>45486139</t>
  </si>
  <si>
    <t>TORRES PRADO JUAN RICARDO</t>
  </si>
  <si>
    <t>47261356</t>
  </si>
  <si>
    <t>TORRES RAMÍREZ JOSÉ ELÍ</t>
  </si>
  <si>
    <t>43776382</t>
  </si>
  <si>
    <t>TORRES RAMIREZ KELLY YUDITH</t>
  </si>
  <si>
    <t>45894006</t>
  </si>
  <si>
    <t>TORRES VENTOCILLA YESENIA YURIKO</t>
  </si>
  <si>
    <t>22079404</t>
  </si>
  <si>
    <t>TORRICO HINOSTROZA YIMI FRANCISCO</t>
  </si>
  <si>
    <t>07877720</t>
  </si>
  <si>
    <t>TOVAR ROSAS PATRICIA</t>
  </si>
  <si>
    <t>45407428</t>
  </si>
  <si>
    <t>TRAUCO CAMPOS JIMMY FRANZ</t>
  </si>
  <si>
    <t>42940362</t>
  </si>
  <si>
    <t>TREBEJO YRUPAILLA CINTHIA DANITZA</t>
  </si>
  <si>
    <t>32643966</t>
  </si>
  <si>
    <t>TREJO HUERTA MANUEL GODOFREDO</t>
  </si>
  <si>
    <t>43581092</t>
  </si>
  <si>
    <t>TRIVEÑOS VALENZUELA DIONEL</t>
  </si>
  <si>
    <t>43617176</t>
  </si>
  <si>
    <t>TRUCIOS ESPLANA TATIANA MARIELA</t>
  </si>
  <si>
    <t>45079951</t>
  </si>
  <si>
    <t>TRUJILLO MONZON ISAAC JUNIOR</t>
  </si>
  <si>
    <t>10163834</t>
  </si>
  <si>
    <t>TRUJILLO MORILLO EDMAR ANGEL</t>
  </si>
  <si>
    <t>40870942</t>
  </si>
  <si>
    <t>TUÑOQUE FLORES ALEXANDER JESUS</t>
  </si>
  <si>
    <t>44736567</t>
  </si>
  <si>
    <t>TUPAYACHI URIBE ELIETTE VALENSKY</t>
  </si>
  <si>
    <t>32661839</t>
  </si>
  <si>
    <t>TUYA LEON EDWIN MARINO</t>
  </si>
  <si>
    <t>45085608</t>
  </si>
  <si>
    <t>ULLOA QUEZADA INGRID AMPARO</t>
  </si>
  <si>
    <t>41450760</t>
  </si>
  <si>
    <t>ULLOA ROMAN KAREM ASTHRID</t>
  </si>
  <si>
    <t>45366753</t>
  </si>
  <si>
    <t>USCUCHAGUA CARHUARICRA MIRIAM MELY</t>
  </si>
  <si>
    <t>44751038</t>
  </si>
  <si>
    <t>USTUA ZAMBRANO GRACIELA</t>
  </si>
  <si>
    <t>70615684</t>
  </si>
  <si>
    <t>UTURUNCO FLORES ROXANA</t>
  </si>
  <si>
    <t>47261858</t>
  </si>
  <si>
    <t>VAL ZAPATA NESTOR AUGUSTO</t>
  </si>
  <si>
    <t>41898235</t>
  </si>
  <si>
    <t>VALDELOMAR ACEVEDO ABRAHAM JORGE</t>
  </si>
  <si>
    <t>40672499</t>
  </si>
  <si>
    <t>VALDERA CABANILLAS YANINA MARIELA</t>
  </si>
  <si>
    <t>45373889</t>
  </si>
  <si>
    <t>VALDERRAMA CRUZ GRACIA KARINA</t>
  </si>
  <si>
    <t>41563763</t>
  </si>
  <si>
    <t>VALDEZ PIMENTEL LOLO FERNANDO</t>
  </si>
  <si>
    <t>45623930</t>
  </si>
  <si>
    <t>VALDEZ VERA SHAREY PAMELA</t>
  </si>
  <si>
    <t>41427753</t>
  </si>
  <si>
    <t>VALDIVIEZO LOPEZ MARIO ALBERTO</t>
  </si>
  <si>
    <t>43477978</t>
  </si>
  <si>
    <t>VALENCIA HUAL SHIRLEY ESPERANZA</t>
  </si>
  <si>
    <t>44202741</t>
  </si>
  <si>
    <t>VALENZUELA GARCIA OSCAR LUIS</t>
  </si>
  <si>
    <t>40066469</t>
  </si>
  <si>
    <t>VALENZUELA LEÓN GRED FRANCIS</t>
  </si>
  <si>
    <t>45799904</t>
  </si>
  <si>
    <t>VALENZUELA VERASTEGUI MIGUEL ANGEL</t>
  </si>
  <si>
    <t>26728442</t>
  </si>
  <si>
    <t>VALERA MUÑOZ FRANCISCO JAVIER</t>
  </si>
  <si>
    <t>41358697</t>
  </si>
  <si>
    <t>VALIENTE VASQUEZ JENNY DEL PILAR</t>
  </si>
  <si>
    <t>45612749</t>
  </si>
  <si>
    <t>VALLADARES DIAZ JOELL MARTIN</t>
  </si>
  <si>
    <t>18211519</t>
  </si>
  <si>
    <t>VALLE ALVAREZ CARLOS MARTIN</t>
  </si>
  <si>
    <t>08173457</t>
  </si>
  <si>
    <t>VALLE RUIZ RAUL ALBERTO</t>
  </si>
  <si>
    <t>25818229</t>
  </si>
  <si>
    <t>VALLE TUMPAY CARLOS</t>
  </si>
  <si>
    <t>42783735</t>
  </si>
  <si>
    <t>VALLEJO ZUTA OSCAR</t>
  </si>
  <si>
    <t>40318639</t>
  </si>
  <si>
    <t>VALLES JULCA MARDEN</t>
  </si>
  <si>
    <t>42289615</t>
  </si>
  <si>
    <t>VALVERDE CHAVEZ JAIME</t>
  </si>
  <si>
    <t>73334806</t>
  </si>
  <si>
    <t>VALVERDE TARAZONA GINA LIZBETH</t>
  </si>
  <si>
    <t>43736431</t>
  </si>
  <si>
    <t>VARE PABLICH JENNY MARGARITA</t>
  </si>
  <si>
    <t>18117013</t>
  </si>
  <si>
    <t>VARELA ROJAS WILFREDO ANATOLIO</t>
  </si>
  <si>
    <t>18019705</t>
  </si>
  <si>
    <t>VARGAS ALCANTARA CARMEN GABRIELA</t>
  </si>
  <si>
    <t>43340591</t>
  </si>
  <si>
    <t>VARGAS BERMEO VICTOR ALBERTO</t>
  </si>
  <si>
    <t>Ingeniería Electrónica</t>
  </si>
  <si>
    <t>70273884</t>
  </si>
  <si>
    <t>VARGAS CUETO JHOANA LIZBETH</t>
  </si>
  <si>
    <t>70335382</t>
  </si>
  <si>
    <t>VARGAS FLORES MARIBEL</t>
  </si>
  <si>
    <t>41493902</t>
  </si>
  <si>
    <t>VARGAS ORTEGA JUAN</t>
  </si>
  <si>
    <t>10555138</t>
  </si>
  <si>
    <t>VARGAS SALDAÑA KAREN SALLY</t>
  </si>
  <si>
    <t>40253426</t>
  </si>
  <si>
    <t>VARGAS VALDERRAMA ALEX MICHEL</t>
  </si>
  <si>
    <t>70026091</t>
  </si>
  <si>
    <t>VARGAS VENANCIO GUISELL CRISLEY</t>
  </si>
  <si>
    <t>46231458</t>
  </si>
  <si>
    <t>VARILLAS SAAVEDRA LITA ESTEFANNY</t>
  </si>
  <si>
    <t>40248718</t>
  </si>
  <si>
    <t>VASQUEZ AGUILAR DORA ALCIRA</t>
  </si>
  <si>
    <t>70453060</t>
  </si>
  <si>
    <t>VASQUEZ BARDALES GUILLERMO ALEJANDRO</t>
  </si>
  <si>
    <t>46905773</t>
  </si>
  <si>
    <t>VASQUEZ CHAVEZ MILAGROS GIAHAIDA</t>
  </si>
  <si>
    <t>72883675</t>
  </si>
  <si>
    <t>VASQUEZ ESTRADA LINDSAY LEONOR DE LOS ANGELES</t>
  </si>
  <si>
    <t>18110192</t>
  </si>
  <si>
    <t>VASQUEZ LORA JESICA ELIZABETH</t>
  </si>
  <si>
    <t>46660626</t>
  </si>
  <si>
    <t>VASQUEZ MEJIA MARIA GABRIELA</t>
  </si>
  <si>
    <t>46682733</t>
  </si>
  <si>
    <t>VASQUEZ NUÑEZ PERSYVAL</t>
  </si>
  <si>
    <t>43156250</t>
  </si>
  <si>
    <t>VÁSQUEZ ORIHUELA TED ALONSO</t>
  </si>
  <si>
    <t>09800688</t>
  </si>
  <si>
    <t>VASQUEZ ORTEGA ELENA JESUS</t>
  </si>
  <si>
    <t>41487978</t>
  </si>
  <si>
    <t>VASQUEZ SANCHEZ JOSE MANUEL</t>
  </si>
  <si>
    <t>71430232</t>
  </si>
  <si>
    <t>VASQUEZ SILVA JONNEL DARIO</t>
  </si>
  <si>
    <t>44105602</t>
  </si>
  <si>
    <t>VASQUEZ VARGAS CAROLINA MARILYN</t>
  </si>
  <si>
    <t>42646869</t>
  </si>
  <si>
    <t>VEGA LEON VARGAS MARIA EMMA KATHERIN</t>
  </si>
  <si>
    <t>45484455</t>
  </si>
  <si>
    <t>VEGA MANAYALLE JUAN CARLOS</t>
  </si>
  <si>
    <t>43300260</t>
  </si>
  <si>
    <t>VELA GASTELU SANDRA ISABEL</t>
  </si>
  <si>
    <t>45500354</t>
  </si>
  <si>
    <t>VELA RAMIREZ KEYLLI</t>
  </si>
  <si>
    <t>44890873</t>
  </si>
  <si>
    <t>VELARDE BERNEDO EVELYN CECILIA</t>
  </si>
  <si>
    <t>47296847</t>
  </si>
  <si>
    <t>VELARDE VARGAS STEPHANY CAROLINA</t>
  </si>
  <si>
    <t>47128883</t>
  </si>
  <si>
    <t>VELASCO FLORES STEFANY SMITH</t>
  </si>
  <si>
    <t>31618637</t>
  </si>
  <si>
    <t>VELASCO PAUCAR CARLOS ALBERTO</t>
  </si>
  <si>
    <t>10223619</t>
  </si>
  <si>
    <t>VELASCO SANCHEZ JOSE RONMY</t>
  </si>
  <si>
    <t>43264578</t>
  </si>
  <si>
    <t>VELASQUEZ ALVA DIANA LOURDES</t>
  </si>
  <si>
    <t>17448099</t>
  </si>
  <si>
    <t>VELASQUEZ ARRIOLA SOFIA DEL SOCORRO</t>
  </si>
  <si>
    <t>42493563</t>
  </si>
  <si>
    <t>VELASQUEZ COLQUE LENIN</t>
  </si>
  <si>
    <t>45327133</t>
  </si>
  <si>
    <t>VELASQUEZ GUILLEN LUIS ALBERTO JESUS</t>
  </si>
  <si>
    <t>45673466</t>
  </si>
  <si>
    <t>VELASQUEZ SONCCO ROBERSON DIONICIO</t>
  </si>
  <si>
    <t>44807380</t>
  </si>
  <si>
    <t>VELASQUEZ TANTALEAN CARLOS JUNIOR</t>
  </si>
  <si>
    <t>07489431</t>
  </si>
  <si>
    <t>VELASQUEZ VASALLO ROBERTO DAVID</t>
  </si>
  <si>
    <t>45506879</t>
  </si>
  <si>
    <t>VELEZ CESPEDES PAUL OMAR</t>
  </si>
  <si>
    <t>41536497</t>
  </si>
  <si>
    <t>VELIZ KAQUE VICTOR RAUL</t>
  </si>
  <si>
    <t>70901692</t>
  </si>
  <si>
    <t>VELIZ SARAVIA ROBERT MARIN</t>
  </si>
  <si>
    <t>07387607</t>
  </si>
  <si>
    <t>VENEGAS NIZUMA GUILLERMO JESUS</t>
  </si>
  <si>
    <t>45565807</t>
  </si>
  <si>
    <t>VENEGAS RIVERA JORGE LUIS</t>
  </si>
  <si>
    <t>09028222</t>
  </si>
  <si>
    <t>VENEROS CALDERON LILIAN DORIS</t>
  </si>
  <si>
    <t>40005711</t>
  </si>
  <si>
    <t>VENTURA CHURA EMILIO SANTOS</t>
  </si>
  <si>
    <t>44953210</t>
  </si>
  <si>
    <t>VENTURA CORNEJO SHELLEY KAREN</t>
  </si>
  <si>
    <t>41723121</t>
  </si>
  <si>
    <t>VERA BOHORQUEZ YANNET CAROL</t>
  </si>
  <si>
    <t>46756792</t>
  </si>
  <si>
    <t>VERA CHAUCA SARA CECILIA</t>
  </si>
  <si>
    <t>43870381</t>
  </si>
  <si>
    <t>VERA FLORES JONATHAN RAUL</t>
  </si>
  <si>
    <t>08105577</t>
  </si>
  <si>
    <t>VERAMENDI HOLGUIN JUDITH NANETTE</t>
  </si>
  <si>
    <t>09956596</t>
  </si>
  <si>
    <t>VEREAU ALAMA JOSE MARTIN</t>
  </si>
  <si>
    <t>42428923</t>
  </si>
  <si>
    <t>VERGARAY D'ARRIGO PERLA GIULIANA</t>
  </si>
  <si>
    <t>41170185</t>
  </si>
  <si>
    <t>VERONA MOLINA AUGUSTO ELIAS</t>
  </si>
  <si>
    <t>21460179</t>
  </si>
  <si>
    <t>VICENTE ACASIETE FREDDY GUSTAVO</t>
  </si>
  <si>
    <t>46844113</t>
  </si>
  <si>
    <t>VIDAL VALLE EDWIN DARIO</t>
  </si>
  <si>
    <t>42465358</t>
  </si>
  <si>
    <t>VIENA PONCE LADY DIANA</t>
  </si>
  <si>
    <t>Nutrición</t>
  </si>
  <si>
    <t>41325257</t>
  </si>
  <si>
    <t>VIERA VASQUEZ FERNANDO</t>
  </si>
  <si>
    <t>71939140</t>
  </si>
  <si>
    <t>VIGO RAMIREZ DIEGO ANDRE</t>
  </si>
  <si>
    <t>46459145</t>
  </si>
  <si>
    <t>VIGO RUIZ LISSETH KATHERINE</t>
  </si>
  <si>
    <t>43099753</t>
  </si>
  <si>
    <t>VILA DE LA CRUZ MARTHA NATALI</t>
  </si>
  <si>
    <t>41257775</t>
  </si>
  <si>
    <t>VILCA ROMERO EDGAR ENRIQUE</t>
  </si>
  <si>
    <t>21569985</t>
  </si>
  <si>
    <t>VILCA SALAZAR ELIZABETH MILAGROS</t>
  </si>
  <si>
    <t>40264565</t>
  </si>
  <si>
    <t>VILCA VARGAS JAIME LUIS</t>
  </si>
  <si>
    <t>42951049</t>
  </si>
  <si>
    <t>VILCAPOMA RAMOS SOLEDAD</t>
  </si>
  <si>
    <t>42920350</t>
  </si>
  <si>
    <t>VILCAS SALAZAR MARIA ISABEL</t>
  </si>
  <si>
    <t>40549282</t>
  </si>
  <si>
    <t>VILCHEZ LAZO DAVID</t>
  </si>
  <si>
    <t>08693789</t>
  </si>
  <si>
    <t>VILLA ROMERO ANA ISABEL</t>
  </si>
  <si>
    <t>42693894</t>
  </si>
  <si>
    <t>VILLACORTA PALACIOS RICHARD IVAN</t>
  </si>
  <si>
    <t>41401977</t>
  </si>
  <si>
    <t>VILLAFANE ESPINOZA PAUL IVAN</t>
  </si>
  <si>
    <t>45121682</t>
  </si>
  <si>
    <t>VILLAFANI MATEO EDUARDO CHRISTIAN</t>
  </si>
  <si>
    <t>45793899</t>
  </si>
  <si>
    <t>VILLAFUERTE AMASIFUEN ARTIMIA</t>
  </si>
  <si>
    <t>41927561</t>
  </si>
  <si>
    <t>VILLAFUERTE POMALIA MAGALI ESTHER</t>
  </si>
  <si>
    <t>43671117</t>
  </si>
  <si>
    <t>VILLALOBOS CASTAÑEDA FREDDY AUGUSTO</t>
  </si>
  <si>
    <t>09732283</t>
  </si>
  <si>
    <t>VILLANUEVA CARPIO GRACIELA</t>
  </si>
  <si>
    <t>45310965</t>
  </si>
  <si>
    <t>VILLANUEVA CASTILLO JESSICA ELIZABETH</t>
  </si>
  <si>
    <t>32039536</t>
  </si>
  <si>
    <t>VILLANUEVA RODRIGUEZ CESAR FREDY</t>
  </si>
  <si>
    <t>31667755</t>
  </si>
  <si>
    <t>VILLANUEVA VERGARA TAYLOR JOHN</t>
  </si>
  <si>
    <t>43073181</t>
  </si>
  <si>
    <t>VILLAR RODRIGUEZ JHULBER</t>
  </si>
  <si>
    <t>42035959</t>
  </si>
  <si>
    <t>VILLAR SEMINARIO KATHERIN DENISSE</t>
  </si>
  <si>
    <t>44623545</t>
  </si>
  <si>
    <t>VIVANCO FLORES VICTOR JOEL</t>
  </si>
  <si>
    <t>09715854</t>
  </si>
  <si>
    <t>VIVANCO PUENTE VIOLETA MARINA</t>
  </si>
  <si>
    <t>09465524</t>
  </si>
  <si>
    <t>VIVANCO ZACARIAS EDWIN MOISES</t>
  </si>
  <si>
    <t>40006393</t>
  </si>
  <si>
    <t>VIVANCO ZACARIAS JAIME ENRIQUE</t>
  </si>
  <si>
    <t>29549107</t>
  </si>
  <si>
    <t>VIZCARRA BELLIDO CARITO ESPERANZA</t>
  </si>
  <si>
    <t>41538632</t>
  </si>
  <si>
    <t>VIZCONDE CAMPOS JESUS MIGUEL</t>
  </si>
  <si>
    <t>15729349</t>
  </si>
  <si>
    <t>WAY RODRIGUEZ ANGELA JUDITH</t>
  </si>
  <si>
    <t>41419708</t>
  </si>
  <si>
    <t>WEIS FLOREZ CRISTHIAN VIRGILIO</t>
  </si>
  <si>
    <t>41943160</t>
  </si>
  <si>
    <t>WONG VERGARA CINTHIA GIOVANNA</t>
  </si>
  <si>
    <t>40891745</t>
  </si>
  <si>
    <t>YACHI QUISPE RONALD</t>
  </si>
  <si>
    <t>46178010</t>
  </si>
  <si>
    <t>YAGUNO CCARI SANDRA ELIZABETH</t>
  </si>
  <si>
    <t>44996595</t>
  </si>
  <si>
    <t>YAHUANA HUACCHILLO CARMEN MARIA</t>
  </si>
  <si>
    <t>25553172</t>
  </si>
  <si>
    <t>YALICO ARENAS PEDRO</t>
  </si>
  <si>
    <t>02434272</t>
  </si>
  <si>
    <t>YANA CHURATA WILSON ISAIAS</t>
  </si>
  <si>
    <t>25568327</t>
  </si>
  <si>
    <t>YANGALI GAMARRA WALTER EFRAIN</t>
  </si>
  <si>
    <t>08557834</t>
  </si>
  <si>
    <t>YARIN CASTRO ASUNTA</t>
  </si>
  <si>
    <t>41533889</t>
  </si>
  <si>
    <t>YARLEQUE CORREA INGRID VANESSA</t>
  </si>
  <si>
    <t>25849455</t>
  </si>
  <si>
    <t>YARO PECEROS GIOVANA ESTHER</t>
  </si>
  <si>
    <t>42601990</t>
  </si>
  <si>
    <t>YAURI ORE DIANA</t>
  </si>
  <si>
    <t>15681746</t>
  </si>
  <si>
    <t>YUNCAR REYES GLORIA LIBERATA</t>
  </si>
  <si>
    <t>45130677</t>
  </si>
  <si>
    <t>YUPANQUI POLO JAHAIRA ELIZABETH</t>
  </si>
  <si>
    <t>47257488</t>
  </si>
  <si>
    <t>YUPANQUI RODRIGUEZ MARTHA INES</t>
  </si>
  <si>
    <t>40255482</t>
  </si>
  <si>
    <t>ZAMATA GUEVARA JULIO CESAR</t>
  </si>
  <si>
    <t>41522561</t>
  </si>
  <si>
    <t>ZAMBRANO PEREZ OLGA MILAGROS</t>
  </si>
  <si>
    <t>40158202</t>
  </si>
  <si>
    <t>ZAMBRANO SPICER PIERO FABRIZIO</t>
  </si>
  <si>
    <t>40056702</t>
  </si>
  <si>
    <t>ZANGA CONDORI IGOR</t>
  </si>
  <si>
    <t>40085342</t>
  </si>
  <si>
    <t>ZAPATA BALCAZAR RICARDO ALBERTO</t>
  </si>
  <si>
    <t>72787561</t>
  </si>
  <si>
    <t>ZAPATA CASTILLO JOSE LUIS</t>
  </si>
  <si>
    <t>10671387</t>
  </si>
  <si>
    <t>ZAPATA CRUZ FREDDY FRANK</t>
  </si>
  <si>
    <t>40508536</t>
  </si>
  <si>
    <t>ZAPATA GONZALES CARLA ISABEL</t>
  </si>
  <si>
    <t>43620406</t>
  </si>
  <si>
    <t>ZAPATA GONZALES LUZ ARACELLI</t>
  </si>
  <si>
    <t>02652059</t>
  </si>
  <si>
    <t>ZAPATA HIDALGO MARTHA LUISA</t>
  </si>
  <si>
    <t>43418412</t>
  </si>
  <si>
    <t>ZAPATA MANDAMIENTO OMAR ANDERSON</t>
  </si>
  <si>
    <t>44197743</t>
  </si>
  <si>
    <t>ZARATE CRUZ JUSTO PABLO</t>
  </si>
  <si>
    <t>10751730</t>
  </si>
  <si>
    <t>ZARATE ESCOBAR FREDY</t>
  </si>
  <si>
    <t>43431450</t>
  </si>
  <si>
    <t>ZARATE ZAPATA PAUL CESAR</t>
  </si>
  <si>
    <t>46260753</t>
  </si>
  <si>
    <t>ZAVALETA CUEVA SUSANA LEONOR</t>
  </si>
  <si>
    <t>42844504</t>
  </si>
  <si>
    <t>ZAVALETA DIONICIO VANESSA JOANNE</t>
  </si>
  <si>
    <t>42705869</t>
  </si>
  <si>
    <t>ZAVALETA SEDANO MARTIN EDUARDO</t>
  </si>
  <si>
    <t>4800-6500</t>
  </si>
  <si>
    <t>45360584</t>
  </si>
  <si>
    <t>ZEBALLOS GAONA KATTY YAQUELIN</t>
  </si>
  <si>
    <t>16781552</t>
  </si>
  <si>
    <t>ZEGARRA LAZO YSELA</t>
  </si>
  <si>
    <t>42027317</t>
  </si>
  <si>
    <t>ZEGARRA MORETTI PEDRO RAFAEL</t>
  </si>
  <si>
    <t>47121557</t>
  </si>
  <si>
    <t>ZEGARRA ROJAS MICHAEL BRANDAO</t>
  </si>
  <si>
    <t>45114055</t>
  </si>
  <si>
    <t>ZEGARRA VILLANUEVA ABRAHAM JESUS</t>
  </si>
  <si>
    <t>26681608</t>
  </si>
  <si>
    <t>ZELADA CHAVARRY JUAN ANTONIO</t>
  </si>
  <si>
    <t>10260569</t>
  </si>
  <si>
    <t>ZELAYA VILCA MARIA ROSA</t>
  </si>
  <si>
    <t>00326700</t>
  </si>
  <si>
    <t>ZEVALLOS BARRIENTOS LUISA MAGALI</t>
  </si>
  <si>
    <t>42067113</t>
  </si>
  <si>
    <t>ZEVALLOS DEL PINO RAQUEL LILIANA</t>
  </si>
  <si>
    <t>17908299</t>
  </si>
  <si>
    <t>ZUMARAN PISCOYA FEDERICO LUIS</t>
  </si>
  <si>
    <t>23847829</t>
  </si>
  <si>
    <t>ZUÑIGA GIL MARCO ANTONIO</t>
  </si>
  <si>
    <t>46605726</t>
  </si>
  <si>
    <t>ZUÑIGA JULI JHONATAN ERICK</t>
  </si>
  <si>
    <t>40489003</t>
  </si>
  <si>
    <t>ZUÑIGA LOPEZ JESSY LETTY</t>
  </si>
  <si>
    <t>41968751</t>
  </si>
  <si>
    <t>ZUÑIGA MENDOZA JESSICA</t>
  </si>
  <si>
    <t>46077880</t>
  </si>
  <si>
    <t>ACHA BASURTO ROCIO DEL PILAR</t>
  </si>
  <si>
    <t>9500-12000</t>
  </si>
  <si>
    <t>20104725</t>
  </si>
  <si>
    <t>AGUIRRE CARHUAMACA PATTY</t>
  </si>
  <si>
    <t>43255618</t>
  </si>
  <si>
    <t>AGUIRRE ROJAS LEVI JOEL</t>
  </si>
  <si>
    <t>09822971</t>
  </si>
  <si>
    <t>ALBARRAN RUIZ JUAN MANUEL</t>
  </si>
  <si>
    <t>08826660</t>
  </si>
  <si>
    <t>ALTEZ GRIMANI JAVIER EPIFANIO</t>
  </si>
  <si>
    <t>71457286</t>
  </si>
  <si>
    <t>ALVAREZ IDRUGO JOSE IVAN GREGORIC</t>
  </si>
  <si>
    <t>06707761</t>
  </si>
  <si>
    <t>ANAYA MONTESINOS RAUL GUILLERMO</t>
  </si>
  <si>
    <t>01332941</t>
  </si>
  <si>
    <t>ANCCO GOMEZ ROXANA</t>
  </si>
  <si>
    <t>70430192</t>
  </si>
  <si>
    <t>ANTEZANA CORDOVA MARTHA CECILIA</t>
  </si>
  <si>
    <t>47125356</t>
  </si>
  <si>
    <t>ARBULU VASQUEZ AURA MILUSKA</t>
  </si>
  <si>
    <t>09583253</t>
  </si>
  <si>
    <t>ARIAS CANO DANIEL ENRIQUE</t>
  </si>
  <si>
    <t>Administracion Y Ciencias Policiales</t>
  </si>
  <si>
    <t>4200-5500</t>
  </si>
  <si>
    <t>2500-4500</t>
  </si>
  <si>
    <t>21813381</t>
  </si>
  <si>
    <t>BAILETTI MC GREGOR OSCAR PEDRO</t>
  </si>
  <si>
    <t>44513052</t>
  </si>
  <si>
    <t>BALDERA CHAPOÑAN JOHNNY</t>
  </si>
  <si>
    <t>19571538</t>
  </si>
  <si>
    <t>BARRETO JARA EDSON ABRAHAM</t>
  </si>
  <si>
    <t>6500-9500</t>
  </si>
  <si>
    <t>41072555</t>
  </si>
  <si>
    <t>BAUTISTA QUISPE RAQUEL KARINA</t>
  </si>
  <si>
    <t>44394242</t>
  </si>
  <si>
    <t>BECERRA DELGADO GLAM GEARE</t>
  </si>
  <si>
    <t>44291009</t>
  </si>
  <si>
    <t>BERTRAN VARGAS MACHUCA JUAN JOSE</t>
  </si>
  <si>
    <t>10149108</t>
  </si>
  <si>
    <t>BOZA CAUTI SARA MERCEDES</t>
  </si>
  <si>
    <t>43989291</t>
  </si>
  <si>
    <t>BRAVO VARGAS JIMMY PEDRO</t>
  </si>
  <si>
    <t>41672845</t>
  </si>
  <si>
    <t>CALDERON ARELLANO DANIEL MAURO</t>
  </si>
  <si>
    <t>46334284</t>
  </si>
  <si>
    <t>CALLE ANGULO DAVID EDUARDO</t>
  </si>
  <si>
    <t>40154604</t>
  </si>
  <si>
    <t>CAMPOS GAMONAL YONEL ALBERTO</t>
  </si>
  <si>
    <t>47785181</t>
  </si>
  <si>
    <t>CARACUZMA RAMON JHONATAN EDUARDO</t>
  </si>
  <si>
    <t>43533536</t>
  </si>
  <si>
    <t>CARDENAS NINA MAGALY</t>
  </si>
  <si>
    <t>06767065</t>
  </si>
  <si>
    <t>CARRILLO PAREDES VILMA VIOLETA</t>
  </si>
  <si>
    <t>44323597</t>
  </si>
  <si>
    <t>CASTAGNINO ACOSTA ENZO LUCIANO</t>
  </si>
  <si>
    <t>10500-11500</t>
  </si>
  <si>
    <t>000858288</t>
  </si>
  <si>
    <t>07526165</t>
  </si>
  <si>
    <t>CHUQUIN MONTOYA CRISTHIAN ROBERTO</t>
  </si>
  <si>
    <t>71744211</t>
  </si>
  <si>
    <t>CORDOVA TAZA CARLOS GUSTAVO</t>
  </si>
  <si>
    <t>46228287</t>
  </si>
  <si>
    <t>CORNEJO ALVITES CRISTHIAN HIPOLITO</t>
  </si>
  <si>
    <t>46110113</t>
  </si>
  <si>
    <t>CRUZADO CHAVEZ ELSA FANNY</t>
  </si>
  <si>
    <t>45873063</t>
  </si>
  <si>
    <t>CRUZATT AYALA ALEXIS NORGET</t>
  </si>
  <si>
    <t>16754908</t>
  </si>
  <si>
    <t>CUSTODIO LLONTOP MARIA DANITZA</t>
  </si>
  <si>
    <t>40031198</t>
  </si>
  <si>
    <t>DE LA CRUZ ORIUNDO HUGO PAVEL</t>
  </si>
  <si>
    <t>42348166</t>
  </si>
  <si>
    <t>DE LA ROSA CARRION SARITA CLARISA</t>
  </si>
  <si>
    <t>07862792</t>
  </si>
  <si>
    <t>DEL RIO COTRINA FERNANDO ENRIQUE</t>
  </si>
  <si>
    <t>06103988</t>
  </si>
  <si>
    <t>DIAZ DIAZ SILVIA</t>
  </si>
  <si>
    <t>42378856</t>
  </si>
  <si>
    <t>ESPINOZA FERRO RULI HELLER</t>
  </si>
  <si>
    <t>3500-6500</t>
  </si>
  <si>
    <t>44730463</t>
  </si>
  <si>
    <t>ESQUINARILA MERINO NINA</t>
  </si>
  <si>
    <t>40838344</t>
  </si>
  <si>
    <t>ESTELA AYALA JOSE MICHEL</t>
  </si>
  <si>
    <t>Ingeniería En Gestión Empresarial</t>
  </si>
  <si>
    <t>42913089</t>
  </si>
  <si>
    <t>FLORES CABANILLAS KELY JOIS</t>
  </si>
  <si>
    <t>3800-4500</t>
  </si>
  <si>
    <t>10760456</t>
  </si>
  <si>
    <t>FLORES TABARNE MARIA PAULA</t>
  </si>
  <si>
    <t>43544193</t>
  </si>
  <si>
    <t>GALLARDO RUIZ ALEX ORLANDO</t>
  </si>
  <si>
    <t>9000-10500</t>
  </si>
  <si>
    <t>09462346</t>
  </si>
  <si>
    <t>HERRERA JAUREGUI LEO ANGELO</t>
  </si>
  <si>
    <t>07448659</t>
  </si>
  <si>
    <t>HUAMAN DAMIANO RODOLFO</t>
  </si>
  <si>
    <t>42577735</t>
  </si>
  <si>
    <t>HUANACO OSCCOHUILLCA LUIS ALBERTO</t>
  </si>
  <si>
    <t>44430134</t>
  </si>
  <si>
    <t>HUANCA SIFUENTES JOSE ALFREDO</t>
  </si>
  <si>
    <t>32739564</t>
  </si>
  <si>
    <t>JARA VEGA JOHNNY MARINO</t>
  </si>
  <si>
    <t>70459851</t>
  </si>
  <si>
    <t>LATORRE MERINO ANA MARIA</t>
  </si>
  <si>
    <t>16677949</t>
  </si>
  <si>
    <t>LIMA MUÑOZ HILTON DARWING</t>
  </si>
  <si>
    <t>44380447</t>
  </si>
  <si>
    <t>LINARES NUÑEZ GLADYS LUZ</t>
  </si>
  <si>
    <t>31604630</t>
  </si>
  <si>
    <t>LOAYZA LUNA BALTAZAR ARIOSTO</t>
  </si>
  <si>
    <t>1500-2500</t>
  </si>
  <si>
    <t>42082698</t>
  </si>
  <si>
    <t>LUCAR MERCADO JEANPIERRE FERNANDO</t>
  </si>
  <si>
    <t>41760230</t>
  </si>
  <si>
    <t>MACO TORRES JENNIFER DEL MILAGRO</t>
  </si>
  <si>
    <t>23989780</t>
  </si>
  <si>
    <t>MALDONADO CORTEZ MARIA ELBINA</t>
  </si>
  <si>
    <t>45491996</t>
  </si>
  <si>
    <t>MANRIQUE LINARES CYNTHIA POLETT</t>
  </si>
  <si>
    <t>29730733</t>
  </si>
  <si>
    <t>MAQUITO ALVAREZ ROSA</t>
  </si>
  <si>
    <t>4800-8500</t>
  </si>
  <si>
    <t>40012254</t>
  </si>
  <si>
    <t>MAYANGA HIDROGO CARLOS SALVADOR</t>
  </si>
  <si>
    <t>43264935</t>
  </si>
  <si>
    <t>MUÑOZ CORDOVA RICARDO</t>
  </si>
  <si>
    <t>40802597</t>
  </si>
  <si>
    <t>NAPURI VALVERDE MAILYN JAEL ELIZABETH</t>
  </si>
  <si>
    <t>20438268</t>
  </si>
  <si>
    <t>NINANYA CRISTOBAL MARIA ELIZABETH</t>
  </si>
  <si>
    <t>44754549</t>
  </si>
  <si>
    <t>OLIVERA OSORIO DORA EMPERATRIZ</t>
  </si>
  <si>
    <t>10588347</t>
  </si>
  <si>
    <t>PAREDES BARBOZA MARIO CESAR</t>
  </si>
  <si>
    <t>41745387</t>
  </si>
  <si>
    <t>PEÑA VERGARAY ROXANA MARILYN</t>
  </si>
  <si>
    <t>43716820</t>
  </si>
  <si>
    <t>PERICHE PANTA ROCIO</t>
  </si>
  <si>
    <t>10142178</t>
  </si>
  <si>
    <t>PINEDO LAGOS MONICA PAOLA</t>
  </si>
  <si>
    <t>PINTADO CORONADO LIDIA ROSA</t>
  </si>
  <si>
    <t>5500-6500</t>
  </si>
  <si>
    <t>2600-4500</t>
  </si>
  <si>
    <t>29326780</t>
  </si>
  <si>
    <t>QUICAÑO TRIVEÑO LUISA HILDA</t>
  </si>
  <si>
    <t>46466310</t>
  </si>
  <si>
    <t>QUISPE DURAND JOSE BENJAMIN</t>
  </si>
  <si>
    <t>40789275</t>
  </si>
  <si>
    <t>RODRIGUEZ CAPACYACHI MARVIN KEVIN</t>
  </si>
  <si>
    <t>10338595</t>
  </si>
  <si>
    <t>RODRIGUEZ RIOJAS RICARDO ESTEFANO</t>
  </si>
  <si>
    <t>3400-4500</t>
  </si>
  <si>
    <t>8500-9500</t>
  </si>
  <si>
    <t>41218463</t>
  </si>
  <si>
    <t>RUIZ LAZARTE GUILLERMO ALFREDO</t>
  </si>
  <si>
    <t>Antropología</t>
  </si>
  <si>
    <t>07803755</t>
  </si>
  <si>
    <t>RUIZ MORI LILIA ESTHER</t>
  </si>
  <si>
    <t>20725298</t>
  </si>
  <si>
    <t>SALAS MORALES PERCY PAUL</t>
  </si>
  <si>
    <t>41532750</t>
  </si>
  <si>
    <t>SALAZAR LEON ELMER AUGUSTO</t>
  </si>
  <si>
    <t>29634637</t>
  </si>
  <si>
    <t>SALINAS MORALES MARIELLA GISSELLE</t>
  </si>
  <si>
    <t>47203261</t>
  </si>
  <si>
    <t>SANCHEZ NOLE JEAN DENIS</t>
  </si>
  <si>
    <t>43330097</t>
  </si>
  <si>
    <t>SEGOVIA CACERES JORGE ALEJANDRO</t>
  </si>
  <si>
    <t>70006130</t>
  </si>
  <si>
    <t>SOLDEVILLA MANCHEGO KATHERINE JOYCE</t>
  </si>
  <si>
    <t>43805541</t>
  </si>
  <si>
    <t>SOTO ROSADO JONATHAN JESUS</t>
  </si>
  <si>
    <t>08497767</t>
  </si>
  <si>
    <t>SUAREZ PALOMINO RAMON DALMIRO</t>
  </si>
  <si>
    <t>06288413</t>
  </si>
  <si>
    <t>SUAREZ SAAVEDRA FREY</t>
  </si>
  <si>
    <t>42092260</t>
  </si>
  <si>
    <t>TACO MARAZA PAÚL JOHN</t>
  </si>
  <si>
    <t>46719935</t>
  </si>
  <si>
    <t>TICONA PACHECO FERNANDO JAIME</t>
  </si>
  <si>
    <t>43798579</t>
  </si>
  <si>
    <t>TITO MORAN GUSTAVO NOEL</t>
  </si>
  <si>
    <t>41815679</t>
  </si>
  <si>
    <t>TORRES GUERRERO MARIO FRANCISCO</t>
  </si>
  <si>
    <t>41498377</t>
  </si>
  <si>
    <t>TORRES TARAZONA MAGALY MARINA</t>
  </si>
  <si>
    <t>41169420</t>
  </si>
  <si>
    <t>TRUJILLO MENDOZA WILMER</t>
  </si>
  <si>
    <t>21524645</t>
  </si>
  <si>
    <t>URIBE MOYANO JORGE LUIS</t>
  </si>
  <si>
    <t>08008820</t>
  </si>
  <si>
    <t>VARA JIMENEZ EDITH ROSA</t>
  </si>
  <si>
    <t>08243060</t>
  </si>
  <si>
    <t>VASQUEZ MEJIA AUGUSTO DE LA ROSA</t>
  </si>
  <si>
    <t>46138253</t>
  </si>
  <si>
    <t>VASQUEZ VIGO BIANCA STHEFANY DEL PILAR</t>
  </si>
  <si>
    <t>41443030</t>
  </si>
  <si>
    <t>VEGA BELTRAN PEDRO RENZO</t>
  </si>
  <si>
    <t>3000-7000</t>
  </si>
  <si>
    <t>08203515</t>
  </si>
  <si>
    <t>VELA SAAVEDRA AURELIO</t>
  </si>
  <si>
    <t>8500-11500</t>
  </si>
  <si>
    <t>43397982</t>
  </si>
  <si>
    <t>VILCAPUMA ROSALES GLORIA YSABEL</t>
  </si>
  <si>
    <t>45291833</t>
  </si>
  <si>
    <t>VILLAR GALVEZ CARLOS EDUARDO</t>
  </si>
  <si>
    <t>20083854</t>
  </si>
  <si>
    <t>VILLODAS MAYTA ELIANA MARIELA</t>
  </si>
  <si>
    <t>019
CONTRALORÍA GENERAL DE LA REPÚBLICA</t>
  </si>
  <si>
    <t>Porcentaje de administrados con sanción en primera instancia.</t>
  </si>
  <si>
    <t>Reporte del Procedimiento Administrativo Sancionador</t>
  </si>
  <si>
    <t>Oficina de Gestión de la Potestad Sancionadora</t>
  </si>
  <si>
    <t>No aplica</t>
  </si>
  <si>
    <t>Porcentaje de administrados con sanción consentida o confirmada.</t>
  </si>
  <si>
    <t>Porcentaje de administrados con sanción confirmada por el Tribunal Superior de Responsabilidad Administrativa (TSRA).</t>
  </si>
  <si>
    <t>OES.02</t>
  </si>
  <si>
    <t>OES.02 Contribuir a la gestión eficiente y eficaz de los recursos públicos en beneficio de la población.</t>
  </si>
  <si>
    <t>Porcentaje de recomendaciones de mejora de gestión de las entidades emitidas en los últimos 2 años implementadas.</t>
  </si>
  <si>
    <t>N/D</t>
  </si>
  <si>
    <t>Sistema de Control Gubernamental (SCG)</t>
  </si>
  <si>
    <t>Sub Gerencia de Seguimiento y Evaluación del SNC</t>
  </si>
  <si>
    <t>Porcentaje de cobertura de acciones de control concurrente en el gasto público de bienes y servicios e inversión.</t>
  </si>
  <si>
    <t>Gerencia de Control de Megaproyectos</t>
  </si>
  <si>
    <t>OES.03</t>
  </si>
  <si>
    <t>OES.03 Promover la participación ciudadana en el control social.</t>
  </si>
  <si>
    <r>
      <t xml:space="preserve">Porcentaje de denuncias procedentes de los mecanismos de participación ciudadana. </t>
    </r>
    <r>
      <rPr>
        <b/>
        <sz val="9"/>
        <rFont val="Arial"/>
        <family val="2"/>
      </rPr>
      <t>(b)</t>
    </r>
  </si>
  <si>
    <t>Sistema de Denuncias</t>
  </si>
  <si>
    <t>Subgerencia de Participación Ciudadana</t>
  </si>
  <si>
    <t>OES.04</t>
  </si>
  <si>
    <t>OES.04 Fortalecer la gestión del Sistema Nacional de Control.</t>
  </si>
  <si>
    <r>
      <t xml:space="preserve">Porcentaje de procesos misionales de la CGR alineados al nuevo modelo de gestión. </t>
    </r>
    <r>
      <rPr>
        <b/>
        <sz val="9"/>
        <rFont val="Arial"/>
        <family val="2"/>
      </rPr>
      <t>(c)</t>
    </r>
  </si>
  <si>
    <t>Sub Gerencia de Modernización y Aseguramiento de la Calidad</t>
  </si>
  <si>
    <t>Nota.- La información corresponde a los objetivos estratégicos misionales aprobados en el PEI Modificado 2019-2024 vigente. Los resultados del año 2019 han sido recogidos del Informe de Evaluación del PEI Modificado 2019 - 2024, correspondiente a dicho año.</t>
  </si>
  <si>
    <t>(a) La proyección de metas a ser logradas por la aplicación de sanciones administrativa funcionales al 31.12.2019 no procede, por la Sentencia de Tribunal Constitucional que ha dejado sin efecto la facultad sancionadora de la Contraloría.</t>
  </si>
  <si>
    <t>(b) El valor porcentual de las denuncias se ha estimado en función a las recibidas por los mecanismos de Audiencias Públicas y Monitores Ciudadanos, con corte a abril de 2019.</t>
  </si>
  <si>
    <t>(c) El porcentaje de procesos misionales alineados al NMG se ha determinado por los siguientes criterios: Procesos con certificación ISO 9001, documentados, con diagnóstico, capacitación y gestión de riesgos implementados, con corte a setiembre de 2019</t>
  </si>
  <si>
    <t xml:space="preserve">SECTOR 019 CONTRALORIA GENERAL </t>
  </si>
  <si>
    <t>SECTOR : 019 CONTRALORIA GENERAL</t>
  </si>
  <si>
    <t>SALDO 2019 (*)</t>
  </si>
  <si>
    <t>SALDO 2020 (**)</t>
  </si>
  <si>
    <t>UE002 GESTION DE PROY. Y FORT. DE CAPACIDADES</t>
  </si>
  <si>
    <t>BANCO DE LA NACION</t>
  </si>
  <si>
    <t>00-068-379148</t>
  </si>
  <si>
    <t>julio 2018</t>
  </si>
  <si>
    <t>00-068-379121</t>
  </si>
  <si>
    <t>06-068-001909</t>
  </si>
  <si>
    <t>00-068-379156</t>
  </si>
  <si>
    <t>06-068-002212</t>
  </si>
  <si>
    <t>mayo 2019</t>
  </si>
  <si>
    <t>00-068-381827</t>
  </si>
  <si>
    <t>FORMATO 10:  INFORMACIÓN DE REMUNERACIONES Y NÚMERO DE PLAZAS - PRESUPUESTO  2019, 2020 Y PROYECTO 2021</t>
  </si>
  <si>
    <t>SECTOR : 019 CONTRALORÍA GENERAL</t>
  </si>
  <si>
    <t>SECTOR: 019 CONTRALORÍA GENERAL</t>
  </si>
  <si>
    <t>SERVICIO DE LIMPIEZA, FUMIGACION, GASFITERIA, JARDINERIA Y CERRAJERIA PARA LA CONTRALORIA GENERAL DE LA REPÚBLICA - LIMA</t>
  </si>
  <si>
    <t>CONCURSO PÚBLICO</t>
  </si>
  <si>
    <t>PROCEDIMIENTO DE SELECCIÓN</t>
  </si>
  <si>
    <t>004-2018-CG</t>
  </si>
  <si>
    <t>20125862561 - PROMOTORA INTERAMERICANA DE SERVICIOS S.A. - PISERSA</t>
  </si>
  <si>
    <t>EJECUCION</t>
  </si>
  <si>
    <t>SERVICIO DE LIMPIEZA, FUMIGACION, GASFITERIA, JARDINERIA Y CERRAJERIA PARA LA CONTRALORIA GENERAL DE LA REPÚBLICA - ZONA NORTE</t>
  </si>
  <si>
    <t>20554737812 - ROJAC MASTER S.A.C.</t>
  </si>
  <si>
    <t>SERVICIO DE LIMPIEZA, FUMIGACION, GASFITERIA, JARDINERIA Y CERRAJERIA PARA LA CONTRALORIA GENERAL DE LA REPÚBLICA - ZONA CENTRO</t>
  </si>
  <si>
    <t>SERVICIO DE LIMPIEZA, FUMIGACION, GASFITERIA, JARDINERIA Y CERRAJERIA PARA LA CONTRALORIA GENERAL DE LA REPÚBLICA - ZONA SUR</t>
  </si>
  <si>
    <t>20434878765 - CONSORCIO SHINING S.R.L. - SERMANSA S.A.C.</t>
  </si>
  <si>
    <t>SERVICIO DE LIMPIEZA, FUMIGACION, GASFITERIA, JARDINERIA Y CERRAJERIA PARA LA CONTRALORIA GENERAL DE LA REPÚBLICA - ZONA SELVA</t>
  </si>
  <si>
    <t>20393468000 - SERVICIOS MULTIPLES CONSERVARI S.R.L.</t>
  </si>
  <si>
    <t>SERVICIO DE SEGUROS PATRIMONIALES Y PERSONALES PARA LA CONTRALORIA GENERAL DE LA REPÚBLICA</t>
  </si>
  <si>
    <t>003-2018-CG</t>
  </si>
  <si>
    <t>20100041953 - RIMAC SEGUROS Y REASEGUROS</t>
  </si>
  <si>
    <t>EJECUTADO</t>
  </si>
  <si>
    <t>SERVICIO DE SOPORTE Y GARANTÍA EXTENDIDA PARA LOS SISTEMAS DE ALMACENAMIENTO</t>
  </si>
  <si>
    <t>ADJUDICACIÓN SIMPLIFICADA</t>
  </si>
  <si>
    <t>002-2019-CG</t>
  </si>
  <si>
    <t>20466261255 - GRUPO SYPSA</t>
  </si>
  <si>
    <t>SERVICIO DE SOPORTE Y MANTENIMIENTO DE LICENCIAS ORACLE</t>
  </si>
  <si>
    <t>CONTRATACIÓN DIRECTA</t>
  </si>
  <si>
    <t>DIRECTA-PROC-1-2020-C.G.R.-1</t>
  </si>
  <si>
    <t>20182246078-SISTEMAS ORACLE DEL PERU S.R.L</t>
  </si>
  <si>
    <t>SERVICIO DE SOPORTE Y MANTENIMIENTO DE LAS LICENCIAS DE SOFTWARE DBTWICE</t>
  </si>
  <si>
    <t>AS-SM-4-2020-C.G.R.-1</t>
  </si>
  <si>
    <t>20525075371-REDPARTNER PERU S.A.C</t>
  </si>
  <si>
    <t>SERVICIO DE RENOVACION DE LICENCIAS, SOPORTE Y MANTENIMIENTO DE LA PLATAFORMA VIRTUALIZADA VMWARE</t>
  </si>
  <si>
    <t>AS-SM-3-2020-C.G.R.-1</t>
  </si>
  <si>
    <t>20261898706-ADEXUS PERU SA</t>
  </si>
  <si>
    <t>SERVICIO DE SOPORTE Y MANTENIMIENTO DE LICENCIAS DE SOFTWARE DE EQUIPOS FORTIMAIL</t>
  </si>
  <si>
    <t>AS-SM-5-2020-C.G.R.-1</t>
  </si>
  <si>
    <t>20550126959 - REDES Y SERVICIOS S.A.C.</t>
  </si>
  <si>
    <t>SERVICIO DE TELEFONIA MOVIL PARA LA CONTRALORIA GENERAL DE LA REPUBLICA</t>
  </si>
  <si>
    <t>CP-SM-2-2020-C.G.R.-1</t>
  </si>
  <si>
    <t>20100017491-TELEFONICA DEL PERU SAA</t>
  </si>
  <si>
    <t>SERVICIO DE LIMPIEZA, FUMIGACION, GASFITERIA, JARDINERIA Y CERRAJERIA PARA LA CONTRALORIA GENERAL DE LA REPUBLICA</t>
  </si>
  <si>
    <t>CP-SM-4-2020-C.G.R.-1</t>
  </si>
  <si>
    <t>EN CONVOCATORIA</t>
  </si>
  <si>
    <t>SERVICIO DE SEGUROS PATRIMONIALES Y PERSONALES</t>
  </si>
  <si>
    <t>CP-SM-1-2020-C.G.R.-1</t>
  </si>
  <si>
    <t>20100041953-CONSORCIO RIMAC SEGUROS Y REASEGUROS - RIMAC S.A. ENTIDAD PRESTADORA DE SALUD</t>
  </si>
  <si>
    <t>SERVICIO DE TRANSPORTE DE CARGA A NIVEL NACIONAL</t>
  </si>
  <si>
    <t>AS-SM-7-2020-C.G.R.-1</t>
  </si>
  <si>
    <t>ADQUISICION DE EQUIPOS DE AIRE ACONDICIONADO PARA LAS OFICINAS UBICADAS EN LA AV. AREQUIPA 1593 - 1599 LINCE</t>
  </si>
  <si>
    <t>COMPRAS POR CATÁLOGO (ACUERDO MARCO)</t>
  </si>
  <si>
    <t>ACUERDO MARCO</t>
  </si>
  <si>
    <t>O/C 50</t>
  </si>
  <si>
    <t>20510913371 - COINREFRI AIR SAC</t>
  </si>
  <si>
    <t>ADQUISICION DE PAPEL BOND PARA LAS DIFERENTES UNIDADES ORGANICAS DE LA CGR</t>
  </si>
  <si>
    <t>O/C 96</t>
  </si>
  <si>
    <t xml:space="preserve">20511358907 CORPORACION DE INDUSTRIAS STANFORD </t>
  </si>
  <si>
    <t>ADQUISICIÓN DE MASCARILLAS DE TRES PLIEGUES, GUANTES DE LATEX Y ALCOHOL EN GEL PARA PERSONAL DE LA CGR</t>
  </si>
  <si>
    <t>DIRECTA-PROC-2-2020-C.G.R.-1</t>
  </si>
  <si>
    <t>20475106947-MEGA MEDICAL S.A.C</t>
  </si>
  <si>
    <t>SERVICIO DE SEGURIDAD Y VIGILANCIA - ZONA SUR</t>
  </si>
  <si>
    <t>AS-SM-2-2020-C.G.R.-1</t>
  </si>
  <si>
    <t>20100162076-EMPRESA DE SEGURIDAD,VIGILANCIA Y CONTROL S.A.C</t>
  </si>
  <si>
    <t>DIRECTA-PROC-4-2020-C.G.R.-1</t>
  </si>
  <si>
    <t>20100041953-RIMAC SEGUROS Y REASEGUROS - RIMAC S.A. ENTIDAD PRESTADORA DE SALUD</t>
  </si>
  <si>
    <t>SERVICIO DE LIMPIEZA, FUMIGACIÓN Y DESINFECCIÓN PARA LAS ZONAS NORTE Y CENTRO DE LA CGR</t>
  </si>
  <si>
    <t>DIRECTA-PROC-5-2020-C.G.R.-1</t>
  </si>
  <si>
    <t>20605159398-NEGOCIOS DE LIMPIEZA Y AFINES SOCIEDAD COMERCIAL DE RESPONSABILIDAD LIMITADA - NEGLIAF S.R.L.
20605159398-NEGOCIOS DE LIMPIEZA Y AFINES SOCIEDAD COMERCIAL DE RESPONSABILIDAD LIMITADA - NEGLIAF S.R.L.</t>
  </si>
  <si>
    <t>ADQUISICIÓN DE EQUIPOS DE PROTECCIÓN PERSONAL PARA LOS COLABORADORES DE LA CGR</t>
  </si>
  <si>
    <t>DIRECTA-PROC-6-2020-C.G.R.-</t>
  </si>
  <si>
    <t>20543046095-ECO CLEAN PERU S.R.L
20600137094-GEOSATELITAL PERU E.I.R.L. - GEOSATELITAL E.I.R.L</t>
  </si>
  <si>
    <t>ADQUISICION DE 200 COMPUTADORAS PORTÁTILES PARA EL PERSONAL DE LA CONTRALORÍA GENERAL DE LA REPÚBLICA</t>
  </si>
  <si>
    <t>O/C 192</t>
  </si>
  <si>
    <t>20601032415 CLOUDSTORE EIRL</t>
  </si>
  <si>
    <t>SERVICIO DE ALQUILER DE INMUEBLE PARA LA GRC JUNÍN</t>
  </si>
  <si>
    <t>DIRECTA-PROC-8-2020-C.G.R.-1</t>
  </si>
  <si>
    <t>10073933116-CARVO BRAVO CARMEN INES SARA</t>
  </si>
  <si>
    <t>ADQUISICIÓN DE MASCARILLAS DE TRES (03) PLIEGUES</t>
  </si>
  <si>
    <t>O/C 155</t>
  </si>
  <si>
    <t>20539297881 VJK S.A.C.</t>
  </si>
  <si>
    <t>SERVICIO DE TOMA DE PRUEBAS RAPIDAS PARA DESCARTE DE COVID-19 PARA COLABORADORES DE LA CONTRALORIA GENERAL DE LA REPUBLICA</t>
  </si>
  <si>
    <t>DIRECTA-PROC-7-2020-C.G.R.-1</t>
  </si>
  <si>
    <t>20536408186-ORGANIZACION IBEROAMERICANA DE SALUD OCUPACIONAL S.A.C.</t>
  </si>
  <si>
    <t>ADQUISICIÓN DE ALCOHOL EN GEL /&lt;BR/&gt;BIEN</t>
  </si>
  <si>
    <t>O/C 183</t>
  </si>
  <si>
    <t>20523370201CORPORACION MEDICAL BERTH'S S.A.C.</t>
  </si>
  <si>
    <t>ADQUISICIÓN DE GUANTES DE LÁTEX</t>
  </si>
  <si>
    <t>O/C 229
O/C 230</t>
  </si>
  <si>
    <t>20506248036 ALKHOFAR SOCIEDAD ANONIMA CERRADA</t>
  </si>
  <si>
    <t xml:space="preserve">ADQUISICIÓN DE COMPUTADORAS PERSONALES PORTÁTILES PARA LAS GERENCIAS REGIONALES DE CONTROL Y UNIDADES ORGÁNICAS DE LA SEDE CENTRAL DE LA CONTRALORÍA GENERAL DE LA REPUBLICA EN EL MARCO DE LA LEY 31016 </t>
  </si>
  <si>
    <t>20601032415 CLOUDSTORE E.I.R.L.</t>
  </si>
  <si>
    <t xml:space="preserve">ADQUISICIÓN DE IMPRESORAS MULTIFUNCIONALES LÁSER MONOCROMÁTICAS PARA LAS GERENCIAS REGIONALES DE CONTROL Y UNIDADES ORGÁNICAS DE LA SEDE CENTRAL DE LA CONTRALORÍA GENERAL DE LA REPUBLICA EN EL MARCO DE LA LEY 31016 </t>
  </si>
  <si>
    <t>O/C 191</t>
  </si>
  <si>
    <t>20427497888 COMERCIAL DENIA S.A.C</t>
  </si>
  <si>
    <t xml:space="preserve">ADQUISICIÓN DE IMPRESORAS MULTIFUNCIONALES LÁSER MONOCROMÁTICAS DE ALTA GAMA PARA LAS GERENCIAS REGIONALES DE CONTROL Y UNIDADES ORGÁNICAS DE LA SEDE CENTRAL DE LA CONTRALORÍA GENERAL DE LA REPÚBLICA EN EL MARCO DE LA LEY 31016 </t>
  </si>
  <si>
    <t>O/C 188</t>
  </si>
  <si>
    <t>20193696920 MAQUINARIAS JAAM S.A.</t>
  </si>
  <si>
    <t xml:space="preserve">ADQUISICIÓN DE IMPRESORAS MULTIFUNCIONALES A COLOR PARA LAS GERENCIAS REGIONALES DE CONTROL Y UNIDADES ORGÁNICAS DE LA SEDE CENTRAL DE LA CONTRALORÍA GENERAL DE LA REPUBLICA EN EL MARCO DE LA LEY 31016 </t>
  </si>
  <si>
    <t>O/C 187</t>
  </si>
  <si>
    <t xml:space="preserve">ADQUISICIÓN DE ESCÁNERES PORTÁTILES PARA LAS GERENCIAS REGIONALES DE CONTROL Y UNIDADES ORGÁNICAS DE LA SEDE CENTRAL DE LA CONTRALORÍA GENERAL DE LA REPÚBLICA EN EL MARCO DE LA LEY 31016 </t>
  </si>
  <si>
    <t>O/C 186</t>
  </si>
  <si>
    <t>20553450749 GRUPO VENTURA PERU S.A.C.</t>
  </si>
  <si>
    <t xml:space="preserve">ADQUISICIÓN DE ESCÁNERES DE ALTA GAMA PARA LAS GERENCIAS REGIONALES DE CONTROL Y UNIDADES ORGÁNICAS DE LA SEDE CENTRAL DE LA CONTRALORÍA GENERAL DE LA REPUBLICA EN EL MARCO DE LA LEY 31016 </t>
  </si>
  <si>
    <t>O/C 185</t>
  </si>
  <si>
    <t>20509131989 JL BUSINESS AND SERVICE S.A.C.</t>
  </si>
  <si>
    <t>SERVICIO DE ALQUILER DE INMUEBLE PARA LA GERENCIA REGIONAL DE CONTROL HUANCAVELICA</t>
  </si>
  <si>
    <t>DIRECTA-PROC-9-2020-C.G.R.-1</t>
  </si>
  <si>
    <t>10232044018-PAUCAR CONDORI DOMING</t>
  </si>
  <si>
    <t>BUENA PRO</t>
  </si>
  <si>
    <t>EN SUSCRIPCION DEL CONTRATO</t>
  </si>
  <si>
    <t xml:space="preserve">ADQUISICION DE PLOTTERS PARA LAS GERENCIAS REGIONALES DE CONTROL </t>
  </si>
  <si>
    <t>O/C 198</t>
  </si>
  <si>
    <t xml:space="preserve">20600890418   BL COMPUTADORAS S.A.C.  </t>
  </si>
  <si>
    <t>ADQUISICIÓN DE PROTECTORES FACIALES PARA COLABORADORES DE LA CONTRALORIA GENERAL DE LA REPÚBLICA/</t>
  </si>
  <si>
    <t>AS-SM-6-2020-C.G.R.-1</t>
  </si>
  <si>
    <t>20549196978-COMAPORD S.A.C</t>
  </si>
  <si>
    <t>SERVICIO DE SOPORTE Y GARANTÍA EXTENDIDA DE DOS SISTEMAS DE ALMACENAMIENTO</t>
  </si>
  <si>
    <t>CP-SM-3-2020-C.G.R.-1</t>
  </si>
  <si>
    <t>ADQUISICION DE PINTURAS PARA LOS TRABAJOS DE MANTENIMIENTO EN LAS SEDES DE LA CONTRALORIA GENERAL DE LA REPUBLICA</t>
  </si>
  <si>
    <t>O/C 234</t>
  </si>
  <si>
    <t>20601151121 LEAG EMPRESA INDIVIDUAL DE RESPONSABILIDAD LIMITADA - LEAG E.I.R.L.</t>
  </si>
  <si>
    <t>ADQUISICION DE PAPEL TOALLA PARA LOS SERVICIOS HIGIENICOS DE LA CONTRALORIA GENERAL DE LA REPUBLICA</t>
  </si>
  <si>
    <t>O/C 239</t>
  </si>
  <si>
    <t>20552630191 LINKWORKS S.A.C</t>
  </si>
  <si>
    <t>PPTO 2020 (AL 31/12)</t>
  </si>
  <si>
    <t>PPTO 2020 (PROYECCI{ON 31/12)</t>
  </si>
  <si>
    <t xml:space="preserve">MACROCONSULT S A - 20101025617                                                                                    </t>
  </si>
  <si>
    <t>…</t>
  </si>
  <si>
    <t>INFORME CONSOLIDADO DE ANALISIS DE LA EVALUACION Y LOS RESULTADOS DE LOS INDICADORES MACROECONOMICOS Y LAS ESTADISTICAS DE LAS FINANZAS PUBLICAS</t>
  </si>
  <si>
    <t xml:space="preserve">ABOGADOS CONSULTORES S.A.- 20294066421                           </t>
  </si>
  <si>
    <t>APLICACION DE MODELOS DE CONSTRUCCION FIDIC</t>
  </si>
  <si>
    <t xml:space="preserve">ATIPAY INNOVACION PARA LA GESTION S.A.C. - 20549803459                 </t>
  </si>
  <si>
    <t>INFORME DE RESULTADOS DEL GASTO EJECUTADO MEDIANTE EL PRESUPUESTO POR RESULTADOS EN EL AÑO 2019</t>
  </si>
  <si>
    <t>INFORME SOBRE EL GASTO SOCIAL EN EL QUE INCLUYAN INFORMACION DEL ANALISIS DE LA EVOLUCION DEL GASTO SOCIAL Y LOS RESULTADOS DE LOS INDICADORES SOCIALES</t>
  </si>
  <si>
    <t xml:space="preserve">CAPCHA GONZALES PAULINO FLAVIO - 23983523                                </t>
  </si>
  <si>
    <t>ANALISIS DE INVERSION PUBLICA EN EL PERU EN EL AÑO 2019</t>
  </si>
  <si>
    <t xml:space="preserve"> UE 001 - 196: CONTRALORIA GENERAL</t>
  </si>
  <si>
    <t xml:space="preserve">OTROS </t>
  </si>
  <si>
    <t xml:space="preserve">SERVICIO DE UN PROFESIONAL EN CONTABILIDAD PARA CONTROL EN EL AMBITO DE EMERGENCIA SANITARIA COVID-19                                                                                                                                                     </t>
  </si>
  <si>
    <t>40461126</t>
  </si>
  <si>
    <t xml:space="preserve">ABANTO GIL RUDI ANTONIO                                                                             </t>
  </si>
  <si>
    <t>CONTABILIDAD</t>
  </si>
  <si>
    <t>SI</t>
  </si>
  <si>
    <t xml:space="preserve">APOYO EN LAS ACTIVIDADES REALIZADAS INTOSAI - SUB GERENCIA DE COOPERACION Y RELACIONES INTERNACIONALES                                                                                                                                                    </t>
  </si>
  <si>
    <t>71138896</t>
  </si>
  <si>
    <t xml:space="preserve">ACOSTA ANTEZANA SARA JACKELINE                                                                      </t>
  </si>
  <si>
    <t xml:space="preserve">CONTRATACION DE PROFESIONAL EN ECONOMIA PARA  DESARROLLO DE LABORES EN EL ORGANO DE CONTROL INSTITUCIONAL                                                                                                                                              </t>
  </si>
  <si>
    <t>41638790</t>
  </si>
  <si>
    <t xml:space="preserve">ACOSTA CABANILLAS NEYDA MAGALY                                                                      </t>
  </si>
  <si>
    <t xml:space="preserve">CONTRATACION DE LOCACION DE SERVICIOS DE UN PROFESIONAL LOGISTICO - SUBGERENCIA DE ABASTECIMIENTO                                                                                                                                                         </t>
  </si>
  <si>
    <t>71447803</t>
  </si>
  <si>
    <t xml:space="preserve">AGUEDO REMIGIO FIORELLA MELISSA                                                                     </t>
  </si>
  <si>
    <t xml:space="preserve">CONTRATAR SERVIICIO DE ABOGADO PARA QUE PARTICIPE EN SERVICIOS DE CONTROL SIMULTANEO, VISITA DE CONTROL Y E OFICIO A LAS ENTIDADES PUBLICAS EN EL AMBITO DE LA GERNCIA REGIONAL DE CONTROL DE LIMA PROVINCIAS.                                            </t>
  </si>
  <si>
    <t>45465121</t>
  </si>
  <si>
    <t xml:space="preserve">AGUILAR CONDORI RUBY EDITH                                                                          </t>
  </si>
  <si>
    <t>DERECHO</t>
  </si>
  <si>
    <t>ABOGADO</t>
  </si>
  <si>
    <t xml:space="preserve">SERVICIOS DE UN INGENIERO CIVIL PARA LABORES DE PLANEAMIENTO DE LOS SERVICIOS DE CONTROL GUBERNAMENTAL VINCULADOS CON LA EMERGENCIA SANITARIA                                                                                                </t>
  </si>
  <si>
    <t>41362714</t>
  </si>
  <si>
    <t xml:space="preserve">AGUILAR SALAS NESTOR BRAULIO                                                                        </t>
  </si>
  <si>
    <t>INGENIERO CIVIL</t>
  </si>
  <si>
    <t>CONTRATACIÓN DEL SERVICIO DE UN APOYO EN LA GESTIÓN DEL TRÁMIE DE VIÁTICOS - PAGOS Y LABORES ADMINISTRATIVAS CON LA FINALIDAD DE GARANTIZAR LA ADMINISTRACIÓN DE LOS RECURSOS FINANCIEROS EN LA GERENCIA DE ADMINISTRACIÓN DE LA CGR</t>
  </si>
  <si>
    <t>46887412</t>
  </si>
  <si>
    <t xml:space="preserve">AGUIRRE ESCOBAR MIGUEL HUMBERTO                                                                     </t>
  </si>
  <si>
    <t xml:space="preserve">PROFESIONAL EN DERECHO PARA OCI DE MP LA CONVENCION - GERENCIA REGIONAL DE CONTROL DE CUSCO                                                                                                                                                               </t>
  </si>
  <si>
    <t>24006505</t>
  </si>
  <si>
    <t xml:space="preserve">ALAGON QUISPE ELVIRA                                                                                </t>
  </si>
  <si>
    <t xml:space="preserve">DIGITACION DE FICHAS DE LEVANTAMIENTO DE INFORMACION DE INVENTARIO 2019                                                                                                                                                                                   </t>
  </si>
  <si>
    <t>47158941</t>
  </si>
  <si>
    <t xml:space="preserve">ALAMO QUEVEDO ANGEL                                                                                 </t>
  </si>
  <si>
    <t xml:space="preserve">CONTRATACION DE SERVICIOS EN DERECHO QUE BRINDE ASISTENCIA LEGAL A LOS EQUIPOS O COMISIONES DE AUDITORIA                                                                                                                                                  </t>
  </si>
  <si>
    <t>72169635</t>
  </si>
  <si>
    <t xml:space="preserve">ALARCON ASPAJO ALEXA LISSETE MARIA DE LOS ANGELES                                                   </t>
  </si>
  <si>
    <t xml:space="preserve">SERVICIO ESPECIALIZADO DE APOYO LEGAL EN MATERIA DE INVERSION PUBLICA                                                                                                                                                                                     </t>
  </si>
  <si>
    <t>42574770</t>
  </si>
  <si>
    <t xml:space="preserve">ALARCON MORALES JULISSA VERONICA                                                                    </t>
  </si>
  <si>
    <t xml:space="preserve">SERVICIO DE SOPORTE TÉCNICO EN LA FASE DE FORMULACI?N Y EVALUACI?N DE INVERSIONES, EN MATERIA DE TECNOLOGÍAS DE LA INFORMACIÓN                                                                                                               </t>
  </si>
  <si>
    <t>10697040</t>
  </si>
  <si>
    <t xml:space="preserve">ALAYO SALAZAR LUIS JOSE                                                                             </t>
  </si>
  <si>
    <t xml:space="preserve">CONTRATACION DEL SERVICIO DE 01 PROFESIONAL EN TRABAJO SOCIAL PARA LA GRC LA CHIMBOTE - COVID 19                                                                                                                                                          </t>
  </si>
  <si>
    <t>43043857</t>
  </si>
  <si>
    <t xml:space="preserve">ALBITES GUZMAN ROSSMARIE ISABEL                                                                     </t>
  </si>
  <si>
    <t xml:space="preserve">CONTRATACION DE ESPECIALISTA MEDICO - EMERGENCIA SANITARIA COVID-19.                                                                                                                                                                                      </t>
  </si>
  <si>
    <t>43554501</t>
  </si>
  <si>
    <t xml:space="preserve">ALCANTARA VELEZMORO NELLY ROSA                                                                      </t>
  </si>
  <si>
    <t>MEDICINA</t>
  </si>
  <si>
    <t>MEDICO</t>
  </si>
  <si>
    <t xml:space="preserve">CONTAR CON EL SERVICIO DE UN MEDICO CIRUJANO PARA REALIZAR EL SERVICIO DE CONTROL GUBERNAMENTAL, EN LA GERENCIA REGIONAL DE CONTROL DE LAMBAYEQUE                                                                                                         </t>
  </si>
  <si>
    <t>41684107</t>
  </si>
  <si>
    <t xml:space="preserve">ALEJANDRIA SILVA NORVIL ALI                                                                         </t>
  </si>
  <si>
    <t xml:space="preserve">PROFESIONAL EN DERECHO PARA EL OCI DE LA MP PARURO - GERENCIA REGIONAL DE CONTROL DE CUSCO                                                                                                                                                                </t>
  </si>
  <si>
    <t>45666918</t>
  </si>
  <si>
    <t xml:space="preserve">ALEJO GUILLERMO DINA                                                                                </t>
  </si>
  <si>
    <t xml:space="preserve">CONTADOR PUBLICO, PARA LABORES DE CONTROL POSTERIOR - GERENCIA REGIONAL DE CONTROL DE TUMBES                                                                                                                                                              </t>
  </si>
  <si>
    <t>43873281</t>
  </si>
  <si>
    <t xml:space="preserve">ALEMAN CORNEJO ROSITA KATHERINE                                                                     </t>
  </si>
  <si>
    <t xml:space="preserve">SERVICIOS DE PROFESIONAL EN INGENIERIA MECANICA PARA LA EJECUCION DE SERVICIOS, PARA EJECUCION DE CONTROL CONCURRENTE PARA LA GRC CUSCO EN EL MARCO DE LA EMERGENCIA SANITARIA.                                                                           </t>
  </si>
  <si>
    <t>44944561</t>
  </si>
  <si>
    <t xml:space="preserve">ALFARO YANQUE MAKLIBER RONALD                                                                       </t>
  </si>
  <si>
    <t xml:space="preserve">CONTRATACION DEL SERVICIO DE UN PROFESIONAL PARA LA PLANIFICACION Y APOYO DE TALLERES INFORMATIVOS Y AUDIENCIAS PUBLICAS, DE LA GERENCIA REGIONAL DE CONTROL DE PUNO                                                                         </t>
  </si>
  <si>
    <t>70442993</t>
  </si>
  <si>
    <t xml:space="preserve">ALIAGA VALDERRAMA KELLY WENDY                                                                       </t>
  </si>
  <si>
    <t xml:space="preserve">ALLAUCA CASTILLO MILAGROS SOLEDAD                                                                   </t>
  </si>
  <si>
    <t>CONTADOR</t>
  </si>
  <si>
    <t xml:space="preserve">CONTRATACION DE SERVICIOS DE UN (01) PROFESIONAL EN CONTABILIDAD PARA EL OCI DE LA M.P. DE YAULI - LA OROYA, PARA REALIZAR SERVICIO DE CONTROL SIMULTANEO, EN EL MARCO DE LA EMERGENCIA SANITARIA                                                         </t>
  </si>
  <si>
    <t xml:space="preserve">ALTAMIRANO GUTIERREZ CLAUDIA ANTONIA                                                                </t>
  </si>
  <si>
    <t xml:space="preserve">CONTRATACION DE SERVICIO DE UN (01) INGENIERO CIVIL, PARA EL OCI DE LA MUNICIPALIDAD PROVINCIAL DE YAULI - LA OROYA PARA REALIZAR SERVICIO DE CONTROL SIMULT?NEO EN EL MARCO DE LA EMERGENCIA                                                             </t>
  </si>
  <si>
    <t xml:space="preserve">ALVARADO CARLOS GABRIEL HECTOR                                                                      </t>
  </si>
  <si>
    <t xml:space="preserve">SERVICIO DE UN PROFESIONAL EN DERECHO PARA CONTROL EN EL AMBITO DE EMERGENCIA SANITARIA COVID-19                                                                                                                                                          </t>
  </si>
  <si>
    <t xml:space="preserve">ALVARADO ZAPATA ANTONIO EDUARDO                                                                     </t>
  </si>
  <si>
    <t xml:space="preserve">ANALISTA EVALUADOR DE DENUNCIAS OCI EN EL MARCO DE LA EMERGENCIA SANITARIA COVID-19                                                                                                                                                                       </t>
  </si>
  <si>
    <t>42225201</t>
  </si>
  <si>
    <t xml:space="preserve">ALVAREZ MENDOZA GULLIANA MARTHA                                                                     </t>
  </si>
  <si>
    <t xml:space="preserve">CONTRATAR EL SERVICIO DE UN CONTADOR - GERENCIA REGIONAL DE CONTROL DE UCAYALI                                                                                                                                                                            </t>
  </si>
  <si>
    <t>70460902</t>
  </si>
  <si>
    <t xml:space="preserve">AMAYA MATOS OSWALDO DAN                                                                             </t>
  </si>
  <si>
    <t xml:space="preserve">CONTRATACION DE SERVICIO DE UN PROFESIONAL ESPECIALISTA EN CONTRATACIONES EXCLUIDAS DEL AMBITO DE APLICACIÓN LEY 30225 PARA LA SUBGERENCIA DE ABASTECIMIENTO, PLAZO DE EJECUCION DE SERVICIO AL 31 DE JULIO DEL 2020                                      </t>
  </si>
  <si>
    <t>40683006</t>
  </si>
  <si>
    <t xml:space="preserve">AMPUERO GONZALES PEGGY JOANA                                                                        </t>
  </si>
  <si>
    <t xml:space="preserve">CONTRATACION DE PROFESIONAL EN CONTABILIDAD, ECONOMIA, ADMINISTRACION, ING. INDUSTRIAL PARA LA AUDITORIA DE CUMPLIMIENTO AL HOSPITAL ANDAHUAYLAS - GASTO PARA EL CONTROL GUBERNAMENTAL                                                       </t>
  </si>
  <si>
    <t>23854787</t>
  </si>
  <si>
    <t xml:space="preserve">ANDIA ENRIQUEZ LIBERTAD                                                                             </t>
  </si>
  <si>
    <t xml:space="preserve">APOYO EN PROCESAMIENTO DE LOS SISTEMAS ADMINISTRATIVOS                                                                                                                                                                                                    </t>
  </si>
  <si>
    <t>06662873</t>
  </si>
  <si>
    <t xml:space="preserve">ANDRADE CARDENAS CECILIA BENILDA                                                                    </t>
  </si>
  <si>
    <t>INGENIERIA DE SISTEMA</t>
  </si>
  <si>
    <t>ING.SISTEMAS</t>
  </si>
  <si>
    <t xml:space="preserve">INGENIERO CIVIL PARA CONTROL CONCURRENTE EN LAS OBRAS: RECONSTRUCCION DE LAS CALLES PORVENIR                                                                                                                                                </t>
  </si>
  <si>
    <t>44175466</t>
  </si>
  <si>
    <t xml:space="preserve">ANGASPILCO CHINGUEL CRISTHIAN ROBERTO                                                               </t>
  </si>
  <si>
    <t>SERVICIO PROFESIONAL ESPECIALISTA EN INDAGACIONES DE MERCADO Y APOYO EN ADQUISICIONES DE BIENES Y CONTRATACIONES DE SERVICIOS PARA LA SUBGERENCIA DE ABASTECIMIENTO DE LA CGR</t>
  </si>
  <si>
    <t>46477507</t>
  </si>
  <si>
    <t xml:space="preserve">ANGELES DAVILA MARCO ANTONIO                                                                        </t>
  </si>
  <si>
    <t xml:space="preserve">PROFESIONAL EN DERECHO PARA EL OCI MP PAUCARTAMBO - GERENCIA REGIONAL DE CONTROL DE CUSCO                                                                                                                                                                 </t>
  </si>
  <si>
    <t>43575685</t>
  </si>
  <si>
    <t xml:space="preserve">ANGELO SOTO GUISSELLE                                                                               </t>
  </si>
  <si>
    <t xml:space="preserve">SERVICIOS DE UN PROFESIONAL ESPECIALISTA EN CONTRATACIONES EXCLUIDAS DEL AMBITO DE APLICACION DE LA LEY 30225                                                                                                                                             </t>
  </si>
  <si>
    <t>47171235</t>
  </si>
  <si>
    <t xml:space="preserve">ANGULO VERGARAY HENRY FILOMENO                                                                      </t>
  </si>
  <si>
    <t xml:space="preserve">CONTRATACION DE UN AUDITOR PARA EL OCI MP VILCASHUAMAN - GERENCIA REGIONAL DE CONTROL DE AYACUCHO                                                                                                                                                         </t>
  </si>
  <si>
    <t>70050176</t>
  </si>
  <si>
    <t xml:space="preserve">APAICO ROMERO MIREYA                                                                                </t>
  </si>
  <si>
    <t xml:space="preserve">CONTAR CON EL SERVICIO DE UN MEDICO CIRUJANOS PARA REALIZAR EL SERVICIO DE CONTROL GUBERNAMENTAL PARA LA GERENCIA REGIONAL DE CONTROL UCAYALI                                                                                                             </t>
  </si>
  <si>
    <t>41737734</t>
  </si>
  <si>
    <t xml:space="preserve">APARCANA REYNAGA ARNOLD FRED                                                                        </t>
  </si>
  <si>
    <t xml:space="preserve">SERVICIOS DE PROFESIONAL EN CONTABILIDAD, ECONOMIA, ADMINISTRACION, INGENIERIA                                                                                                                                                                            </t>
  </si>
  <si>
    <t>45390244</t>
  </si>
  <si>
    <t xml:space="preserve">APAZA CHALLCO REINALDO ALFREDO                                                                      </t>
  </si>
  <si>
    <t xml:space="preserve">CONTRATACION DE UN CONTADOR PARA QUE REALICE LABORES DE SERVICIO DE CONTROL VINCULADOS VINCULADOS AL GASTO PARA CONTROL GUBERNAMENTAL                                                                                                        </t>
  </si>
  <si>
    <t>04438448</t>
  </si>
  <si>
    <t xml:space="preserve">APAZA VENEGAS MARILU ZULEMA                                                                         </t>
  </si>
  <si>
    <t xml:space="preserve">SERVICIO DE UN PROFESIONAL PARA BRINDAR ASISTENCIA TECNICA                                                                                                                                                                                                </t>
  </si>
  <si>
    <t>09344806</t>
  </si>
  <si>
    <t xml:space="preserve">APONTE LECTOR ALBERTO SANTIAGO                                                                      </t>
  </si>
  <si>
    <t xml:space="preserve">SERVICIOS DE PROFESIONAL EN ARQUITECTURA PARA LA EJECUCION DE VISITA DE CONTROL EN LA GRC CUSCO POR LA EMERGENCIA SANITARIA.                                                                                                                              </t>
  </si>
  <si>
    <t>40171698</t>
  </si>
  <si>
    <t xml:space="preserve">ARAMBURU ARAUJO MARIBEL                                                                             </t>
  </si>
  <si>
    <t>ARQUITECTURA</t>
  </si>
  <si>
    <t xml:space="preserve">SERVICIO DE UN PROFESIONAL EN DERECHO PARA EL CONTROL SIMULT?NEO Y POSTERIOR A LA ADQUISICI?N DE BIENES Y SERVICIOS, POR LAS GERENCIAS REGIONALES DE LOS SECTORES SALUD Y EDUCACI?N DE LAMBAYEQUE                                                         </t>
  </si>
  <si>
    <t>47066209</t>
  </si>
  <si>
    <t xml:space="preserve">ARBULU DELGADO ENRIQUE ANGEL                                                                        </t>
  </si>
  <si>
    <t xml:space="preserve">CONTRATACION DE INGENIERO CIVIL PARA LA GERENCIA REGIONAL APURIMAC PARA LA AUDITORIA DE CUMPLIMIENTO AL HOSPITAL ANDAHUAYLAS- GASTO PARA EL CONTROL GUBERNAMETAL.                                                                            </t>
  </si>
  <si>
    <t>23976368</t>
  </si>
  <si>
    <t xml:space="preserve">ARBULU JURADO CESAR EDILBERTO                                                                       </t>
  </si>
  <si>
    <t xml:space="preserve">SERVICIOS DE UN PROFESIONAL EN DERECHO PARA LA EJECUCION DE CONTROL CONCURRENTE                                                                                                                                                                           </t>
  </si>
  <si>
    <t>43637322</t>
  </si>
  <si>
    <t xml:space="preserve">ARCE PONCE JUAN CARLOS                                                                              </t>
  </si>
  <si>
    <t xml:space="preserve">SERVICIO DE CONTROL GUBERNAMENTAL SOBRE LA EMERGENCIA SANITARIA POR EL COVID-19, PARA EL ORGANO DE CONTROL INSTITUCIONAL DE LA MUNICIPALIDAD PROVINCIAL DE REQUENA, BAJO EL AMBITO DE LA GERENCIA REGIONAL DE CONTROL DE LORETO.                          </t>
  </si>
  <si>
    <t>43839196</t>
  </si>
  <si>
    <t xml:space="preserve">AREVALO MEZA VICTOR FRANCISCO                                                                       </t>
  </si>
  <si>
    <t xml:space="preserve">SERVICIO DE UN ABOGADO                                                                                                                                                                                                                                    </t>
  </si>
  <si>
    <t>06798275</t>
  </si>
  <si>
    <t xml:space="preserve">ARGUEDAS CORNEJO YSELLA                                                                             </t>
  </si>
  <si>
    <t xml:space="preserve">PROFESIONAL DE LA CARRERA DE CONTABILIDAD PARA PARTICIPAR COMO INTEGRANTE DE LAS LABORES DE CONTROL POSTERIOR DEL ORGANO DE CONTROL INSTITUCIONAL DE LA MUNICIPALIDAD PROVINCIAL DE CUTERVO                                                  </t>
  </si>
  <si>
    <t>46099280</t>
  </si>
  <si>
    <t xml:space="preserve">ARIAS CALDERON DIANA VERONICA DEL SOCORRO                                                           </t>
  </si>
  <si>
    <t xml:space="preserve">CONTRATACION DEL SERVICIO DE 01 PROFESIONAL EN TRABAJO SOCIAL PARA LA GRC TACNA - COVID 19.                                                                                                                                                               </t>
  </si>
  <si>
    <t>00483652</t>
  </si>
  <si>
    <t xml:space="preserve">ARIAS SANTANA MARIA ALEXANDRA                                                                       </t>
  </si>
  <si>
    <t xml:space="preserve">CONTRATACION DE SERVICIOS DE UN (01) PROFESIONAL EN CONTABILIDAD PARA EL ORGANO DE CONTROL                                                                                                                                                                </t>
  </si>
  <si>
    <t xml:space="preserve">ARMAS DE LA CRUZ EVELYN JEANETH                                                                     </t>
  </si>
  <si>
    <t xml:space="preserve">SERVICIO DE UN PROFESIONAL PARA CONTROL EN EL AMBITO DE EMERGENCIA SANITARIA COVID-19                                                                                                                                                                     </t>
  </si>
  <si>
    <t>46209254</t>
  </si>
  <si>
    <t xml:space="preserve">AROCA SEVILLANO JULYANA MARICE                                                                      </t>
  </si>
  <si>
    <t xml:space="preserve">SERVICIOS DE UN CONTADOR O CARRERAS AFINES PARA QUE REALICE LABORES DE SERVICIO DE CONTROL VINCULADOS CON LA EMERGENCIA SANITARIA POR EL COVID-19 EN EL OCI DE LA GERENCIA REGIONAL DE EDUCACION DE MOQUEGUA                                              </t>
  </si>
  <si>
    <t>42852560</t>
  </si>
  <si>
    <t xml:space="preserve">AROHUANCA ANTAHUANACO BETHY VERLINA                                                                 </t>
  </si>
  <si>
    <t xml:space="preserve">SERVICIOS DE INGENIERO CIVIL PARA EL OCI DE LA MD J.L.B Y RIVERO PARA REALIZAR SERVICIOS DE CONTROL EN EL MARCO DE LA EMERGENCIA SANITARIA POR EL COVID-19                                                                                   </t>
  </si>
  <si>
    <t>29383628</t>
  </si>
  <si>
    <t xml:space="preserve">ARRATIA LARICO BERNARDINO JUAN                                                                      </t>
  </si>
  <si>
    <t>44151556</t>
  </si>
  <si>
    <t xml:space="preserve">ASENJO FERNANDEZ BERENIZ EFIGENIA                                                                   </t>
  </si>
  <si>
    <t xml:space="preserve">LOCACION DE SERVICIOS UN ABOGADO                                                                                                                                                                                                                          </t>
  </si>
  <si>
    <t>73663418</t>
  </si>
  <si>
    <t xml:space="preserve">ASSERETO TAPIA SILVANA LUCIA                                                                        </t>
  </si>
  <si>
    <t xml:space="preserve">CONTRATAR EL SERVICIO DE UN PROFESIONAL PARA LA GERENCIA DE CAPITAL HUMANO, QUIEN REALIZARA EL                                                                                                                                                            </t>
  </si>
  <si>
    <t>06788615</t>
  </si>
  <si>
    <t xml:space="preserve">ASTE NUÑEZ MIGUEL MARTIN                                                                            </t>
  </si>
  <si>
    <t xml:space="preserve">ANALISTA DE PROGRAMACION                                                                                                                                                                                                                                  </t>
  </si>
  <si>
    <t>46837236</t>
  </si>
  <si>
    <t xml:space="preserve">ATAYAURI CALDERON RONNIER                                                                           </t>
  </si>
  <si>
    <t>NO</t>
  </si>
  <si>
    <t xml:space="preserve">CONTRATACION DE SERVICIOS DE UN (1) PROFESIONAL EN CONTABILIDAD PARA EL ORGANO DE CONTROL                                                                                                                                                                 </t>
  </si>
  <si>
    <t xml:space="preserve">AUCASI HUANCA AIDA ELENA                                                                            </t>
  </si>
  <si>
    <t xml:space="preserve">ESPECIALISTA EN ASISTENCIA FUNCIONAL A LOS SISTEMAS ADMINISTRATIVOS - SUBGERENCIA DE ABASTECIMIENTO                                                                                                                                                       </t>
  </si>
  <si>
    <t>43146664</t>
  </si>
  <si>
    <t xml:space="preserve">AVALOS CUSI ANTONIO                                                                                 </t>
  </si>
  <si>
    <t xml:space="preserve">CONTRATACION DE UN PROFESIONAL EN CONTABILIDAD PARA QUE BRINDE APOYO EN LAS LABORES DE SERVICIOS DE CONTROL                                                                                                                                               </t>
  </si>
  <si>
    <t>40341034</t>
  </si>
  <si>
    <t xml:space="preserve">AYCAYA VELASQUEZ JOHN OMAR                                                                          </t>
  </si>
  <si>
    <t xml:space="preserve">PROFESIONAL EN PSICOLOGIA , SUBGERENCIA DE BIENESTAR Y RELACIONES LABORALES                                                                                                                                                                               </t>
  </si>
  <si>
    <t>40659566</t>
  </si>
  <si>
    <t xml:space="preserve">AYLLON AREVALO ELENA GUISELLA                                                                       </t>
  </si>
  <si>
    <t>PSICOLOGIA</t>
  </si>
  <si>
    <t xml:space="preserve">SERVICIO DE SOPORTE TECNICO-ECONOMICO EN LA FASE DE FORMULACION Y EVALUACION                                                                                                                                                                 </t>
  </si>
  <si>
    <t>41541888</t>
  </si>
  <si>
    <t xml:space="preserve">AYRAMPO SAAVEDRA WILBER MARTIN                                                                      </t>
  </si>
  <si>
    <t xml:space="preserve">SERVICIO DE CONDUCTOR DE VEHICULO                                                                                                                                                                                                                         </t>
  </si>
  <si>
    <t>09715774</t>
  </si>
  <si>
    <t xml:space="preserve">AZALDE ROMAN PAUL                                                                                   </t>
  </si>
  <si>
    <t>23964334</t>
  </si>
  <si>
    <t xml:space="preserve">BACA HERMOZA JUANA MARIA                                                                            </t>
  </si>
  <si>
    <t xml:space="preserve">SERVICIO DE UNA PERSONA NATURAL QUE REALICE LA EJECUCION DE PROCESOS FINANCIEROS PARA EL AREA DE TESORERIA EN EL MARCO DE LA EMERGENCIA SANITARIA POR EL COVID-19                                                                                         </t>
  </si>
  <si>
    <t>45031204</t>
  </si>
  <si>
    <t xml:space="preserve">BALVIN BENDEZU LUDY MASSIELY                                                                        </t>
  </si>
  <si>
    <t>SERVICIO DE UN PROFESIONAL DE ENFERMERIA CON EL PROPOSITO DE EJECUTAR ACCIONES DE APOYO SOBRE LA EMERGENCIA SANITARIA DECLARADA POR EL MINISTERIO DE SALUD DEBIDO A LA EXISTENCIA DEL COVID-19 EN LA GERENCIA REGIONAL DE CONTROL DE CAJAMARCA</t>
  </si>
  <si>
    <t>44066086</t>
  </si>
  <si>
    <t xml:space="preserve">BARBOZA CHUQUILIN ESTHER JUDITH                                                                     </t>
  </si>
  <si>
    <t>ENFERMERIA</t>
  </si>
  <si>
    <t>LICENCIADO EN ENFERMERIA</t>
  </si>
  <si>
    <t xml:space="preserve">CONTRATACION DE UN ABOGADO - GERENCIA REGIONAL DE CONTROL DE AYACUCHO                                                                                                                                                                                     </t>
  </si>
  <si>
    <t>41988854</t>
  </si>
  <si>
    <t xml:space="preserve">BARBOZA FLORES MARIBEL                                                                              </t>
  </si>
  <si>
    <t xml:space="preserve">CONTRATAR EL SERVICIO DE ABOGADO- GERENCIA REGIONAL DE CONTROL DE UCAYALI                                                                                                                                                                                 </t>
  </si>
  <si>
    <t>71430138</t>
  </si>
  <si>
    <t xml:space="preserve">BARDALES BARBARAN MARTHA                                                                            </t>
  </si>
  <si>
    <t xml:space="preserve">PROFESIONAL EN PSICOLOGIA                                                                                                                                                                                                                                 </t>
  </si>
  <si>
    <t>08194600</t>
  </si>
  <si>
    <t xml:space="preserve">BARDELLI CORIGLIANO MARIA GINA                                                                      </t>
  </si>
  <si>
    <t xml:space="preserve">CONTRATACION DE LOCACION                                                                                                                                                                                                                                  </t>
  </si>
  <si>
    <t>43912416</t>
  </si>
  <si>
    <t xml:space="preserve">BARJA HUAROC JULISSA BETZY                                                                          </t>
  </si>
  <si>
    <t xml:space="preserve">SERVICIOS DE CONTROL SIMULTANEO Y POSTERIOR DEL PLAN NACIONAL DE CONTROL 2020 DE LA GERENCIA REGIONAL DE CONTROL DE ANCASH - OFICINA DE ENLACE CHIMBOTE.                                                                                                  </t>
  </si>
  <si>
    <t>42496470</t>
  </si>
  <si>
    <t xml:space="preserve">BARRETO GONZALES MIRIAM JOHAN                                                                       </t>
  </si>
  <si>
    <t xml:space="preserve">CONTRATAR LOS SERVICIOS DE UN ESPECIALISTA EN SISTEMAS INFORMATICOS COMO ANALISTA PROGRAMADOR RESPONSABLE DE REALIZAR EL DESARROLLO DE ADECUACIONES DEL SGD, QUE SON NECESARIAS DURANTE EL ESTADO DE EMERGENCIA SANITARIA POR EL COVID.                   </t>
  </si>
  <si>
    <t>70313883</t>
  </si>
  <si>
    <t xml:space="preserve">BARRIOS LAMBRUSCHINI DANIEL EDUARDO                                                                 </t>
  </si>
  <si>
    <t xml:space="preserve">SERVICIO DE ABOGADO PARA EL OCI DE LA MD J.L.B Y RIVERO PARA REALIZAR SERVICIOS  DE CONTROL EN MARCO DE LA EMERGENCIA SANITARIA POR EL COVID-19                                                                                              </t>
  </si>
  <si>
    <t>41009102</t>
  </si>
  <si>
    <t xml:space="preserve">BARTES CALCINA ROLANDO JAVIER                                                                       </t>
  </si>
  <si>
    <t xml:space="preserve">BARZOLA MEZA BLAS                                                                                   </t>
  </si>
  <si>
    <t xml:space="preserve">CONTRATACION DEL SERVICIO DE APOYO EN LA GESTION, EVALUACION Y REVISION DE FORMAS DE LOS INFORMES DE CONTROL REMITIDOS POR LAS UNIDADES ORGANICAS DE LA CGR                                                                                               </t>
  </si>
  <si>
    <t>45485535</t>
  </si>
  <si>
    <t xml:space="preserve">BAUMANN NOBLEJAS MAIKA LEXA                                                                         </t>
  </si>
  <si>
    <t xml:space="preserve">SERVICIO PROFESIONAL DE CONDUCTOR DE TV Y PRODUCTOR PERIODISTICO DEL PROGRAMA CONTRALORIA TV                                                                                                                                                              </t>
  </si>
  <si>
    <t>10797543</t>
  </si>
  <si>
    <t xml:space="preserve">BECERRA VILLAR LIZA MIRELLA                                                                         </t>
  </si>
  <si>
    <t>CIENCIAS DE LA COMUNICACION</t>
  </si>
  <si>
    <t xml:space="preserve">SERVICIO DE UN PROFESIONAL TITULADO EN INGENIERIA CIVIL PARA LA PARTICIPACION SERVICIO DE CONTROL SIMULTANEO Y POSTERIOR GRC UCAYALI                                                                                                                      </t>
  </si>
  <si>
    <t>41075815</t>
  </si>
  <si>
    <t xml:space="preserve">BEDOYA GUIMAS MIGUEL ANGEL                                                                          </t>
  </si>
  <si>
    <t xml:space="preserve">CONTRATACION DE SERVICIOS DE UN (01) PROFESIONAL EN CONTABILIDAD PARA EL OCI DE LA MUNICIPALIDAD PROVINCIAL DE SATIPO PARA REALIZAR SERVICIO DE CONTROL SIMULT?NEO EN EL MARCO DE LA EMERGENCIA NACIONAL                                                  </t>
  </si>
  <si>
    <t xml:space="preserve">BELLIDO MEZA JUNIOR FRANK                                                                           </t>
  </si>
  <si>
    <t xml:space="preserve">PERSONAL DE APOYO PARA LEVANTAMIENTO DE INFORMACION DE BIENES PATRIMONIALES                                                                                                                                                                               </t>
  </si>
  <si>
    <t>07460129</t>
  </si>
  <si>
    <t xml:space="preserve">BELTRAN ANICAMA PEDRO JESUS                                                                         </t>
  </si>
  <si>
    <t>ESTUDIANTE DE INGENIERIA ELECTRONICA</t>
  </si>
  <si>
    <t xml:space="preserve">CONTRATACION DE PROFESIONAL ESPECIALISTA EN LOGISTICA PARA EJECUCION CONTRACTUAL                                                                                                                                                                          </t>
  </si>
  <si>
    <t>30862589</t>
  </si>
  <si>
    <t xml:space="preserve">BENAVENTE VELARDE HECTOR JAVIER                                                                     </t>
  </si>
  <si>
    <t xml:space="preserve">CONTRATACIÓN DE UN ESPECIALISTA                                                                                                                                                                                                                           </t>
  </si>
  <si>
    <t>41259615</t>
  </si>
  <si>
    <t xml:space="preserve">BENITES VELA LUIS ERNESTO                                                                           </t>
  </si>
  <si>
    <t xml:space="preserve">SERVICIO PARA EL PARA EL AN?LISIS, REVISI?N Y SISTEMATIZACI?N DE INFORMACI?N DE LA GERENCIA DE CAPITAL HUMANO EN EL MARCO DE LA EMERGENCIA SANITARIA NACIONAL POR EL COVID-19.                                                                            </t>
  </si>
  <si>
    <t>70221305</t>
  </si>
  <si>
    <t xml:space="preserve">BERAUN CHAMORRO CHRISTIAN MICHAEL                                                                   </t>
  </si>
  <si>
    <t>42398908</t>
  </si>
  <si>
    <t xml:space="preserve">BERMUDEZ GONZALES MARCO ANTONIO                                                                     </t>
  </si>
  <si>
    <t xml:space="preserve">CONTRATACION DE UN (1) PROFESIONAL EN INGENIERIA CIVIL PARA LA EJECUCION DE LOS SERVICIOS DE CONTROL GUBERNAMENTAL SOBRE LA EMERGENCIA SANITARIA POR EL COVID-19, GRC LORETO                                                                              </t>
  </si>
  <si>
    <t>43795734</t>
  </si>
  <si>
    <t xml:space="preserve">BERNAL FAJARDO YOHANA VANESSA                                                                       </t>
  </si>
  <si>
    <t xml:space="preserve">SERVICIO DE UN MEDICO CIRUJANO PARA OCI DEL HOSPITAL DE APOYO DE MARIA AUXILIADORA - POR EL COVID-19.                                                                                                                                                     </t>
  </si>
  <si>
    <t>09674283</t>
  </si>
  <si>
    <t xml:space="preserve">BERNAL GALVEZ CHRISTIAN EDUARDO                                                                     </t>
  </si>
  <si>
    <t xml:space="preserve">CONTRATACION DEL SERVICIO DE UN PROFESIONAL EN CONTABILIDAD A FIN DE QUE BRINDE APOYO EN LA PROGRAMACION Y EJECUCION OCI HUAURA                                                                                                                           </t>
  </si>
  <si>
    <t>71448766</t>
  </si>
  <si>
    <t xml:space="preserve">BERNAL MANDAMIENTO CARLOS OKY                                                                       </t>
  </si>
  <si>
    <t xml:space="preserve">SERVICIO DE RECEPCION Y CLASIFICACION DE DOCUMENTOS PARA LA GENERACION Y RECEPCION DE VALIJAS - SUB GERENCIA DE GESTION DOCUMENTARIA                                                                                                                      </t>
  </si>
  <si>
    <t>41206769</t>
  </si>
  <si>
    <t xml:space="preserve">BLAS LEON HEBERT ELIAS                                                                              </t>
  </si>
  <si>
    <t>46652255</t>
  </si>
  <si>
    <t xml:space="preserve">BLAS QUIROZ ROSA GABRIELA GERALDINE                                                                 </t>
  </si>
  <si>
    <t xml:space="preserve">PROFESIONAL EN CONTABILIDAD                                                                                                                                                                                                                               </t>
  </si>
  <si>
    <t>18085733</t>
  </si>
  <si>
    <t xml:space="preserve">BOHUYTRON SOLANO CARLOS ARMANDO                                                                     </t>
  </si>
  <si>
    <t xml:space="preserve">INGENIERO CIVIL PARA CONTROL POSTERIOR- GERENCIA REGIONAL DE CONTROL DE CAJAMARCA                                                                                                                                                                         </t>
  </si>
  <si>
    <t>42041757</t>
  </si>
  <si>
    <t xml:space="preserve">BOÑON MENDOZA OSCAR ANTONIO                                                                         </t>
  </si>
  <si>
    <t>71213576</t>
  </si>
  <si>
    <t xml:space="preserve">BORDA GAMARRA TANIA                                                                                 </t>
  </si>
  <si>
    <t xml:space="preserve">SERVICIOS DE UN ABOGADO PARA EL OCI DE LA GERENCIA REGIONAL DE EDUCACION DE AREQUIPA PARA REALIZAR SERVICIOS DE CONTROL EN MARCO DE LA EMERGENCIA SANITARIA DADA LA ACTUAL COYUNTURA ECONOMICA                                               </t>
  </si>
  <si>
    <t>46081643</t>
  </si>
  <si>
    <t xml:space="preserve">BOZA GONZALEZ HEIDY GIANNINA                                                                        </t>
  </si>
  <si>
    <t xml:space="preserve">SERVICIOS DE UN ABOGADO CON CONOCIMIENTOS EN PROCESOS JUDICIALES CON INCIDENCIA EN MATERIA CIVIL EN MARCO DE LA EMERGENCIA SANITARIA POR EL COVID-19                                                                                         </t>
  </si>
  <si>
    <t>09433664</t>
  </si>
  <si>
    <t xml:space="preserve">BRAVO AMES MARILU GIOVANNA                                                                          </t>
  </si>
  <si>
    <t xml:space="preserve">SERVICIO DE UN PROFESIONAL EN INGENIERIA CIVIL PARA CONTROL EN EL AMBITO DE EMERGENCIA SANITARIA COVID-19                                                                                                                                                 </t>
  </si>
  <si>
    <t>47078924</t>
  </si>
  <si>
    <t xml:space="preserve">BRAVO CUEVA JEAN CARLOS ANSELMO                                                                     </t>
  </si>
  <si>
    <t xml:space="preserve">CONTRATACION DE CONTADOR PARA EL OCI DE LA MUNICIPALIDAD PROVINCIAL DE HUAMALIES                                                                                                                                                             </t>
  </si>
  <si>
    <t>46720490</t>
  </si>
  <si>
    <t xml:space="preserve">BRAVO JAIMES ROY MARVIN                                                                             </t>
  </si>
  <si>
    <t xml:space="preserve">CONTRATACION DE INGENIERO SANITARIO                                                                                                                                                                                                                       </t>
  </si>
  <si>
    <t>42825956</t>
  </si>
  <si>
    <t xml:space="preserve">BRAVO ROJAS ELIOT MARAT                                                                             </t>
  </si>
  <si>
    <t xml:space="preserve">SERVICIO DE (01) PROFESIONAL EN DERECHO PARA DESARROLLAR SERVICIOS DE CONTROL POSTERIOR Y ELABORACION DE INFORMES DE CONTROL EN EL OCI MD DE LURIGANCHO EN MARCO DE LA EMERGENCIA SANITARIA                                                  </t>
  </si>
  <si>
    <t>41186243</t>
  </si>
  <si>
    <t xml:space="preserve">BREA MEZA SUSAN CLAUDIA YULIANA                                                                     </t>
  </si>
  <si>
    <t xml:space="preserve">SERVICIO PROFESIONAL EN CONTABILIDAD PARA EFECTUAR LA REVISION Y CONTROL DE CALIDAD SOLICITADO POR LA GERENCIA DE CONTROL POLITICO INSTITUCIONAL Y ECONOMICO DE LA CGR                                           </t>
  </si>
  <si>
    <t>09148784</t>
  </si>
  <si>
    <t xml:space="preserve">BRETONECHE MONTOYA CARLOS ALBERTO                                                                   </t>
  </si>
  <si>
    <t xml:space="preserve">SERVICIO DE 01 CHOFER PARA EL VEHICULO DE PLACA N EAA 915, PARA EL TRASLADO EXCLUSIVO DE COLABORADORES QUE ESTAN A CARGO DEL CONTROL SIMULTANEO                                                                                                           </t>
  </si>
  <si>
    <t>10638483</t>
  </si>
  <si>
    <t xml:space="preserve">BUENDIA LOZANO JAMES MICHEL                                                                         </t>
  </si>
  <si>
    <t xml:space="preserve">PROFESIONAL PARA EJECUCION DE LABORES DE CONTROL                                                                                                                                                                                                          </t>
  </si>
  <si>
    <t>45061325</t>
  </si>
  <si>
    <t xml:space="preserve">BUSTAMANTE HUAMAN MILENI                                                                            </t>
  </si>
  <si>
    <t xml:space="preserve">SERVICIOS DE UN PROFESIONAL PARA MONITOR CIUDADANO, PARA LA GERENCIA REGIONAL DE CONTROL DE LORETO                                                                                                                                                        </t>
  </si>
  <si>
    <t>45221427</t>
  </si>
  <si>
    <t xml:space="preserve">CABALLERO GONZALES JUNIOR'S CHRISTIAN                                                               </t>
  </si>
  <si>
    <t xml:space="preserve">CONTRATAR EL SERVICIO DE UN PROFESIONAL EN CONTABILIDAD PARA VALIDACI?N Y SEGUIMIENTO MEDIANTE EL REGISTRO ADMINISTRATIVO DE LAS ORDENES DE SERVICIO Y DE LOS REEMBOLSOS DE LA CAJA CHICA DE LAS UNIDADES ORGANICAS, DE LAS OPERACIONES - GAD             </t>
  </si>
  <si>
    <t>32109303</t>
  </si>
  <si>
    <t xml:space="preserve">CABELLO CALERO SUSSY ELIZABETH                                                                      </t>
  </si>
  <si>
    <t>40538482</t>
  </si>
  <si>
    <t xml:space="preserve">CABRERA ESCALANTE CARMINA                                                                           </t>
  </si>
  <si>
    <t xml:space="preserve">SERVICIO DE UN PROFESIONAL EN INGENIERIA PARA EL AREA DE CONTROL PATRIMONIAL Y ALMACEN                                                                                                                                                                    </t>
  </si>
  <si>
    <t>09600265</t>
  </si>
  <si>
    <t xml:space="preserve">CACERES TORRES DANIEL ENRIQUE                                                                       </t>
  </si>
  <si>
    <t xml:space="preserve">SERVICIO DE UN PROFESIONAL, PARA PARTICIPAR COMO ESPECIALISTA DE AUDITORIA EN LOS SERVICIOS DE CONTROL POSTERIOS Y SIMULTANEO EN EL OCI MP DE SAN PABLO                                                                                                   </t>
  </si>
  <si>
    <t>40491600</t>
  </si>
  <si>
    <t xml:space="preserve">CACHI CONDORLUCHO JORGE ARMANDO                                                                     </t>
  </si>
  <si>
    <t xml:space="preserve">SERVICIO DE UN (1) PROFESIONAL EN CONTABILIDAD PARA PARTICIPAR EN SERVICIOS DE CONTROL EN LA GERENCIA DE EDUCACION EN MARCO DE LA EMERGENCIA SANITARIA                                                                                       </t>
  </si>
  <si>
    <t>40784334</t>
  </si>
  <si>
    <t xml:space="preserve">CACHO ZAPATA NORMA LIZ                                                                              </t>
  </si>
  <si>
    <t xml:space="preserve">SERVICIO DE 01 PROFESIONAL DE ENFERMERIA PARA LA GRC ICA - COVID 19.                                                                                                                                                                                      </t>
  </si>
  <si>
    <t>46194022</t>
  </si>
  <si>
    <t xml:space="preserve">CAJO GIRAO ANACLAUDIA ELIZABETH                                                                     </t>
  </si>
  <si>
    <t xml:space="preserve">SERVICIO DE FORMACION EN COMUNICACION AUDIOVISUAL QUE POSEA EXPERIENCIA EN EL REGISTRO Y PROCESAMIENTO DE MATERIAL AUDIOVISUAL, EN EL MARCO COVID                                                                                                         </t>
  </si>
  <si>
    <t>42089491</t>
  </si>
  <si>
    <t xml:space="preserve">CALATAYUD ESPINOZA HIDALGO                                                                          </t>
  </si>
  <si>
    <t xml:space="preserve">SERVICIOS DE PROFESIONAL EN CONTABILIDAD, ECONOMIA, ADMINISTRACION, INGENIERIA INDUSTRIAL LABORES OCI PROVINCIA DE CANAS                                                                                                                                  </t>
  </si>
  <si>
    <t>40847345</t>
  </si>
  <si>
    <t xml:space="preserve">CALCIN COYLA LUISA DORIS                                                                            </t>
  </si>
  <si>
    <t>SERVICIO DE UN ABOGADO PARA LA ATENCION DE PEDIDOS DE CONGRESISTAS DE LA REPUBLICA Y EVALUACION DE DENUNCIAS DE ACUERDO A LAS COMPETENCIAS DEL SISTEMA NACIONAL DE CONTROL SOLICITADO POR LA GERENCIA REGIONAL DE CONTROL DE AMAZONAS DE LA CGR</t>
  </si>
  <si>
    <t>73475465</t>
  </si>
  <si>
    <t xml:space="preserve">CALDERON BECERRA LEIDY TANIA                                                                        </t>
  </si>
  <si>
    <t xml:space="preserve">CONTRATACION DE UN PROFESIONAL EN DERECHO PARA QUE BRINDE APOYO EN LA EVALUACION DE DENUNCIAS Y LABORES DE SERVICIO DE CONTROL EN LA GERENCIA REGIONAL DE CONTROL DE MOQUEGUA.                                                                            </t>
  </si>
  <si>
    <t>71539020</t>
  </si>
  <si>
    <t xml:space="preserve">CALDERON MURRIEL PAMELA JESUS                                                                       </t>
  </si>
  <si>
    <t xml:space="preserve">ELECTRICISTA                                                                                                                                                                                                                                              </t>
  </si>
  <si>
    <t>10505750</t>
  </si>
  <si>
    <t xml:space="preserve">CALLUPE GASPAR JORGE LUIS                                                                           </t>
  </si>
  <si>
    <t>46360668</t>
  </si>
  <si>
    <t xml:space="preserve">CALVAY CRUZ DIANA IRIS                                                                              </t>
  </si>
  <si>
    <t xml:space="preserve">SERVICIO DE UN PROFESIONAL CON CONOCIMIENTOS EN PROCESOS CIVILES, CONCILIACION EXTRAJUDICIAL Y ARBITRAJE PARA LA SUPERVISION Y SEGUIMIENTO DE LOS CASOS A CARGO DE LA PROCURADURIA PUBLICA DE LA CGR             </t>
  </si>
  <si>
    <t>08416962</t>
  </si>
  <si>
    <t xml:space="preserve">CAMBA BABETON JULIO CESAR                                                                           </t>
  </si>
  <si>
    <t xml:space="preserve">APOYO EN EL DESARROLLO DE LOS MECANISMOS- SUBGERENCIA DE PARTICIPACION CIUDADANA                                                                                                                                                                          </t>
  </si>
  <si>
    <t>71037209</t>
  </si>
  <si>
    <t xml:space="preserve">CAMPOS CACERES SALLY DARISSA                                                                        </t>
  </si>
  <si>
    <t>46005609</t>
  </si>
  <si>
    <t xml:space="preserve">CANCHIS COPPOLA CARMEN ROSA MILAGRITOS                                                              </t>
  </si>
  <si>
    <t xml:space="preserve">CANDIOTTI LOAYZA EDSON ROGER                                                                        </t>
  </si>
  <si>
    <t xml:space="preserve">APOYO PARA LEVANTAMIENTO DE INFORMACION DE LOS BIENES PATRIMONIALES                                                                                                                                                                                       </t>
  </si>
  <si>
    <t>75574631</t>
  </si>
  <si>
    <t xml:space="preserve">CANO ADVINCULA ABEL VIDAL                                                                           </t>
  </si>
  <si>
    <t xml:space="preserve">SERVICIOS DE UN PROFESIONAL EN INGENIERIA CIVIL PARA LA EJECUCION DE CONTROL CONCURRENTE PARA EL OCI DE LA MUNICIPALIDAD PROVINCIAL DE CHUMBIVILCAS, EN EL MARCO DE LA EMERGENCIA SANITARIA POR COVID-19                                                  </t>
  </si>
  <si>
    <t>72779590</t>
  </si>
  <si>
    <t xml:space="preserve">CANO MENDOZA WALTER AUGUSTO                                                                         </t>
  </si>
  <si>
    <t xml:space="preserve">CONTRATACION DE SERVICIOS DE UN (1) PROFESIONAL PARA EL OCI DE LA MP DE TARMA, PARA CONTROL SIMULTANEO Y POSTERIOR EN EL MARCO DE LA EMERGENCIA                                                                                                           </t>
  </si>
  <si>
    <t xml:space="preserve">CAPARACHIN FERNANDEZ DEISY LUCY                                                                     </t>
  </si>
  <si>
    <t xml:space="preserve">CONTRATACION DEL SERVICIO DE 01 PROFESIONAL EN TRABAJO SOCIAL PARA LA GRC MOQUEGUA - COVID 19.                                                                                                                                                            </t>
  </si>
  <si>
    <t>40197045</t>
  </si>
  <si>
    <t xml:space="preserve">CAPQUEQUI CONDORI CELIA MARUJA                                                                      </t>
  </si>
  <si>
    <t xml:space="preserve">CONTRATACION DE SERVICIO DE ESPECIALISTA REGIONAL DE AUDIENCIAS PUBLICAS PARA LA GRC ICA.                                                                                                                                                                 </t>
  </si>
  <si>
    <t>22319039</t>
  </si>
  <si>
    <t xml:space="preserve">CARBAJAL MEDRANO GIOVANNA GEORGINA                                                                  </t>
  </si>
  <si>
    <t xml:space="preserve">LOCACION                                                                                                                                                                                                                                                  </t>
  </si>
  <si>
    <t>44533424</t>
  </si>
  <si>
    <t xml:space="preserve">CARBAJAL MORALES ELIZABETH NELLY                                                                    </t>
  </si>
  <si>
    <t xml:space="preserve">SERVICIOS DE UN ABOGADO PARA QUE REALICE LABORES DE SERVICIO DE CONTROL VINCULADOS PARA EL OCI DE LA GERENCIA REGIONAL DE SALUD DE MOQUEGUA                                                                                                               </t>
  </si>
  <si>
    <t>46063126</t>
  </si>
  <si>
    <t xml:space="preserve">CARDENAZ CHIPANA CARLOS FERNANDO                                                                    </t>
  </si>
  <si>
    <t xml:space="preserve">DIGITALIZACION DE FICHAS DE LEVANTAMIENTO                                                                                                                                                                                                                 </t>
  </si>
  <si>
    <t>73116190</t>
  </si>
  <si>
    <t xml:space="preserve">CARMELO POLO LUIS ALBERTO                                                                           </t>
  </si>
  <si>
    <t xml:space="preserve">ESPECIALISTA EN EJECUCION CONTRACTUAL                                                                                                                                                                                                                     </t>
  </si>
  <si>
    <t>42760721</t>
  </si>
  <si>
    <t xml:space="preserve">CARPIO ZUÑIGA JUAN BRAULIO                                                                          </t>
  </si>
  <si>
    <t xml:space="preserve">GESTOR LOGISTICO                                                                                                                                                                                                                                          </t>
  </si>
  <si>
    <t>40536796</t>
  </si>
  <si>
    <t xml:space="preserve">CARRASCO CUYA FANNY JULIAANA                                                                        </t>
  </si>
  <si>
    <t xml:space="preserve">SERVICIO DE 01 PROFESIONAL DE ENFERMERIA PARA LA GRC LAMBAYEQUE - COVID 19.                                                                                                                                                                               </t>
  </si>
  <si>
    <t>44913347</t>
  </si>
  <si>
    <t xml:space="preserve">CARRILLO CUMPA VIOLETA LISSET                                                                       </t>
  </si>
  <si>
    <t xml:space="preserve">SERVICIO COMO ASISTENTE LEGAL PARA LA SECRETARIA GENERAL DE LA CGR CON O/S 0000710 RH/ E001-33                                                                                                                                                </t>
  </si>
  <si>
    <t>42318801</t>
  </si>
  <si>
    <t xml:space="preserve">CARRION PEREZ ERBER JAIDER                                                                          </t>
  </si>
  <si>
    <t>COMPUTACION E INFORMATICA</t>
  </si>
  <si>
    <t xml:space="preserve">CONTRATACION DE UN (1) ESPECIALISTA EN DERECHO PARA LABORES DE SERVICIOS DE CONTROL EN LA GERENCIA REGIONAL DE CONTROL DE PASCO.                                                                                                                          </t>
  </si>
  <si>
    <t>41606192</t>
  </si>
  <si>
    <t xml:space="preserve">CASAS CORDOVA RICARDO AUGUSTO                                                                       </t>
  </si>
  <si>
    <t xml:space="preserve">SERVICIO DE 01 PROFESIONAL DE ENFERMERIA PARA LA GRC HUANCAVELICA - COVID 19.                                                                                                                                                                             </t>
  </si>
  <si>
    <t>46720445</t>
  </si>
  <si>
    <t xml:space="preserve">CASAS LLANCO JUAN CARLOS                                                                            </t>
  </si>
  <si>
    <t xml:space="preserve">CONTRATAR EL SERVICIO DE UN PROFESIONAL EN INGENIERIA ELECTROMECANICA O MECANICA-ELECTRICA                                                                                                                                                                </t>
  </si>
  <si>
    <t>21545878</t>
  </si>
  <si>
    <t xml:space="preserve">CASIA ORELLANA VLADIMIR                                                                             </t>
  </si>
  <si>
    <t xml:space="preserve">CONTRATACION DE UN (1) PROFESIONAL EN INGENIERIA CIVIL PARA QUE PARTICIPE COMO JEFE O INTEGRANTE DE COMISION EN LA EJECUCION DE SERVICIOS DE CONTROL SIMULTANEO A LA ADQUISICION DE BIENES, SERVICIOS Y OBRAS EMERGENCIA SANITARIA COVID-19               </t>
  </si>
  <si>
    <t>45768123</t>
  </si>
  <si>
    <t xml:space="preserve">CASTILLO DAMASO SERGIO PIERRE                                                                       </t>
  </si>
  <si>
    <t xml:space="preserve">CONTRATACION DE SERVICIOS DE UN (1) PROFESIONAL EN CONTABILIDAD PARA EL OCI DE LA MUNICIPALIDAD PROVINCIAL DE CHUPACA PARA LA REALIZACI?N DE LOS SERVICIOS DE CONTROL SIMULT?NEO Y CONTROL POSTERIOR EN EL MARCO DE LA EMERGENCIA NACIONAL                </t>
  </si>
  <si>
    <t xml:space="preserve">CASTILLO MANYARI MILAGRITOS MERCEDES                                                                </t>
  </si>
  <si>
    <t xml:space="preserve">CONTRATACION DEL SERVICIO DE UN ANALISTA DE MESA DE PARTES, PARA LOS TRAMITES FISICOS Y VIRTUAL                                                                                                                                                           </t>
  </si>
  <si>
    <t>41178467</t>
  </si>
  <si>
    <t xml:space="preserve">CASTILLO RAMIREZ JORGE ALBERTO                                                                      </t>
  </si>
  <si>
    <t xml:space="preserve">SERVICIO DE UN PROFESIONAL EN CONTABILIDAD O ADMINISTRACION O ECONOMIA PARA SERVICICO DE CONTROL GUBERNAMENTAL LOS RECURSOS PUBLICOS - COVID19                                                                                                            </t>
  </si>
  <si>
    <t>46514194</t>
  </si>
  <si>
    <t xml:space="preserve">CASTILLO TENORIO EDIN                                                                               </t>
  </si>
  <si>
    <t xml:space="preserve">CONTRATACION DE LOCACION DE SERVICIOS                                                                                                                                                                                                                     </t>
  </si>
  <si>
    <t>07523072</t>
  </si>
  <si>
    <t xml:space="preserve">CASTRO BRICEÑO CLAUDIA JANET                                                                        </t>
  </si>
  <si>
    <t>44673534</t>
  </si>
  <si>
    <t xml:space="preserve">CATACHUNGA TERRONES MARLON JOSE                                                                     </t>
  </si>
  <si>
    <t xml:space="preserve">CONTRATACION DEL SERVICIO DE OPERADOR PARA EL ARMADO DE DOCUMENTOS INTERNOS DE LA CGR PARA LA LINEA DE PRODUCCION DE MICROFORMAS                                                                                                                          </t>
  </si>
  <si>
    <t>47719823</t>
  </si>
  <si>
    <t xml:space="preserve">CATACORA ALFARO RONALD SMIT                                                                         </t>
  </si>
  <si>
    <t xml:space="preserve">CONTRATACION DEL SERVICIO DE 01 PROFESIONAL EN TRABAJO SOCIAL PARA LA GRC AYACUCHO - COVID 19.                                                                                                                                                            </t>
  </si>
  <si>
    <t>70021192</t>
  </si>
  <si>
    <t xml:space="preserve">CAUTI QUISPE JACQUELYN                                                                              </t>
  </si>
  <si>
    <t xml:space="preserve">BACHILLER DE CONTABILIDAD - GERENCIA REGIONAL DE CONTROL DE CAJAMARCA                                                                                                                                                                                     </t>
  </si>
  <si>
    <t>46821241</t>
  </si>
  <si>
    <t xml:space="preserve">CERQUIN QUISPE DINA JANET                                                                           </t>
  </si>
  <si>
    <t>46250909</t>
  </si>
  <si>
    <t xml:space="preserve">CERRATE RAMOS ANGELLA MICHELLE                                                                      </t>
  </si>
  <si>
    <t xml:space="preserve">CONTRATACION DEL SERVICIO DE UN (1) PROFESIONAL EN CONTABILIDAD PARA PARTICIPAR COMO INTEGRANTE EN LA EJECUCION DE SERVICIOS DE CONTROL SIMULTANEO                                                                                                        </t>
  </si>
  <si>
    <t>73004184</t>
  </si>
  <si>
    <t xml:space="preserve">CERRATO PAREDES YOSEPH CESAR                                                                        </t>
  </si>
  <si>
    <t xml:space="preserve">SERVICIOS DE ANALISIS Y EVALUACION LEGAL DE LA EJECUCION FISICA Y FINANCIERA DEL GASTO PUBLICO                                                                                                                                                            </t>
  </si>
  <si>
    <t>40754529</t>
  </si>
  <si>
    <t xml:space="preserve">CERVANTES ZACARIAS DENIS MANUEL                                                                     </t>
  </si>
  <si>
    <t xml:space="preserve">APOYO ADMINISTRATIVO PARA EL AREA DE CONTROL PATRIMONIAL                                                                                                                                                                                                  </t>
  </si>
  <si>
    <t>47729233</t>
  </si>
  <si>
    <t xml:space="preserve">CESPEDES SANDOVAL KATHERINE DEL PILAR                                                               </t>
  </si>
  <si>
    <t xml:space="preserve">SERVICIOS DE UN PROFESIONAL EN CONTABILIDAD, ECONOM?A, ADMINISTRACI?N, INGENIER?A INDUSTRIAL Y/O AFINES PARA QUE PRESTE SUS SERVICIOS EN LA EJECUCI?N DE CONTROLES SIMULT?NEOS EN LA MODALIDAD DE CONTROL CONCURRENTE.                                    </t>
  </si>
  <si>
    <t>47838546</t>
  </si>
  <si>
    <t xml:space="preserve">CHAIÑA CASTRO LEONEL                                                                                </t>
  </si>
  <si>
    <t xml:space="preserve">CONTRATACION DE SERVICIOS EN AUDITORIA QUE PERMITA REFORZAR LA LABOR DE VIGILANCIA EN LA REGION                                                                                                                                                           </t>
  </si>
  <si>
    <t>73606824</t>
  </si>
  <si>
    <t xml:space="preserve">CHAIÑA PFUÑO JOHANA ROSALY                                                                          </t>
  </si>
  <si>
    <t>41194590</t>
  </si>
  <si>
    <t xml:space="preserve">CHAMPION MARMANILLO CHARLIE ALEXANDER                                                               </t>
  </si>
  <si>
    <t>CHOFER</t>
  </si>
  <si>
    <t xml:space="preserve">CONTRATACION DEL SERVICIO DE UN (1) CONDUCTOR PARA LA UNIDAD VEHICULAR DE PLACA EGJ-140, PARA LA GERENCIA REGIONAL DE CONTROL DE PUNO                                                                                                                     </t>
  </si>
  <si>
    <t>40203649</t>
  </si>
  <si>
    <t xml:space="preserve">CHARAJA CUTIPA LIAR                                                                                 </t>
  </si>
  <si>
    <t xml:space="preserve">SERVICIO DE UN PROFESIONAL EN DERECHO PARA SCG A LOS RECURSOS PUBLICOS ASIGNADOS EN EL MARCO DE LA EMERGENCIA SANITARIA COVID-19                                                                                                                          </t>
  </si>
  <si>
    <t>71308479</t>
  </si>
  <si>
    <t xml:space="preserve">CHAUCA REYES YURI ALEXANDRA                                                                         </t>
  </si>
  <si>
    <t xml:space="preserve">SERVICIOS DE CONDUCTOR DE VEHICULO DE PLACA EGJ-341 PARA EL POOL DEL AREA DE TRANSPORTE                                                                                                                                                                   </t>
  </si>
  <si>
    <t>09442073</t>
  </si>
  <si>
    <t xml:space="preserve">CHAVARRY ESPINAL ELIO MODESTO                                                                       </t>
  </si>
  <si>
    <t>SERVICIO DE CONDUCTOR DE VEHICULO INSTITUCIONAL DE PLACA EGR-378 PARA POOL DEL AREA DE TRANSPORTE DE LA SUBGERENCIA DE ABASTECIMIENTO DE LA CGR</t>
  </si>
  <si>
    <t>10577134</t>
  </si>
  <si>
    <t xml:space="preserve">CHAVEZ CAMPOS OSCAR ALBERTO                                                                         </t>
  </si>
  <si>
    <t xml:space="preserve">PROFESIONAL EN CONTABILIDAD PARA OCI DE LA MP LA CONVENCION - GERENCIA REGIONAL DE CONTROL DE CUSCO                                                                                                                                                       </t>
  </si>
  <si>
    <t>46380155</t>
  </si>
  <si>
    <t xml:space="preserve">CHAVEZ HANCCO MILAGROS                                                                              </t>
  </si>
  <si>
    <t>47343906</t>
  </si>
  <si>
    <t xml:space="preserve">CHAVEZ RODRIGUEZ GEORGE JEINY                                                                       </t>
  </si>
  <si>
    <t xml:space="preserve">SERVICIO DE UN ABOGADO PARA LA REALIZACION DE SERVICIOS RELACIONADOS, SIMULTANEO Y POSTERIOR EN MARCO DE COVID-19                                                                                                                                         </t>
  </si>
  <si>
    <t>23272791</t>
  </si>
  <si>
    <t xml:space="preserve">CHAVEZ ZAGACETA SANTOS PASTOR                                                                       </t>
  </si>
  <si>
    <t xml:space="preserve">SERVICIOS DE PROFESIONAL PARA CONTROL POSTERIOR EN LA MODALIDAD DE SERVICIO DE CONTROL ESPECIFICO, EN MARCO DE LA EMERGENCIA SANITARIA POR EL COVID-19                                                                                                    </t>
  </si>
  <si>
    <t>42380907</t>
  </si>
  <si>
    <t xml:space="preserve">CHECYA ALATA MARIA SOLEDAD                                                                          </t>
  </si>
  <si>
    <t xml:space="preserve">CONTRATACION DEL SERVICIO DE OPERADOR PARA LA RECEPCION Y PREPARACION DE DOCUMENTOS INTERNOS                                                                                                                                                              </t>
  </si>
  <si>
    <t>48427635</t>
  </si>
  <si>
    <t xml:space="preserve">CHERO SIPAN DIEGO ALONSO                                                                            </t>
  </si>
  <si>
    <t xml:space="preserve">CONTRATACION DE ABOGADO COMO APOYO EN LOS SERVICIOS DE CONTROL SIMULTANEO Y POSTERIOR                                                                                                                                                                     </t>
  </si>
  <si>
    <t>46997303</t>
  </si>
  <si>
    <t xml:space="preserve">CHINCHAY CCARI JENY LIZBETT                                                                         </t>
  </si>
  <si>
    <t xml:space="preserve">CONTRATACION DE SERVICIO DE UN (01) INGENIERO CIVIL, PARA EL OCI INSTITUCIONAL DEL GOBIERNO REGIONAL DE JUN?N PARA REALIZAR SERVICIO DE CONTROL SIMULT?NEO EN EL MARCO DE LA EMERGENCIA NACIONAL                                                          </t>
  </si>
  <si>
    <t xml:space="preserve">CHIPANA PARIONA JASSON ADOLFO                                                                       </t>
  </si>
  <si>
    <t>41723357</t>
  </si>
  <si>
    <t xml:space="preserve">CHIPANA PEÑA GUINA IRAIDA                                                                           </t>
  </si>
  <si>
    <t xml:space="preserve">CONTRATACION DE APOYO ADMINISTRATIVO PARA ORGANIZACION DE DOCUMENTOS EMITIDOS Y RECIBIDOS DE LA GERENCIA REGIONAL DE CONTROL DE AYACUCHO                                                                                                                  </t>
  </si>
  <si>
    <t>45210053</t>
  </si>
  <si>
    <t xml:space="preserve">CHUCHON ROMERO YULY                                                                                 </t>
  </si>
  <si>
    <t xml:space="preserve">CONTRATAR EL SERVICIO DE UN PROFESIONAL PARA QUE BRINDE APOYO EN EL SEGUIMIENTO DE LAS ENTIDADES QUE HAYAN INICIADO O NO EL PROCESO DE INCORPORACION DE LOS OCI                                                                                           </t>
  </si>
  <si>
    <t>45083946</t>
  </si>
  <si>
    <t xml:space="preserve">CHUMPITAZ BRAVO LIZ CANDY                                                                           </t>
  </si>
  <si>
    <t xml:space="preserve">SERVICIOS DE PROFESIONAL PARA LA EJECUCION DE CONTROLES SIMULTANEOS PARA EL OCI PLAN COPESCO EN MARCO DE LA EMERGENCIA SANITARIA POR EL COVID-19                                                                                                          </t>
  </si>
  <si>
    <t>48174601</t>
  </si>
  <si>
    <t xml:space="preserve">CHUNGA QUISPE JURBY ORLANDO                                                                         </t>
  </si>
  <si>
    <t xml:space="preserve">TECNOLOGO MEDICO - GERENCIA REGIONAL DE CONTROL DE CAJAMARCA                                                                                                                                                                                              </t>
  </si>
  <si>
    <t>40433770</t>
  </si>
  <si>
    <t xml:space="preserve">CISNEROS DELGADO OMAR STEVEN                                                                        </t>
  </si>
  <si>
    <t>76797030</t>
  </si>
  <si>
    <t xml:space="preserve">CLAVERIANO JUSTINIANO ESTHER SOFIA                                                                  </t>
  </si>
  <si>
    <t xml:space="preserve">SERVICIO DE APOYO TEMPORAL DE UN PROFESIONAL PARA REALIZAR LA REVISION Y PROPUESTA Y MEJORA DE CONTROLES INTERNOS DE LA GAD                                                                                                                               </t>
  </si>
  <si>
    <t>16779147</t>
  </si>
  <si>
    <t xml:space="preserve">COCI OTOYA DIANA MARIELA                                                                            </t>
  </si>
  <si>
    <t xml:space="preserve">SERVICIOS DE UN CONTADOR O CARRERAS AFINES PARA QUE REALICE LABORES DE SERVICIO DE CONTROL VINCULADAS A LA EMERGENCIA SANITARIA POR EL COVID-19 EN EL OCI DE LA MPSC                                                                                      </t>
  </si>
  <si>
    <t>45220134</t>
  </si>
  <si>
    <t xml:space="preserve">COLANA JUAREZ YEISON DARWIN                                                                         </t>
  </si>
  <si>
    <t xml:space="preserve">SERVICIO DE 01 PROFESIONAL DE ENFERMERIA PARA LA GRC ANCASH (CHIMBOTE) - COVID 19.                                                                                                                                                                        </t>
  </si>
  <si>
    <t>45224095</t>
  </si>
  <si>
    <t xml:space="preserve">COLCHADO HUIZA MARILIN DANY                                                                         </t>
  </si>
  <si>
    <t xml:space="preserve">COLLAS SAGASTEGUI SHIRLEY NATALY                                                                    </t>
  </si>
  <si>
    <t xml:space="preserve">CONTRATACION DE UN ESPECIALISTA EN CENTRO DE DATOS LO CUAL SE BRINDARA EL SOPORTE PARA LAS COMUNICACIONINTERNAS Y EXTERNAS EN EL MARCO DEL ESTADO DE EMERGENCIA SANITARIA POR EL COVID-19                                                                 </t>
  </si>
  <si>
    <t>21261169</t>
  </si>
  <si>
    <t xml:space="preserve">CONDOR PATILONGO JOSE ANTONIO                                                                       </t>
  </si>
  <si>
    <t xml:space="preserve">SERVICIOS DE UN PROFESIONAL EN INGENIERIA CIVIL PARA LA EJECUCION DE SERVICIOS DE CONTROL                                                                                                                                                                 </t>
  </si>
  <si>
    <t>44531956</t>
  </si>
  <si>
    <t xml:space="preserve">CONDORI JIMENEZ RALPH EMERSON                                                                       </t>
  </si>
  <si>
    <t>PROFESIONAL</t>
  </si>
  <si>
    <t>42455065</t>
  </si>
  <si>
    <t xml:space="preserve">CONTRERAS PANTIGOZO EDGAR JAVIER                                                                    </t>
  </si>
  <si>
    <t>ADMINISTRACION</t>
  </si>
  <si>
    <t xml:space="preserve">CONTRATACION DE SERVICIOS EN CONTABILIDAD QUE PARTICIPE EN LA EJECUCION DE LOS PROCESOS ADMINISTRATIVOS                                                                                                                                                   </t>
  </si>
  <si>
    <t>31045188</t>
  </si>
  <si>
    <t xml:space="preserve">CONTRERAS QUICAÑA SARA LOURDES                                                                      </t>
  </si>
  <si>
    <t>43614344</t>
  </si>
  <si>
    <t xml:space="preserve">CORRALES VILLACORTA EMILIO WENCESLAO                                                                </t>
  </si>
  <si>
    <t xml:space="preserve">CONTRATACION DE SERVICIO PROFESIONAL PARA QUE BRINDE APOYO EN LA EJECUCION DE AUDITORIA DE CUMLIMIENTO                                                                                                                                       </t>
  </si>
  <si>
    <t>02873553</t>
  </si>
  <si>
    <t xml:space="preserve">CORREA GARCIA CARLOS AUGUSTO                                                                        </t>
  </si>
  <si>
    <t xml:space="preserve">SERVICIOS DE UN ABOGADO PARA QUE BRINDE ASESORIA JURIDICA PARA ABSOLVER LAS CONSULTAS DE CARACTER LEGAL                                                                                                                                                   </t>
  </si>
  <si>
    <t>47588959</t>
  </si>
  <si>
    <t xml:space="preserve">CORREA VEGA JUSTO EDILBERTO                                                                         </t>
  </si>
  <si>
    <t xml:space="preserve">CONTRATACION DE UN CONDUCTOR - GERENCIA REGIONAL DE CONTROL DE AYACUCHO                                                                                                                                                                                   </t>
  </si>
  <si>
    <t>41263341</t>
  </si>
  <si>
    <t xml:space="preserve">CORRO VILA JULIO ALFREDO                                                                            </t>
  </si>
  <si>
    <t xml:space="preserve">CONTRATACION DE UN ESPECIALISTA PARA SOPORTE A LOS USUARIOS EN ATENCION DE INCIDENTES EN EL SGD Y LOS SISTEMAS DE INFORMACION CON LOS CUALES SE INTEGREN EN EL MARCO DEL ESTADO DE EMERGENCIA SANITARIA POR EL COVID-19                                   </t>
  </si>
  <si>
    <t>44015696</t>
  </si>
  <si>
    <t xml:space="preserve">CORTEZ ASTO CARLOS JULIO                                                                            </t>
  </si>
  <si>
    <t xml:space="preserve">SERVICIO ESPECILIZADO EN MATERIA LEGAL PARA LA SUBGERENCIA DE ABASTECIMIENTO                                                                                                                                                                              </t>
  </si>
  <si>
    <t>07452740</t>
  </si>
  <si>
    <t xml:space="preserve">CORTEZ TORRES ALBERTO JOSE DE JESUS                                                                 </t>
  </si>
  <si>
    <t>SERVICIO DE APOYO EN ACTIVIDADES CORRESPONDIENTES PARA LOS PROCESOS DE SELECCION CAS N° 01-2020-CG EN ADELANTE REALIZADOS POR LA SUBGERENCIA DE PERSONAL Y COMPENSACIONES DE LA CGR</t>
  </si>
  <si>
    <t>48014531</t>
  </si>
  <si>
    <t xml:space="preserve">COTAQUISPE QUEVEDO ADALGUIZA PATRICIA                                                               </t>
  </si>
  <si>
    <t xml:space="preserve">SERVICIOS DE UNA PERSONA NATURAL PARA ORGANIZAR Y ENVIAR AL ARCHIVO LA DOCUMENTACION DE LOS DIFERENTES SERVICIOS DE CONTROL QUE REALIZA LA GERENCIA REGIONAL DE CONTROL DE PUNO                                                                           </t>
  </si>
  <si>
    <t>45424904</t>
  </si>
  <si>
    <t xml:space="preserve">COYLA BOMBILLA ROMARIO BRANCO                                                                       </t>
  </si>
  <si>
    <t xml:space="preserve">CONTRATACION DE LA ETAPA DE VERIFICACION CURRICULAR, DESARROLLADO POR LA SUBG DE PERSONAL Y COMPENSACIONES                                                                                                                                                </t>
  </si>
  <si>
    <t>10662358</t>
  </si>
  <si>
    <t xml:space="preserve">CRUZ CAMONES CRISTI CECILIA                                                                         </t>
  </si>
  <si>
    <t>LICENCIADO EN PSICOLOGÍA</t>
  </si>
  <si>
    <t xml:space="preserve">SERVICIO DE 01 PROFESIONAL DE ENFERMERIA PARA LA GRC LA LIBERTAD - COVID 19.                                                                                                                                                                              </t>
  </si>
  <si>
    <t>44191342</t>
  </si>
  <si>
    <t xml:space="preserve">CUADRA LORREN ALICIA YOHANNA                                                                        </t>
  </si>
  <si>
    <t xml:space="preserve">PROFESIONAL EN DERECHO - GERENCIA REGIONAL DE MADRE DE DIOS                                                                                                                                                                                               </t>
  </si>
  <si>
    <t>46666365</t>
  </si>
  <si>
    <t xml:space="preserve">CUBA CASSA JESUS                                                                                    </t>
  </si>
  <si>
    <t xml:space="preserve">PRESTE SUS SERVICIOS EN LA EJECUCI?N DE CONTROL ESPECIFICO A HECHOS CON PRESUNTA IRREGULARIDAD.                                                                                                                                                           </t>
  </si>
  <si>
    <t>42210166</t>
  </si>
  <si>
    <t xml:space="preserve">CUENTAS GALINDO IVAN                                                                                </t>
  </si>
  <si>
    <t xml:space="preserve">CONTRATACION DEL SERVICIO DE 01 PROFESIONAL EN TRABAJO SOCIAL PARA LA GRC AMAZONAS - COVID 19                                                                                                                                                             </t>
  </si>
  <si>
    <t>10812436</t>
  </si>
  <si>
    <t xml:space="preserve">CULQUI QUISPE SANDRA VICTORIA                                                                       </t>
  </si>
  <si>
    <t xml:space="preserve">SERVICIO DE UN INGENIERO PARA EL OCI DEL PROGRAMA REGIONAL - GERENCIA REGIONAL DE CONTROL DE AYACUCHO                                                                                                                                                     </t>
  </si>
  <si>
    <t>43163768</t>
  </si>
  <si>
    <t xml:space="preserve">CURI TAPAHUASCO SAMUELSON                                                                           </t>
  </si>
  <si>
    <t xml:space="preserve">CONTRATAR UNA (01) PERSONA NATURAL PARA REALIZAR EL SERVICIO DE ASISTENTE ADMINISTRATIVO EN LA SUBGERENCIA DE CONTROL DEL SECTOR SALUD                                                                                                                    </t>
  </si>
  <si>
    <t>46300183</t>
  </si>
  <si>
    <t xml:space="preserve">CUSMA SANCHEZ JORGE LUIS                                                                            </t>
  </si>
  <si>
    <t xml:space="preserve">SERVICIOS DE CONTROL SIMULT?NEO Y POSTERIOR A LA ADQUISICI?N DE BIENES Y SERVICIOS, POR LAS ENTIDADES DE LOS GOBIERNOS LOCALES Y SUS DEPENDENCIAS DE LA PROVINCIA DE FERRE?AFE EN EL MARCO DE LA EMERGENCIA SANITARIA POR EL COVID-19                     </t>
  </si>
  <si>
    <t>45489089</t>
  </si>
  <si>
    <t xml:space="preserve">CUSTODIO CASTRO JULIANA VICTORIA                                                                    </t>
  </si>
  <si>
    <t xml:space="preserve">SERVICIOS DE UN PROFESIONAL EN DERECHO PARA LA EJECUCION DE CONTROL CONCURRENTE OCI PROVINICA DE CALCA                                                                                                                                                    </t>
  </si>
  <si>
    <t>46349125</t>
  </si>
  <si>
    <t xml:space="preserve">CUTIPA QUISPE WILLIAM                                                                               </t>
  </si>
  <si>
    <t xml:space="preserve">SERVICIO DE M?DICO CIRUJANO, PARA REALIZACI?N DE ACTIVIDADES RELACIONADAS A TEMAS DE CONTROL GUBERNAMENTAL PARA EMERGENCIA SANITARIA POR EL COVID-19 PARA EL OCI DEL INSTITUTO NACIONAL DE OFTALMOLOGIA.                                                  </t>
  </si>
  <si>
    <t>43664796</t>
  </si>
  <si>
    <t xml:space="preserve">DAVILA ASCORRA LUIS MIGUEL                                                                          </t>
  </si>
  <si>
    <t xml:space="preserve">ADQUISICION DE 19,000 MASCARILLAS QUIRURGICAS PARA EL KIT N? 1, SUBGERENCIA DE BIENESTAR Y RELACIONE                                                                                                                                                      </t>
  </si>
  <si>
    <t xml:space="preserve">DAVILA CABEZAS IRIS ANGELA                                                                          </t>
  </si>
  <si>
    <t xml:space="preserve">CONTRATACION DE UN ESPECIALISTA PARA SOPORTE Y MANT. DE LAPTOPS, IMPRESORAS DE LA CGR DE LOS AUDITORES QUE ESTAN REALIZANDO TRABAJOS DE AUDITORIA POR EL ESTADO DE EMERGENCIA POR LE COVID-19                                                             </t>
  </si>
  <si>
    <t>45738412</t>
  </si>
  <si>
    <t xml:space="preserve">DAVILA COYAHUA LUIS ROBERTO                                                                         </t>
  </si>
  <si>
    <t xml:space="preserve">CONTRATACION DEL SERVICIO DE UN (01) PROFESIONAL EN INGENIERIA CIVIL PARA LA EJECUCION DE SERVICIOS DE CONTROL                                                                                                                                            </t>
  </si>
  <si>
    <t>71475136</t>
  </si>
  <si>
    <t xml:space="preserve">DAVILA PEREYRA EDGAR RICARDO                                                                        </t>
  </si>
  <si>
    <t xml:space="preserve">SERVICIO DE 01 PROFESIONAL DE ENFERMERIA PARA LA GRC UCAYALI - COVID 19.                                                                                                                                                                                  </t>
  </si>
  <si>
    <t>43137309</t>
  </si>
  <si>
    <t xml:space="preserve">DAVILA PIZARRO KAEN                                                                                 </t>
  </si>
  <si>
    <t xml:space="preserve">SERVICIO DE EJECUCION DE AUDITORIA DE CUMPLIMIENTO - GERENCIA REGIONAL DE CONTROL DE SAN MARTIN                                                                                                                                                           </t>
  </si>
  <si>
    <t>41070763</t>
  </si>
  <si>
    <t xml:space="preserve">DAVILA VASQUEZ KARLO FRANCO                                                                         </t>
  </si>
  <si>
    <t xml:space="preserve">CONTRATACION DEL SERVICIO DE UN (01) PROFESIONAL EN DERECHO PARA REALIZAR SERVICIOS DE CONTROL A LAS INSTITUCIONES EDUCATIVAS EN EL MARCO DE LA LEY 31016                                                                                                 </t>
  </si>
  <si>
    <t>73753791</t>
  </si>
  <si>
    <t xml:space="preserve">DE LA MEZA CORRO KATHERINE YAJAIDA                                                                  </t>
  </si>
  <si>
    <t xml:space="preserve">CONTRATACION DE UN ESPECIALISTA REGIONAL DE AUDIENCIAS PUBLICAS PARA LA GERENCIA REGIONAL CONTROL DE LORETO                                                                                                                                               </t>
  </si>
  <si>
    <t>41296554</t>
  </si>
  <si>
    <t xml:space="preserve">DEL AGUILA GARCIA LUDITH                                                                            </t>
  </si>
  <si>
    <t xml:space="preserve">CONTRATACION DE LOCACION DE SERVICIOS DE PERSONAL PARA APOYO EN EL DESARROLLO DE LOS MECANISMOS                                                                                                                                                           </t>
  </si>
  <si>
    <t>71966834</t>
  </si>
  <si>
    <t xml:space="preserve">DEL AGUILA YBARRA KERWIN DIEGO                                                                      </t>
  </si>
  <si>
    <t>INGENIERO</t>
  </si>
  <si>
    <t>SERVICIO PARA QUE REALICE ACTIVIDADES DE APOYO ADMINISTRATIVOS RELACIONADAS CON LA NUMERACION Y DIGITALIZACION DE DOCUMENTOS LEGALES PARA LA CONFORMACION DE DENUNCIAS, DEMANDAS, EMBALAJES CUADROS DE REPORTES DE LA PROCURADURIA PUBLICA</t>
  </si>
  <si>
    <t>41192294</t>
  </si>
  <si>
    <t xml:space="preserve">DEL CARPIO WARD ZENOBIA                                                                             </t>
  </si>
  <si>
    <t xml:space="preserve">CONTRATACION DE UN SERVICIO ESPECIALIZADO PARA LA EMISION DE UN INFORME PREVIO DE MODIFICACIONES CONTRACTUALES EN CONTRATOS DE ASOCIACION PUBLICO PRIVADA                                                                                                 </t>
  </si>
  <si>
    <t>41705796</t>
  </si>
  <si>
    <t xml:space="preserve">DEL CASTILLO SAAVEDRA RAFAEL                                                                        </t>
  </si>
  <si>
    <t xml:space="preserve">CARPINTERIA                                                                                                                                                                                                                                               </t>
  </si>
  <si>
    <t>71648827</t>
  </si>
  <si>
    <t xml:space="preserve">DELGADO REYES BRYAN LIZANDRO                                                                        </t>
  </si>
  <si>
    <t xml:space="preserve">CONTRATACION DE UN PROFESIONAL PARA QUE EJECUTE ACTIVIDADES DEL PROGRAMA DE INDUCCION SG PERSONAL Y COMPENSACIONES                                                                                                                                        </t>
  </si>
  <si>
    <t>04648672</t>
  </si>
  <si>
    <t xml:space="preserve">DELGADO RUIZ YOLANDA JUANA                                                                          </t>
  </si>
  <si>
    <t xml:space="preserve">PROFESIONAL EN INGENIERIA OCI MP LA CONVENCION - GERENCIA REGIONAL DE CONTROL DE CUSCO                                                                                                                                                                    </t>
  </si>
  <si>
    <t>43492063</t>
  </si>
  <si>
    <t xml:space="preserve">DIAZ BELLIDO FERDINAND                                                                              </t>
  </si>
  <si>
    <t xml:space="preserve">SERVICIO DE UN PROFESIONAL EN DERECHO PARA BRINDAR ASISTENCIA LEGAL EN MATERIA DE SOCIEDADES DE AUDITORIA, DEFENSAS LEGALES                                                                                                                               </t>
  </si>
  <si>
    <t xml:space="preserve">DIAZ CARO NELSON ARMANDO                                                                            </t>
  </si>
  <si>
    <t xml:space="preserve">CONTRATACION DE 01 MEDICO CIRUJANO POR LA EMERGENCIA SANITARIA                                                                                                                                                                                            </t>
  </si>
  <si>
    <t>46465974</t>
  </si>
  <si>
    <t xml:space="preserve">DIAZ EXEBIO GRECIA ANAIS                                                                            </t>
  </si>
  <si>
    <t>46371419</t>
  </si>
  <si>
    <t xml:space="preserve">DIESTRO JARA CARLOS ISRAEL                                                                          </t>
  </si>
  <si>
    <t xml:space="preserve">CONTRATACION DEL SERVICIO DE UN PROFESIONAL ESPECIALISTA EN GESTION POR PROCESOS.                                                                                                                                                                         </t>
  </si>
  <si>
    <t>44664803</t>
  </si>
  <si>
    <t xml:space="preserve">DOROTEO PULACHE DENISSE ADRIANA                                                                     </t>
  </si>
  <si>
    <t xml:space="preserve">SERVICIOS DE CONTROL SIMULT?NEO Y POSTERIOR A LA ADQUISICION DE BIENES Y SERVICIOS, POR LA ENTIDAD DEL GOBIERNO REGIONAL DE LAMBAYEQUE - SEDE CENTRAL EN EL MARCO DE LA EMERGENCIA SANITARIA POR EL COVID-19                                              </t>
  </si>
  <si>
    <t>71997436</t>
  </si>
  <si>
    <t xml:space="preserve">DURAND CABALLERO STEPHANY PAMELA                                                                    </t>
  </si>
  <si>
    <t xml:space="preserve">CONTRATACION DE PROFESIONAL PARA EL OCI DEL GOB. REGIONAL APURIMAC - GASTO PARA EL CONTROL GUBERNAMENTAL EN EL MARCO DE LA COYUNTURA ECONOMICA.                                                                                                           </t>
  </si>
  <si>
    <t>45919805</t>
  </si>
  <si>
    <t xml:space="preserve">ECCOÑA SOTA MARIBEL                                                                                 </t>
  </si>
  <si>
    <t>46680224</t>
  </si>
  <si>
    <t xml:space="preserve">EPIQUIEN LLAJA PAULITA KATERINE                                                                     </t>
  </si>
  <si>
    <t xml:space="preserve">CONTRATAR EL SERVICIO DE UN PROFESIONAL TITULADO EN ING. CIVIL, ING. DE MATERIALES                                                                                                                                                                        </t>
  </si>
  <si>
    <t>44219838</t>
  </si>
  <si>
    <t xml:space="preserve">ESPADA LOPEZ WILFREDO CANDELARIO                                                                    </t>
  </si>
  <si>
    <t xml:space="preserve">SERVICIO DE 01 PROFESIONAL DE ENFERMERIA PARA LA GRC MOQUEGUA - COVID 19.                                                                                                                                                                                 </t>
  </si>
  <si>
    <t>45555579</t>
  </si>
  <si>
    <t xml:space="preserve">ESPINO CHAVEZ YAHAYRA MERYLOU                                                                       </t>
  </si>
  <si>
    <t xml:space="preserve">SERVICIOS DE CONTROL SIMULT?NEO Y POSTERIOR A LA ADQUISICI?N DE BIENES Y SERVICIOS, POR LAS ENTIDADES DE LOS GOBIERNOS LOCALES Y SUS DEPENDENCIAS DE LA PROVINCIA DE CHICLAYO EN EL MARCO DE LA EMERGENCIA SANITARIA POR EL COVID-19                      </t>
  </si>
  <si>
    <t>47257699</t>
  </si>
  <si>
    <t xml:space="preserve">ESPINO JOO YURIKO INGRID LUZVI                                                                      </t>
  </si>
  <si>
    <t xml:space="preserve">SERVICIO DE UN QUIMICO FARMACEUTICO PARA APOYAR LA REALIZACION DE LOS SERVICIOS DE CONTROL GUBERNAMENTAL                                                                                                                                                  </t>
  </si>
  <si>
    <t>45553107</t>
  </si>
  <si>
    <t xml:space="preserve">ESPINOZA ALVA HAIDY MILAGROS                                                                        </t>
  </si>
  <si>
    <t xml:space="preserve">CONTRATAR EL SERVICIO DE UN PROFESIONAL EN ADMINISTRACI?N O ECONOM?A QUE ANALICE, VERIFIQUE Y REVISE - GERENCIA DE ADMINSITRACION                                                                                                                         </t>
  </si>
  <si>
    <t>72663006</t>
  </si>
  <si>
    <t xml:space="preserve">ESPINOZA CANAL PABLO SANTIAGO                                                                       </t>
  </si>
  <si>
    <t>LICENCIADO EN ADMINISTRACIÓN</t>
  </si>
  <si>
    <t xml:space="preserve">SERVICIOS DE PROFESIONAL PARA QUE PRESTE SUS SERVICIOS EN LA EJECUCI?N DE CONTROLES SIMULT?NEOS EN LA MODALIDAD DE CONTROL CONCURRENTE PARA LAS LABORES DE CONTROL DEL OCI DE LA MUNICIPALIDAD PROVINCIAL DE URUBAMBA                                     </t>
  </si>
  <si>
    <t>44837899</t>
  </si>
  <si>
    <t xml:space="preserve">ESPINOZA CONCHA RUTH CEHIDA                                                                         </t>
  </si>
  <si>
    <t xml:space="preserve">SERVICIO DE DESARROLLO DE ACTIVIDADES RELACIIONADAS A SERVICIOS DE CONTROL GERENCIA REGIONAL DE CONTROL DE HUANUCO                                                                                                                                        </t>
  </si>
  <si>
    <t>42578226</t>
  </si>
  <si>
    <t xml:space="preserve">ESPINOZA LIVIAS FRED ELEODORO                                                                       </t>
  </si>
  <si>
    <t xml:space="preserve">CONTRATACION DE SERVICIO DE UN (1) INGENIERO CIVIL PARA EL OCI PARA LA MP DE SATIPO, PARA EL SERVICIO DE CONTROL SIMULTANEO Y POSTERIOR                                                                                                                   </t>
  </si>
  <si>
    <t xml:space="preserve">ESPINOZA ROBLES GUSTAVO ADOLFO                                                                      </t>
  </si>
  <si>
    <t>SERVICIO COMO PROFESIONAL EN PROGRAMACION Y PRESUPUESTO Y EN MATERIA DE CONTRATACIONES DEL ESTADO, PARA LA SUBGERENCIA DE ABASTECIMIENTO</t>
  </si>
  <si>
    <t>40392852</t>
  </si>
  <si>
    <t xml:space="preserve">ESPINOZA VALDIVIA GIOVANNI CHRISTIAN                                                                </t>
  </si>
  <si>
    <t xml:space="preserve">CONTRATACION DEL SERVICIO DE 01 PROFESIONAL EN TRABAJO SOCIAL PARA LA GRC JUNIN - COVID 19.                                                                                                                                                               </t>
  </si>
  <si>
    <t>45722442</t>
  </si>
  <si>
    <t xml:space="preserve">EULOGIO CARHUAMACA SILVIA                                                                           </t>
  </si>
  <si>
    <t xml:space="preserve">CONTRATACION DEL SERVICIO DE UN PROFESIONAL EN DERECHO PARA DESARROLLAR SERVICIOS DE CONTROL                                                                                                                                                              </t>
  </si>
  <si>
    <t>41164758</t>
  </si>
  <si>
    <t xml:space="preserve">FALERA RIPAS DIANA ISABEL                                                                           </t>
  </si>
  <si>
    <t xml:space="preserve">CONTRATAR EL SERVICIO DE PERSONAL PARA BRINDAR EL SERVICIO DE CONDUCTOR EN LA GERENCIA REGIONAL DE CONTROL DE UCAYALI                                                                                                                                     </t>
  </si>
  <si>
    <t>40502010</t>
  </si>
  <si>
    <t xml:space="preserve">FASANANDO DEL AGUILA LEWIS                                                                          </t>
  </si>
  <si>
    <t xml:space="preserve">APOYE EN EL REGISTRO Y CONTROL DE LOS COMPROBANTES DE PAGO - GERENCIA DE ADMINISTRACION                                                                                                                                                                   </t>
  </si>
  <si>
    <t>46950409</t>
  </si>
  <si>
    <t xml:space="preserve">FELIPA BARRERA ELSYE SHARELLA                                                                       </t>
  </si>
  <si>
    <t>SERVICIO PARA REALIZAR ACTIVIDADES DE ATENCION Y DERIVACION DE LAS MODIFICACIONES JUDICIALES DE LA PROCURADURIA PUBLICA DE LA CGR</t>
  </si>
  <si>
    <t>09637022</t>
  </si>
  <si>
    <t xml:space="preserve">FELIX SALGUERO MILENA                                                                               </t>
  </si>
  <si>
    <t xml:space="preserve">SERVICIOS DE UN ABOGADO PARA QUE REALICE LABORES DE SERVICIO DE CONTROL VINCULADOS CON LA EMERGENCIA SANITARIA POR EL COVID-19                                                                                                                            </t>
  </si>
  <si>
    <t>72268668</t>
  </si>
  <si>
    <t xml:space="preserve">FERNANDEZ APARICIO ALESSANDRA ZAIDA                                                                 </t>
  </si>
  <si>
    <t>47670609</t>
  </si>
  <si>
    <t xml:space="preserve">FERNANDEZ APAZA ZENAIDA                                                                             </t>
  </si>
  <si>
    <t xml:space="preserve">CONTRATACION DE SERVICIOS DE UN (1) PROFESIONAL EN CONTABILIDAD PARA EL OCI DEL GOBIERNO REGIONAL DE JUN?N PARA LA REALIZACI?N DE LOS SERVICIOS DE CONTROL SIMULT?NEO Y CONTROL POSTERIOR EN EL MARCO DE LA EMERGENCIA                                    </t>
  </si>
  <si>
    <t xml:space="preserve">FERNANDEZ BERROSPI IMELDA                                                                           </t>
  </si>
  <si>
    <t xml:space="preserve">SERVICIO DE UN MEDICO CIRUJANO PARA OCI DEL MINISTERIO DE SALUD - POR EL COVID-19.                                                                                                                                                                        </t>
  </si>
  <si>
    <t>46106563</t>
  </si>
  <si>
    <t xml:space="preserve">FERNÁNDEZ GONZALES WALMER REINERIO                                                                  </t>
  </si>
  <si>
    <t xml:space="preserve">INGENIERO SANITARIO - GERENCIA REGIONAL DE CONTROL DE CAJAMARCA                                                                                                                                                                                           </t>
  </si>
  <si>
    <t>10339215</t>
  </si>
  <si>
    <t xml:space="preserve">FERNANDEZ LOYOLA CARLOS ELOY                                                                        </t>
  </si>
  <si>
    <t xml:space="preserve">SERVICIO DE RECEPCION Y GENERACION DE HOJAS DE RUTA- SUB GERENCIA DE GESTION DOCUMENTARIA                                                                                                                                                                 </t>
  </si>
  <si>
    <t>42379498</t>
  </si>
  <si>
    <t xml:space="preserve">FERNANDEZ MIRANDA DAVID ALBERTO                                                                     </t>
  </si>
  <si>
    <t xml:space="preserve">SERVICIO DE UN PROFESIONAL PARA REALIZAR ACTIVIDADES DE APOYO EN FUNCION A LOS PROCESOS DE INVERSION                                                                                                                                                      </t>
  </si>
  <si>
    <t>71942371</t>
  </si>
  <si>
    <t xml:space="preserve">FERNANDEZ MONTOYA KATHELEEN RUT                                                                     </t>
  </si>
  <si>
    <t xml:space="preserve">SERVICIO DE UN CONTADOR PUBLICO PARA REALIZAR EL SERVICIO DE ATENCION DE DENUNCIAS Y DEMAS SERVICIOS DE CONTROL GUBERNAMENTAL                                                                                                                             </t>
  </si>
  <si>
    <t xml:space="preserve">FERNANDEZ OSORIO SANDRA                                                                             </t>
  </si>
  <si>
    <t xml:space="preserve">SERVICIO PROFESIONAL DE UN MEDICO CIRUJANO PARA LA EJECUCION DE LOS SERVICIOS DE CONTROL GUBERNAMENTAL SOBRE LA EMERGENCIA SANITARIA POR EL COVID-19                                                                                                      </t>
  </si>
  <si>
    <t>42425295</t>
  </si>
  <si>
    <t xml:space="preserve">FIGUEROA GONZALES PERCY DARWIN                                                                      </t>
  </si>
  <si>
    <t xml:space="preserve">ATENCION DE REEMBOLSO POR VIATICOS Y EVALUACION DE RENDICION - GERENCIA DE ADMINISTRACION                                                                                                                                                                 </t>
  </si>
  <si>
    <t>71788770</t>
  </si>
  <si>
    <t xml:space="preserve">FILIO COTERA ROSA MELANNY                                                                           </t>
  </si>
  <si>
    <t xml:space="preserve">CONTRATACION DEL SERVICIO DE UNA PERSONA NATURAL PARA QUE BRINDE APOYO EN LA REVISION, VERIFICACION                                                                                                                                                       </t>
  </si>
  <si>
    <t>40302384</t>
  </si>
  <si>
    <t xml:space="preserve">FLORES CABALLERO PETER JOHN                                                                         </t>
  </si>
  <si>
    <t>44708174</t>
  </si>
  <si>
    <t xml:space="preserve">FLORES ESTRADA JOHN ENRIQUE                                                                         </t>
  </si>
  <si>
    <t xml:space="preserve">SERVICIOS DE PROFESIONAL EN ARQUITECTURA PARA LA EJECUCION DE CONTROLES SIMULTANEOS EN LA MODALIDAD DE CONTROL CONCURRENTE PARA LAS LABORES DE LA GRC CUSCO.                                                                                              </t>
  </si>
  <si>
    <t>01332946</t>
  </si>
  <si>
    <t xml:space="preserve">FLORES FLORES EDSON                                                                                 </t>
  </si>
  <si>
    <t>45128355</t>
  </si>
  <si>
    <t xml:space="preserve">FLORES GERONIMO JONATHAN ROOSEVELT                                                                  </t>
  </si>
  <si>
    <t xml:space="preserve">SERVICIOS DE UN CONTADOR O CARRERAS AFINES PARA QUE REALICE LABORES DE SERVICIO DE CONTROL VINCULADOS A LA EMERGENCIA SANITARIA POR EL COVID-19 EN EL OCI DE LA MUNICIPALIDAD PROVINCIAL DE ILO                                                           </t>
  </si>
  <si>
    <t>09669242</t>
  </si>
  <si>
    <t xml:space="preserve">FLORES GONZALES CHRISTIAN FERNANDO                                                                  </t>
  </si>
  <si>
    <t xml:space="preserve">SERVICIO DE COMUNICADOR PARA LA GERENCIA DE COMUNICACION CORPORATIVA DE LA CGR                                                         </t>
  </si>
  <si>
    <t>43547893</t>
  </si>
  <si>
    <t xml:space="preserve">FLORES HUAMANI RAYDA                                                                                </t>
  </si>
  <si>
    <t xml:space="preserve">SERVICIO PARA SUPERVISION DE SERVICIOS DE CONTROL ESPECIFICO - GERENCIA REGIONAL DE CONTROL DE SAN MARTIN                                                                                                                                                 </t>
  </si>
  <si>
    <t>01047181</t>
  </si>
  <si>
    <t xml:space="preserve">FLORES MELÉNDEZ JANICE                                                                              </t>
  </si>
  <si>
    <t xml:space="preserve">CONTRATACION DEL SERVICIO PARA BRINDAR APOYO ADMINISTRATIVO EN LA ELABORACION DE REPORTES, DOCUMENTOS PARA LA GERENCIA REGIONAL DE CONTROL DE ICA                                                                                                         </t>
  </si>
  <si>
    <t>74245662</t>
  </si>
  <si>
    <t xml:space="preserve">FLORES QUISPE MARIVI JOHANA                                                                         </t>
  </si>
  <si>
    <t xml:space="preserve">PROFESIONAL EN INGENIERIA PARA OCI DE LA MP PAUCARTAMBO - GERENCIA REGIONAL DE CONTROL DE CUSCO                                                                                                                                                           </t>
  </si>
  <si>
    <t>46563673</t>
  </si>
  <si>
    <t xml:space="preserve">FLORES SANTA CRUZ WENDY YEMIRA                                                                      </t>
  </si>
  <si>
    <t xml:space="preserve">ANALISTA PROGRAMADOR                                                                                                                                                                                                                                      </t>
  </si>
  <si>
    <t>45590974</t>
  </si>
  <si>
    <t xml:space="preserve">FRANCIA AUGUSTO KENNY ANTONIO                                                                       </t>
  </si>
  <si>
    <t xml:space="preserve">SERVICIOS DE UN CONTADOR O CARRERAS AFINES PARA PARA QUE REALICE LABORES DE SERVICIOS DE CONTROL PARA EL OCI DEL GOBIERNO REGIONAL DE MOQUEGUA EN MARCO DE LA EMERGENCIA SANITARIA POR EL COVID-19                                                        </t>
  </si>
  <si>
    <t>71041049</t>
  </si>
  <si>
    <t xml:space="preserve">FRANCO ACERO MIRELLA MILAGROS                                                                       </t>
  </si>
  <si>
    <t>SERVICIO DE COMUNICADOR PARA LA GERENCIA DE COMUNICACION CORPORATIVA DE LA CGR</t>
  </si>
  <si>
    <t>40861989</t>
  </si>
  <si>
    <t xml:space="preserve">FRETEL RAMIREZ LILIANA                                                                              </t>
  </si>
  <si>
    <t xml:space="preserve">SERVICIOS DE DE AN?LISIS Y EVALUACION LEGAL DE LA EJECUCION FISICA Y FINANCIERA DEL GASTO PUBLICO                                                                                                                                                         </t>
  </si>
  <si>
    <t>46109435</t>
  </si>
  <si>
    <t xml:space="preserve">FUENTES CHAVEZ KATHERINE MILAGROS                                                                   </t>
  </si>
  <si>
    <t>43842603</t>
  </si>
  <si>
    <t xml:space="preserve">FUENTES TRUJILLO ADRIANA LILIANA                                                                    </t>
  </si>
  <si>
    <t>16744041</t>
  </si>
  <si>
    <t xml:space="preserve">GALAN SANTISTEBAN JUAN RAFAEL                                                                       </t>
  </si>
  <si>
    <t xml:space="preserve">SERVICIOS DE UN INGENIERO CIVIL PARA QUE REALICE LABORES DE SERVICIO DE CONTROL VINCULADOS CON LA EMERGENCIA SANITARIA POR EL COVID-19 PARA EL OCI DEL GOBIERNO REGIONAL DE MOQUEGUA                                                                      </t>
  </si>
  <si>
    <t xml:space="preserve">GALDOS GAMERO JAVIER                                                                                </t>
  </si>
  <si>
    <t xml:space="preserve">SERVICIO DE UN PROFESIONAL EN CONTABILIDAD PARA EL OCI DE LA MUNICIPALIDAD PROVINCIAL DE JAUJA PARA LA REALIZACION DE LOS SERVICIOS DE CONTROL SIMULTANEO Y CONTROL POSTERIOR EN EL MARCO DE LA EMERGENCIA NACIONAL                                       </t>
  </si>
  <si>
    <t xml:space="preserve">GAMARRA ALMEIDA ROSSANA DEL PILAR                                                                   </t>
  </si>
  <si>
    <t xml:space="preserve">PROFESIONAL EN ING, CIVIL                                                                                                                                                                                                                                 </t>
  </si>
  <si>
    <t>46548322</t>
  </si>
  <si>
    <t xml:space="preserve">GAMBOA CASTRO DENIS ELMER                                                                           </t>
  </si>
  <si>
    <t xml:space="preserve">ESPECIALISTA EN EL SIGA MEF PARA CONTROL PATRIMONIAL                                                                                                                                                                                                      </t>
  </si>
  <si>
    <t>09900335</t>
  </si>
  <si>
    <t xml:space="preserve">GAMBOA MORALES YORGOS TORIBIO                                                                       </t>
  </si>
  <si>
    <t>44983142</t>
  </si>
  <si>
    <t xml:space="preserve">GARAY CASTILLEJO JESUS WILLMER                                                                      </t>
  </si>
  <si>
    <t xml:space="preserve">CONTRATACION DEL SERVICIO DE 01 PROFESIONAL EN TRABAJO SOCIAL PARA LA GRC UCAYALI - COVID 19                                                                                                                                                              </t>
  </si>
  <si>
    <t>71948217</t>
  </si>
  <si>
    <t xml:space="preserve">GARAY CRUZ STEFANNY CAROLINA                                                                        </t>
  </si>
  <si>
    <t xml:space="preserve">CONTRATACION DE UN (1) APOYO DE AUDITOR ESPECIALISTA EN ADMINISTRACION, CONTABILIDAD, ECONOMIA, INGENIERIA INDUSTRIAL O AFINES, EN EL MARCO DE LA LEY 31016, PARA LA EMERGENCIA SANITARIA POR COVID.                                                      </t>
  </si>
  <si>
    <t>44009273</t>
  </si>
  <si>
    <t xml:space="preserve">GARAY NINANYA JESABELLA GLORIA                                                                      </t>
  </si>
  <si>
    <t>SERVICIO DE UN BACHILLER EN DERECHO PARA REALIZAR LAS TAREAS DE ANALISIS Y ELABORACIÓN DE RESPUESTAS A LOS EXPEDIENTES FORMULADOS PARA LOS POSTULANTES DE LOS DIFERENTES PROCESOS DE SELECCIÓN POR LA SUBGERENCIA DE PERSONAL Y COMPENSACIONES</t>
  </si>
  <si>
    <t>70248617</t>
  </si>
  <si>
    <t xml:space="preserve">GARCIA CAJAS DARLY MARIEL                                                                           </t>
  </si>
  <si>
    <t xml:space="preserve">OPERARIO EN DRYWALL                                                                                                                                                                                                                                       </t>
  </si>
  <si>
    <t>80238514</t>
  </si>
  <si>
    <t xml:space="preserve">GARCIA CORNEJO JOHN ALEXANDER                                                                       </t>
  </si>
  <si>
    <t xml:space="preserve">CONTRATACION DEL SERVICIO DE UN (01) CONDUCTOR DE VEHICULO INSTITUCIONAL DE PLACA EGR-328, PARA EL TRASLADO DE PERSONAL                                                                                                                                   </t>
  </si>
  <si>
    <t>20906251</t>
  </si>
  <si>
    <t xml:space="preserve">GARCIA JANAMPA JHERSHINO                                                                            </t>
  </si>
  <si>
    <t xml:space="preserve">SERVICIO DE UN PROFESIONAL EN CONTABILIDAD O ADMINISTRACION O ECONOMIA O INGENIERIA PARA SCG A LOS RECURSOS PUBLICOS - COVID -19                                                                                                                          </t>
  </si>
  <si>
    <t>45066895</t>
  </si>
  <si>
    <t xml:space="preserve">GARCIA MANAYALLE JORGE LUIS                                                                         </t>
  </si>
  <si>
    <t xml:space="preserve">CONTRATACION DEL SERVICIO DE UN (1) PROFESIONAL EN CONTABILIDAD PARA PARTICIPAR COMO INTEGRANTE EN LA EJECUCION DE SERVICIOS DE CONTROL SIMULTANEO.                                                                                                       </t>
  </si>
  <si>
    <t>74045661</t>
  </si>
  <si>
    <t xml:space="preserve">GARCIA PINCHI DIEGO MARTIN                                                                          </t>
  </si>
  <si>
    <t xml:space="preserve">GASPAR PAUCAR SANDRO AMADOR                                                                         </t>
  </si>
  <si>
    <t>SERVICIO DE APOYO TECNICO EN LA MEJORA DEL SERVICIO DE CONTROL SIMULTANEO, ASI COMO PROPONER ACCIONES PARA GESTIONAR EL CONOCIMIENTO OBTENIDO EN LA EJECUCION DE LOS SERVICIOS PARA LA EFICIENCIA</t>
  </si>
  <si>
    <t>29337278</t>
  </si>
  <si>
    <t xml:space="preserve">GIL CHOQUEHUANCA SUMAYA                                                                             </t>
  </si>
  <si>
    <t xml:space="preserve">ESPECIALISTA ADMINISTRATIVO - SUBGERENCIA DE ABASTECIMIENTO                                                                                                                                                                                               </t>
  </si>
  <si>
    <t>09914492</t>
  </si>
  <si>
    <t xml:space="preserve">GOMEZ BALBOA JESSICA                                                                                </t>
  </si>
  <si>
    <t xml:space="preserve">CONTRATACION DE SERVICIO DE CHOFER PARA LA GERENCIA REGIONAL DE CONTROL DE PIURA - VEHICULO PLACA 867                                                                                                                                                     </t>
  </si>
  <si>
    <t>40345532</t>
  </si>
  <si>
    <t xml:space="preserve">GOMEZ ROSILLO LUIS EDGAR                                                                            </t>
  </si>
  <si>
    <t xml:space="preserve">SE SOLICITA LA CONTRATACION DE UN PROFESIONAL EN DERECHO PARA EL AREA DE CONTROL PATRIMONIAL Y ALMACEN                                                                                                                                                    </t>
  </si>
  <si>
    <t>08159049</t>
  </si>
  <si>
    <t xml:space="preserve">GONZALES BURGA RAFAEL                                                                               </t>
  </si>
  <si>
    <t xml:space="preserve">CONTRATAR EL SERVICIO DE UN (01) ESPECIALISTA REGIONAL DE AUDIENCIAS PUBLICAS PARA LA GERENCIA REGIONAL DE CONTROL DE AREQUIPA                                                                                                                            </t>
  </si>
  <si>
    <t>46419464</t>
  </si>
  <si>
    <t xml:space="preserve">GONZALES CASTILLO KAREN DIANA                                                                       </t>
  </si>
  <si>
    <t xml:space="preserve">CONTRATACION DE SERVICIO DE UN (1) INGENIERO CIVIL PARA LA GERENCIA REGIONAL DE CONTROL DE JUNIN PARA REALIZAR EL SERVICIO DE CONTROL PREVIO, CONTROL SIMULTANEO Y CONTROL POSTERIOR EN EL MARCO DE LA EMERGENCIA SANITARIA                               </t>
  </si>
  <si>
    <t xml:space="preserve">GONZALES PALOMINO HUMBERTO TEODOSIO                                                                 </t>
  </si>
  <si>
    <t xml:space="preserve">SERVICIOS DE ING. CIVIL PARA CONTROL SIMULT?NEO Y POSTERIOR A LA ADQUISICION DE BIENES Y SERVICIOS, POR LA ENTIDAD DEL GOBIERNO REGIONAL DE LAMBAYEQUE - SEDE CENTRAL EN EL MARCO DE LA EMERGENCIA SANITARIA POR EL COVID-19                              </t>
  </si>
  <si>
    <t>43332648</t>
  </si>
  <si>
    <t xml:space="preserve">GONZALES PISFIL FRANKLIN                                                                            </t>
  </si>
  <si>
    <t xml:space="preserve">SERVICIO DE UN CONTADOR PARA REALIZAR SERVICIOS DE CONTROL, BAJO LA MODALIDAD DE CONTROL SIMULTANEO Y POSTERIOR PARA LA GRC DE LA LIBERTAD, EN VIRTUD AL ESTADO DE EMERGENCIA NACIONAL POR EL COVID 19                                                    </t>
  </si>
  <si>
    <t>18215611</t>
  </si>
  <si>
    <t xml:space="preserve">GUARNIZ REATEGUI ROCIO DEL PILAR                                                                    </t>
  </si>
  <si>
    <t xml:space="preserve">CONTRATACION DE ESPECIALISTA MEDICO - EMERGENCIA SANITARIA COVID-1.                                                                                                                                                                                       </t>
  </si>
  <si>
    <t>46610900</t>
  </si>
  <si>
    <t xml:space="preserve">GUERRA ORTEGA SARAI A'DESLHY                                                                        </t>
  </si>
  <si>
    <t xml:space="preserve">BIENES FALTANTES Y ETIQUETADOS                                                                                                                                                                                                                            </t>
  </si>
  <si>
    <t>43866391</t>
  </si>
  <si>
    <t xml:space="preserve">GUERRERO CHACON LISVET VERONICA                                                                     </t>
  </si>
  <si>
    <t xml:space="preserve">CONTRATAR LOS SERVICIOS DE UNA PERSONA NATURAL COMO ARQUITECTO EN HARDWARE Y SOFTWARE, RESPONSABLE DE REALIZAR EL MINITOREO DE LA PLATAFORMA TECNOLOGICA                                                                                                  </t>
  </si>
  <si>
    <t>09859555</t>
  </si>
  <si>
    <t xml:space="preserve">GUEVARA JORDAN RAFAEL                                                                               </t>
  </si>
  <si>
    <t xml:space="preserve">CONTRATACION DE UN ESPECIALISTA COMO ANALISTA PROGRAMADOR                                                                                                                                                                                                 </t>
  </si>
  <si>
    <t>10745022</t>
  </si>
  <si>
    <t xml:space="preserve">GUEVARA SALINAS WALTER HUMBERTO                                                                     </t>
  </si>
  <si>
    <t xml:space="preserve">CONTRATACION DEL SERVICIO DE UN (01) PROFESIONAL EN DERECHO PARA LA EJECUCION DE AUDITORIA DE CONTROL                                                                                                                                                     </t>
  </si>
  <si>
    <t>45410412</t>
  </si>
  <si>
    <t xml:space="preserve">GUEVARA SANCHEZ PATY ENITH                                                                          </t>
  </si>
  <si>
    <t xml:space="preserve">CONTRATACION DEL SERVICIO DE UNA (1) PERSONA NATURAL PARA SERVICIOS ADMINISTRATIVOS EN LA PROGRAMACION Y EJECUCION DE SERVICIOS DE CONTROL SIMULTANEO.                                                                                                    </t>
  </si>
  <si>
    <t>71218882</t>
  </si>
  <si>
    <t xml:space="preserve">GUITTON GUERRERO RICHARD JAIR                                                                       </t>
  </si>
  <si>
    <t>SERVICIO PROFESIONAL DE ENFERMERIA CON EL PROPOSITO DE EJECUTAR ACCIONES DE APOYO SOBRE LA EMERGENCIA SANITARIA DECLARADA POR EL MINISTERIO DE SALUD DEBIDO A LA EXISTENCIA DEL COVID-19 EN LA GERENCIA REGIONAL DE CONTROL DE PASCO</t>
  </si>
  <si>
    <t>47695273</t>
  </si>
  <si>
    <t xml:space="preserve">GUTIERREZ CABELLO CYNTHIA GLADYS                                                                    </t>
  </si>
  <si>
    <t xml:space="preserve">SERVICIO DE UN COMUNICADOR QUE PERMITA FORTALECER LA LABOR PERIODISTICA EN JUNIN - GERENCIA DE COMUNICACION CORPORATIVA                                                                                                                                   </t>
  </si>
  <si>
    <t>40813281</t>
  </si>
  <si>
    <t xml:space="preserve">GUTIERREZ PARRAGA SAUL WILLIAM                                                                      </t>
  </si>
  <si>
    <t>LICENCIADO EN PERIODISMO</t>
  </si>
  <si>
    <t>28298731</t>
  </si>
  <si>
    <t xml:space="preserve">GUTIERREZ QUINTANILLA ALVARO MARTIN                                                                 </t>
  </si>
  <si>
    <t xml:space="preserve">SERVICIO DE UN MEDICO CIRUJANO PARA BRINDAR APOYO ESPECIALIZADO EN LOS SERVICIOS DE CONTROL GUBERNAMENTAL PARA LA GERENCIA REGIONAL DE CONTROL DE ICA.                                                                                                    </t>
  </si>
  <si>
    <t>21546157</t>
  </si>
  <si>
    <t xml:space="preserve">HEREDIA MUÑOZ MIRTHA YSABEL                                                                         </t>
  </si>
  <si>
    <t xml:space="preserve">SERVICIO DE UN INGENIERO CIVIL PARA REALIZAR SERVICIOS DE CONTROL, BAJO LA MODALIDAD DE CONTROL SIMULT?NEO Y POSTERIOR EN VIRTUD AL ESTADO DE EMERGENCIA NACIONAL COVID 19, PARA EL OCI DE LA MUNICIPALIDAD DISTRITAL EL PORVENIR.                        </t>
  </si>
  <si>
    <t>26615791</t>
  </si>
  <si>
    <t xml:space="preserve">HERNANDEZ CABANILLAS WILSON MARINO                                                                  </t>
  </si>
  <si>
    <t xml:space="preserve">APOYO EN LA ELABORACION DE PROYECTOS DE RESOLUCION - GERENCIA DE ADMINISTRACION                                                                                                                                                                           </t>
  </si>
  <si>
    <t>72357263</t>
  </si>
  <si>
    <t xml:space="preserve">HERNÁNDEZ CAMPOS ERIKA MILAGRO                                                                      </t>
  </si>
  <si>
    <t xml:space="preserve">SERVICIO DE UN PROFESIONAL EN CONTABILIDAD O ADMINISTRACION O ECONOMIA PARA SCG A LOS RECURSOS PUBLICOS COVID-19                                                                                                                                          </t>
  </si>
  <si>
    <t>70476412</t>
  </si>
  <si>
    <t xml:space="preserve">HERNANDEZ SOPLA GREYSI LISBETH                                                                      </t>
  </si>
  <si>
    <t xml:space="preserve">CONTRATACION DEL SERVICIO DE UN TECNICO EN ACCESO Y LA RESPUESTA INMEDIATA SOBRE TODO AQUELLOS EN SITUACI?N DE VULNERABILIDAD AFECTADOS POR EL ESTADO DE EMERGENCIA SANITARIA NACIONAL - COVID-19.                                                        </t>
  </si>
  <si>
    <t>42160083</t>
  </si>
  <si>
    <t xml:space="preserve">HERRERA CURAY EDWIN EDESMIR                                                                         </t>
  </si>
  <si>
    <t>45582887</t>
  </si>
  <si>
    <t xml:space="preserve">HERRERA DOMINGUEZ SONIA DEL PILAR                                                                   </t>
  </si>
  <si>
    <t xml:space="preserve">CONTRATACION DE SERVICIO DE CHOFER PARA LA GERENCIA REGIONAL DE CONTROL DE PIURA - VEHICULO PLACA 937                                                                                                                                                     </t>
  </si>
  <si>
    <t>74624940</t>
  </si>
  <si>
    <t xml:space="preserve">HERRERA GUERRERO GUILLERMO ANTENOR III                                                              </t>
  </si>
  <si>
    <t xml:space="preserve">SERVICIO DE 01 PROFESIONAL DE ENFERMERIA PARA LA GRC CUSCO - COVID 19.                                                                                                                                                                                    </t>
  </si>
  <si>
    <t>45797001</t>
  </si>
  <si>
    <t xml:space="preserve">HERRERA MENA FRANK BRENDHON                                                                         </t>
  </si>
  <si>
    <t xml:space="preserve">servicio de apoyo para el ordenamiento y digitalizacion de comprobantes de pago                                                                                                                                                                           </t>
  </si>
  <si>
    <t>40872907</t>
  </si>
  <si>
    <t xml:space="preserve">HIDALGO ATOCHE MAGDA SOCORRO                                                                        </t>
  </si>
  <si>
    <t xml:space="preserve">SERVICIO PARA EJECUTAR ACCIONES DE APOYO EN LOS SERVICIOS DE CONTROL SIMULT?NEO Y POSTERIOR DEL PLAN NACIONAL DE CONTROL 2020 DE LA GERENCIA REGIONAL DE CONTROL DE ANCASH - OFICINA DE ENLACE CHIMBOTE.                                                  </t>
  </si>
  <si>
    <t>44362674</t>
  </si>
  <si>
    <t xml:space="preserve">HUALCAS AGUIRRE ROSALINA                                                                            </t>
  </si>
  <si>
    <t>28311593</t>
  </si>
  <si>
    <t xml:space="preserve">HUAMAN JAUREGUI MELQUIADES                                                                          </t>
  </si>
  <si>
    <t>SERVICIO DE APOYO EN LA REVISION, VERIFICACION Y ACEPTACION DE LA DOCUMENTACION REMITIDA AL ARCHIVO CENTRAL DE LA SUBGERENCIA DE GESTION DOCUMENTARIA DE LA CGR</t>
  </si>
  <si>
    <t>10354057</t>
  </si>
  <si>
    <t xml:space="preserve">HUAMAN VILCHEZ ANTONIO FREDY                                                                        </t>
  </si>
  <si>
    <t>SERVICIO PROFESIONAL DE ABOGADO PARA LA DEFENSA JUDICIAL DESDE LA ELABORACION DE DENUNCIAS Y ACTUACION EN TODAS LAS INSTANCIAS CORRESPONDIENTES DE CASOS A CARGO DE LA PROCURADURIA PUBLICA</t>
  </si>
  <si>
    <t>09080811</t>
  </si>
  <si>
    <t xml:space="preserve">HUAMANCAYO BERNEDO JOSE ANTONIO                                                                     </t>
  </si>
  <si>
    <t xml:space="preserve">SERVICIO DE UN PERIODISTA PROFESIONAL PARA LA PRODUCCION Y DESPLIEGUE DE CONTENIDOS INFORMATIVO                                                                                                                                                           </t>
  </si>
  <si>
    <t>41918525</t>
  </si>
  <si>
    <t xml:space="preserve">HUAMANI HUAMANI DIANA JULISA                                                                        </t>
  </si>
  <si>
    <t xml:space="preserve">SERVICIOS DE UN PROFESIONAL PARA QUE REALICE LABORES DE SERVICIO DE CONTROL VINCULADOS PARA LA GERENCIA REGIONAL DE CONTROL DE MOQUEGUA                                                                                                                   </t>
  </si>
  <si>
    <t>04438393</t>
  </si>
  <si>
    <t xml:space="preserve">HUANCA CHOQUESA ANDREA MAGDALENA                                                                    </t>
  </si>
  <si>
    <t xml:space="preserve">CONTRATAR EL SERVICIO DE UN (1) MEDICO CIRUJANO A FIN DE REALIZAR SERVICIOS DE CONTROL GUBERNAMENTAL PARA LA GERENCIA REGIONAL DE CONTROL DE PUNO                                                                                                         </t>
  </si>
  <si>
    <t>73132500</t>
  </si>
  <si>
    <t xml:space="preserve">HUANCA YUPANQUI NOHELANY UNHEI YARMILA                                                              </t>
  </si>
  <si>
    <t>40498279</t>
  </si>
  <si>
    <t xml:space="preserve">HUARACA AEDO LUIS                                                                                   </t>
  </si>
  <si>
    <t xml:space="preserve">INGENIERO PARA QUE PARTICIPE EN SERVICIOS DE CONTROL POSTERIOR                                                                                                                                                                                            </t>
  </si>
  <si>
    <t>46667381</t>
  </si>
  <si>
    <t xml:space="preserve">HUARIPATA HUAMAN CESAR NAPOLEON                                                                     </t>
  </si>
  <si>
    <t xml:space="preserve">PROFESIONAL ING. AGRICOLA                                                                                                                                                                                                                                 </t>
  </si>
  <si>
    <t>42865892</t>
  </si>
  <si>
    <t xml:space="preserve">HUAROTO SEVILLA PAOLA SELENE                                                                        </t>
  </si>
  <si>
    <t xml:space="preserve">SERVICIOS DE UN PROFESIONAL PARA APOYAR EN EL DESARROLLO DE ACTIVIDADES DE PARTICIPACION CIUDADANA                                                                                                                                                        </t>
  </si>
  <si>
    <t>40475242</t>
  </si>
  <si>
    <t xml:space="preserve">HUAYRA ESPINOZA SANTA ANITA                                                                         </t>
  </si>
  <si>
    <t>70692897</t>
  </si>
  <si>
    <t xml:space="preserve">INGOL LOZANO VICTOR ALESSANDRO                                                                      </t>
  </si>
  <si>
    <t xml:space="preserve">SERVICIO DE 01 PROFESIONAL DE ENFERMERIA PARA LA GRC HUANUCO - COVID 19.                                                                                                                                                                                  </t>
  </si>
  <si>
    <t>41949737</t>
  </si>
  <si>
    <t xml:space="preserve">JARA BRAVO RUDY DANNY                                                                               </t>
  </si>
  <si>
    <t xml:space="preserve">JARA CHUMBES JULISSA JEANETTE                                                                       </t>
  </si>
  <si>
    <t xml:space="preserve">CONTRATACION DEL SERVICIO DE UN (01) CONDUCTOR DE VEHICULO INSTITUCIONAL DE PLACA EGZ-662, PARA EL TRASLADO DEL PERSONAL                                                                                                                                  </t>
  </si>
  <si>
    <t>19850525</t>
  </si>
  <si>
    <t xml:space="preserve">JAUREGUI REYES JOSE MARIA                                                                           </t>
  </si>
  <si>
    <t xml:space="preserve">SERVICIO DE APOYO TECNICO EN LA EVALUACION TECNICA DE OFERTAS PARA ADQUISICION D (01) UNIDAD VEHICULAR                                                                                                                                                    </t>
  </si>
  <si>
    <t>08734404</t>
  </si>
  <si>
    <t xml:space="preserve">JIMENEZ UGARTE FERNANDO OCTAVIO                                                                     </t>
  </si>
  <si>
    <t xml:space="preserve">CONTRATACION DE ASISTENTE ADMINISTRATIVO PARA LA GERENCIA REGIONAL DE CONTROL DE ANCASH                                                                                                                                                                   </t>
  </si>
  <si>
    <t>44423228</t>
  </si>
  <si>
    <t xml:space="preserve">KAQUI BALLADARES TATIANA LISSET                                                                     </t>
  </si>
  <si>
    <t xml:space="preserve">ANALISTA DE CALIDAD - SUB GERENCIA DE GESTION DOCUMENTARIA                                                                                                                                                                                                </t>
  </si>
  <si>
    <t>44290636</t>
  </si>
  <si>
    <t xml:space="preserve">KOC ENCINAS JORGE GENGIS                                                                            </t>
  </si>
  <si>
    <t>BACHILLER DE DERECHO</t>
  </si>
  <si>
    <t xml:space="preserve">SERVICIO DE UN MEDICO CIRUJANO, PARA EL CONTROL GUBERNAMENTAL EN EL MARCO DE LA EMERGENCIA SANITARIA POR EL COVID-19, PARA LA GERENCIA REGIONAL DE CONTROL DE LA LIBERTAD                                                                                 </t>
  </si>
  <si>
    <t>41506445</t>
  </si>
  <si>
    <t xml:space="preserve">KONG DE PUGA FATIMA CECILIA                                                                         </t>
  </si>
  <si>
    <t xml:space="preserve">CONTRATACION DEL SERVICIO DE 01 PROFESIONAL EN TRABAJO SOCIAL PARA LA GRC LA LIBERTAD - COVID 19                                                                                                                                                          </t>
  </si>
  <si>
    <t xml:space="preserve">LANDAURO VILLANUEVA PATRICIA DEL PILAR                                                              </t>
  </si>
  <si>
    <t xml:space="preserve">SERVICIOS DE UN ABOGADO PARA QUE REALICE LABORES DE SERVICIO DE CONTROL VINCULADOS EN EL OCI MUNICIPALIDAD PROVINCIAL DE MARISCAL NIETO                                                                                                                   </t>
  </si>
  <si>
    <t>46369520</t>
  </si>
  <si>
    <t xml:space="preserve">LANDIO APAZA MARLAN JONAS                                                                           </t>
  </si>
  <si>
    <t>10269728</t>
  </si>
  <si>
    <t xml:space="preserve">LAVADO BALAREZO MELINA                                                                              </t>
  </si>
  <si>
    <t xml:space="preserve">SERVICIOS COMO JEFE DE COMISION CONTROL SIMULTANEO EN EL MARCO DE LA EMERGENCIA SANITARIA COVID-19                                                                                                                                                        </t>
  </si>
  <si>
    <t>45686486</t>
  </si>
  <si>
    <t xml:space="preserve">LAVADO CASAVERDE ENMANUEL ANTONIO                                                                   </t>
  </si>
  <si>
    <t xml:space="preserve">SERVICIO DE APOYO DE CHOFER                                                                                                                                                                                                                               </t>
  </si>
  <si>
    <t>41943213</t>
  </si>
  <si>
    <t xml:space="preserve">LECAROS BRAN WILFREDO FELIX                                                                         </t>
  </si>
  <si>
    <t xml:space="preserve">PROFESIONAL EN CONTABILIDAD GRC CUSCO                                                                                                                                                                                                                     </t>
  </si>
  <si>
    <t>44301738</t>
  </si>
  <si>
    <t xml:space="preserve">LEON PINO LEON YUSHINLI                                                                             </t>
  </si>
  <si>
    <t xml:space="preserve">SERVICIO DE ANALSITA PROGRAMADOR                                                                                                                                                                                                                          </t>
  </si>
  <si>
    <t>42545882</t>
  </si>
  <si>
    <t xml:space="preserve">LEON VILCA EDWIN                                                                                    </t>
  </si>
  <si>
    <t xml:space="preserve">SERVICIO DE UN PROFESIONAL EN DERECHO PARA SCG A RECURSOS PUBLICOS ASIGNADOS EN EL MARCO DE LA EMERGENCIA SANITARIA COVID -19                                                                                                                             </t>
  </si>
  <si>
    <t>42662481</t>
  </si>
  <si>
    <t xml:space="preserve">LIMO APAGÜEÑO PEDRO MARTIN                                                                          </t>
  </si>
  <si>
    <t>42506234</t>
  </si>
  <si>
    <t xml:space="preserve">LINDO BAZALAR NILTON EDUARDO                                                                        </t>
  </si>
  <si>
    <t>TECNICAS EN EDUCACION SECUNDARIA</t>
  </si>
  <si>
    <t xml:space="preserve">SERVICIO DE PROFESIONAL EN CONTABILIDAD PARA EL CONTROL DE PLANILLAS DE HABERES Y ANTICIPOS                                                                                                                                                               </t>
  </si>
  <si>
    <t>09996601</t>
  </si>
  <si>
    <t xml:space="preserve">LIZANA AUQUI SERGIO                                                                                 </t>
  </si>
  <si>
    <t>43015253</t>
  </si>
  <si>
    <t xml:space="preserve">LLAMOSAS CONSIGLIERI GORETTI DEL ROSARIO                                                            </t>
  </si>
  <si>
    <t xml:space="preserve">SERVICIO DE PROFESIONALES DE LA CARRERA DE INGENIERIA CIVIL PARA EJECUTAR ACCIONES DE APOYO EN LOS SERVICIOS DE CONTROL SIMULT?NEO Y POSTERIOR DEL PLAN NACIONAL DE CONTROL 2020 DE LA GERENCIA REGIONAL DE CONTROL DE ANCASH.                            </t>
  </si>
  <si>
    <t>72160467</t>
  </si>
  <si>
    <t xml:space="preserve">LLANA APARICIO MARIA FELIX TAISEN                                                                   </t>
  </si>
  <si>
    <t xml:space="preserve">CONTRATACION DEL SERVICIO DE UN (01) PROFESIONAL EN CONTABILIDAD PARA LA EJECUCION DE AUDITORIA                                                                                                                                                           </t>
  </si>
  <si>
    <t>43767241</t>
  </si>
  <si>
    <t xml:space="preserve">LLANCA CHICANA ERWINN                                                                               </t>
  </si>
  <si>
    <t>42484718</t>
  </si>
  <si>
    <t xml:space="preserve">LLONTOP FERNANDEZ FREDDY FRANCISCO                                                                  </t>
  </si>
  <si>
    <t xml:space="preserve">CONTRATACION DE INGENIERO CIVIL COMO APOYO EN LOS SERVICIOS DE CONTROL SIMULTANEO Y POSTERIOR                                                                                                                                                             </t>
  </si>
  <si>
    <t>44116450</t>
  </si>
  <si>
    <t xml:space="preserve">LOPEZ REYES JHON CHRISTIAN                                                                          </t>
  </si>
  <si>
    <t xml:space="preserve">SERVICIO DE APOYO ADMINISTRATIVO PARA LA GERENCIA REGIONAL DE CONTROL DE ANCASH                                                                                                                                                                           </t>
  </si>
  <si>
    <t>43249467</t>
  </si>
  <si>
    <t xml:space="preserve">LOPEZ ROMERO LAIDY MARISSA                                                                          </t>
  </si>
  <si>
    <t xml:space="preserve">CONTRATACION DE SERVICIO DE CHOFER PARA LA GERENCIA REGIONAL DE CONTROL DE PIURA - VEHICULO PLACA 921                                                                                                                                                     </t>
  </si>
  <si>
    <t>40434412</t>
  </si>
  <si>
    <t xml:space="preserve">LORO CHUNGA CESAR MARTIN                                                                            </t>
  </si>
  <si>
    <t xml:space="preserve">SERVICIO DE DESARROLLO DE ACTIVIDADES EN LAS PROVINCIAS DE LAURICOCHA, PACHITEA Y DOS DE MAYO                                                                                                                                                             </t>
  </si>
  <si>
    <t>45630960</t>
  </si>
  <si>
    <t xml:space="preserve">LOYOLA VALDIVIESO SERGIO ANTONIO                                                                    </t>
  </si>
  <si>
    <t xml:space="preserve">CONTRATACION DE PROFESIONAL PARA SEGUIMIENTO Y APOYO EN COORDINACIONES INTERINSTITUCIONALES DE LA CGR                                                                                                                                                     </t>
  </si>
  <si>
    <t>45469207</t>
  </si>
  <si>
    <t xml:space="preserve">LOZADA ACOSTA LAURA                                                                                 </t>
  </si>
  <si>
    <t xml:space="preserve">SERVICIO DE UN ESPECIALISTA EDN INVERSION PUBLICA PARA LA SUBGERENCIA DE PLANEAMIENTO, PRESUPUESTO Y PROGRAMACION DE INVERSIONES DE LA SUBGERENCIA DE LA CGR                                                   </t>
  </si>
  <si>
    <t>23989879</t>
  </si>
  <si>
    <t xml:space="preserve">LOZANO PULLA MARISOL                                                                                </t>
  </si>
  <si>
    <t xml:space="preserve">SERVICIO DE PROFESIONAL EN INGENIERIA CIVIL PARA SERVICIOS EN LA EJECUCION DE CONTROLES CONCURRENTE PARA EL OCI DEL PROYECTO ESPECIALREGIONAL PLAN COPESCO EN MARCO DE LA EMERGENCIA SANITARIA POR EL COVID-19                                            </t>
  </si>
  <si>
    <t>41622853</t>
  </si>
  <si>
    <t xml:space="preserve">LUDEÑA CARDENAS ANGEL                                                                               </t>
  </si>
  <si>
    <t xml:space="preserve">SERVICIO DE UN OPERADOR DE SEGURIDAD PARA EL CONTROL DE BIOSEGURIDAD EN TRANSPORTE DE PERSONAL DE LA CGR, CON EL FIN DE PREVENIR Y PROTEGER AL PERSONA DE LA CONTRALORIA DE LOS S?NTOMAS DE CORONAVIRUS DE LA RUTA CONO NORTE.                            </t>
  </si>
  <si>
    <t>40255267</t>
  </si>
  <si>
    <t xml:space="preserve">LUNA CABRERA JOSE ALBERTO                                                                           </t>
  </si>
  <si>
    <t xml:space="preserve">PROFESIONAL EN DERECHO PARA LA EJECUCION DE SERVICIOS DE CONTROL - GERENCIA REGIONAL DE CONTROL DE SAN MARTIN                                                                                                                                             </t>
  </si>
  <si>
    <t>45930118</t>
  </si>
  <si>
    <t xml:space="preserve">MACALOPU MERINO ROXANA REGINA                                                                       </t>
  </si>
  <si>
    <t xml:space="preserve">SERVICIOS DE UN (01) PROFESIONAL ENCARGADO DE SEGURIDAD DE INSTALACIONES, PARA LA SUPERVISI?N DE LAS SEDES DE LA CGR, EN EL MARCO DEL PLAN PARA LA VIGILANCIA, PREVENCI?N Y CONTROL DE COVID-19.                                                          </t>
  </si>
  <si>
    <t>16178041</t>
  </si>
  <si>
    <t xml:space="preserve">MACAZANA SALAS BENITO DARWIN                                                                        </t>
  </si>
  <si>
    <t>POLICIA NACIONAL</t>
  </si>
  <si>
    <t xml:space="preserve">CONTRATACION DE UN PROFESIONAL EN PSICOLOGIA COMO APOYO EN LAS LABORES DEL AREA DE SELECCION SG PERSONAL Y COMPENSACIONES.                                                                                                                                </t>
  </si>
  <si>
    <t>44548666</t>
  </si>
  <si>
    <t xml:space="preserve">MACHERI RAMIREZ SOFHIA FRANCESCA                                                                    </t>
  </si>
  <si>
    <t xml:space="preserve">CONTRATAR LOS SERVICIOS DE UN PROFESIONAL PARA QUE PRESTE SUS SERVICIOS EN LA EJECUCI?N DE CONTROLES SIMULT?NEOS EN LA MODALIDAD DE CONTROL CONCURRENTE PARA EL OCI DE LA MUNICIPALIDAD DISTRITAL DE ECHARATE                                             </t>
  </si>
  <si>
    <t>41738093</t>
  </si>
  <si>
    <t xml:space="preserve">MADERA YAÑEZ NINKA MILAGROS                                                                         </t>
  </si>
  <si>
    <t>40213560</t>
  </si>
  <si>
    <t xml:space="preserve">MALAGA RAGGIO JULIO LIZARDO                                                                         </t>
  </si>
  <si>
    <t xml:space="preserve">SERVICIO DE APOYO PARA LAS GESTIONES ADMINISTRATIVAS A FIN DE BRINDAR APOYO INTEGRAL OPORTUNO PARA LA GERENCIA DE ADMINISTRACION                                                                                                                          </t>
  </si>
  <si>
    <t>73056402</t>
  </si>
  <si>
    <t xml:space="preserve">MALCA RIVERA MARCELO SEBASTIAN                                                                      </t>
  </si>
  <si>
    <t>SERVICIO DE UN BACHILLER EN PSICOLOGIA PARA QUE APOYE EN LAS ACTIVIDADES DEL PROCESO DE SELECCION CAS N° 01-2020-CG EN ADELANTE, DESARROLLADA POR LA SUBGERENCIA DE PERSONAL Y COMPENSACIONES DE LA CGR</t>
  </si>
  <si>
    <t>40574703</t>
  </si>
  <si>
    <t xml:space="preserve">MALDONADO POLAR LUIS FERNANDO                                                                       </t>
  </si>
  <si>
    <t>BACHILLER</t>
  </si>
  <si>
    <t xml:space="preserve">CONTRATACION DE SERVICIO DE UN (1) ARQUITECTO PARA LA GERENCIA REGIONAL DE CONTROL DE JUNIN                                                                                                                                                               </t>
  </si>
  <si>
    <t xml:space="preserve">MALLQUI SHICSHE ANIBAL AUGUSTO                                                                      </t>
  </si>
  <si>
    <t xml:space="preserve">SERVICIO DE SISTEMAS INFORMATICO                                                                                                                                                                                                                          </t>
  </si>
  <si>
    <t>42434613</t>
  </si>
  <si>
    <t xml:space="preserve">MAMANI CONDORI JOSE WALTER                                                                          </t>
  </si>
  <si>
    <t xml:space="preserve">PROFESIONAL EN CONTABILIDAD - GERENCIA REGIONAL DE CONTROL DE CUSCO                                                                                                                                                                                       </t>
  </si>
  <si>
    <t>43411651</t>
  </si>
  <si>
    <t xml:space="preserve">MAMANI CONDORI YANETH GLADYS                                                                        </t>
  </si>
  <si>
    <t xml:space="preserve">SERVICIO DE UN COORDINADOR DE BIO SEGURIDAD                                                                                                                                                                                                               </t>
  </si>
  <si>
    <t>40847812</t>
  </si>
  <si>
    <t xml:space="preserve">MANRIQUE NAVARRO SARA MELISSA                                                                       </t>
  </si>
  <si>
    <t xml:space="preserve">SERVICIO DE COMUNICADOR PARA LA GERENCIA DE COMUNICACION CORPORATIVA DE LA CGR                                                                            </t>
  </si>
  <si>
    <t>45742712</t>
  </si>
  <si>
    <t xml:space="preserve">MANZANEDO CORNEJO GUSTAVO ADOLFO                                                                    </t>
  </si>
  <si>
    <t xml:space="preserve">SERVICIO TECNICO DE MANTENIMIENTO PREVENTIVO Y CORRECTIVO ESPECIALISTA EN INSTALACIONES ELECTRICAS                                                                                                                                                        </t>
  </si>
  <si>
    <t>47316942</t>
  </si>
  <si>
    <t xml:space="preserve">MARIN CURI JIMMY HANS ANDERSON                                                                      </t>
  </si>
  <si>
    <t xml:space="preserve">SERVICIO PARA REALIZAR REPLANTEO, LEVANTAMIENTO TOPOGRAFICO, OBTENCION DE LA POLIGONAL, CURVAS DE NIVEL DE UN PREDIO DEL ESTADO EN DISTRITO SANTA ROSA LIMA                                                                                               </t>
  </si>
  <si>
    <t>28243850</t>
  </si>
  <si>
    <t xml:space="preserve">MARQUEZ CCALLOCUNTO IOVAN JAVIER                                                                    </t>
  </si>
  <si>
    <t xml:space="preserve">CONTRATACION DE ESPECIALISTA MEDICO - EMERGENCIA SANITARIA COVID-19                                                                                                                                                                                       </t>
  </si>
  <si>
    <t>44791602</t>
  </si>
  <si>
    <t xml:space="preserve">MARQUEZ MUÑOZ ANDREA ALEJANDRA                                                                      </t>
  </si>
  <si>
    <t xml:space="preserve">SERVICIO PROFESIONAL DE UN MEDICO CIRUJANO PARA LA EJECUCION DE CONTROL GUBERNAMENTAL - POR EL COVID 19                                                                                                                                                   </t>
  </si>
  <si>
    <t>45325370</t>
  </si>
  <si>
    <t xml:space="preserve">MARTOS VASQUEZ CESAR AUGUSTO                                                                        </t>
  </si>
  <si>
    <t xml:space="preserve">SERVICIOS DE UN PROFESIONAL EN INGENIERIA CIVIL PARA LA ATENCION DE EXPEDIENTES DE DENUNCIAS Y ALERTAS CIUDADANAS PARA LA GERENCIA REGIONAL DE CONTROL DE APURIMAC                                                                                        </t>
  </si>
  <si>
    <t>46581159</t>
  </si>
  <si>
    <t xml:space="preserve">MAYHUIRE GUTIERREZ JOSE ANDRES                                                                      </t>
  </si>
  <si>
    <t xml:space="preserve">CONTRATACION DE 01 MEDICO CIRUJANO CON EL PROPOSITO DE FORTALECER ACCIONES DE VIGILANCIA, PREVENCI?N Y CONTROL ANTE LA TRANSMISI?N COMUNITARIA DE COVID-19 EN LA CGR                                                                                      </t>
  </si>
  <si>
    <t>71138884</t>
  </si>
  <si>
    <t xml:space="preserve">MEDINA CHERRES FRESIA ALEJANDRA                                                                     </t>
  </si>
  <si>
    <t xml:space="preserve">PROFESIONAL EN GESTION ADMINISTRATIVA DE LOS CONTRATOS SUSCRITOS                                                                                                                                                                                          </t>
  </si>
  <si>
    <t>40535081</t>
  </si>
  <si>
    <t xml:space="preserve">MEJIA CANAZA HENRY ENRIQUE                                                                          </t>
  </si>
  <si>
    <t>ECONOMISTA</t>
  </si>
  <si>
    <t>SERVICIO DE RECEPCIÓN, REGISTROS, DISTRIBUCIÓN Y ENVIO AL ARCHIVO DE LOS DOCUMENTOS DE LA SUBGERENCIA DE CONTROL DE SECTOR ECONOMICO Y FINANCIERO DE LA CGR</t>
  </si>
  <si>
    <t>10325050</t>
  </si>
  <si>
    <t xml:space="preserve">MELGAR CRUZADO JORGE LUIS                                                                           </t>
  </si>
  <si>
    <t xml:space="preserve">BUSQUEDA DE BIENES FALTANTES                                                                                                                                                                                                                              </t>
  </si>
  <si>
    <t>72281208</t>
  </si>
  <si>
    <t xml:space="preserve">MELGAR PAREDES FREUD AUGUSTO                                                                        </t>
  </si>
  <si>
    <t xml:space="preserve">SERVICIOS DE UN PROFESIONAL EN CONTABILIDAD, ECONOM?A, ADMINISTRACI?N, INGENIER?A INDUSTRIAL Y/O AFINES PARA QUE PRESTE SUS SERVICIOS EN LA EJECUCI?N DE CONTROLES SIMULTANEO.                                                                            </t>
  </si>
  <si>
    <t>47298710</t>
  </si>
  <si>
    <t xml:space="preserve">MELLADO FLOREZ ALEXANDRA                                                                            </t>
  </si>
  <si>
    <t xml:space="preserve">CONTRATACION DE UN PROFESIONAL DE LA CARRERA DE DERECHO PARA LAS COMISIONES DE CONTROL SIMULTANEO COMO JEFE O INTEGRANTE QUE EJECUTARA LOS SERVICIOS DE CONTRO SIMULTANEO EN EL MARCO DE LA LEY31016 GOB.LOCALES,IEE,COMISARIAS Y GOB, REGIONAL           </t>
  </si>
  <si>
    <t>42086192</t>
  </si>
  <si>
    <t xml:space="preserve">MENDEZ MORENO AHILUD TULA                                                                           </t>
  </si>
  <si>
    <t xml:space="preserve">SERVICIO DE APOYO PARA EL ORDENAMIENTO Y DIGITALIZACION (PROCESAMIENTO) DE LOS COMPROBANTES                                                                                                                                                               </t>
  </si>
  <si>
    <t>40857225</t>
  </si>
  <si>
    <t xml:space="preserve">MENDIETA HUAMANI SONIA                                                                              </t>
  </si>
  <si>
    <t xml:space="preserve">CONTRATACION DE SERVICIO DE UN (1) INGENIERO CIVIL PARA LA GERENCIA REGIONAL DE CONTROL DE JUNIN, PARA EL CONTROL SIMULATANEO Y POSTERIOR                                                                                                                 </t>
  </si>
  <si>
    <t xml:space="preserve">MEZA ASTO KENJI WILLEM                                                                              </t>
  </si>
  <si>
    <t xml:space="preserve">CONTRATACION DE CONTADOR PUBLICO COLEGIADO, ECONOMISTA Y/O ADMINISTRADOR COMO APOYO EN LOS SERVICIOS DE CONTROL SIMULTANEO Y POSTERIOR                                                                                                                    </t>
  </si>
  <si>
    <t>46848510</t>
  </si>
  <si>
    <t xml:space="preserve">MEZA PATRICIO JENY NATALIA                                                                          </t>
  </si>
  <si>
    <t xml:space="preserve">APOYO DE TRASLADO DE BIENES Y ACONDICIONAMIENTO                                                                                                                                                                                                           </t>
  </si>
  <si>
    <t>46858878</t>
  </si>
  <si>
    <t xml:space="preserve">MINAYA GOMEZ ROBERTO DANIEL                                                                         </t>
  </si>
  <si>
    <t>ESPECIALIDAD DE DISEÑO GRAFICO - PUBLICITARIO</t>
  </si>
  <si>
    <t xml:space="preserve">DESARROLLO DE ACTIVIDADES EN LAS PROVINCIAS DE HUAMALIES, HUACAYBAMBA, HUANUCO - GERENCIA REGIONAL DE CONTROL DE HUANUCO                                                                                                                                  </t>
  </si>
  <si>
    <t>45917822</t>
  </si>
  <si>
    <t xml:space="preserve">MINAYA LEON JOSE CARLOS                                                                             </t>
  </si>
  <si>
    <t xml:space="preserve">ASISTENTE LEGAL - SUBGERENCIA DE PERSONAL Y COMPENSACIONES                                                                                                                                                                                                </t>
  </si>
  <si>
    <t>48436075</t>
  </si>
  <si>
    <t xml:space="preserve">MINAYA VEGA KEYLLY KIMBERLYN                                                                        </t>
  </si>
  <si>
    <t>18178647</t>
  </si>
  <si>
    <t xml:space="preserve">MIRANDA LUNA BISMARK ULISES                                                                         </t>
  </si>
  <si>
    <t xml:space="preserve">CONTRATACION DE UN PROFESIONAL PARA REALIZAR EL ANALISIS LEGAL                                                                                                                                                                                            </t>
  </si>
  <si>
    <t>25683655</t>
  </si>
  <si>
    <t xml:space="preserve">MIRANDA ROSSELLO SAMUEL                                                                             </t>
  </si>
  <si>
    <t xml:space="preserve">SERVICIOS DE CONTROL SIMULT?NEO Y POSTERIOR DEL PLAN NACIONAL DE CONTROL 2020 DE LA GERENCIA REGIONAL DE CONTROL DE ANCASH A LAS ENTIDADES DE LA ZONA SIERRA DURANTE EL II SEMESTRE                                                                       </t>
  </si>
  <si>
    <t>40891960</t>
  </si>
  <si>
    <t xml:space="preserve">MOLINA QUIÑONES MARLO MIGUEL                                                                        </t>
  </si>
  <si>
    <t xml:space="preserve">SERVICIO DE 01 PROFESIONAL DE ENFERMERIA PARA LA GRC DE ANCASH                                                                                                                                                                                            </t>
  </si>
  <si>
    <t>41287626</t>
  </si>
  <si>
    <t xml:space="preserve">MOLINA RONDAN ETHEL YAMMY                                                                           </t>
  </si>
  <si>
    <t xml:space="preserve">SERVICIO DE OPERADOR PARA LA GERENCIA REGIONAL DE CONTROL DE ANCASH                                                                                                                                                                                       </t>
  </si>
  <si>
    <t>47360818</t>
  </si>
  <si>
    <t xml:space="preserve">MOLINA VILLANUEVA DARIA CRISTINA                                                                    </t>
  </si>
  <si>
    <t xml:space="preserve">LOS SERVICIOS DE PROFESIONAL EN CONTABILIDAD, ECONOMIA, ADMINISTRACION, INGENIERIA INDUSTRIAL PRIVINCIA DE CANCHIS                                                                                                                                        </t>
  </si>
  <si>
    <t>42291334</t>
  </si>
  <si>
    <t xml:space="preserve">MONASTERIO ALARCON CARLOS EDUARDO                                                                   </t>
  </si>
  <si>
    <t xml:space="preserve">APOYO EN MIGRACION DE DATOS AL MEF                                                                                                                                                                                                                        </t>
  </si>
  <si>
    <t>40638163</t>
  </si>
  <si>
    <t xml:space="preserve">MONCADA LOPEZ ROBERTO CARLOS                                                                        </t>
  </si>
  <si>
    <t xml:space="preserve">SERVICIO DE UN ABOGADO PARA REALIZAR EL SERVICIO DE ATENCION DE DENUNCIAS Y DEMAS SERVICIOS DE CONTROL GUBERNAMENTAL EN MARCO COVID-19                                                                                                                    </t>
  </si>
  <si>
    <t>43751179</t>
  </si>
  <si>
    <t xml:space="preserve">MONTALVAN SALAZAR MARJORIE RENZO                                                                    </t>
  </si>
  <si>
    <t xml:space="preserve">CONTRATACION DE LOCACIÓN                                                                                                                                                                                                                                  </t>
  </si>
  <si>
    <t>44642195</t>
  </si>
  <si>
    <t xml:space="preserve">MONTENEGRO NAVARRO VIVIANA DEL ROSARIO                                                              </t>
  </si>
  <si>
    <t>SECRETARIA</t>
  </si>
  <si>
    <t>41019524</t>
  </si>
  <si>
    <t xml:space="preserve">MONTIEL ROJAS CHRISTIAN EDMUNDO                                                                     </t>
  </si>
  <si>
    <t xml:space="preserve">CONTRATACION DEL SERVICIO DE UNA PERSONA NATURAL PARA QUE BRINDE APOYO EN LA ELABORACION DE DOCUMENTOS                                                                                                                                                    </t>
  </si>
  <si>
    <t>40816686</t>
  </si>
  <si>
    <t xml:space="preserve">MORALES CORTEZ YAHAIDA JHOANA                                                                       </t>
  </si>
  <si>
    <t xml:space="preserve">SERVICIO DE APOYO PROFESIONAL PARA REALIZAR LA DETERMINACION DE COSTOS DE LOS PROCEDIMIENTOS ADMINISTRATIVOS Y SERVICIOS PRESTADOS EN EXCLUSIVIDAD DE LA CGR                                                                                              </t>
  </si>
  <si>
    <t>09470657</t>
  </si>
  <si>
    <t xml:space="preserve">MORALES LOPEZ JORGE OSWALDO                                                                         </t>
  </si>
  <si>
    <t xml:space="preserve">SERVICIO DE UN ABOGADO PARA REALIZAR SERVICIOS DE CONTROL BAJO LA MODALIDAD DE CONTROL SIMULTANEO Y POSTERIOR PARA EL OCI DE LA MUNICIPALIDAD DE JULCA, EN VIRTUD AL ESTADO DE EMERGENCIA NACIONAL POR COVID 19                                           </t>
  </si>
  <si>
    <t>40516556</t>
  </si>
  <si>
    <t xml:space="preserve">MORALES UCEDA MARIA DEL ROCIO                                                                       </t>
  </si>
  <si>
    <t xml:space="preserve">SERVICIO DE CONTROL GUBERNAMENTAL SOBRE LA EMERGENCIA SANITARIA POR EL COVID-19, PARA EL ORGANO DE CONTROL INSTITUCIONAL DE LA DIRECCION REGIONAL DE SALUD DE LORETO, BAJO EL AMBITO DE LA GERENCIA REGIONAL DE CONTROL DE LORETO.                        </t>
  </si>
  <si>
    <t>43290669</t>
  </si>
  <si>
    <t xml:space="preserve">MORENO NAVARRO PATRICIA ROSALINDA                                                                   </t>
  </si>
  <si>
    <t xml:space="preserve">APOYO Y SOPORTE TECNICO AL MANTENIMIENTO- SUBGERENCIA DE ABASTECIMIENTOS                                                                                                                                                                                  </t>
  </si>
  <si>
    <t xml:space="preserve">MORENO ZAVALETA WALTER AURELIO                                                                      </t>
  </si>
  <si>
    <t xml:space="preserve">SERVICIO DE UN ADMINISTRADOR PARA QUE PRESTE SERVICIOS DE CONTROL POSTERIOR PARA EL OCI DE LA MUNICIPALIDAD PROVINCIAL DE CUSCO, EN EL MARCO DE LA EMERGENCIA SANITARIA COVID19                                                                           </t>
  </si>
  <si>
    <t>45073807</t>
  </si>
  <si>
    <t xml:space="preserve">MORIANO HUILLCA BETSY KATERINE                                                                      </t>
  </si>
  <si>
    <t>46028165</t>
  </si>
  <si>
    <t xml:space="preserve">MOURA PADILLA JOSE MANUEL                                                                           </t>
  </si>
  <si>
    <t xml:space="preserve">CONTRATACION DE SERVICIOS DE UN (1) PROFESIONAL EN CONTABILIDAD PARA EL OCI DE LA MP DE CONCEPCION, PARA EL CONTROL SIMULTANEO Y POSTERIOR EN EL MARCO DE LA EMERGENCIA.                                                                                  </t>
  </si>
  <si>
    <t xml:space="preserve">MUNIVE FLORES RONALD                                                                                </t>
  </si>
  <si>
    <t xml:space="preserve">PROFESIONAL EN INGENIERIA CIVIL PARA OCI DE MP CONVENCION - GERENCIA REGIONAL DE CONTROL DE CUSCO                                                                                                                                                         </t>
  </si>
  <si>
    <t>43887707</t>
  </si>
  <si>
    <t xml:space="preserve">MURIEL PINTO ERICK FERDINAND                                                                        </t>
  </si>
  <si>
    <t xml:space="preserve">SERVICIO DE CONTROL GUBERNAMENTAL SOBRE LA EMERGENCIA SANITARIA POR EL COVID-19, PARA EL ORGANO DE CONTROL DE LA MUNICIPALIDAD PROVINCIAL DE LORETO, BAJO EL AMBITO DE LA GERENCIA REGIONAL DE CONTROL DE LORETO.                                         </t>
  </si>
  <si>
    <t>70276319</t>
  </si>
  <si>
    <t xml:space="preserve">NAVARRO GONZALES ELENA EMPERATRIZ                                                                   </t>
  </si>
  <si>
    <t xml:space="preserve">SERVICIO EN EL ANBALISIS DE HECHOS COMUNICADOS POR LOS CIUDADANOS U OTROS ORGANISMOS, IDENTIFICANDO CRITERIOS O NORMATIVAS PARA EL DESARROLLO DE INSTRUMENTOS DE EVALUACION ESTANDAR EN EL MARCO DE LA DIRECTIVA N° 011-2015-CG/GPROD </t>
  </si>
  <si>
    <t>10619143</t>
  </si>
  <si>
    <t xml:space="preserve">NAVARRO GONZALES PATRICIA HARLETH                                                                   </t>
  </si>
  <si>
    <t xml:space="preserve">SERVICIO DE ASISTENTE AUDIOVISUAL                                                                                                                                                                                                                         </t>
  </si>
  <si>
    <t>43061090</t>
  </si>
  <si>
    <t xml:space="preserve">NAVARRO MACHAGA JUAN ALBERTO                                                                        </t>
  </si>
  <si>
    <t>EST.C.COMUNIC.</t>
  </si>
  <si>
    <t xml:space="preserve">PROFESIONAL MEDICO                                                                                                                                                                                                                                        </t>
  </si>
  <si>
    <t>70656857</t>
  </si>
  <si>
    <t xml:space="preserve">NAVARRO MEDINA XIOMARA ROSMERY                                                                      </t>
  </si>
  <si>
    <t xml:space="preserve">CONTRATACION DE SERVICIO DE UN (01) INGENIERO CIVIL, PARA EL OCI DE LA MUNICIPALIDAD PROVINCIAL DE CHUPACA PARA REALIZAR SERVICIO DE CONTROL SIMULT?NEO EN EL MARCO DE LA EMERGENCIA NACIONAL                                                             </t>
  </si>
  <si>
    <t xml:space="preserve">NAVARRO RAYMUNDO EDGARD JOSUE                                                                       </t>
  </si>
  <si>
    <t xml:space="preserve">APOYO PARA ENTREGA DE BIENES                                                                                                                                                                                                                              </t>
  </si>
  <si>
    <t>47409162</t>
  </si>
  <si>
    <t xml:space="preserve">NEYRA ULTIMA DAVID ELI                                                                              </t>
  </si>
  <si>
    <t>45975903</t>
  </si>
  <si>
    <t xml:space="preserve">NIETO ALVAREZ ANGEL MOISES                                                                          </t>
  </si>
  <si>
    <t xml:space="preserve">PERSONAL DE APOYO PARA DIGITACION                                                                                                                                                                                                                         </t>
  </si>
  <si>
    <t>72827398</t>
  </si>
  <si>
    <t xml:space="preserve">NIETO VARGAS ANA LUZ GRIMELY                                                                        </t>
  </si>
  <si>
    <t xml:space="preserve">CONTRATACION DEL SERVICIO DE UN (1) PROFESIONAL EN INGENIERIA O CONTABILIDAD O DERECHO, PARA EL CONTROL SIMULTANEO A LA ADQUISICION DE BIENES, SERVICIOS Y OBRAS                                                                                          </t>
  </si>
  <si>
    <t>26717539</t>
  </si>
  <si>
    <t xml:space="preserve">NOVOA TACILLA WILSON EDUARDO                                                                        </t>
  </si>
  <si>
    <t xml:space="preserve">SERVICIO DE UN MEDICO CIRUJANO, PARA REALIZAR ACTIVIDADES DE CONTROL GUBERNAMENTAL EN TORNO LA EMERGENCIA SNAITARIA POR EL COVID 19 PARA EL OCI DEL SEGURO INTEGRAL DE SALUD                                                                              </t>
  </si>
  <si>
    <t>72387461</t>
  </si>
  <si>
    <t xml:space="preserve">NUÑEZ HUANCA MILAGROS                                                                               </t>
  </si>
  <si>
    <t>40737097</t>
  </si>
  <si>
    <t xml:space="preserve">NUÑEZ PATIÑO JORGE ALBERTO                                                                          </t>
  </si>
  <si>
    <t>44442859</t>
  </si>
  <si>
    <t xml:space="preserve">NUÑUVERO MORY EDUARDO JAVIER                                                                        </t>
  </si>
  <si>
    <t xml:space="preserve">CONTRATACION DE LOCACION DE SERVICIO - ESPECIALISTA PARA REVISION, AJUSTE Y/O ASISTENCIA TECNICA EN EL DISE?O DE PERFILES PARA LA CGR                                                                                                                     </t>
  </si>
  <si>
    <t xml:space="preserve">OBREGON LUNA EDITH MILAGROS                                                                         </t>
  </si>
  <si>
    <t xml:space="preserve">ESPECIALISTA PARA PROGRAMA AUDIENCIAS PUBLICAS SUBGERENCIA DE PARTICIPACION CIUDADANA                                                                                                                                                                     </t>
  </si>
  <si>
    <t>46059468</t>
  </si>
  <si>
    <t xml:space="preserve">OCAMPO FIGUEROA JOSSEPH JHOVANI                                                                     </t>
  </si>
  <si>
    <t xml:space="preserve">CONTRATACION DE ESPECIALISTA MEDICO - EMERGENCIA SANITARIA COVID-19 SUBGERENCIA DE CONTROL DEL SECTOR SALUD                                                                                                                                               </t>
  </si>
  <si>
    <t>41690005</t>
  </si>
  <si>
    <t xml:space="preserve">OCHOA CARDENAS YUDITH                                                                               </t>
  </si>
  <si>
    <t xml:space="preserve">CONTRATACION DE UN APOYO EN LAS LABORES DE SISTEMATIZACION DE LA INFORMACION SG PERSONAL Y COMPENSACIONES                                                                                                                                                 </t>
  </si>
  <si>
    <t>73359382</t>
  </si>
  <si>
    <t xml:space="preserve">ODAR CORDOVA LUIS FERNANDO                                                                          </t>
  </si>
  <si>
    <t xml:space="preserve">SERVICIO TECNICO DE MANTENIMIENTO PREVENTIVO Y CORRECTIVO ESPECIALISTA EN ELECTROTECNIA INDUSTRIAL EN MARCO DE LA EMERGENCIA SANITARIA POR EL COVID-19                                                                                                    </t>
  </si>
  <si>
    <t>48504364</t>
  </si>
  <si>
    <t xml:space="preserve">OJEDA AURIS LUIS ALBERTO                                                                            </t>
  </si>
  <si>
    <t xml:space="preserve">SERVICIO DE UN PROFESIONAL EN LA CARRERA DE INGENIERIA CIVIL                                                                                                                                                                                              </t>
  </si>
  <si>
    <t>40977686</t>
  </si>
  <si>
    <t xml:space="preserve">OJEDA AYESTA JUAN CARLOS FIRMO                                                                      </t>
  </si>
  <si>
    <t xml:space="preserve">APOYO EN AUDITORIA - ORGANO DE AUDITORIA INTERNA                                                                                                                                                                                                          </t>
  </si>
  <si>
    <t>70826391</t>
  </si>
  <si>
    <t xml:space="preserve">OJEDA CASTILLO SOL MARIA                                                                            </t>
  </si>
  <si>
    <t xml:space="preserve">CONTAR CON EL SERVICIO DE UN MEDICO CIRUJANO PARA BRINDAR APOYO ESPECIALIZADO EN LOS SERVICIOS DE CONTROL SIMULTANEO                                                                                                                                      </t>
  </si>
  <si>
    <t>70848670</t>
  </si>
  <si>
    <t xml:space="preserve">OLIVA CAVERO DIEGO HUMBERTO                                                                         </t>
  </si>
  <si>
    <t xml:space="preserve">SERVICIOS DE UN PROFESIONAL QUE BRINDE APOYO EN EL PROCESO DE LA EFECTIVA INCORPORACION DE LOS ORGANOS DE CONTROL INSTITUCIONAL A LA CGR                                                                                                                  </t>
  </si>
  <si>
    <t>41991413</t>
  </si>
  <si>
    <t xml:space="preserve">OLIVA TANTARICO DEYSI DEL MILAGRO                                                                   </t>
  </si>
  <si>
    <t xml:space="preserve">SERVICIOS DE JEFE DE COMISION CONTROL POSTERIOR EN EL MARCO DE LA EMERGENCIA SANITARIA COVID-19                                                                                                                                                           </t>
  </si>
  <si>
    <t>45217991</t>
  </si>
  <si>
    <t xml:space="preserve">ORBEGOZO CAMACHO MILTON ANDRE                                                                       </t>
  </si>
  <si>
    <t xml:space="preserve">CONTRATACION DE PROFESIONAL PARA EL OCI DE LA MP ABANCAY- GASTO PARA EL CONTROL GUBERNAMENTAL EN EL MARCO DE LA COYUNTURA ECONOMICA                                                                                                          </t>
  </si>
  <si>
    <t>48083539</t>
  </si>
  <si>
    <t xml:space="preserve">OROSCO ANDIA MARIA ELENA                                                                            </t>
  </si>
  <si>
    <t xml:space="preserve">SERVICIOS DE CONTROL SIMULT?NEO Y POSTERIOR A LA ADQUISICION DE BIENES Y SERVICIOS, POR LAS ENTIDADES DE LOS GOBIERNOS LOCALES Y SUS DEPENDENCIAS DE LA PROVINCIA DE LAMBAYEQUE EN EL MARCO DE LA EMERGENCIA SANITARIA POR EL COVID-19                    </t>
  </si>
  <si>
    <t>72727515</t>
  </si>
  <si>
    <t xml:space="preserve">OSORIO GAVIDIA DIANA LIZETH                                                                         </t>
  </si>
  <si>
    <t xml:space="preserve">CONTRATACION DE SERVICIO DE UN (01) INGENIERO CIVIL, PARA EL OCI DE LA MUNICIPALIDAD PROVINCIAL DE CHANCHAMAYO PARA REALIZAR SERVICIO DE CONTROL SIMULT?NEO EN EL MARCO DE LA EMERGENCIA                                                                  </t>
  </si>
  <si>
    <t xml:space="preserve">PACHECO GUERRA CESAR AUGUSTO                                                                        </t>
  </si>
  <si>
    <t xml:space="preserve">SERVICIO DE UN OPERADOR PARA REALIZAR EL SERVICIO DE CONTROL EN EL TRANSPORTE DE PERSONAL DE LA CGR, DE LA RUTA OESTE                                                                                                                                     </t>
  </si>
  <si>
    <t>08144386</t>
  </si>
  <si>
    <t xml:space="preserve">PACHECO HURTADO SANDRO LORENZO                                                                      </t>
  </si>
  <si>
    <t xml:space="preserve">CONTRATAR UN OPERADOR PARA EL SERVICIO DE ATENCION DE REQUERIMIENTOS E INCIDENTES INFORMATICOS, PARA AUDITORES QUE ESTAN REALIZANDO TRABAJOS DE AUDITORIA POR EL ESTADO DE EMERGENCIA SANITARIA                                                           </t>
  </si>
  <si>
    <t>40534063</t>
  </si>
  <si>
    <t xml:space="preserve">PACHECO VEGA MARLENE MIRIAM                                                                         </t>
  </si>
  <si>
    <t xml:space="preserve">SERVICIO DE 01 PROFESIONAL DE ENFERMERIA PARA LA GRC TACNA - COVID 19.                                                                                                                                                                                    </t>
  </si>
  <si>
    <t>41992541</t>
  </si>
  <si>
    <t xml:space="preserve">PACOTICONA CCOA ROCIO MERLY                                                                         </t>
  </si>
  <si>
    <t>47055679</t>
  </si>
  <si>
    <t xml:space="preserve">PADILLA DIAZ LINDA MAGNELLY                                                                         </t>
  </si>
  <si>
    <t xml:space="preserve">SERVICIOS DE UN MEDICO CIRUJANO PARA LA GERENCIA REGIONAL DE CONTROL DE ANCASH, EN EL MARCO DE LA EMERGENCIA SANITARIA POR EL COVID-19                                                                                                                    </t>
  </si>
  <si>
    <t>41180395</t>
  </si>
  <si>
    <t xml:space="preserve">PALACIOS CHAUCA JULIO CESAR                                                                         </t>
  </si>
  <si>
    <t xml:space="preserve">SERVICIO DE UN ABOGADO PARA QUE PRESTE SERVICIOS DE CONTROL SIMULTANEO EN LA MODALIDAD DE CONTROL CONCURRENTE PARA EL OCI DE LA MUNICIPALIDAD DEL CUSCO, EN EL MARCO DE LA EMERGENCIA SANITARIA POR COVID19                                               </t>
  </si>
  <si>
    <t>70576486</t>
  </si>
  <si>
    <t xml:space="preserve">PALACIOS RAMOS FANNY LUCINDA                                                                        </t>
  </si>
  <si>
    <t xml:space="preserve">CONTRATACION DE UN CHOFER PARA LA CONDUCCION DE VEHICULO ASIGNADO A LA GRC LORETO                                                                                                                                                                         </t>
  </si>
  <si>
    <t>05414302</t>
  </si>
  <si>
    <t xml:space="preserve">PANDURO ROMAYNA JUAN LUIS                                                                           </t>
  </si>
  <si>
    <t xml:space="preserve">APOYO EN EL REGISTRO, RENDICION Y CONTABILIZACION DE LOS EXPEDIENTES- GERENCIA DE ADMINISTRACION                                                                                                                                                          </t>
  </si>
  <si>
    <t>73654650</t>
  </si>
  <si>
    <t xml:space="preserve">PAREDES DIAZ NEIVY CELESTE                                                                          </t>
  </si>
  <si>
    <t>43237258</t>
  </si>
  <si>
    <t xml:space="preserve">PARIAN ALANYA ZUNILDA                                                                               </t>
  </si>
  <si>
    <t xml:space="preserve">BUSQUEDA DE BIENES FALTANTES Y ETIQUETADOS                                                                                                                                                                                                                </t>
  </si>
  <si>
    <t>42164618</t>
  </si>
  <si>
    <t xml:space="preserve">PARRA ALVARADO FLORENCIO ALAN                                                                       </t>
  </si>
  <si>
    <t xml:space="preserve">OPERARIO EN PINTURA                                                                                                                                                                                                                                       </t>
  </si>
  <si>
    <t>43189791</t>
  </si>
  <si>
    <t xml:space="preserve">PASCO NUÑEZ DEL ARCO CARLOS ALBERTO                                                                 </t>
  </si>
  <si>
    <t>48825593</t>
  </si>
  <si>
    <t xml:space="preserve">PAUCAR SULLCA KARINA                                                                                </t>
  </si>
  <si>
    <t xml:space="preserve">BUSQUEDA DE BIENES FALTANTES Y ETIQUETADO DE BIENES DEL INVENTARIO 2019                                                                                                                                                                                   </t>
  </si>
  <si>
    <t>25714753</t>
  </si>
  <si>
    <t xml:space="preserve">PAULINO TARAZONA JUAN GUILLERMO                                                                     </t>
  </si>
  <si>
    <t xml:space="preserve">CONTRATAR EL SERVICIO DE UN PROFESIONAL TITULADO EN CONTABILIDAD PARA LA PARTICIPACION EN SERVICIOS DE CONTROL                                                                                                                                            </t>
  </si>
  <si>
    <t>44750554</t>
  </si>
  <si>
    <t xml:space="preserve">PAZ SANCHEZ PEDRO JUNIOR                                                                            </t>
  </si>
  <si>
    <t xml:space="preserve">CONTRATACION DEL SERVICIO DE UN (01) PROFESIONAL EN DERECHO PARA LA EJECUCION DE SERVICIOS DE CONTROL                                                                                                                                                     </t>
  </si>
  <si>
    <t>41641879</t>
  </si>
  <si>
    <t xml:space="preserve">PELAEZ VEGA CESAR                                                                                   </t>
  </si>
  <si>
    <t xml:space="preserve">SERVICIOS DE PROFESIONAL EN CONTABILIDAD - GERENCIA REGIONAL DE CONTROL DE CUSCO                                                                                                                                                                          </t>
  </si>
  <si>
    <t>46344099</t>
  </si>
  <si>
    <t xml:space="preserve">PEÑA ALVAREZ SANDRA KELLY                                                                           </t>
  </si>
  <si>
    <t>07901917</t>
  </si>
  <si>
    <t xml:space="preserve">PERALES GARRO ROXANA DEL PILAR                                                                      </t>
  </si>
  <si>
    <t>TEC.ADMINIST.EM</t>
  </si>
  <si>
    <t>47718634</t>
  </si>
  <si>
    <t xml:space="preserve">PERALES OLIVERA HAROLD JERSY                                                                        </t>
  </si>
  <si>
    <t xml:space="preserve">CONTRATACION DEL SERVICIO DE 01 PROFESIONAL EN TRABAJO SOCIAL PARA LA GRC APURIMAC - COVID 19.                                                                                                                                                            </t>
  </si>
  <si>
    <t>46233455</t>
  </si>
  <si>
    <t xml:space="preserve">PERALTA AUCAYAURI MARICELA                                                                          </t>
  </si>
  <si>
    <t xml:space="preserve">CONTRATAR EL SERVICIO DE UN ESPECIALISTA EN SISTEMAS INFORMATICOS COMO ANALISTA DE SISTEMAS                                                                                                                                                               </t>
  </si>
  <si>
    <t>40658473</t>
  </si>
  <si>
    <t xml:space="preserve">PEREYRA MONTOYA LISBETH AURORA                                                                      </t>
  </si>
  <si>
    <t xml:space="preserve">CONTRATACION DE SERVICIOS DE UN (01) PROFESIONAL EN CONTABILIDAD PARA EL OCI DE LA MUNICIPALIDAD PROVINCIAL DE JUN?N PARA REALIZAR SERVICIO DE CONTROL SIMULT?NEO EN EL MARCO DE LA EMERGENCIA                                                            </t>
  </si>
  <si>
    <t xml:space="preserve">PEREZ ALDANA MIRELLA KERIDWEN                                                                       </t>
  </si>
  <si>
    <t xml:space="preserve">SERVICIO DE UN CONTADOR PUBLICO PARA LA REALIZACION DE SERVICIOS RELACIONADOS SIMULTANEOS Y CONTROL POSTERIOR                                                                                                                                             </t>
  </si>
  <si>
    <t>46850718</t>
  </si>
  <si>
    <t xml:space="preserve">PEREZ HEREDIA SILVIA FIORELLA                                                                       </t>
  </si>
  <si>
    <t xml:space="preserve">CONTRATAR EL SERVICIO DE UN ABOGADO GERENCIA REGIONAL DE CONTROL DE UCAYALI                                                                                                                                                                               </t>
  </si>
  <si>
    <t>48051546</t>
  </si>
  <si>
    <t xml:space="preserve">PEREZ RUIZ ZOILA RAQUEL                                                                             </t>
  </si>
  <si>
    <t xml:space="preserve">CONTRATACION DE SERVICIOS EN DERECHO QUE PERMITA LA ELABORACION DE CARPETAS DE SERVICIOS Y LA EJECUCION DE SERVICIOS DE CONTROL ESPECIFICO DE PERSONAL CONTRATADO EN EL GOB. REGIONAL DE MADRE DE DIOS. SALUD, DRE CON SANCION VIGENTE.                   </t>
  </si>
  <si>
    <t xml:space="preserve">PINEDA WIESS FLOYD FARABI                                                                           </t>
  </si>
  <si>
    <t xml:space="preserve">SERVICIOS DE UN ABOGADO PARA QUE REALICE LABORES DE SERVICIO DE CONTROL VINCULADOS EN EL OCI DEL GOBIERNO REGIONAL DE MOQUEGUA                                                                                                                            </t>
  </si>
  <si>
    <t xml:space="preserve">PINTO ARCE KATHERINE LUCIA                                                                          </t>
  </si>
  <si>
    <t xml:space="preserve">SERVICIO DE REGISTRO FOTOGRAFICO EN MARCO A LAS ACTIVIDADES COVID 19, SUBGERENCIA DE PRENSA Y MEDIOS DIGITALES DE LA GERENCIA DE COMUNICACION CORPORATIVA                                                                                                 </t>
  </si>
  <si>
    <t>43105538</t>
  </si>
  <si>
    <t xml:space="preserve">PIZARRO CHIZAN JUSSY PATRICIA                                                                       </t>
  </si>
  <si>
    <t xml:space="preserve">ELECTRICISTA PARA EL AREA DE MANTENIMIENTO                                                                                                                                                                                                                </t>
  </si>
  <si>
    <t>06281023</t>
  </si>
  <si>
    <t xml:space="preserve">POMA MUSAJA ALCIDES                                                                                 </t>
  </si>
  <si>
    <t xml:space="preserve">SERVICIOS UN PROFESIONAL PARA EL SEGUIMIENTO DE LA EJECUCION PRESUPUESTARIA Y ANALISIS DE LOS CONTRATOS SUSCRITOS                                                                                                                                         </t>
  </si>
  <si>
    <t>41233039</t>
  </si>
  <si>
    <t xml:space="preserve">POMA QUISPE KETTY NERIDA                                                                            </t>
  </si>
  <si>
    <t xml:space="preserve">SERVICIOS DE UN PROFESIONAL QUE BRINDE SERVICIO DE ELABORACION Y REVISION DE DOCUMENTOS LEGALES EN MATERIA DE CONTRATACIONES DEL ESTADO                                                                                                                   </t>
  </si>
  <si>
    <t>23558844</t>
  </si>
  <si>
    <t xml:space="preserve">POMPILIO CANDIOTTI LEO CLUBER                                                                       </t>
  </si>
  <si>
    <t xml:space="preserve">RECOPILACION DE INFORMACION PARA PLANIFICACION DE SERVICIOS DE CONTROL- GERENCIA REGIONAL DE CONTROL DE HUANUCO                                                                                                                                           </t>
  </si>
  <si>
    <t>73568066</t>
  </si>
  <si>
    <t xml:space="preserve">PONCE MORALES KAROL MARGOT                                                                          </t>
  </si>
  <si>
    <t xml:space="preserve">SERVICIOS DE CONTROL SIMULT?NEO Y POSTERIOR A LA ADQUISICION DE BIENES Y SERVICIOS, POR LAS ENTIDADES DE LOS GOBIERNOS LOCALES Y SUS DEPENDENCIAS DE LA PROVINCIA DE FERREÑAFE EN EL MARCO DE LA EMERGENCIA SANITARIA POR EL COVID-19                     </t>
  </si>
  <si>
    <t>45420353</t>
  </si>
  <si>
    <t xml:space="preserve">PORTILLA CHACON VERONICA                                                                            </t>
  </si>
  <si>
    <t xml:space="preserve">SERVICIO DE UN PROFESIONAL ESPECIALISTA EN COMUNICACION QUE BRINDE EL SERVICIO DE EN MARCO AL COVID 19.                                                                                                                                                   </t>
  </si>
  <si>
    <t>42362299</t>
  </si>
  <si>
    <t xml:space="preserve">PRATOLONGO TORRES LORENA                                                                            </t>
  </si>
  <si>
    <t xml:space="preserve">SERVICIO DE INGENIERO CIVIL PARA EJECUTAR ACCIONES DE APOYO EN LOS SERVICIOS DE CONTROL SIMULT?NEO Y POSTERIOR DEL PLAN NACIONAL DE CONTROL 2020 DE LA GERENCIA REGIONAL DE CONTROL DE ANCASH.                                                            </t>
  </si>
  <si>
    <t>70417056</t>
  </si>
  <si>
    <t xml:space="preserve">PRINCIPE SIMEON WILMER                                                                              </t>
  </si>
  <si>
    <t xml:space="preserve">CONTRATACION DE SERVICIO DE UN (1) INGENIERO CIVIL PARA EL OCI DE LA M.P. DE HUANCAYO, PARA REALIZAR EL SERVICIO DE CONTROL SIMULTANEO Y POSTERIOR EN EL MARCO DE LA EMERGENCIA SANITARIA                                                                 </t>
  </si>
  <si>
    <t xml:space="preserve">PUCUHUARANGA ESPINOZA LUIS MIGUEL                                                                   </t>
  </si>
  <si>
    <t xml:space="preserve">SERVICIO DE ASISTENCIA TECNICA EN MATERIA DE INVERSION PUBLICA PARA LA SUBGERENCIA DE FORMULACION DE PROYECTOS                                                                                                                                            </t>
  </si>
  <si>
    <t>42153033</t>
  </si>
  <si>
    <t xml:space="preserve">PUNIL GUILLEN NANCY                                                                                 </t>
  </si>
  <si>
    <t xml:space="preserve">SERVICIOS DE CONTROL POSTERIOR PROGRAMADOS A LAS ENTIDADES DE LA ZONA SIERRA DURANTE EL II SEMESTRE DEL PNC 2020 DE LA GRAN EN EL MARCO DE LA EMERGENCIA SANITARIA COVID-19.                                                                              </t>
  </si>
  <si>
    <t>43356113</t>
  </si>
  <si>
    <t xml:space="preserve">PURIS LUGO ROSA MARIBEL                                                                             </t>
  </si>
  <si>
    <t xml:space="preserve">CONTRATACION DE UN CONTADOR PARA LABORES DE SERVICIOS DE CONTROL GERENCIA REGIONAL DE CONTROL PASCO                                                                                                                                                       </t>
  </si>
  <si>
    <t>43028161</t>
  </si>
  <si>
    <t xml:space="preserve">QUINTO SOTO CLARA LUZ                                                                               </t>
  </si>
  <si>
    <t xml:space="preserve">CONTRATACION DEL SERVICIO DE 01 PROFESIONAL EN TRABAJO SOCIAL PARA LA GRC TUMBES - COVID 19                                                                                                                                                               </t>
  </si>
  <si>
    <t>45957261</t>
  </si>
  <si>
    <t xml:space="preserve">QUISPE BARDALES MILAGROS DE MARIA                                                                   </t>
  </si>
  <si>
    <t xml:space="preserve">CONTRATACION DE CONTADOR PUBLICO COLEGIADO, ECONOMISTA Y/O ADMINISTRADOR COMO APOYO EN LOS SERVICIOS DE CONTROL SIMULTANEO                                                                                                                                </t>
  </si>
  <si>
    <t>44566560</t>
  </si>
  <si>
    <t xml:space="preserve">QUISPE BLAZ EDITH MARTHA                                                                            </t>
  </si>
  <si>
    <t xml:space="preserve">SERVICIOS DE UN PROFESIONAL EN ECONOMIA CON ESPECIALIDAD EN SEGUIMIENTO DE INDICADORES SECTORIALES EN MARCO DE LA EMERGENCIA SANITARIA                                                                                                       </t>
  </si>
  <si>
    <t>72443981</t>
  </si>
  <si>
    <t xml:space="preserve">QUISPE CUBA RICHAR                                                                                  </t>
  </si>
  <si>
    <t xml:space="preserve">SE SOLICITA CONTRATAR EL SERVICIO DE UN OPERADOR DE SEGURIDAD PARA REALZAR EL SERVICIO DE CONTROL                                                                                                                                                         </t>
  </si>
  <si>
    <t>42823827</t>
  </si>
  <si>
    <t xml:space="preserve">QUISPE FLORES CATHERINE ALICIA                                                                      </t>
  </si>
  <si>
    <t xml:space="preserve">SERVICIOS DE UN PROFESIONALPARA EJECUCION DE SERVICIOS DE CONTROLES POSTERIOES PARA EL OCI DIRECCION REGIONAL DE EDUCACION DE CUSCO, EN MARCO DE LA EMERGENCIA SANITARIA POR EL COVID-19                                                                  </t>
  </si>
  <si>
    <t>76090792</t>
  </si>
  <si>
    <t xml:space="preserve">QUISPE HUAMAN FLAVIO                                                                                </t>
  </si>
  <si>
    <t>44143929</t>
  </si>
  <si>
    <t xml:space="preserve">QUISPE MAMANI ALEX                                                                                  </t>
  </si>
  <si>
    <t xml:space="preserve">PROFESIONAL EN DERECHO PARA EL OCI DE MP QUISPICANCHIS - GERENCIA REGIONAL DE CONTROL CUSCO                                                                                                                                                               </t>
  </si>
  <si>
    <t>70033454</t>
  </si>
  <si>
    <t xml:space="preserve">QUISPE PICHANTA ROSA LINDA                                                                          </t>
  </si>
  <si>
    <t>70274304</t>
  </si>
  <si>
    <t xml:space="preserve">QUISPE POCCOHUANCA OSCAR EDMIT                                                                      </t>
  </si>
  <si>
    <t xml:space="preserve">SERVICIOS DE CONDUCTOR PARA REALIZAR LABORES DE APOYO EN EL TRASLADO DEL PERSON                                                                                                                                                              </t>
  </si>
  <si>
    <t>41075378</t>
  </si>
  <si>
    <t xml:space="preserve">RACUA SALAS JOSE RAMON                                                                              </t>
  </si>
  <si>
    <t xml:space="preserve">PROFESIONAL EN DERECHO                                                                                                                                                                                                                                    </t>
  </si>
  <si>
    <t>18097517</t>
  </si>
  <si>
    <t xml:space="preserve">RAFAEL CALDERON IVONNE GIOVANNA                                                                     </t>
  </si>
  <si>
    <t>44182023</t>
  </si>
  <si>
    <t xml:space="preserve">RAMIREZ FERNANDEZ EBERTH DIEGO                                                                      </t>
  </si>
  <si>
    <t xml:space="preserve">SERVICIO DE UN CONTADOR PARA REALIZAR SERVICIOS DE CONTROL, BAJO LA MODALIDAD DE CONTROL SIMULTANEO Y POSTERIOR EN VIRTUD AL ESTADO DE EMERGENCIA NACIONAL COVID 19, PARA LA GERENCIA REGIONAL DE CONTROL DE LA LIBERTAD.                                 </t>
  </si>
  <si>
    <t>18181167</t>
  </si>
  <si>
    <t xml:space="preserve">RAMIREZ SAN MARTIN KARLA                                                                            </t>
  </si>
  <si>
    <t xml:space="preserve">APOYO ADMINISTRATIVO PARA ALMACEN                                                                                                                                                                                                                         </t>
  </si>
  <si>
    <t>10726901</t>
  </si>
  <si>
    <t xml:space="preserve">RAMIREZ VILCHEZ AMERICO ERNESTO                                                                     </t>
  </si>
  <si>
    <t>SERVICIO DE CONDUCTOR DE VEHICULO INSTITUCIONAL DE PLACA EGR-379 PARA POOL DEL AREA DE TRANSPORTE DE LA SUBGERENCIA DE ABASTECIMIENTO DE LA CGR</t>
  </si>
  <si>
    <t>10226129</t>
  </si>
  <si>
    <t xml:space="preserve">RAMOS EYZAGUIRRE JHONNY NERI                                                                        </t>
  </si>
  <si>
    <t xml:space="preserve">CONTAR CON EL SERVICIO DE UN MEDICO CIRUJANO PARA REALIZAR EL SERVICIO DE CONTROL GUBERNAMENTAL PARA LA GERENCIA REGIONAL DE CONTROL CUSCO                                                                                                                </t>
  </si>
  <si>
    <t>40214695</t>
  </si>
  <si>
    <t xml:space="preserve">RAMOS GALDOS HUGO                                                                                   </t>
  </si>
  <si>
    <t xml:space="preserve">RAMOS MANSILLA RODRIGO ARMANDO                                                                      </t>
  </si>
  <si>
    <t xml:space="preserve">SERVICIO DE UN PROFESIONAL EN DERECHO, COMO ANALISTA EN CONTRATACIONES CON EL ESTADO, PARA QUE BRINDE ASISTENCIA LEGAL EN EJECUCI?N CONTRACTUAL DE LA SUBGERENCIA DE ABASTECIMIENTO, EN EL MARCO DE LA EMERGENCIA SANITARIA COVID-19.                     </t>
  </si>
  <si>
    <t>41032797</t>
  </si>
  <si>
    <t xml:space="preserve">REATEGUI LOZANO NATALIA                                                                             </t>
  </si>
  <si>
    <t xml:space="preserve">CONTRATAR LOS SERVICIOS DE PROFESIONAL EN CONTABILIDAD, ECONOMIA, ADMINISTRACION, INGENIERIA INGENIERIA CONTROL SIMULTANEO MODALIDAD CONTROL CONCURRENTE PROVINCIA DE CALCA                                                                               </t>
  </si>
  <si>
    <t>40301312</t>
  </si>
  <si>
    <t xml:space="preserve">REINOSO SALAS CESAR GUSTAVO                                                                         </t>
  </si>
  <si>
    <t xml:space="preserve">CONTRATACION DEL SERVICIO DE 01 PROFESIONAL EN TRABAJO SOCIAL PARA GRC LAMBAYEQUE - COVID 19                                                                                                                                                              </t>
  </si>
  <si>
    <t>41377337</t>
  </si>
  <si>
    <t xml:space="preserve">REYES GARCIA MAYRA INES                                                                             </t>
  </si>
  <si>
    <t xml:space="preserve">SERVICIO DE CONTROL GUBERNAMENTAL SOBRE LA EMERGENCIA SANITARIA POR EL COVID-19, PARA EL ORGANO DE CONTROL DE LA MUNICIPALIDAD PROVINCIAL DE DATEM DEL MARA?ON, BAJO EL AMBITO DE LA GERENCIA REGIONAL DE CONTROL DE LORETO.                              </t>
  </si>
  <si>
    <t>05323776</t>
  </si>
  <si>
    <t xml:space="preserve">REYNA DEL AGUILA FERNANDO                                                                           </t>
  </si>
  <si>
    <t xml:space="preserve">CONTRATACION DEL SERVICIO DE 01 PROFESIONAL EN TRABAJO SOCIAL PARA LA GRC SAN MARTIN - COVID 19                                                                                                                                                           </t>
  </si>
  <si>
    <t>70328709</t>
  </si>
  <si>
    <t xml:space="preserve">RICSE ALGOSER KATIA JULIANA                                                                         </t>
  </si>
  <si>
    <t xml:space="preserve">SERVICIO DE UN (01) CONDUCTOR PARA UN VEHICULO INSTITUCIONAL, EL CUAL ESTA ASIGNADO A LA GERENCIA REGIONAL DE CONTROL DE MOQUEGUA.                                                                                                                        </t>
  </si>
  <si>
    <t>43618036</t>
  </si>
  <si>
    <t xml:space="preserve">RIOS TACUCHE NESTOR AUGUSTO                                                                         </t>
  </si>
  <si>
    <t xml:space="preserve">SERVICIOS DE PROFESIONAL EN EJECUCION DE SERVICIOS DE CONTROLES SIMULTANEOS PARA EL OCI DEL PLAN MERISS EN MARCO DE LA EMERGENCIA SANITARIA POR EL COVID-19                                                                                               </t>
  </si>
  <si>
    <t>46016711</t>
  </si>
  <si>
    <t xml:space="preserve">RIVAS GIRALDEZ KAREM BENESSY                                                                        </t>
  </si>
  <si>
    <t>43401370</t>
  </si>
  <si>
    <t xml:space="preserve">RIVERA HUAMAN MARLYN EDITH                                                                          </t>
  </si>
  <si>
    <t xml:space="preserve">APOYO PARA LA BUSQUEDA DE BIENES FALTANTES Y TRASLADO DE BIENES MUEBLES                                                                                                                                                                                   </t>
  </si>
  <si>
    <t>41228097</t>
  </si>
  <si>
    <t xml:space="preserve">RIVERA VALERIO WILFREDO GREGORIO                                                                    </t>
  </si>
  <si>
    <t xml:space="preserve">SERVICIO DE UN APOYO TECNICO EN CONTROL PATRIMONIAL PARA LA SUBGERENCIA DE ABASTECIMIENTO                                                                                                                                                                 </t>
  </si>
  <si>
    <t>70762887</t>
  </si>
  <si>
    <t xml:space="preserve">RIVERO LUQUE XIMENA ALEJANDRA                                                                       </t>
  </si>
  <si>
    <t xml:space="preserve">contratacion de ingeniero ambiental                                                                                                                                                                                                                       </t>
  </si>
  <si>
    <t>43977057</t>
  </si>
  <si>
    <t xml:space="preserve">RODRIGUEZ CELIZ SERGIO                                                                              </t>
  </si>
  <si>
    <t>43572951</t>
  </si>
  <si>
    <t xml:space="preserve">RODRIGUEZ CHAVEZ ALBERTO MANUEL                                                                     </t>
  </si>
  <si>
    <t xml:space="preserve">SERVICIO PARA QUE EJECUTE LAS ACCIONES CORRESPONDIENTE A LA ETAPA EVALUATIVA Y CURRICULAR DEL PROCESO DE SELECCION REALIZADO POR LA SUBGERENCIA DE PERSONAL Y COMPENSACIONES DE LA CGR </t>
  </si>
  <si>
    <t>10154831</t>
  </si>
  <si>
    <t xml:space="preserve">RODRIGUEZ FERNANDEZ ROSA MARIA                                                                      </t>
  </si>
  <si>
    <t xml:space="preserve">SERVICIOS DE UN PROFESIONAL PARA EJECUCION DE CONTROLES SIMULTANEOS PARA EL OCI DE LA DIRECCION REGIONAL DE EDUCACION DE CUSCO, EN MARCO DE LA EMERGENCIA SANITARIA POR EL COVID-19                                                                       </t>
  </si>
  <si>
    <t>23985892</t>
  </si>
  <si>
    <t xml:space="preserve">RODRIGUEZ MIRANDA GUIDO                                                                             </t>
  </si>
  <si>
    <t xml:space="preserve">CONTRATACION DEL SERVICIO DE PROFESIONAL EN MEDICINA HUMANA PARA REALIZAR SERVICIOS DE CONTROL, PARA LA GERENCIA REGIONAL DE CONTROL DE AMAZONAS                                                                                                          </t>
  </si>
  <si>
    <t>45250947</t>
  </si>
  <si>
    <t xml:space="preserve">RODRIGUEZ PASCO JORGE DAVID                                                                         </t>
  </si>
  <si>
    <t xml:space="preserve">APOYO EN CLASIFICACION DE BIENES MUEBLES Y TRASLADO DE UO                                                                                                                                                                                                 </t>
  </si>
  <si>
    <t>76315797</t>
  </si>
  <si>
    <t xml:space="preserve">RODRIGUEZ PILLACA KEVIN OSCAR                                                                       </t>
  </si>
  <si>
    <t>47405467</t>
  </si>
  <si>
    <t xml:space="preserve">RODRIGUEZ SALAZAR SHATZY CRISTAL NATHALIE                                                           </t>
  </si>
  <si>
    <t xml:space="preserve">CONTRATAR EL SERVICIO DE UN PERSONAL ADMINISTRATIVO PARA REALIZAR ACTIVIDADES DE APOYO EN FUNCIONES - GERENIA DE ADMINISTRACION                                                                                                                           </t>
  </si>
  <si>
    <t>40602467</t>
  </si>
  <si>
    <t xml:space="preserve">ROJAS BARRERA PILAR ROCIO                                                                           </t>
  </si>
  <si>
    <t xml:space="preserve">SERVICIO DE REVISION, ANALISIS Y EVALUACION DE REGISTROS EN LOS SISTEMAS DE RENDICION DE CUENTA DE CANASTAS EN MARCO DE LA EMERGENCIA SANITARIA POR EL COVID-19                                                                                           </t>
  </si>
  <si>
    <t>72649588</t>
  </si>
  <si>
    <t xml:space="preserve">ROJAS LA SERNA VICTOR ELI                                                                           </t>
  </si>
  <si>
    <t xml:space="preserve">APOYO PARA LEVANTAMIENTO DE INFORMACION DE BIENES PATRIMONIALES                                                                                                                                                                                           </t>
  </si>
  <si>
    <t>76504745</t>
  </si>
  <si>
    <t xml:space="preserve">ROJAS MACCHA GIANMARCO JOSE                                                                         </t>
  </si>
  <si>
    <t xml:space="preserve">CONTRATACION DEL SERVICIO DE 01 PROFESIONAL EN TRABAJO SOCIAL PARA LA GRC PASCO - COVID 19.                                                                                                                                                               </t>
  </si>
  <si>
    <t>41518255</t>
  </si>
  <si>
    <t xml:space="preserve">ROJAS MARIN ANDREA ZULEMA                                                                           </t>
  </si>
  <si>
    <t>40824279</t>
  </si>
  <si>
    <t xml:space="preserve">ROJAS SIVIRICHI NEYDI NATIVIDAD                                                                     </t>
  </si>
  <si>
    <t xml:space="preserve">CONTRATACION DE SERVICIOS DE UN (01) PROFESIONAL EN CONTABILIDAD PARA EL OCI DE LA MUNICIPALIDAD PROVINCIAL DE CONCEPCI?N PARA REALIZAR SERVICIO DE CONTROL SIMULT?NEO EN EL MARCO DE LA EMERGENCIA NACIONAL                                              </t>
  </si>
  <si>
    <t xml:space="preserve">ROMERO CARHUANCHO DALMA ANDREA                                                                      </t>
  </si>
  <si>
    <t xml:space="preserve">BUSQUEDA DE BIENES FALTANTES Y ETIQUETADO                                                                                                                                                                                                                 </t>
  </si>
  <si>
    <t>46602625</t>
  </si>
  <si>
    <t xml:space="preserve">ROMERO RIVAS WILFREDO ARTURO                                                                        </t>
  </si>
  <si>
    <t xml:space="preserve">CONTRATACION DE SERVICIO DE CONDUCTOR PARA LE GERENCIA REGIONAL DE CONTROL DE UCAYALI                                                                                                                                                                     </t>
  </si>
  <si>
    <t>41101332</t>
  </si>
  <si>
    <t xml:space="preserve">ROQUE RUIZ ALAN JALI                                                                                </t>
  </si>
  <si>
    <t xml:space="preserve">CONTRATACION DE LOCACION DE SERVICIO - APOYO EN ANALISIS E IDENTIFICACION DE PERFILES DE PUESTO                                                                                                                                                           </t>
  </si>
  <si>
    <t>45862855</t>
  </si>
  <si>
    <t xml:space="preserve">ROSALES ALVARADO LAURA ALEJANDRA                                                                    </t>
  </si>
  <si>
    <t xml:space="preserve">SERV. DE UN PROFESIONAL EN ADMINISTRACI?N O CONTABILIDAD O INGENIERIA INDUSTRIAL PARA BRINDAR SERVICIO DE ASISTENCIA ADMINISTRATIVA                                                                                                                       </t>
  </si>
  <si>
    <t>76303704</t>
  </si>
  <si>
    <t xml:space="preserve">RUIZ HURTADO OLGA FRESSIA                                                                           </t>
  </si>
  <si>
    <t xml:space="preserve">SERVICIO DE DESARROLLO DE ACTIVIDADES A SERVICIOS DE CONTROL - GERENCIA REGIONAL DE HUANUCO                                                                                                                                                               </t>
  </si>
  <si>
    <t>70988188</t>
  </si>
  <si>
    <t xml:space="preserve">RUIZ REYNA ALIDA FRANCISCA                                                                          </t>
  </si>
  <si>
    <t>40604713</t>
  </si>
  <si>
    <t xml:space="preserve">SAAVEDRA GARCIA POLITA                                                                              </t>
  </si>
  <si>
    <t xml:space="preserve">SERVICIO DE UN PROFESIONAL DE ENFERMERIA CON EL PROPOSITO DE EJECUTAR ACCIONES DE APOYO SOBRE LA EMERGENCIA SANITARIA DECLARADA POR EL MINISTERIO DE SALUD DEBIDO A LA EXISTENCIA DEL COVID-19 EN LA GERENCIA REGIONAL DE CONTROL DE AREQUIPA </t>
  </si>
  <si>
    <t>70247170</t>
  </si>
  <si>
    <t xml:space="preserve">SALAS CHAVEZ LIGIA MARIELA                                                                          </t>
  </si>
  <si>
    <t xml:space="preserve">SERVICIOS DE UN PROFESIONAL EN DERECHO PARA LA EJECUCION DE CONTROL CONCURRENTE PARA EL OCI DE LA MUNICIPALIDAD DE CHUMBIVILCAS, EN EL MARCO DE LA EMERGENCIA SANITARIA POR COVID 19                                                                      </t>
  </si>
  <si>
    <t>42647797</t>
  </si>
  <si>
    <t xml:space="preserve">SALAS MENDOZA JESUS AUGUSTO                                                                         </t>
  </si>
  <si>
    <t xml:space="preserve">SERVICIO DE CHOFER PARA LA GERENCIA REGIONAL DE CONTROL DE APURIMAC DE LA CGR                                                                           </t>
  </si>
  <si>
    <t>41955547</t>
  </si>
  <si>
    <t xml:space="preserve">SALAZAR GUTIERREZ IVAN                                                                              </t>
  </si>
  <si>
    <t xml:space="preserve">SERVICIO DE 01 PROFESIONAL DE ENFERMERIA PARA LA GRC PIURA - COVID 19.                                                                                                                                                                                    </t>
  </si>
  <si>
    <t>42653344</t>
  </si>
  <si>
    <t xml:space="preserve">SALAZAR HERNANDEZ EVELYN YAHAIRA                                                                    </t>
  </si>
  <si>
    <t xml:space="preserve">SERVICIOS DE UN ARQUITECTO PARA QUE BRINDE SOPORTE TECNICO EN LA IMPLEMENTACION DE MEJORAS DE INFRAESTRUCTURA                                                                                                                                             </t>
  </si>
  <si>
    <t>08826354</t>
  </si>
  <si>
    <t xml:space="preserve">SALAZAR MESTANZA FERNANDO IRENEO                                                                    </t>
  </si>
  <si>
    <t xml:space="preserve">CONTRATACIÓN DE SERVICIO DE UN ESPECIALISTA EN CONTRATACIONES PÚBLICAS PAA LA SUBGERENCIA DE ABASTECIMIENTO                                            </t>
  </si>
  <si>
    <t>09857911</t>
  </si>
  <si>
    <t xml:space="preserve">SALCEDO ESPINOZA VERONICA                                                                           </t>
  </si>
  <si>
    <t xml:space="preserve">CONTRATACION DE UN BACHILLER PARA QUE APOYE EN TAREAS CORRESPONDIENTES POR LA SUBGERENCIA DE PERSONAL Y COMPENSACIONES                                                                                                                                    </t>
  </si>
  <si>
    <t>48239083</t>
  </si>
  <si>
    <t xml:space="preserve">SALCEDO TITO JOSSELYN                                                                               </t>
  </si>
  <si>
    <t>BACHILLER EN PSICOLOGÍA</t>
  </si>
  <si>
    <t xml:space="preserve">SERVICIO DE UN PROFESIONAL EN CONTABILIDAD - GERENCIA REGIONAL DE CONTROL DE UCAYALI                                                                                                                                                                      </t>
  </si>
  <si>
    <t>44596056</t>
  </si>
  <si>
    <t xml:space="preserve">SALDAÑA ARANA JOSE MARTIN                                                                           </t>
  </si>
  <si>
    <t xml:space="preserve">ABOGADO ESPECIALISTA EN CONTRATACIONES DEL ESTADO                                                                                                                                                                                                         </t>
  </si>
  <si>
    <t>45810525</t>
  </si>
  <si>
    <t xml:space="preserve">SALDAÑA AZABACHE MARIELA VANESSA                                                                    </t>
  </si>
  <si>
    <t xml:space="preserve">CONTAR CON EL SERVICIO DE UN MEDICO CIRUJANO PARA REALIZAR EL SERVICIO DE CONTROL GUBERNAMENTAL, PARA LA GERENCIA REGIONAL DE CONTROL DE TACNA                                                                                                            </t>
  </si>
  <si>
    <t>29671717</t>
  </si>
  <si>
    <t xml:space="preserve">SALINAS LUNA LUIS ANTONIO                                                                           </t>
  </si>
  <si>
    <t xml:space="preserve">CONTRATACION DE SERVICIOS DE UN (01) PROFESIONAL EN CONTABILIDAD PARA EL OCI DE LA MUNICIPALIDAD PROVINCIAL DE JAUJA PARA REALIZAR SERVICIO DE CONTROL SIMULT?NEO EN EL MARCO DE LA EMERGENCIA                                                            </t>
  </si>
  <si>
    <t xml:space="preserve">SALOME LOPEZ ELIZABETH ROSARIO                                                                      </t>
  </si>
  <si>
    <t xml:space="preserve">APOYO A LAS COMISIONES DE CONTROL SIMULTANEO EN EL MARCO DE LA EMERGENCIA SANITARIA - COVID-19,                                                                                                                                                           </t>
  </si>
  <si>
    <t>44467260</t>
  </si>
  <si>
    <t xml:space="preserve">SAMANIEGO CARRION MIGUEL ANGEL                                                                      </t>
  </si>
  <si>
    <t xml:space="preserve">SERVICIO DE PROFESIONAL EN DERECHO PARA LA EJECUCION DE CONTROL CONCURRENTE EN EL OCI DE LA M.D. DE SANTIAGO                                                                                                                                              </t>
  </si>
  <si>
    <t>41978156</t>
  </si>
  <si>
    <t xml:space="preserve">SANCHEZ AYQUIPA BHELU                                                                               </t>
  </si>
  <si>
    <t xml:space="preserve">SERVICIOS DE UN PROFESIONAL EN ARQUITECTURA QUE BRINDE EL SOPORTE TECNICO RELACIONADO A MEJORAS EN LA ZONA NORTE DEL PERU, EN MARCO DE COVID-19                                                                                                           </t>
  </si>
  <si>
    <t>45487805</t>
  </si>
  <si>
    <t xml:space="preserve">SANCHEZ AYQUIPA JULIO ANTONIO                                                                       </t>
  </si>
  <si>
    <t xml:space="preserve">SERVICIO DE UN INGENIERO CIVIL PARA REALIZAR SERVICIOS DE CONTROL, BAJO LA MODALIDAD DE CONTROL SIMULTANEO Y POSTERIOR EN VIRTUD AL ESTADO DE EMERGENCIA NACIONAL COVID 19, PARA EL OCI DE LA MUNICIPALIDAD PROVINCIAL DE OTUZCO.                         </t>
  </si>
  <si>
    <t>46866135</t>
  </si>
  <si>
    <t xml:space="preserve">SANCHEZ CABANILLAS JUAN CARLOS                                                                      </t>
  </si>
  <si>
    <t xml:space="preserve">CONTRATACION DE UN (1) INGENIERO CIVIL PAARA EJECUTAR ACCIONES DE APOYO EN LOS SERVICIOS DE CONTROL SIMULTANEO Y RECOPILACION DE INFORMACION CONTEMPLADAS EN EL PAC 2020 DE LA GRC DE ANCASH, EN EL MARCO DE LA EMERGENCIA SANITARIO COVID-19             </t>
  </si>
  <si>
    <t>43524364</t>
  </si>
  <si>
    <t xml:space="preserve">SANCHEZ CAMONES JOSE MIGUEL                                                                         </t>
  </si>
  <si>
    <t>44186422</t>
  </si>
  <si>
    <t xml:space="preserve">SANCHEZ CASTILLO CARLOS GUILLERMO                                                                   </t>
  </si>
  <si>
    <t>41259117</t>
  </si>
  <si>
    <t xml:space="preserve">SANCHEZ DELGADO DIANA YELENA                                                                        </t>
  </si>
  <si>
    <t xml:space="preserve">SERVICIO DE UN ANALISTA EN PRESUPUESTO PARA LA SUBGERENCIA DE PLANEAMIENTO, PRESUPUESTO Y PROGRAMACION DE INVERSIONES DE LA CGR                            </t>
  </si>
  <si>
    <t>32110288</t>
  </si>
  <si>
    <t xml:space="preserve">SANCHEZ GOTTFRIED JAHEL DEL ROSARIO                                                                 </t>
  </si>
  <si>
    <t xml:space="preserve">SERVICIO DE INGENIER?A CIVIL PARA EJECUTAR ACCIONES DE APOYO EN LOS SERVICIOS DE CONTROL SIMULTANEO Y POSTERIOR DEL PLAN NACIONAL DE CONTROL 2020 DE LA GERENCIA REGIONAL DE CONTROL DE ANCASH - OFICINA DE ENLACE CHIMBOTE.                              </t>
  </si>
  <si>
    <t>70187592</t>
  </si>
  <si>
    <t xml:space="preserve">SANCHEZ PAJUELO GERMAN ARMANDO                                                                      </t>
  </si>
  <si>
    <t xml:space="preserve">APOYO PARA LA CLASIFICACION DE BIENES MUEBLES                                                                                                                                                                                                             </t>
  </si>
  <si>
    <t>43323702</t>
  </si>
  <si>
    <t xml:space="preserve">SANTA MARIA SIPION FRANKLYN PERU                                                                    </t>
  </si>
  <si>
    <t xml:space="preserve">CONTRATAR EL SERVICIO DE UN PROFESIONAL QUE BRINDE EL SERVICIO DE CONTROL DE LOS REQUERIMIENTOS DE VIATICOS EN EL SISTEMA INTEGRADO DE GESTION ADMINISTRATIVA SIGA-VIATICOS, DE TAL FORMA QUE NOS BRINDE UN EFICIENTE CONTROL DE LAS CUENTAS.GAD          </t>
  </si>
  <si>
    <t>47004402</t>
  </si>
  <si>
    <t xml:space="preserve">SANTAMARIA PAREDES KATHERIN MICHEL                                                                  </t>
  </si>
  <si>
    <t xml:space="preserve">CONTRATACION DE UN ABOGADO PARA OCI - GERENCIA REGIONAL DE CONTROL DE AYACUCHO                                                                                                                                                                            </t>
  </si>
  <si>
    <t>44159775</t>
  </si>
  <si>
    <t xml:space="preserve">SANTIAGO GONZALES ANA CAROLINA                                                                      </t>
  </si>
  <si>
    <t xml:space="preserve">SERVICIO DE 01 PROFESIONAL DE ENFERMERIA PARA LA GRC AMAZONAS - COVID 19., SUBGERENCIA DE BIENESTAR                                                                                                                                                       </t>
  </si>
  <si>
    <t>46789756</t>
  </si>
  <si>
    <t xml:space="preserve">SANTILLAN ROSELL MILY LLULY                                                                         </t>
  </si>
  <si>
    <t xml:space="preserve">CONTRATACION POR LOCACION DE SERVICIOS DE UN ESPECIALISTA PARA EL PROGRAMA DE AUDIENCIAS PUBLIC AS                                                                                                                                                        </t>
  </si>
  <si>
    <t>07241062</t>
  </si>
  <si>
    <t xml:space="preserve">SANTILLAN TUESTA MILAGROS MERCEDES                                                                  </t>
  </si>
  <si>
    <t xml:space="preserve">CONTRATACION DE SERVICIOS DE UN (01) PROFESIONAL EN CONTABILIDAD PARA EL OCI DE LA MUNICIPALIDAD PROVINCIAL DE CHUPACA PARA REALIZAR SERVICIO DE CONTROL SIMULT?NEO EN EL MARCO DE LA EMERGENCIA                                                          </t>
  </si>
  <si>
    <t xml:space="preserve">SARAVIA PEREZ IDA KARINA                                                                            </t>
  </si>
  <si>
    <t xml:space="preserve">CONTRATACION DE SERVICIO EN AUDITORIA QUE PERMITA LA ELABORACION DE CARPETA DE SERVICIOS Y LA EJECUCION DE SERVICIO DE CONTROL ESPECIFICO EN LA MUNICIPALIDAD DISTRITAL DE HUEPETUHE, MADRE DE DIOS POR PRESUNTO PAGO INDEBIDO EN EL EXPEDIENTE           </t>
  </si>
  <si>
    <t>45437048</t>
  </si>
  <si>
    <t xml:space="preserve">SARMIENTO CABRERA PRISCILLA MERLY                                                                   </t>
  </si>
  <si>
    <t xml:space="preserve">SERVICIOS UN PROFESIONAL EN DERECHO PARA EL CONTROL SIMULT?NEO Y POSTERIOR A LA ADQUISICI?N DE BIENES Y SERVICIOS, POR LAS ENTIDADES DE LOS GOBIERNOS LOCALES Y SUS DEPENDENCIAS DE LA PROVINCIA DE LAMBAYEQUE                                            </t>
  </si>
  <si>
    <t>46251168</t>
  </si>
  <si>
    <t xml:space="preserve">SARMIENTO MUSAYON ADELIA ZARINA                                                                     </t>
  </si>
  <si>
    <t xml:space="preserve">SERVICIOS DE UN PROFESIONAL EN DERECHO PARA LA EJECUCION DE CONTROL CONCURRENTE CONTROL SIMULTANEO PROVINCIA DE CANAS                                                                                                                                     </t>
  </si>
  <si>
    <t>46425540</t>
  </si>
  <si>
    <t xml:space="preserve">SAYRE GAMARRA JAYNA MIRELIA                                                                         </t>
  </si>
  <si>
    <t xml:space="preserve">SERVICIO DE PROFESIONAL EN ING. CIVIL, INGENIER?A CIVIL PARA QUE PRESTE SUS SERVICIOS EN LA EJECUCI?N DE CONTROLES SIMULT?NEOS EN LA MODALIDAD DE CONTROL CONCURRENTE PARA LAS LABORES DE CONTROL DEL OCI DEL GOBIERNO REGIONAL DE CUSCO                  </t>
  </si>
  <si>
    <t>23849941</t>
  </si>
  <si>
    <t xml:space="preserve">SCHIAFFINO GARCIA ELOY                                                                              </t>
  </si>
  <si>
    <t>80651341</t>
  </si>
  <si>
    <t xml:space="preserve">SEGURA AGUILAR JUAN JOSE                                                                            </t>
  </si>
  <si>
    <t xml:space="preserve">ESPECIALISTA PARA APOYO EN LA CONFIGURACION ASISTENCIA PRESENCIAL                                                                                                                                                                                         </t>
  </si>
  <si>
    <t>46550896</t>
  </si>
  <si>
    <t xml:space="preserve">SEGURA BARRENECHEA JAIR DAVID                                                                       </t>
  </si>
  <si>
    <t xml:space="preserve">SERVICIOS DE CONTROL SIMULT?NEO Y POSTERIOR A LA ADQUISICION DE BIENES Y SERVICIOS, POR LAS ENTIDADES DE LOS GOBIERNOS LOCALES Y SUS DEPENDENCIAS DE LA PROVINCIA DE CHICLAYO EN EL MARCO DE LA EMERGENCIA SANITARIA POR EL COVID-19                      </t>
  </si>
  <si>
    <t>46349958</t>
  </si>
  <si>
    <t xml:space="preserve">SEGURA PESANTES TANIA YULISSA                                                                       </t>
  </si>
  <si>
    <t xml:space="preserve">SERVICIOS DE PROFESIONAL PARA QUE PRESTE SUS SERVICIOS EN LA EJECUCI?N DE CONTROLES SIMULT?NEOS EN LA MODALIDAD DE CONTROL CONCURRENTE PARA LAS LABORES DE CONTROL DEL OCI DE LA MUNICIPALIDAD DISTRITAL DE SAN SEBASTIAN                                 </t>
  </si>
  <si>
    <t>45986283</t>
  </si>
  <si>
    <t xml:space="preserve">SEQUEIROS RODRIGUEZ SENAIDA                                                                         </t>
  </si>
  <si>
    <t xml:space="preserve">APOYO EN LEVANTAMIENTO DE INFORMACION DE BIENES PATRIMONIALES                                                                                                                                                                                             </t>
  </si>
  <si>
    <t>74810220</t>
  </si>
  <si>
    <t xml:space="preserve">SHUSHARY TARAZONA DIEGO SEBASTIAN                                                                   </t>
  </si>
  <si>
    <t>41800551</t>
  </si>
  <si>
    <t xml:space="preserve">SILVA BARDALEZ JOICER                                                                               </t>
  </si>
  <si>
    <t xml:space="preserve">CONTRATACION SERVICIO EN AUDITORIA QUE PERMITA LA ELABORACION DE CARPETA DE SERVICIOS Y LA EJECUCION DE SERVICIO DE CONTROL ESPECIFICO EN EL GRC DE MADRE DE DIOS POR PRESUNTO DOBLE PAGO A FUNCIONARIOS Y SERVIDORES DE LA ENTIDAD.                      </t>
  </si>
  <si>
    <t>73071455</t>
  </si>
  <si>
    <t xml:space="preserve">SILVA CALLER SILVER RAFAEL                                                                          </t>
  </si>
  <si>
    <t xml:space="preserve">CONTRATACION DE UN (1) DE ING CIVIL PARA EJECUTAR ACCIONES DE APOYO EN LOS SERVICIOS DE CONTORL POSTERIOR Y RECOPILACION DE INFORMACION CONTEMPLADOS EN EL PAC 2020 DE LA GRCANCASH, EN EL MARCO DE LA EMERGENICA SANITARIA COVID-19                      </t>
  </si>
  <si>
    <t>70400462</t>
  </si>
  <si>
    <t xml:space="preserve">SOLIS INOCENTE DEIVIS JUNNIOR                                                                       </t>
  </si>
  <si>
    <t xml:space="preserve">SERVICIO DE UN PROFESIONAL EN ENFERMERIA CON EL PROPOSITO DE EJCUTAR ACCIONES DE APOYO SOBRE LA EMERGENCIA SANITARIA, DEBIDO A LA EXISTENCIA DEL COVID-19 EN LA GERENCIA REGIONAL DE CONTROL DE LORETO DE LA CGR                                          </t>
  </si>
  <si>
    <t>46889556</t>
  </si>
  <si>
    <t xml:space="preserve">SOPLIN BOSMEDIANO ROCIO DEL PILAR                                                                   </t>
  </si>
  <si>
    <t xml:space="preserve">CONTRATACION DE SERVICIO DE UN (01) INGENIERO CIVIL, PARA EL OCI DE LA MUNICIPALIDAD PROVINCIAL DE CONCEPCI?N PARA REALIZAR SERVICIO DE CONTROL SIMULT?NEO EN EL MARCO DE LA EMERGENCIA NACIONAL                                                          </t>
  </si>
  <si>
    <t xml:space="preserve">SOTO CABELLO ANGEL RICHARD                                                                          </t>
  </si>
  <si>
    <t>45935506</t>
  </si>
  <si>
    <t xml:space="preserve">SOTOMAYOR PUZA PABLO JAVIER                                                                         </t>
  </si>
  <si>
    <t xml:space="preserve">SERVICIOS DE UN PROFESIONAL DE DERECHO, COMO APOYO DE ASUNTOS LEGALES ADMINISTRATIVOS Y COMO FEDATARIO                                                                                                                                                    </t>
  </si>
  <si>
    <t>07558355</t>
  </si>
  <si>
    <t xml:space="preserve">SUAREZ MARQUINA HENRY ARMANDO                                                                       </t>
  </si>
  <si>
    <t>40042436</t>
  </si>
  <si>
    <t xml:space="preserve">SUAREZ PINEDA MAXIMO ORLANDO                                                                        </t>
  </si>
  <si>
    <t>43927428</t>
  </si>
  <si>
    <t xml:space="preserve">SURICHAQUI CAMPOS BLADIMIR RAMIRO                                                                   </t>
  </si>
  <si>
    <t xml:space="preserve">SERVICIO DE UN PROFESIONAL EN CONTABILIDAD O ADMINISTRACION O ECONOMIA PARA SCG A RECURSOS PUBLICOS                                                                                                                                                       </t>
  </si>
  <si>
    <t>43670813</t>
  </si>
  <si>
    <t xml:space="preserve">TABOADA RODRIGUEZ NEXSAR NELSON                                                                     </t>
  </si>
  <si>
    <t xml:space="preserve">CONTRATACION DEL SERVICIO DE 01 PROFESIONAL EN TRABAJO SOCIAL PARA LA GRC HUACHO - COVID 19                                                                                                                                                               </t>
  </si>
  <si>
    <t>42777285</t>
  </si>
  <si>
    <t xml:space="preserve">TAFUR PISCO NANCY JANET                                                                             </t>
  </si>
  <si>
    <t xml:space="preserve">APOYO EN DIGITACION                                                                                                                                                                                                                                       </t>
  </si>
  <si>
    <t>44561381</t>
  </si>
  <si>
    <t xml:space="preserve">TAIPE TIMOTEO JUAN JHON                                                                             </t>
  </si>
  <si>
    <t xml:space="preserve">CONTRATACION DEL SERVICIO DE UN PROFESIONA EN LA CARRRERA DE DERECHO PARA EL PLANEAMIENTO Y EJECUCION DE SERVICIOS DE CONTROL SIMULTANEO QUE REALIZARA LA GERENCIA REGIONAL DE CONTROL DE LIMA PROVINCIA A LAS ENTIDADES DEL AMBITO DEL SECTOR            </t>
  </si>
  <si>
    <t>15861954</t>
  </si>
  <si>
    <t xml:space="preserve">TALLEDO MARROQUIN MIRTHA LUZ                                                                        </t>
  </si>
  <si>
    <t>70019954</t>
  </si>
  <si>
    <t xml:space="preserve">TANCHIVA SEVILLANO ANDREA MADELEINE                                                                 </t>
  </si>
  <si>
    <t>40811798</t>
  </si>
  <si>
    <t xml:space="preserve">TARAZONA GONZALES OLCHESE                                                                           </t>
  </si>
  <si>
    <t xml:space="preserve">UN INGENIERO PARA LABORES DE SERVICIO DE CONTROL POSTERIOR- GERENCIA REGIONAL DE CONTROL DE TUMBES                                                                                                                                                        </t>
  </si>
  <si>
    <t>44704899</t>
  </si>
  <si>
    <t xml:space="preserve">TESEN PARIENTE DANY JAVIER                                                                          </t>
  </si>
  <si>
    <t xml:space="preserve">SERVICIO DE ANALISIS DE LOS PROCESOS DE DESARROLLO DE LAS CONSULTAS DE BASE DE DATOS                                                                                                                                                                      </t>
  </si>
  <si>
    <t>40428012</t>
  </si>
  <si>
    <t xml:space="preserve">TINCO AYME ANDRES                                                                                   </t>
  </si>
  <si>
    <t xml:space="preserve">SERV. DE UN PROFESIONAL EN INGENIERIA CIVIL PARA COORDINACION SEGUIMIENTO Y MONITOREO DE LAS DE LA REANUDACION DE LAS ACTIVIDADES PARALIZADAS A CONSECUENCIA DE LA EMERGENCIA SANITARIA COVID-19                                                          </t>
  </si>
  <si>
    <t>41039168</t>
  </si>
  <si>
    <t xml:space="preserve">TINEO ALARCON PAVEL                                                                                 </t>
  </si>
  <si>
    <t xml:space="preserve">CONTRATACION DE SERVICIO DE 1 PROFESIONAL EN CONTABILIDAD O DERECHO PARA LA EJECUCION DE SERVICIOS DE CONTROL                                                                                                                                             </t>
  </si>
  <si>
    <t>41789969</t>
  </si>
  <si>
    <t xml:space="preserve">TOLEDO GUZMAN BASILIO ABNER                                                                         </t>
  </si>
  <si>
    <t>SERVICIO PROFESIONAL EN ENFERMERIA CON EL PROPOSITO DE EJECUTAR ACCIONES DE APOYO SOBRE LA EMERGENCIA SANITARIA DECLARADA POR EL MINISTERIO DE SALUD DEBIDO A LA EXISTENCIA DEL COVID-19 EN LA GERENCIA REGIONAL DE CONTROL DE JUNIN</t>
  </si>
  <si>
    <t>41355860</t>
  </si>
  <si>
    <t xml:space="preserve">TOMAS ADAUTO ROSARIO                                                                                </t>
  </si>
  <si>
    <t xml:space="preserve">SERVICIO DE UN OPERADOR PARA REALZAR EL SERVICIO DE CONTROL EN TRANSPORTE DE PERSONAL DE LA CGR, DE LA RUTA CALLAO                                                                                                                                        </t>
  </si>
  <si>
    <t>06768918</t>
  </si>
  <si>
    <t xml:space="preserve">TORRES RIVADENEIRA MIGUEL ANGEL                                                                     </t>
  </si>
  <si>
    <t xml:space="preserve">TORRES TARAZONA MAGALY MARINA                                                                       </t>
  </si>
  <si>
    <t xml:space="preserve">CONTRATACION DE SERVICIOS DE UN (01) PROFESIONAL EN CONTABILIDAD PARA EL OCI DE LA M.P. DE CHANCHAMAYO PARA REALIZAR SERVICIO DE CONTROL SIMULTANEO EN EL MARCO DE LA EMERGENCIA SANITARIA                                                                </t>
  </si>
  <si>
    <t xml:space="preserve">TORRES VENTOCILLA YESENIA YURIKO                                                                    </t>
  </si>
  <si>
    <t xml:space="preserve">CONTAR CON EL APOYO DE UN MEDICO CIRUJANO, PARA REALIZAR EL SERVICIO DE CONTROL GUBERNAMENTAL                                                                                                                                                             </t>
  </si>
  <si>
    <t>70671869</t>
  </si>
  <si>
    <t xml:space="preserve">TOSI UGARTE LEANDRO                                                                                 </t>
  </si>
  <si>
    <t xml:space="preserve">SERVICIOS DE ESPECIALISTA LEGAL E INTEGRANTE DE COMISION DE CONTROL POSTERIOR EN EL MARCO DE LA EMERGENCIA POR EL COVID                                                                                                                                   </t>
  </si>
  <si>
    <t>45877396</t>
  </si>
  <si>
    <t xml:space="preserve">TOVAR PALOMINO YULY MILAGROS                                                                        </t>
  </si>
  <si>
    <t xml:space="preserve">SERVICIO DE CONDUCTOR                                                                                                                                                                                                                                     </t>
  </si>
  <si>
    <t>45069275</t>
  </si>
  <si>
    <t xml:space="preserve">TRUJILLO ALVARADO RONY ESTEFANO                                                                     </t>
  </si>
  <si>
    <t xml:space="preserve">CONTRATACION DEL SERVICIO DE UN (1) PROFESIONAL EN INGENIERIA O CONTABILIDAD O DERECHO, PARA EL CONTROL SIMULTANEO A ENTIDADES PUBLICAS                                                                                                                   </t>
  </si>
  <si>
    <t>46876069</t>
  </si>
  <si>
    <t xml:space="preserve">TRUJILLO BARRERA MIGUEL ANGEL                                                                       </t>
  </si>
  <si>
    <t xml:space="preserve">SERVICIOS DE UN PROFESIONAL EN CONTABILIDAD, ECONOM?A, ADMINISTRACI?N, INGENIER?A INDUSTRIAL Y/O AFINES PARA QUE PRESTE SUS SERVICIOS EN LA EJECUCI?N DE CONTROLES SIMULT?NEOS EN LA MODALIDAD DE VISITA DE CONTROL-GRC CUSCO.                            </t>
  </si>
  <si>
    <t>47605035</t>
  </si>
  <si>
    <t xml:space="preserve">TUPAYACHI SOLORZANO MARY CARMEN                                                                     </t>
  </si>
  <si>
    <t xml:space="preserve">CONTRATACION DE INGENIERO MECANICO PARA EVALUACION DE COMPACTADORAS DE RESIDUOS SOLIDOS                                                                                                                                                                   </t>
  </si>
  <si>
    <t>18135173</t>
  </si>
  <si>
    <t xml:space="preserve">URCIA ANGULO CESAR ANTONIO                                                                          </t>
  </si>
  <si>
    <t xml:space="preserve">SERVICIO DE APOYO PARA EL CONTROL Y ARCHIVAMIENTO DE LOS COMPROBANTES DE PAGO PARA TESORERIA.                                                                                                                                                             </t>
  </si>
  <si>
    <t>40142527</t>
  </si>
  <si>
    <t xml:space="preserve">URIBE PARVINA VIOLETA ROCIO                                                                         </t>
  </si>
  <si>
    <t>46913222</t>
  </si>
  <si>
    <t xml:space="preserve">VALDERA VERA MUSSULINY ROSMEL                                                                       </t>
  </si>
  <si>
    <t xml:space="preserve">CONTRATACION DEL SERVICIO DE UN (1) CONDUCTOR PARA LA UNIDAD VEHICULAR DE PLACA EGS-041, PARA LA GERENCIA REGIONAL DE CONTROL DE PUNO                                                                                                                     </t>
  </si>
  <si>
    <t>40198625</t>
  </si>
  <si>
    <t xml:space="preserve">VALDEZ GUTIERREZ EDGAR                                                                              </t>
  </si>
  <si>
    <t xml:space="preserve">LEVANTAMIENTO DE INFORMACION DE BIENES PATRIMONIALES                                                                                                                                                                                                      </t>
  </si>
  <si>
    <t>44927353</t>
  </si>
  <si>
    <t xml:space="preserve">VALDEZ JURADO JORGE ESTEBAN                                                                         </t>
  </si>
  <si>
    <t>SERVICIO DE UN PROFESIONAL EN INGENIERIA CIVIL PARA REALIZAR EL SERVICIO DE COORDINACIÓN, SEGUIMIENTO Y SUPERVISIÓN DE PROYECTOS DE INGENIERIA SOLICITADO POR LA SUBGERENCIA DE ABASTECIMIENTO DE LA CGR</t>
  </si>
  <si>
    <t>40816165</t>
  </si>
  <si>
    <t xml:space="preserve">VALDIVIA CHACALTANA MONICA ELIZABETH                                                                </t>
  </si>
  <si>
    <t xml:space="preserve">SERVICIO DE PROFESIONAL PARA QUE PRESTE SUS SERVICIOS EN LA EJECUCI?N DE CONTROLES SIMULT?NEOS EN LA MODALIDAD DE CONTROL CONCURRENTE PARA LAS LABORES DE CONTROL DEL ?RGANO DE CONTROL INSTITUCIONAL DEL GOBIERNO REGIONAL CUSCO                         </t>
  </si>
  <si>
    <t>72322698</t>
  </si>
  <si>
    <t xml:space="preserve">VALENCIA HAÑARI KATHERINE VIANNEY                                                                   </t>
  </si>
  <si>
    <t xml:space="preserve">SERVICIOS DE PROFESIONAL EN EJECUCION DE CONTROLES SIMULTANEOS PARA EL OCI DE LA DIRECCION REGIONAL DE SALUD DE CUSCO, EN MARCO DE LA EMERGENCIA SANITARIA POR EL COVID-19                                                                                </t>
  </si>
  <si>
    <t>23986890</t>
  </si>
  <si>
    <t xml:space="preserve">VALENZUELA GIL KARINA                                                                               </t>
  </si>
  <si>
    <t xml:space="preserve">CONTRATACION DEL SERVICIO DE UN PROFESIONAL EN CONTABILIDAD A FIN DE QUE BRINDE APOYO                                                                                                                                                                     </t>
  </si>
  <si>
    <t xml:space="preserve">VALLADARES DIAZ JOELL MARTIN                                                                        </t>
  </si>
  <si>
    <t xml:space="preserve">ESPECIALISTA PROGRAMA MONITORES CIUDADANOS - SUBGERENCIA DE PARTICIPACION CIUDADANA                                                                                                                                                                       </t>
  </si>
  <si>
    <t>32969344</t>
  </si>
  <si>
    <t xml:space="preserve">VALQUI RODRIGUEZ RUVIN VILMER                                                                       </t>
  </si>
  <si>
    <t xml:space="preserve">EJECUCION DE VISITAS DE CONTROL - GERENCIA REGIONAL DE CONTROL DE SAN MARTIN                                                                                                                                                                              </t>
  </si>
  <si>
    <t>71272520</t>
  </si>
  <si>
    <t xml:space="preserve">VARGAS BECERRIL JUAN ALBERTO                                                                        </t>
  </si>
  <si>
    <t xml:space="preserve">SERVICIO DE ELABORACION DE GUIONES                                                                                                                                                                                                                        </t>
  </si>
  <si>
    <t>70219535</t>
  </si>
  <si>
    <t xml:space="preserve">VARGAS BUSTAMANTE JOSHUA ANDREE                                                                     </t>
  </si>
  <si>
    <t xml:space="preserve">CONTRATACION DEL SERVICIO DE UN (01) PROFESIONAL EN CONTABILIDAD PARA LA EJECUCION DE SERVICIOS DE CONTROL POSTERIOR                                                                                                                                      </t>
  </si>
  <si>
    <t>46516866</t>
  </si>
  <si>
    <t xml:space="preserve">VARGAS CARAHUATAY WILFREDO                                                                          </t>
  </si>
  <si>
    <t>44665302</t>
  </si>
  <si>
    <t xml:space="preserve">VARGAS COAILA PAOLA CLAUDIA                                                                         </t>
  </si>
  <si>
    <t xml:space="preserve">SERVICIOS DE PROFESIONAL PARA QUE PRESTE SUS SERVICIOS EN LA EJECUCI?N DEL SERVICIO DE CONTROL POSTERIOR EN LA MODALIDAD DE SERVICIO DE CONTROL ESPEC?FICO A HECHOS CON PRESUNTA IRREGULARIDAD PARA EL CONTROL DEL OCI DE LA MD DE ECHARATE               </t>
  </si>
  <si>
    <t>46290581</t>
  </si>
  <si>
    <t xml:space="preserve">VASQUEZ CUTIPA CARLOS ENRIQUE                                                                       </t>
  </si>
  <si>
    <t xml:space="preserve">SERVICIO DE 01 PROFESIONAL DE ENFERMERIA PARA LA GRC PUNO - COVID 19.                                                                                                                                                                                     </t>
  </si>
  <si>
    <t>41989668</t>
  </si>
  <si>
    <t xml:space="preserve">VASQUEZ JIHUALLANCA IVONNE                                                                          </t>
  </si>
  <si>
    <t xml:space="preserve">CONTRATACION DEL SERVICIO DE UN INGENIERO MECANICO O ELECTRONICO PARA PARTICIPAR COMO PERITO EVALUADOR O TASADOR PARA LA GERENCIA REGIONAL DE CONTROL DE CAJAMARCA                                                                           </t>
  </si>
  <si>
    <t>16762909</t>
  </si>
  <si>
    <t xml:space="preserve">VEGA OROZCO NORBIL JOSE                                                                             </t>
  </si>
  <si>
    <t xml:space="preserve">SERVICIO DE UN ADMINISTRADOR - GERENCIA REGIONAL DE CONTROL DE UCAYALI                                                                                                                                                                                    </t>
  </si>
  <si>
    <t>44755019</t>
  </si>
  <si>
    <t xml:space="preserve">VELA RAMIREZ DIANA DEL PILAR                                                                        </t>
  </si>
  <si>
    <t xml:space="preserve">CONTRATACION DE SERVICIOS DE UN (1) PROFESIONAL EN CONTABILIDAD PARA EL OCI DE LA MUNICIPALIDAD DISTRITAL DE EL TAMBO PARA LA REALIZACI?N DE LOS SERVICIOS DE CONTROL SIMULT?NEO Y CONTROL POSTERIOR EN EL MARCO DE LA EMERGENCIA NACIONAL                </t>
  </si>
  <si>
    <t xml:space="preserve">VELIZ KAQUE VICTOR RAUL                                                                             </t>
  </si>
  <si>
    <t>42165088</t>
  </si>
  <si>
    <t xml:space="preserve">VELIZ PEREZ KATIA JANETT                                                                            </t>
  </si>
  <si>
    <t xml:space="preserve">SERVICIO DE UN OPERADOR DE SEGURIDAD PARA EL CONTROL DE BIOSEGURIDAD EN TRANSPORTE DE PERSONAL DE LA CGR, CON EL FIN DE PREVENIR Y PROTEGER AL PERSONA DE LA CONTRALORIA DE LOS S?NTOMAS DE CORONAVIRUS DE LA RUTA NORTE.                                 </t>
  </si>
  <si>
    <t>09612508</t>
  </si>
  <si>
    <t xml:space="preserve">VELIZ TREJO RAUL FIDEL                                                                              </t>
  </si>
  <si>
    <t xml:space="preserve">SERVICIO DE UN PROFESIONAL PARA LA ATENCION, COORDINACION Y SEGUIMIENTO DE PEDIDOS FORMULADOS, EN MARCO DE LA EMERGENCIA SANITARIA POR EL COVID-19                                                                                                        </t>
  </si>
  <si>
    <t>46460277</t>
  </si>
  <si>
    <t xml:space="preserve">VENEGAS LEON ELIZABETH CRISTINA                                                                     </t>
  </si>
  <si>
    <t>45470827</t>
  </si>
  <si>
    <t xml:space="preserve">VERA BARRIGA PEDRO LUIS                                                                             </t>
  </si>
  <si>
    <t xml:space="preserve">SERVICIO DE UN COMUNICADOR QUE PERMITA FORTALECER LA LABOR PERIODISTICA Y COMUNICACIONAL                                                                                                                                                                  </t>
  </si>
  <si>
    <t>45509487</t>
  </si>
  <si>
    <t xml:space="preserve">VERASTEGUI ODAR CINDY PAMELA                                                                        </t>
  </si>
  <si>
    <t xml:space="preserve">SERVICIO DE UN PROFESIONAL ECONOMISTA - GERENCIA REGIONAL DE CONTROL DE UCAYALI                                                                                                                                                                           </t>
  </si>
  <si>
    <t>42340346</t>
  </si>
  <si>
    <t xml:space="preserve">VICTORIO DAZA VIVIANA PRUDENCIA                                                                     </t>
  </si>
  <si>
    <t xml:space="preserve">CONTRATACION DEL SERVICIO DE 01 PROFESIONAL EN TRABAJO SOCIAL PARA LA GRC HUANCAVELICA - COVID 19                                                                                                                                                         </t>
  </si>
  <si>
    <t>45893492</t>
  </si>
  <si>
    <t xml:space="preserve">VILA PONCE SILENA ERICA                                                                             </t>
  </si>
  <si>
    <t xml:space="preserve">SERVICIOS DE UN ABOGADO PARA QUE REALICE LABORES DE SERVICIO DE CONTROL VINCULADO A LA EMERGENCIA SANITARIA POR EL COVID-19 EN EL OCI DE LA MUNICIPALIDAD PROVINCIAL GENERAL DE SANCHEZ CERRO                                                             </t>
  </si>
  <si>
    <t>46801145</t>
  </si>
  <si>
    <t xml:space="preserve">VILCA FLORES YORDANO RENZO                                                                          </t>
  </si>
  <si>
    <t xml:space="preserve">SERVICIO DE UN PSICOLOGO PARA EJECUTAR ACCIONES DE APOYO EN EL MARCO DE LA EMERGENCIA SANITARIA POR EL COVID 19, Y ASISTENCIA PSICOLOGICA A LOS COLABORADORES DE LA GRC ICA                                                                               </t>
  </si>
  <si>
    <t>09775779</t>
  </si>
  <si>
    <t xml:space="preserve">VILCA JABO JESUS ERNESTO                                                                            </t>
  </si>
  <si>
    <t xml:space="preserve">SERVICIOS DE UN INGENIERO CIVIL PARA QUE REALICE LABORES DE SERVICIO DE CONTROL VINCULADOS A LA EMERGENCIA SANITARIA POR EL COVID EN EL OCI DE LA GERENCIA REGIONAL DE SALUD DE MOQUEGUA                                                                  </t>
  </si>
  <si>
    <t xml:space="preserve">VILCA ROMERO EDGAR ENRIQUE                                                                          </t>
  </si>
  <si>
    <t xml:space="preserve">CONTRATAR UN PROFESIONAL EN GESTION DE LA INFORMACION PARA BRINDAR EL APOYO EN EL PROCESAMIENTO Y GENERACION DE REPORTE AL PLAN DE VIGILANCIA, PREVENCION Y CONTROL COVID                                                                                 </t>
  </si>
  <si>
    <t>21527606</t>
  </si>
  <si>
    <t xml:space="preserve">VILCA VALENCIA MARCO ANTONIO                                                                        </t>
  </si>
  <si>
    <t xml:space="preserve">LOS SERVICIOS DE PROFESIONAL EN CONTABILIDAD, ECONOMIA, ADMINISTRACION, INGENIERIA INDUSTRIAL OCI PROVINCIA DE ANTA                                                                                                                                       </t>
  </si>
  <si>
    <t>41424306</t>
  </si>
  <si>
    <t xml:space="preserve">VILLA VILLAGRA JHON RICHAR                                                                          </t>
  </si>
  <si>
    <t xml:space="preserve">SERVICIOS DE UN ASISTENTE PARA APOYAR EN COMUNICAR LAS INTERVENCIONES DE LA CGR EN EL MARCO DE LA ESTRATEGIA DE CONTROL POR EL COVID-19                                                                                                                   </t>
  </si>
  <si>
    <t>43527303</t>
  </si>
  <si>
    <t xml:space="preserve">VILLALOBOS ZARATE PAOLA ROSSINA                                                                     </t>
  </si>
  <si>
    <t xml:space="preserve">CONTRATAR LOS SERVICIOS DE UN DISENADOR GRAFICO WEB RESPONSABLE DE REALIZAR LA ACTUALIZACION DE LAS WEBS INSTITUCIONALES Y LA MIGRACION DEL PORTAL WEB DE LA CGR.                                                                                         </t>
  </si>
  <si>
    <t>10762142</t>
  </si>
  <si>
    <t xml:space="preserve">VILLANUEVA ACHA MIGUEL ANGEL                                                                        </t>
  </si>
  <si>
    <t xml:space="preserve">CONTRATACION DE UN PROFESIONAL EN DERECHO PARA EJECUTAR ACCIONES LABORALES EN EL MARCO DE LA EMERGENCIA                                                                                                                                                   </t>
  </si>
  <si>
    <t>42609194</t>
  </si>
  <si>
    <t xml:space="preserve">VILLARAN ZEGARRA JOSE ALBERTO                                                                       </t>
  </si>
  <si>
    <t xml:space="preserve">PROFESIONAL EN INGENIERIA SANITARIA                                                                                                                                                                                                                       </t>
  </si>
  <si>
    <t>40958085</t>
  </si>
  <si>
    <t xml:space="preserve">VILLEGAS ORIHUELA ALFREDO MARIANO                                                                   </t>
  </si>
  <si>
    <t>46514591</t>
  </si>
  <si>
    <t xml:space="preserve">VIVANCO ALVA RICARDO AUGUSTO                                                                        </t>
  </si>
  <si>
    <t>SERVICIO DE APOYO EN ACTIVIDADES DE ARCHIVO PARA FUNCIONES DE CLASIFICACION, DISTRIBUCION, DESCRIPCION Y TRITURACION DE LA DOCUMENTACION GENERADA EN LOS PROCESOS DE SELECCIÓN</t>
  </si>
  <si>
    <t>09449507</t>
  </si>
  <si>
    <t xml:space="preserve">WONG GARCIA JESUS INOCENTE                                                                          </t>
  </si>
  <si>
    <t>EGR.TEC.ADMINIST.Y SISTEMAS</t>
  </si>
  <si>
    <t xml:space="preserve">CONTAR CON EL SERVICIO DE UN (1) PROFESIONAL DE LA CARRERA DE DERECHO PARA EJECUTAR ACCIONES DE APOYO EN LOS SERVICIOS DE CONTROL POSTERIOR DEL PLAN NACIONAL DE CONTROL 2020 DE LA GERENCIA REGIONAL DE CONTROL DE ANCASH.                               </t>
  </si>
  <si>
    <t>42520298</t>
  </si>
  <si>
    <t xml:space="preserve">WONG OBO JUAN CARLOS                                                                                </t>
  </si>
  <si>
    <t>45409674</t>
  </si>
  <si>
    <t xml:space="preserve">YANQUI PACHECO KELLY LIZETH                                                                         </t>
  </si>
  <si>
    <t xml:space="preserve">SERVICIO PROFESIONAL EN MEDICINA HUMANA PARA LA EJECUCION DE SERVICIOS DE CONTROL - GERENCIA REGIONAL DE CONTROL DE SAN MARTIN                                                                                                                            </t>
  </si>
  <si>
    <t>42558905</t>
  </si>
  <si>
    <t xml:space="preserve">YANQUI SANCHEZ RAFAEL JESUS                                                                         </t>
  </si>
  <si>
    <t xml:space="preserve">CONTRATACION DEL SERVICIO PARA BRINDAR APOYO EN LABORES ADMINISTRATIVAS, LOGISTICAS, ARCHIVOS PARA LA GERENCIA REGIONAL DE CONTROL DE ICA                                                                                                                 </t>
  </si>
  <si>
    <t>43920643</t>
  </si>
  <si>
    <t xml:space="preserve">YAÑEZ MORALES YURI ABIMAEL                                                                          </t>
  </si>
  <si>
    <t xml:space="preserve">SERVICIO EN LA ELABORACION DE REPORTES DE INGRESOS Y SALIDAS DE LA DOCUMENTACION GENERADA POR LA GERENCIA REGIONAL DE CONTROL DE ICA DE LA CGR </t>
  </si>
  <si>
    <t>70388358</t>
  </si>
  <si>
    <t xml:space="preserve">YARMAS SALINAS KATITZA DANAE                                                                        </t>
  </si>
  <si>
    <t>SERVICIO DE PROGRAMADOR DE SISTEMAS INFORMATICOS CON HERRAMIENTAS TENOLOGICAS PARA MOSTRAR RESULTADOS EN UN CONJUNTO DE DATOS RELACIONADOS A CANASTAS ENTREGADAS EN EL MARDO DE LA EMERGENCIA SANITARIA COVID-19</t>
  </si>
  <si>
    <t>73376675</t>
  </si>
  <si>
    <t xml:space="preserve">YAURI ITUCCAYASI ALBA LILIANA                                                                       </t>
  </si>
  <si>
    <t xml:space="preserve">CONTRATACION DE SERVICIOS DE UN (1) PROFESIONAL EN CONTABILIDAD PARA LA GERENCIA REGIONAL DE CONTROL DE JUNIN, PARA EL CONTROL SIMULTANEO Y POSTERIOR                                                                                                     </t>
  </si>
  <si>
    <t xml:space="preserve">YAURI ORE DIANA                                                                                     </t>
  </si>
  <si>
    <t xml:space="preserve">PROFESIONAL EN INGENIERIA CIVIL                                                                                                                                                                                                                           </t>
  </si>
  <si>
    <t>41488683</t>
  </si>
  <si>
    <t xml:space="preserve">YRIGOIN DELGADO JORGE LUIS                                                                          </t>
  </si>
  <si>
    <t xml:space="preserve">SERVICIOS DE UN CONTADOR O CARRERAS AFINES PARA REALIZAR SERVICIOS DE CONTROL VINCULADOS A LA EMERGENCIA SANITARIA POR EL COVID-19 EN EL OCI DE LA MUNICIPALIDAD PROVINCIAL DE MARISCAL NIETO                                                             </t>
  </si>
  <si>
    <t>04436706</t>
  </si>
  <si>
    <t xml:space="preserve">YUNGANINA GILAHUANCCO CELIA                                                                         </t>
  </si>
  <si>
    <t xml:space="preserve">SERVICIO DE UN INGENIERO CIVIL ESPECIALISTA EN COORDINACION, SEGUIMIENTO Y MONITOREO DE OBRAS EN EL MARCO DEL CONVENIO BID 2 PARA LA SUBGERENCIA DE ABASTECIMIENTO DE LA CGR                                  </t>
  </si>
  <si>
    <t>08890234</t>
  </si>
  <si>
    <t xml:space="preserve">ZAMBRANO ESCALANTE JANET CELIA                                                                      </t>
  </si>
  <si>
    <t>45674417</t>
  </si>
  <si>
    <t xml:space="preserve">ZAPATA NUÑEZ DEL ARCO RODOLFO ESTEBAN                                                               </t>
  </si>
  <si>
    <t>40468222</t>
  </si>
  <si>
    <t xml:space="preserve">ZAVALETA SANCHEZ PAOLO JAVIER                                                                       </t>
  </si>
  <si>
    <t>43552188</t>
  </si>
  <si>
    <t xml:space="preserve">ZEGARRA INCHAUSTI EMILCE NORMA HORTENCIA                                                            </t>
  </si>
  <si>
    <t>47747123</t>
  </si>
  <si>
    <t xml:space="preserve">ZEGARRA INCHAUSTI VANESSA DAPHNE                                                                    </t>
  </si>
  <si>
    <t xml:space="preserve">CONTRATACION DEL SERVICIO DE UN (01) PROFESIONAL PARA DESEMPE?ARSE EN LAS DIVERSAS ACCIONES DE CONTROL DE LA GRCT EN EL MARCO DE LA EMERGENCIA SANITARIA COVID-19                                                                                         </t>
  </si>
  <si>
    <t>42956275</t>
  </si>
  <si>
    <t xml:space="preserve">ZEÑA DAMIAN ALBERTO CARLOS                                                                          </t>
  </si>
  <si>
    <t>47897180</t>
  </si>
  <si>
    <t xml:space="preserve">CERQUERA LEVANO NEIL ALDRIN YSIDRO </t>
  </si>
  <si>
    <t>47280188</t>
  </si>
  <si>
    <t xml:space="preserve">RECURSOS DIRECTAMENTE RECAUDADOS                                                                                                                      </t>
  </si>
  <si>
    <t xml:space="preserve">SERVICIO DE APOYO ADMNISTRATIVO                                                                                                                                                                                                                           </t>
  </si>
  <si>
    <t>45083135</t>
  </si>
  <si>
    <t xml:space="preserve">ACUÑA GARCIA EDGAR ANTONIO                                                                          </t>
  </si>
  <si>
    <t xml:space="preserve">SERVICIO DE UN TECNICO EN SEGURIDAD PARA EL CONTROL DE INGRESO Y SALIDA DE COLABORADORES, PERSONAS VISITANTES Y ADMINISTRACION DEL SISTEMA DE MOVIMIENTOS PATRIMONIALES DEL DESPACHO DEL CONTRALOR SOLICITADO POR LA SUBGERENCIA DE SEGURIDAD </t>
  </si>
  <si>
    <t>43871991</t>
  </si>
  <si>
    <t xml:space="preserve">ALTAMIRANO TAPIA CRISTIAN MAAY                                                                      </t>
  </si>
  <si>
    <t>10735986</t>
  </si>
  <si>
    <t xml:space="preserve">ALVA VILCHEZ HUGO                                                                                   </t>
  </si>
  <si>
    <t>SERVICIO PROFESIONAL DE TECNICA VOCAL PARA INSTRUIR AL CORO DE LA CONTRALORIA SOLICITADO POR LA SUBGERENCIA DE BIENESTAR Y RELACIONES LABORALES DE LA CGR</t>
  </si>
  <si>
    <t>07384930</t>
  </si>
  <si>
    <t xml:space="preserve">ALVAREZ DURAND EDGAR TEODORO                                                                        </t>
  </si>
  <si>
    <t>25703051</t>
  </si>
  <si>
    <t xml:space="preserve">ARIZAGA SALAS OSCAR ADOLFO                                                                          </t>
  </si>
  <si>
    <t xml:space="preserve">SERVICIO DE UNA RECEPCIONISTA PARA APOYO EN LA ATENCION AL PUBLICO USUARIO Y VISITANTES Y GESTION DEL SISTEMA DE REGISTRO DE VISITAS WUE INGRESAN AL EDIFICIO MEGAPROYECTOS SOLICITADO POR LA SUBGERENCIA DE SEGURIDAD INTEGRAL DE LA CGR  </t>
  </si>
  <si>
    <t>42958236</t>
  </si>
  <si>
    <t xml:space="preserve">ARMAS ALVA ROCIO                                                                                    </t>
  </si>
  <si>
    <t xml:space="preserve">SERVICIO DE OPERADOR PARA LA DIGITALIZACION DE EXPEDIENTES PAS.                                                                                                                                                                                           </t>
  </si>
  <si>
    <t>72880643</t>
  </si>
  <si>
    <t xml:space="preserve">BARRERA ZUMAETA EDWARD SMITH                                                                        </t>
  </si>
  <si>
    <t>SERVICIO DE TECNICO ESPECIALIZADO EN SEGURIDAD INTEGRAL Y PREVENCION DE EMERGENCIA PARA EL DIAGNOSTICO Y EVALUACIONES DE RIESGO DE LA ENTIDAD SOLICITADO POR LA SUBGERENCIA DE SEGURIDAD INTEGRAL DE LA CGR</t>
  </si>
  <si>
    <t>07812701</t>
  </si>
  <si>
    <t xml:space="preserve">BRYCE GORDILLO PETER VINCE                                                                          </t>
  </si>
  <si>
    <t xml:space="preserve">SERVICIO DE APOYO ADMINISTRATIVO                                                                                                                                                                                                                          </t>
  </si>
  <si>
    <t>40140151</t>
  </si>
  <si>
    <t xml:space="preserve">CABALLERO GUERRERO EVELYN                                                                           </t>
  </si>
  <si>
    <t>23943899</t>
  </si>
  <si>
    <t xml:space="preserve">CACERES VASQUEZ WILBERT                                                                             </t>
  </si>
  <si>
    <t>SERVICIO DE APOYO PROFESIONAL PARA QUE REALICE EL SEGFUIMIENTO DE LA EJECUCION DE LAS INVERSIONES QUE SE ENCUENTRAN A CARGO DE LA GERENCIA DE ADMINISTRACION DE LA CGR</t>
  </si>
  <si>
    <t>71646060</t>
  </si>
  <si>
    <t xml:space="preserve">CASTRO CISNEROS LADY GERALDINE                                                                      </t>
  </si>
  <si>
    <t xml:space="preserve">SERVICIO DE CONDUCTOR PARA EL VEHICULO DE PLACA EGS-012 ASIGNADO A LA GERENCIA REGIONAL DE CONTROL DE AMAZONAS DE LA CGR                                                                                       </t>
  </si>
  <si>
    <t>40520266</t>
  </si>
  <si>
    <t xml:space="preserve">CHAVEZ PUSCAN ELIAZAR                                                                               </t>
  </si>
  <si>
    <t xml:space="preserve">ANALISTA DE MESA DE PARTES - SUB GERENCIA DE GESTION DOCUMENTARIA                                                                                                                                                                                         </t>
  </si>
  <si>
    <t>44331076</t>
  </si>
  <si>
    <t xml:space="preserve">CHUMBES FARROMEQUE ANALHI EVELYN                                                                    </t>
  </si>
  <si>
    <t>09869297</t>
  </si>
  <si>
    <t xml:space="preserve">CIEZA MEDINA YURI MARTIN                                                                            </t>
  </si>
  <si>
    <t xml:space="preserve">SERVICIO DE BACHILLER EN ADMINISTRACION                                                                                                                                                                                                                   </t>
  </si>
  <si>
    <t>46468290</t>
  </si>
  <si>
    <t xml:space="preserve">CLAUDIO CANTEÑO JOSELITO                                                                            </t>
  </si>
  <si>
    <t>70516175</t>
  </si>
  <si>
    <t xml:space="preserve">COLLANTES RAMIREZ MAICKOL GIOVANNI RAUL                                                             </t>
  </si>
  <si>
    <t>SERVICIO DE ANALISIS FUNCIONAL, DISEÑO Y EJECUCION DE PRUEBAS DE CONTROL DE CALIDAD SOLICITADO POR LA SUBGERENCIA DE SISTEMAS DE INFORMACION DE LA CGR</t>
  </si>
  <si>
    <t>40144197</t>
  </si>
  <si>
    <t xml:space="preserve">CONTRERAS ARCE SOCORRO DEL PILAR                                                                    </t>
  </si>
  <si>
    <t>SERVICIO DE UNA RECEPCIONISTA PARA APOYO EN LA ATENCION AL PUBLICO USUARIO Y VISITANTES Y GESTION DEL SISTEMA DE REGISTRO DE VISITAS QUE INGRESAN AL EDIFICIO CAMILI CARRILLO</t>
  </si>
  <si>
    <t>46559219</t>
  </si>
  <si>
    <t xml:space="preserve">CONTRERAS VERGARA IRIS ANDREA                                                                       </t>
  </si>
  <si>
    <t>41189709</t>
  </si>
  <si>
    <t xml:space="preserve">DIAZ ESTRELLA DENNY FRANK                                                                           </t>
  </si>
  <si>
    <t xml:space="preserve">CONTRATACION DE UN PROFESIONAL EN INGENIERIA CIVIL                                                                                                                                                                                                        </t>
  </si>
  <si>
    <t>21474025</t>
  </si>
  <si>
    <t xml:space="preserve">DONAYRE PEREZ ELIAS ANANIAS                                                                         </t>
  </si>
  <si>
    <t xml:space="preserve">SERVICIO ESPECIALIZADO EN INGENIERIA CIVIL                                                                                                                                                                                                                </t>
  </si>
  <si>
    <t>45215514</t>
  </si>
  <si>
    <t xml:space="preserve">DURAN MANTILLA SHIRLEY NADIA                                                                        </t>
  </si>
  <si>
    <t>74123567</t>
  </si>
  <si>
    <t xml:space="preserve">ESPINOZA BRAVO PRISCILLA DEL PILAR                                                                  </t>
  </si>
  <si>
    <t>41386665</t>
  </si>
  <si>
    <t xml:space="preserve">FALCON ZEVALLOS HERBERT ANDERSON                                                                    </t>
  </si>
  <si>
    <t>40228373</t>
  </si>
  <si>
    <t xml:space="preserve">FERRE ZULOETA CARLOS ALBERTO                                                                        </t>
  </si>
  <si>
    <t xml:space="preserve">SERVICIO DE CONDUCTOR DE VEHICULO PARA LA GRC. LORETO                                                                                                                                                                                                     </t>
  </si>
  <si>
    <t>05413751</t>
  </si>
  <si>
    <t xml:space="preserve">FLORES GONZALES WILLIAN                                                                             </t>
  </si>
  <si>
    <t>45718179</t>
  </si>
  <si>
    <t xml:space="preserve">GURREONERO LEON CARLO ANTONIO                                                                       </t>
  </si>
  <si>
    <t>SERVICIO DE UN TECNICO EN SEGURIDAD PARA EL CONTROL DE INGRESO Y SALIDA DE COLABORADORES, PERSONAS VISITANTES Y ADMINISTRACION DEL SISTEMA DE MOVIMIENTOS PATRIMONIALES DEL EDIFICIO PABLO BERMUDEZ</t>
  </si>
  <si>
    <t>10513769</t>
  </si>
  <si>
    <t xml:space="preserve">HUAMAN CCARHUAS ALCIDES                                                                             </t>
  </si>
  <si>
    <t>TÉCNICO EN SEGURIDAD</t>
  </si>
  <si>
    <t>47576612</t>
  </si>
  <si>
    <t xml:space="preserve">IGNACIO ROBLES YAEL PIERINA                                                                         </t>
  </si>
  <si>
    <t>70376345</t>
  </si>
  <si>
    <t xml:space="preserve">LINO OVALLE MIRIAM ARACELY                                                                          </t>
  </si>
  <si>
    <t xml:space="preserve">SERVICIO DE APOYO TECNICO EN MANTENIMIENTO                                                                                                                                                                                                                </t>
  </si>
  <si>
    <t xml:space="preserve">LIZANA PALMA JORGE AMBROSIO                                                                         </t>
  </si>
  <si>
    <t xml:space="preserve">CONTRATAR UN CONDUCTOR PARA LA GERENCIA REGIONAL DE CONTROL ANCASH CON SEDE HUARAZ                                                                                                                                                                        </t>
  </si>
  <si>
    <t>47179578</t>
  </si>
  <si>
    <t xml:space="preserve">MEJIA QUISPE ALEJANDRO CESAR                                                                        </t>
  </si>
  <si>
    <t xml:space="preserve">SERVICIO DE AUXILIAR ADMINISTRATIVO                                                                                                                                                                                                                       </t>
  </si>
  <si>
    <t>45604068</t>
  </si>
  <si>
    <t xml:space="preserve">MENDOZA BAUTISTA ROXANA                                                                             </t>
  </si>
  <si>
    <t xml:space="preserve">CONTRATACION DE PERSONAL DE APOYO ESPECIALISTA REGIONAL DE MONITORES CIUDADANOS                                                                                                                                                                           </t>
  </si>
  <si>
    <t xml:space="preserve">MERMA MERMA JUAN LUIS                                                                               </t>
  </si>
  <si>
    <t>03700657</t>
  </si>
  <si>
    <t xml:space="preserve">MIRES ACUÑA FAUSTO                                                                                  </t>
  </si>
  <si>
    <t>32110536</t>
  </si>
  <si>
    <t xml:space="preserve">MONTES PORTELLA ANDY EDUARDO                                                                        </t>
  </si>
  <si>
    <t>SERVICIO DE UN PROFESIONAL DE ANALISTA CONTABLE PARA EL AREA DE CONTROL PATRIMONIAL SOLICITADO POR LA SUBGERENCIA DE ABASTECIMIENTO DE LA CGR</t>
  </si>
  <si>
    <t>06103379</t>
  </si>
  <si>
    <t xml:space="preserve">MUNOZ GAMARRA NICANOR                                                                               </t>
  </si>
  <si>
    <t xml:space="preserve">SERVICIO DE PROFESIONAL PARA EL APOYO EN LA ELABORACION DE PROCEDIMIENTOS DE SERVICIOS DE ATENCION DE DENUNCIAS                                                                                                                                           </t>
  </si>
  <si>
    <t xml:space="preserve">MUNOZ SANTIVANEZ MILTON CLARK                                                                       </t>
  </si>
  <si>
    <t xml:space="preserve">SERVICIO ESPECIALIZADO EN INGENIERIA DE SISTEMAS                                                                                                                                                                                                          </t>
  </si>
  <si>
    <t>10223732</t>
  </si>
  <si>
    <t xml:space="preserve">NAPANGA DIAZ ABDEL ABRAHAM                                                                          </t>
  </si>
  <si>
    <t>48297420</t>
  </si>
  <si>
    <t xml:space="preserve">NAQUICHE ESPINOZA KAREN ALEJANDRA                                                                   </t>
  </si>
  <si>
    <t>06773913</t>
  </si>
  <si>
    <t xml:space="preserve">NAVARRO OCHOA MARCO ANTONIO                                                                         </t>
  </si>
  <si>
    <t>SERVICIO DE OPERADOR PARA LA DIGITALIZACION DE EXPEDIENTES DE PAPELES DE TRABAJO PARA LA LINEA DE PRODUCCION DE MICROFORMAS EN LA SEDE CENTRAL DE LA CONTRALORIA SOLICITADO POR LA SUBGERENCIA DE GESTION DOCUMENTARIA DE LA CGR</t>
  </si>
  <si>
    <t>75359415</t>
  </si>
  <si>
    <t xml:space="preserve">NUÑEZ MINAYA FABIO ENRIQUE                                                                          </t>
  </si>
  <si>
    <t>09805383</t>
  </si>
  <si>
    <t xml:space="preserve">PALACIOS FIRMA RICHARD LUIS                                                                         </t>
  </si>
  <si>
    <t>73011573</t>
  </si>
  <si>
    <t xml:space="preserve">PANDURO RAMIREZ JENNIFER ELENA                                                                      </t>
  </si>
  <si>
    <t>29427679</t>
  </si>
  <si>
    <t xml:space="preserve">PANIBRA YUCRA ESTEBAN SAUL                                                                          </t>
  </si>
  <si>
    <t>40498851</t>
  </si>
  <si>
    <t xml:space="preserve">PARINA MAMANI MARIA ELENA                                                                           </t>
  </si>
  <si>
    <t>21463404</t>
  </si>
  <si>
    <t xml:space="preserve">PEÑA MENDOZA LUIS GUILLERMO                                                                         </t>
  </si>
  <si>
    <t>21527529</t>
  </si>
  <si>
    <t xml:space="preserve">PEREZ PUPPI WILLIAN RAFAEL                                                                          </t>
  </si>
  <si>
    <t xml:space="preserve">SERVICIO PROFESIONAL DE UN ESPECIALISTA EN MONITORES CIUDADANOS DE CONTROL                                                                                                                                                                                </t>
  </si>
  <si>
    <t>41906168</t>
  </si>
  <si>
    <t xml:space="preserve">QUISPE CCOYLLO RONALD                                                                               </t>
  </si>
  <si>
    <t>72197626</t>
  </si>
  <si>
    <t xml:space="preserve">REÁTEGUI URRELO MARÍA ISABEL                                                                        </t>
  </si>
  <si>
    <t>45547380</t>
  </si>
  <si>
    <t xml:space="preserve">REATEGUI ZEGARRA STEFANNY FIORELLA                                                                  </t>
  </si>
  <si>
    <t>07932328</t>
  </si>
  <si>
    <t xml:space="preserve">RIOS BERMUDEZ ANA LUCRECIA                                                                          </t>
  </si>
  <si>
    <t xml:space="preserve">SERVICIO DE UN TECNICO EN SEGURIDAD PARA EL CONTROL DE INGRESO Y SALIDA DE COLABORADORES - ESCUELA NACIONAL DE CONTROL                                                                                                                                    </t>
  </si>
  <si>
    <t>51037499</t>
  </si>
  <si>
    <t xml:space="preserve">RIVERA ALVAREZ ANTONIO EMILIO ANDRES                                                                </t>
  </si>
  <si>
    <t>45907358</t>
  </si>
  <si>
    <t xml:space="preserve">RIVEROS BAUTISTA HUBER                                                                              </t>
  </si>
  <si>
    <t>ESTUDIANTE DE PSICOLOGÍA</t>
  </si>
  <si>
    <t xml:space="preserve">SERVICIO DE COORDINACION DE MONITORES CIUDADANOS                                                                                                                                                                                                          </t>
  </si>
  <si>
    <t>70154695</t>
  </si>
  <si>
    <t xml:space="preserve">ROBERTO PARDAVE KATHERINE ROCIO                                                                     </t>
  </si>
  <si>
    <t>41293985</t>
  </si>
  <si>
    <t xml:space="preserve">ROBLES LLANOS FREDY ROLLING                                                                         </t>
  </si>
  <si>
    <t>41558865</t>
  </si>
  <si>
    <t xml:space="preserve">ROMERO PARIONA LADY LAURA                                                                           </t>
  </si>
  <si>
    <t xml:space="preserve">SERVICIO DE CONDUCCION DE VEHICULO DE PLACA 872 PARA LA GERENCIA REGIONAL DE CONTROL DE ANCASH SEDE HUARAZ                                                                                                                                                </t>
  </si>
  <si>
    <t>31652378</t>
  </si>
  <si>
    <t xml:space="preserve">ROMERO RAMIREZ REYNALDO NILO                                                                        </t>
  </si>
  <si>
    <t>45939852</t>
  </si>
  <si>
    <t xml:space="preserve">ROSAS PAQUIYAURI YARACELA ELSA                                                                      </t>
  </si>
  <si>
    <t>10746249</t>
  </si>
  <si>
    <t xml:space="preserve">RUIZ PURIZACA ALICIA MARIELA                                                                        </t>
  </si>
  <si>
    <t>SERVICIO DE CONTROL DE INGRESO Y SALIDA DE COLABORADORES, PERSONAS VISITANTES Y ADMINISTRACION DEL SISTEMA DE MOVIMIENTOS PATRIMONIALES DEL LOCAL DE MULLER SOLICITADO POR LA SUBGERENCIA DE SEGURIDAD INTEGRAL DE LA CGR</t>
  </si>
  <si>
    <t>25741247</t>
  </si>
  <si>
    <t xml:space="preserve">SAAVEDRA RAMIREZ EDDY                                                                               </t>
  </si>
  <si>
    <t xml:space="preserve">SERVICIO EN LA PROGRAMACION Y EJECUCION DE CONTROL SIMULTANEO                                                                                                                                                                                             </t>
  </si>
  <si>
    <t>40692858</t>
  </si>
  <si>
    <t xml:space="preserve">SAENZ JOAQUIN OTILIA AMPARO                                                                         </t>
  </si>
  <si>
    <t xml:space="preserve">SERVICIO DE UNA RECEPCIONISTA PARA APOYO EN LA ATENCION AL PUBLICO USUARIO Y VISITANTE SOLICITADO POR LA SUBGERENCIA DE SEGURIDAD INTEGRAL DE LA CGR CON O/S 0000360 RH/ E001-13                                                              </t>
  </si>
  <si>
    <t>45237838</t>
  </si>
  <si>
    <t xml:space="preserve">TAPIA ESPIRITU VERONICA VICTORIA                                                                    </t>
  </si>
  <si>
    <t>48562088</t>
  </si>
  <si>
    <t xml:space="preserve">TEJADA ONOFRE FABIOLA PAMELA                                                                        </t>
  </si>
  <si>
    <t>41609278</t>
  </si>
  <si>
    <t xml:space="preserve">TORRES CAMACHO VICTOR MANUEL                                                                        </t>
  </si>
  <si>
    <t xml:space="preserve">SERVICIO ESPECIALIZADO EN INGENIERIA                                                                                                                                                                                                                      </t>
  </si>
  <si>
    <t>22407564</t>
  </si>
  <si>
    <t xml:space="preserve">TORRES PONCE CARLOS ANTONIO                                                                         </t>
  </si>
  <si>
    <t>41358391</t>
  </si>
  <si>
    <t xml:space="preserve">VALDIVIA CHAVEZ CARMEN ALICIA                                                                       </t>
  </si>
  <si>
    <t>47650643</t>
  </si>
  <si>
    <t xml:space="preserve">VARGAS RAMOS JUAN CARLOS                                                                            </t>
  </si>
  <si>
    <t>42940018</t>
  </si>
  <si>
    <t xml:space="preserve">VARILLAS PONCE JUAN CARLOS                                                                          </t>
  </si>
  <si>
    <t>43497731</t>
  </si>
  <si>
    <t xml:space="preserve">VIDARTE CRUZ BLANCA JESSICA                                                                         </t>
  </si>
  <si>
    <t>74326496</t>
  </si>
  <si>
    <t xml:space="preserve">WERNER JHONSTON MELISSA ANTOINETTE                                                                  </t>
  </si>
  <si>
    <t>75386423</t>
  </si>
  <si>
    <t xml:space="preserve">YSLA ZEGARRA FIORELA ROXANA                                                                         </t>
  </si>
  <si>
    <t>73017927</t>
  </si>
  <si>
    <t xml:space="preserve">YTURBE MORI LAURA                                                                                   </t>
  </si>
  <si>
    <t>EST.COMPUTACION</t>
  </si>
  <si>
    <t>DONACIONES Y TRANSFERENCIAS</t>
  </si>
  <si>
    <t xml:space="preserve">CONTRATACION DE UN ESPECIALISTA DE GESTION DE PROYECTOS PARA LA SUBGERENCIA DE CONTROL DE MEGAPROYECTOS                                                                                                                                                   </t>
  </si>
  <si>
    <t>07500734</t>
  </si>
  <si>
    <t xml:space="preserve">CALDERON CALIENES EDWARD                                                                            </t>
  </si>
  <si>
    <t xml:space="preserve">APOYO EN LABORES TECNICAS - SUBGERENCIA DE CONTROL DE MEGAPROYECTOS                                                                                                                                                                                       </t>
  </si>
  <si>
    <t>73206299</t>
  </si>
  <si>
    <t xml:space="preserve">CORDOVA VELASQUEZ SAMIR ALBERTO MARTIN                                                              </t>
  </si>
  <si>
    <t xml:space="preserve">CONTRATACION DE UN INGENIERO ELECTRONICO PARA LA SUBGERENCIA DE CONTROL DE MEGAPROYECTOS.LEY NRO 309970                                                                                                                                                   </t>
  </si>
  <si>
    <t>07775699</t>
  </si>
  <si>
    <t xml:space="preserve">GUERRA CARRASCO HECTOR FRANCISCO                                                                    </t>
  </si>
  <si>
    <t xml:space="preserve">CONTRATAR EL SERVICIO DE UN (1) PROFESIONAL EN CONTABILIDAD PARA LA AUDITORIA A LA INTEGRACION CONSOLIDACION DE INFORMACION MEF                                                                                                                           </t>
  </si>
  <si>
    <t>25541716</t>
  </si>
  <si>
    <t xml:space="preserve">GUERRA ZELAYA BENEDICTA MARIA                                                                       </t>
  </si>
  <si>
    <t xml:space="preserve">CONTRATACION DE UN ESPECIALISTA EN CONTROL GUBERNAMENTAL PARA LOS SERVICIOS DE CONTROL SIMULTANEO, PARA LA SUBGERENCIA DE CONTROL DE MEGAPROYECTOS - LEY 30970                                                                                            </t>
  </si>
  <si>
    <t>06792468</t>
  </si>
  <si>
    <t xml:space="preserve">NARVAEZ ROJAS WILMER RUBEN                                                                          </t>
  </si>
  <si>
    <t xml:space="preserve">CONTRATAR EL SERVICIO DE UN (1) PROFESIONAL EN CONTABILIDAD PARA LA AUDITORIA A LA INTEGRACION                                                                                                                                                            </t>
  </si>
  <si>
    <t>25653785</t>
  </si>
  <si>
    <t xml:space="preserve">QUINECHE FARFAN JAVIER VICTOR                                                                       </t>
  </si>
  <si>
    <t xml:space="preserve">CONTRATAR EL SERVICIO DE UN (1) PROFESIONAL EN CONTABILIDAD, ADMINISTRACION O ECONOMIA, PARA EVALUACION ESTADO SITUACIONAL ENTIDADES OMISAS RENDICION DE CUENTAS 2019                                                                                     </t>
  </si>
  <si>
    <t>76128608</t>
  </si>
  <si>
    <t xml:space="preserve">QUISPE MAMANI FRANK RONALD                                                                          </t>
  </si>
  <si>
    <t xml:space="preserve">CONTRATAR EL SERVICIO DE UN (1) PROFESIONAL EN CONTABILIDAD, ADMINISTRACION O ECONOMIA PARA LA EVALUACION DE IMPLEMENTACIONES CUENTA GENERAL DE LA REPUBLICA                                                                                              </t>
  </si>
  <si>
    <t>42423717</t>
  </si>
  <si>
    <t xml:space="preserve">SANDOVAL RAZA NIRIAM PAMELA                                                                         </t>
  </si>
  <si>
    <t xml:space="preserve">CANON Y SOBRECANON, REGALIAS, RENTA DE ADUANAS Y PARTICIPACIONES                                                                                      </t>
  </si>
  <si>
    <t>SERVICIO PARA BRINDAR APOYO ESPECIALIZADO EN LOS SERVICIOS DE CONTROL SIMULTANEO EN EL MARCO DE LA RECONSTRUCCION CON CAMBIOS PROGRAMADAS POR LA GERENCIA REGIONAL DE CONTROL DE ICA DE LA CGR</t>
  </si>
  <si>
    <t>21493779</t>
  </si>
  <si>
    <t xml:space="preserve">ANICAMA DONAYRE HECTOR ALFONSO                                                                      </t>
  </si>
  <si>
    <t xml:space="preserve">CONTRATACION DEL SERVICIO DE UN PROFESIONAL (ABOGADO) PARA LABORES DE SERVICIOS DE CONTROL                                                                                                                                                                </t>
  </si>
  <si>
    <t xml:space="preserve">CLAVIJO PEÑA FIORELLA ALEXANDRA                                                                     </t>
  </si>
  <si>
    <t xml:space="preserve">INGENIERO CIVIL PARA LABORES DE CONTROL SIMULTANEO - GERENCIA REGIONAL DE CONTROL DE CAJAMARCA                                                                                                                                                            </t>
  </si>
  <si>
    <t>43393516</t>
  </si>
  <si>
    <t xml:space="preserve">CORTEGANA CHAVEZ EDGARD LEONEL                                                                      </t>
  </si>
  <si>
    <t xml:space="preserve">CONTRATACION DEL SERVICIO DE UN PROFESIONAL PARA APOYO EN LA EJECUCION DE LAS ACTIVIDADES REFERIDAS A MECANISMOS DE PARTICIPACION CIUDADANA.                                                                                                              </t>
  </si>
  <si>
    <t>44455508</t>
  </si>
  <si>
    <t xml:space="preserve">FLORES PEÑA CHRISTIAN OMAR                                                                          </t>
  </si>
  <si>
    <t xml:space="preserve">CONTRATAR EL SERVICIO DE UN ECONOMISTA, CON ESPECIALIDAD EN PLANIFICACION, PRESUPUESTO E INVERSIONES                                                                                                                                                      </t>
  </si>
  <si>
    <t>29703338</t>
  </si>
  <si>
    <t xml:space="preserve">GONZALES TAMAYO ENRIQUE ALFONSO                                                                     </t>
  </si>
  <si>
    <t xml:space="preserve">CONTRATACION DEL SERVICIO DE UN PROFESIONAL PARA EL PROGRAMA DE MONITORES CIUDADANOS DE CONTROL.                                                                                                                                                          </t>
  </si>
  <si>
    <t>41904846</t>
  </si>
  <si>
    <t xml:space="preserve">MORE MUÑOZ MILAGROS ROCIO                                                                           </t>
  </si>
  <si>
    <t xml:space="preserve">CONTRATACION DEL SERVICIO DE UN PROFESIONAL (ABOGADO) PARA LABORES DE SERVICIOS DE CONTROL GUBERNAMENTAL                                                                                                                                                  </t>
  </si>
  <si>
    <t>46447046</t>
  </si>
  <si>
    <t xml:space="preserve">OYOLA MORE ROSA ELIANA                                                                              </t>
  </si>
  <si>
    <t xml:space="preserve">CONTRATACION DEL SERVICIO DE UN PROFESIONAL (CONTADOR PUBLICO) PARA LABORES DE SERVICIOS DE CONTROL SIMULTANEO Y POSTERIOR EN EL MARCO DE LA RECONSTRUCCION CON CAMBIOS.                                                                                  </t>
  </si>
  <si>
    <t>00256320</t>
  </si>
  <si>
    <t xml:space="preserve">PRECIADO OBREGON SOFIA MIREYA                                                                       </t>
  </si>
  <si>
    <t xml:space="preserve">SERVICIO TEMPORAL DE UN CONDUCTOR DEL VEHICULO CON PLACA N EAA 913, PARA EL TRASLADO DE COLABORADORES DE COMISIONES DE AUDITORIA DE LA GRCJ                                                                                                               </t>
  </si>
  <si>
    <t>40177759</t>
  </si>
  <si>
    <t xml:space="preserve">REYES ARRIETA RENATO LICER                                                                          </t>
  </si>
  <si>
    <t>44815131</t>
  </si>
  <si>
    <t xml:space="preserve">RIVERA CARBAJAL ISMAEL VICTOR                                                                       </t>
  </si>
  <si>
    <t>ESTUDIANTE DE INGENIERÍA CIVIL</t>
  </si>
  <si>
    <t xml:space="preserve">CONTRATACION DEL SERVICIO TEMPORAL DE UNA PERSONA NATURAL PARA QUE BRINDE EL APOYO EN LA CONDUCCION DEL VEHICULO DE PLACA N EAA-899                                                                                                                       </t>
  </si>
  <si>
    <t>09457383</t>
  </si>
  <si>
    <t xml:space="preserve">ROMERO MUÑOZ MARCO ANTONIO                                                                          </t>
  </si>
  <si>
    <t xml:space="preserve">CONTRATACION DEL SERVICIO PARA REALIZAR LABORES DE APOYO ADMINISTRATIVO EN LOS SERVICIOS DE CONTROL SIMULTANEO, POSTERIOR Y SERVICIOS RELACIONADOS AL MARCO DE LA RECONSTRUCCION CON CAMBIOS.                                                             </t>
  </si>
  <si>
    <t>41891040</t>
  </si>
  <si>
    <t xml:space="preserve">SANDOVAL AGUILAR JOSE MANUEL                                                                        </t>
  </si>
  <si>
    <t xml:space="preserve">CONTRATACION DEL SERVICIO DE UN PROFESIONAL (CONTADOR PUBLICO) PARA LABORES DE SERVICIOS DE CONTROL SIMULTANEO Y POSTERIOR.                                                                                                                               </t>
  </si>
  <si>
    <t>45787593</t>
  </si>
  <si>
    <t xml:space="preserve">SANDOVAL SALDARRIAGA EDER LEONARD                                                                   </t>
  </si>
  <si>
    <t xml:space="preserve">CONTRATACION DE LOS SERVICIOS DE UN PROFESIONAL, PARA LABORES DE SERVICIOS DE CONTROL SIMULTANEO Y POSTERIOR.                                                                                                                                             </t>
  </si>
  <si>
    <t>43488872</t>
  </si>
  <si>
    <t xml:space="preserve">SAUCEDO ALTAMIRANO EDUARDO                                                                          </t>
  </si>
  <si>
    <t>EJECUCIÓN 2019</t>
  </si>
  <si>
    <t>EJECUCIÓN 2020 (*)</t>
  </si>
  <si>
    <t>019. CONTRALORIA GENERAL</t>
  </si>
  <si>
    <t>001. CONTRALORIA GENERAL</t>
  </si>
  <si>
    <t>NIETO  VILLENA  RICHARD RODRIGO</t>
  </si>
  <si>
    <t>DNI 19822715</t>
  </si>
  <si>
    <t xml:space="preserve">Propio </t>
  </si>
  <si>
    <t>EP 7876 Kardex 21977</t>
  </si>
  <si>
    <t>31/01/2011 AL  30/01/2021</t>
  </si>
  <si>
    <t>MENSUAL</t>
  </si>
  <si>
    <t>RODRIGUEZ ROJAS JOSE LUIS</t>
  </si>
  <si>
    <t>DNI 40599456</t>
  </si>
  <si>
    <t>15/06/2012 AL  14/06/2022</t>
  </si>
  <si>
    <t>PARTIDA 11013341</t>
  </si>
  <si>
    <t>02030950</t>
  </si>
  <si>
    <t>10/01/2014 AL  09/01/2020</t>
  </si>
  <si>
    <t>PAUCAR  CONDORI  DOMINGO</t>
  </si>
  <si>
    <t>DNI 23204401</t>
  </si>
  <si>
    <t>EP Kardex 8240</t>
  </si>
  <si>
    <t>29/03/2014 AL  09/08/2020</t>
  </si>
  <si>
    <t>SANCHEZ  CAMPOS  VICTOR ORLANDO</t>
  </si>
  <si>
    <t>DNI 07851971</t>
  </si>
  <si>
    <t>30/01/2015 AL  07/01/2021</t>
  </si>
  <si>
    <t xml:space="preserve">FLORIAN  CACERES  MIRIAM ZARITA </t>
  </si>
  <si>
    <t>PARTIDA 11167089</t>
  </si>
  <si>
    <t>18/01/2016 AL  19/01/2022</t>
  </si>
  <si>
    <t>RUPAY  MALPARTIDA  JULIO CESAR</t>
  </si>
  <si>
    <t>DNI 04047597</t>
  </si>
  <si>
    <t>16/03/2016 AL  15/03/2020</t>
  </si>
  <si>
    <t>LUGO PIMENTEL MARTHA</t>
  </si>
  <si>
    <t>DNI 22423063</t>
  </si>
  <si>
    <t>06/04/2017 AL  05/04/2020</t>
  </si>
  <si>
    <t>VIDAL VALLADARES VDA DE REAÑO ZOILA BERTHA</t>
  </si>
  <si>
    <t>DNI 31618754</t>
  </si>
  <si>
    <t>37003440</t>
  </si>
  <si>
    <t>01/08/2017 AL  01/08/2020</t>
  </si>
  <si>
    <t>ALARCON ORTIZ REYNALDO ROSENDO</t>
  </si>
  <si>
    <t>DNI 31121198</t>
  </si>
  <si>
    <t>02002079</t>
  </si>
  <si>
    <t>26/07/2017 AL  26/07/2020</t>
  </si>
  <si>
    <t>CARRANZA AREVALO MARIA YSABEL</t>
  </si>
  <si>
    <t>DNI 18099789</t>
  </si>
  <si>
    <t>31/10/2017 AL  31/10/2020</t>
  </si>
  <si>
    <t>FONDO CONSOLIDADO DE RESERVAS  PREVISIONALES</t>
  </si>
  <si>
    <t>Resolución Jefatura N° 034-2014-JEFATURA/ONP</t>
  </si>
  <si>
    <t>07009029</t>
  </si>
  <si>
    <t>31/10/2017 AL  30/10/2020</t>
  </si>
  <si>
    <t>SANCHEZ VALLE MARIZELA DEL ROSARIO</t>
  </si>
  <si>
    <t>DNI 25469938</t>
  </si>
  <si>
    <t>24/11/2017 AL  23/11/2020</t>
  </si>
  <si>
    <t>PINEDO  VILCARROMERO  WALTER</t>
  </si>
  <si>
    <t>DNI 06788794</t>
  </si>
  <si>
    <t>07006253</t>
  </si>
  <si>
    <t>22/12/2017 AL  22/12/2019</t>
  </si>
  <si>
    <t>PAZO BUTRON BENIGNO SERGIO</t>
  </si>
  <si>
    <t>DNI 01227028</t>
  </si>
  <si>
    <t>27/03/2018 AL  26/03/2021</t>
  </si>
  <si>
    <t>SOTO AMESQUITA EMILIO ARNALDO</t>
  </si>
  <si>
    <t>DNI 04424768</t>
  </si>
  <si>
    <t>15/03/2018 AL  15/03/2021</t>
  </si>
  <si>
    <t>YONG NUÑEZ YUETMANG SHARON</t>
  </si>
  <si>
    <t>PARTIDA 50114346</t>
  </si>
  <si>
    <t>21/03/2018 AL  21/03/2021</t>
  </si>
  <si>
    <t>LINDO MONGE DE KING JANET ROSA</t>
  </si>
  <si>
    <t>DNI 07425553</t>
  </si>
  <si>
    <t>09/06/2018 AL  08/06/2021</t>
  </si>
  <si>
    <t xml:space="preserve">VIVANCO GALVAN GLORIA DELINA                     </t>
  </si>
  <si>
    <t>DNI 31000020</t>
  </si>
  <si>
    <t>02012491</t>
  </si>
  <si>
    <t>15/03/2019 AL  15/03/2022</t>
  </si>
  <si>
    <t>SECTOR: 019 CONTRALORIA GENERAL</t>
  </si>
  <si>
    <r>
      <t xml:space="preserve">PLIEGO: </t>
    </r>
    <r>
      <rPr>
        <sz val="10"/>
        <rFont val="Arial"/>
      </rPr>
      <t xml:space="preserve"> 019 CONTRALORIA GENERAL</t>
    </r>
  </si>
  <si>
    <r>
      <t xml:space="preserve">PLIEGO: </t>
    </r>
    <r>
      <rPr>
        <sz val="9"/>
        <rFont val="Arial"/>
        <family val="2"/>
      </rPr>
      <t>019 CONTRALORIA GENERAL</t>
    </r>
  </si>
  <si>
    <t>UE 002 GESTION DE PROYECTOS Y FORTALECIMIENTO DE CAPACIDADES</t>
  </si>
  <si>
    <t xml:space="preserve">1  CONSULTORIA PARA LA ELABORACION DE UN INFORME CONSOLIDADO DE ANALISIS DE LA EVALUACION Y LOS RESULTADOS DE LOS INDICADORES MACROECONOMICOS Y LAS ESTADISTICAS DE LAS FINANZAS PUBLICAS SOLICITADO POR LA SUBGERENCIA DE CONTROL DEL SECTOR ECONOMICO Y FINANCIERO                </t>
  </si>
  <si>
    <t>2  CONSULTORIA PARA LA GERENCIA DE CONTROL DE MEGAPROYECTOS EN LA APLICACION DE MODELOS DE CONSTRUCCION FIDIC</t>
  </si>
  <si>
    <t xml:space="preserve">3  CONSULTORIA PARA LA ELABORACION DE INFORME DE RESULTADOS DEL GASTO EJECUTADO MEDIANTE EL PRESUPUESTO POR RESULTADOS EN EL AÑO 2019 SOLICITADO POR LA SUBGERENCIA DE CONTROL DEL SECTOR ECONOMICO Y FINANCIERO DE LA CGR </t>
  </si>
  <si>
    <t xml:space="preserve">4  CONSULTORIA PARA LA ELABORACION DE UN INFORME SOBRE EL GASTO SOCIAL EN EL QUE INCLUYAN INFORMACION DEL ANALISIS DE LA EVOLUCION DEL GASTO SOCIAL Y LOS RESULTADOS DE LOS INDICADORES SOCIALES </t>
  </si>
  <si>
    <t>5  CONSULTORIA PARA EL ANALISIS DE INVERSION PUBLICA EN EL PERU EN EL AÑO 2019</t>
  </si>
  <si>
    <t>UE 001 CONTRALORIA GENERAL</t>
  </si>
  <si>
    <t>TESORO PUBLICO</t>
  </si>
  <si>
    <t>00000300802 - 00</t>
  </si>
  <si>
    <t>SOLES</t>
  </si>
  <si>
    <t>00000300802 - 17</t>
  </si>
  <si>
    <t>00000282758</t>
  </si>
  <si>
    <t>00000300802 - 07</t>
  </si>
  <si>
    <t>00000300802 - 18</t>
  </si>
  <si>
    <t>00000300802 - 23</t>
  </si>
  <si>
    <t>00068380235</t>
  </si>
  <si>
    <t>00000300802 - 24</t>
  </si>
  <si>
    <t>UE001 CONTRALORIA GENERAL</t>
  </si>
  <si>
    <t>DÓLARES</t>
  </si>
  <si>
    <t xml:space="preserve">SERVICIO DE ANALISIS DE DATOS Y RESULTADOS QUE SIRVAN DE INSUMOS PARA EL ESTUDIO DE SEGURIDAD </t>
  </si>
  <si>
    <t>CONTRATACION DE UN ESPECIALSITA EN CONTRATACIONES PARA LA SUBDIRECCION ADMINISTRATIVA DE LA ENC</t>
  </si>
  <si>
    <t>CONTRATACION DE APOYO EN COMUNICACIÓN O MARKETING PARA LA SUBDIRECCION ADMINISTRATIVA DE LA ENC, SERVICIO DE ELABORACION DE ELEMENTOS AUDIOVISUALES</t>
  </si>
  <si>
    <t>SERVICIO COORDINADOR PRESUPUESTAL CONTABLE , ESPECIALISTA EN PRESUPUESTO,CONTADOR PARA LA UE 002, ANALISIS DE EJECUCION PRESUPUESTAL Y FINANCIERA</t>
  </si>
  <si>
    <t>ASISTENTE EN GESTION DE ALMACEN Y CONTROL PATRIMONIAL Y ASISTENTE DEL EQUIPO DE CONTRATACIONES DE LA UE 002</t>
  </si>
  <si>
    <t>SSRVICIO DE ANALISTA DE PROYECTOS Y GESTION DE CONTRATACIONES , SERVICIO DE ANALISTA EN ADQUISICIONES Y CONTRATACIONES, ESPECIALISTA EN CONTRATACIONES</t>
  </si>
  <si>
    <t>SERVICIO DE AUXILIAR ADMINITRATIVO PARA LA UE002, ASISTENTE ADMINISTRATIVO, APOYO ADMINISTRATIVO EN EL AREA DE ADMINISTRACION Y FINANZAS</t>
  </si>
  <si>
    <t xml:space="preserve">SERVICIO DE ESPECIALISTA EN CONTABILIDAD PARA LA UE 002, SERVICIO EN CONTABILIDAD Y PRESUPUESTO </t>
  </si>
  <si>
    <t>APOYO A LA SUBDIRECCION DE ESTUDIOS E INVERTIGACION EN LA ELABORACION DE LOS TERMINOS DE REFERENCIA</t>
  </si>
  <si>
    <t>SERVICIO DE ASISTENTE ADMINISTRATIVO, AUXILIAR ADMINISTRATIVO, ASISTENTE CONTABLE  PARA LA UE002,SERVICIO PARA LA ADECUADA ORGANIZACION DE LOS EXPEDIENTES DE PAGO</t>
  </si>
  <si>
    <t>SERVICIO DE ESPECIALISTA CONTABLE PARA EL EQUIPO DE PRESUPUESTO Y CONTABILIDAD, ESPECILISTA EN CONTABILIDAD,COORDINADOR CONTABLE</t>
  </si>
  <si>
    <t>CONTRATACION DE UN APOYO EN COMUNICACI?N AUDIOVISUAL PARA LA SUBDIRECCION ADMINISTRATIVA DE LA ENC, SERVICIO DE APOYO EN RELACION A ESTRATEGIAS DE MARKETING Y COMUNICACIÓN</t>
  </si>
  <si>
    <t xml:space="preserve"> ESPECIALISTA EN EDUCACION VIRTUAL PARA SUBDIRECCION DE POSTGRADO</t>
  </si>
  <si>
    <t>SERVICIO DE ELABORACION DE REPORTES FINANCIEROS PARA LA SUBDIRECCION ADMINISTRATIVA DE LA ENC</t>
  </si>
  <si>
    <t xml:space="preserve">ESPECIALISTA EN RECOLECCION Y ORGANIZACION DE INFORMACION,SERVICIO DE ANALISIS DE DATOS Y DISENO METODOLOGICO PARA LA ELABORACION DE INSUMOS </t>
  </si>
  <si>
    <t xml:space="preserve">ESPECIALISTA EN CONTRATACIONES PARA EL EQUIPO DE CONTRATACIONES, PROFESIONAL ESPECIALIZADO PARA EL APOYO AL EQUIPO DE CONTRATACIONES </t>
  </si>
  <si>
    <t>SERVICIO DE UN PROFESIONAL CONTABLE QUE DE SE DESEMPEÑE COMO ESPECIALISTA CONTABLE</t>
  </si>
  <si>
    <t>SERVICIO DE ASISTENTE LOGISTICO PARA LA UE002,ASISTENTE LOGISTICO PARA EL EQUIPO DE CONTRATACIONES DE LA UE 002</t>
  </si>
  <si>
    <t>ASISTENTE LOGISTICO PARA LA UE 002, ASISTENTE LOGISTICO PARA EL EQUIPO DE CONTRATACIONES</t>
  </si>
  <si>
    <t>SERVICIO DE AUXILIAR ADMINITRATIVO PARA LA UE002, AUXILIAR ADMINISTRATIVO PARA EL AREA DE ADMINISTRACION Y FINANZAS DE LAS UE 002</t>
  </si>
  <si>
    <t xml:space="preserve">ESPECIALISTA EN RECOPILACION Y ANALISIS DE DISE?O CURRICULAR DE MODELOS DE PROFESIONALIZACION </t>
  </si>
  <si>
    <t>APOYO EN LA ELABORACION DE CONTENIDOS PARA LOS CANALES DE DIFUSION DE LA ESCUELA NACIONAL DE CONTROL</t>
  </si>
  <si>
    <t>ELABORACION DE REPORTES FINANCIEROS PARA LA SUBDIRECCION ADMINISTRATIVA DE LA ENC</t>
  </si>
  <si>
    <t>PROFESIONAL PARA LA ORGANIZACION DEL SEMINARIO DE INVESTIGACION EN CONTROL GUBERNAMENTAL</t>
  </si>
  <si>
    <t>ECONOMIA</t>
  </si>
  <si>
    <t>INGENIERIA INDUSTRIAL</t>
  </si>
  <si>
    <t>TECNICO</t>
  </si>
  <si>
    <t>TECNICO LOGISTICA</t>
  </si>
  <si>
    <t>ING. INFORMATICO Y DE SISTEMAS</t>
  </si>
  <si>
    <t>TRABAJO SOCIAL</t>
  </si>
  <si>
    <t>LICENCIADO</t>
  </si>
  <si>
    <t>MAESTRIA EN GESTION PUBLICA</t>
  </si>
  <si>
    <t>MAESTRIA</t>
  </si>
  <si>
    <t>INGENIERIA MECANICA ELECTRICISTA</t>
  </si>
  <si>
    <t>ARQUITECTO</t>
  </si>
  <si>
    <t>SECUNDARIA</t>
  </si>
  <si>
    <t>SERVICIOS DE CONTROL ESPECÍFICO A HECHOS CON PRESUNTA IRREGULARIDAD PROGRAMADOS POR EL ÓRGANO DE CONTROL INSTITUCIONAL DE LA MUNICIPALIDAD PROVINCIAL DE COTABAMBAS</t>
  </si>
  <si>
    <t>ESTUDIANTE</t>
  </si>
  <si>
    <t xml:space="preserve">TITULO EN GESTION DE EMPRESAS </t>
  </si>
  <si>
    <t>TITULADO</t>
  </si>
  <si>
    <t>ESTADISTICA E INFORMATICA</t>
  </si>
  <si>
    <t>INGENIERO SANITARIO</t>
  </si>
  <si>
    <t>SERVICIOS DE CONTROL SIMULT?NEO EN EL MARCO DE LA EMERGENCIA SANITARIA COVID-19 A EJECUTARSE EN EL ?RGANO DE CONTROL INSTITUCIONAL DE LA MUNICIPALIDAD PROVINCIAL DE PACHITEA.</t>
  </si>
  <si>
    <t>INGENIERIA CIVIL</t>
  </si>
  <si>
    <t>INGENIO CIVIL</t>
  </si>
  <si>
    <t>ING. SISTEMAS</t>
  </si>
  <si>
    <t xml:space="preserve">MAESTRIA EN GESTION PUBLICA </t>
  </si>
  <si>
    <t>SERVICIO DE CONTROL EN SUS TRES ETAPAS (PLANIFICACI?N, EJECUCI?N Y EMISI?N DE INFORME), A EJECUTARSE EN EL ?RGANO DE CONTROL INSTITUCIONAL DE LA MUNICIPALIDAD PROVINCIAL DE DOS DE MAYO</t>
  </si>
  <si>
    <t>CIENCIAS EN INGENIERIA</t>
  </si>
  <si>
    <t xml:space="preserve">INGENIERIA ELECTRONICA </t>
  </si>
  <si>
    <t>SERVICIOS DE CONTROL Y SERVICIOS RELACIONADOS EN EL MARCO DE LA EMERGENCIA SANITARIA DECRETADA  POR EL  COVID  19 REALIZAR LA EVALUACION Y ATENCION DE SOLICITUDES DE INTERVENCION , ENTRE OTROS SERVICIOS EN LOS ORGANOS DE CONTROL NSTITUCIONAL BAJO EL AMBITO DE LA GERENCIA REGIONAL DE CONTROL DE UCAYALI.</t>
  </si>
  <si>
    <t>BACH.PSICOLOGIA</t>
  </si>
  <si>
    <t>INGENIERIA SANITARIA</t>
  </si>
  <si>
    <t>QUIMICO FARMACEUTICO</t>
  </si>
  <si>
    <t>CIENCIAS SOCIALES</t>
  </si>
  <si>
    <t>INGENIERA CIVIL</t>
  </si>
  <si>
    <t>COLEGIADA</t>
  </si>
  <si>
    <t>ADMINISTRACIÓN DE NEGOCIOS</t>
  </si>
  <si>
    <t xml:space="preserve">CONTRATACION DE SERVICIO EN INGENIERIA PARA EL DESARROLLO DE LAS ACTIVIDADES DE AUDIENCIAS PUBLICAS QUE PERMITA FORTALECER EL CONTROL, SOCIAL Y CONTRIBUIR AL CONTROL GUBERNAMENTAL A TRAVES DE LA PARTICIPACION CIUDADANA.                               </t>
  </si>
  <si>
    <t>AUXILIAR</t>
  </si>
  <si>
    <t>SEGURIDAD INFORMATICA</t>
  </si>
  <si>
    <t>SERVICIOS DE CONTROL CONCURRENTE PROGRAMADOS POR EL ?RGANO DE CONTROL INSTITUCIONAL DEL GOBIERNO REGIONAL DE APURIMAC</t>
  </si>
  <si>
    <t>INGENIERO AGRICOLA</t>
  </si>
  <si>
    <t>SERVICIOS DE CONTROL A EJECUTARSE EN EL ORGANO DE CONTROL INSTITUCIONAL DEL GOBIERNO REGIONAL HUNUCO</t>
  </si>
  <si>
    <t>INGENIERO DE SISTEMAS</t>
  </si>
  <si>
    <t>LIC. EN TURISMO Y HOTELERIA</t>
  </si>
  <si>
    <t xml:space="preserve">EGRESADO </t>
  </si>
  <si>
    <t>INGENIERIA DE SISTEMAS</t>
  </si>
  <si>
    <t>DISEÑO DE INTERIORES</t>
  </si>
  <si>
    <t>LIC.ANTROPOLOGIA</t>
  </si>
  <si>
    <t>ELECTROTECNIA INDUSTRIAL</t>
  </si>
  <si>
    <t>TECNICA</t>
  </si>
  <si>
    <t xml:space="preserve">INGENIERIA TELECOMUNICACIONES </t>
  </si>
  <si>
    <t>SERVICIOS DE CONTROL SIMULTÁNEO Y POSTERIOR NECESARIOS PARA EL DESPLIEGUE DEL SERVICIO DE CONTROL GUBERNAMENTAL EN EL MARCO DE LA ACTUAL COYUNTURA ECONÓMICA. VINCULADOS AL DECRETO SUPREMO N?187-2020-EF Y MODIFICATORIAS, DE ACUERDO A LAS NORMAS DE CONTROL GUBERNAMENTAL</t>
  </si>
  <si>
    <t>FOTOGRAFO</t>
  </si>
  <si>
    <t>MAESTRIA EN DERECHO</t>
  </si>
  <si>
    <t>MARKETING</t>
  </si>
  <si>
    <t>DOCTORADO EN GESTION PUBLICA Y GOBERNAMENTAL</t>
  </si>
  <si>
    <t xml:space="preserve">ELABORACION  DE CARPETA DE   SERVICIO Y LA  EJECUCION DE  SERVICIO DE  CONTROL  ESPECIFICO POR LA  PROBABLE  FALTA  DE   RENDICION DE  VIATICOS  EN EL PROYECTO ESPECIAL MADRE  DE  DIOS EN LA  REGION, EN EL  MARCO DE LA  EMERGENCIA  SANITARIA  POR EL  COVID  19 </t>
  </si>
  <si>
    <t>INGENIERIA AMBIENTAL</t>
  </si>
  <si>
    <t>SOCIOLOGÍA</t>
  </si>
  <si>
    <t>SERVICIOS DE CONTROL SIMULTANEO Y POSTERIOR EN EL MARCO DE LA EMERGENCIA SANITARIA COVID-19 EN EL ?RGANO DE CONTROL INSTITUCIONAL DEL GOBIERNO REGIONAL HU?NUCO</t>
  </si>
  <si>
    <t>SERVICIO DE CONTROL GUBERNAMENTAL SOBRE LA EMERGENCIA SANITARIA POR EL COVID-19, PARA EL ?RGANO DE CONTROL INSTITUCIONAL DE LA MUNICIPALIDAD PROVINCIAL DE PUTUMAYO</t>
  </si>
  <si>
    <t>SERVICIOS DE CONTROL A EJECUTARSE EN EL ?RGANO DE CONTROL INSTITUCIONAL DE LA DIRECCION REGIONAL DE SALUD HU?NUCO</t>
  </si>
  <si>
    <t>APOYO DOCUMENTARIO</t>
  </si>
  <si>
    <t>INGENIERIA MECANICA</t>
  </si>
  <si>
    <t>INGENIERO MECANICO</t>
  </si>
  <si>
    <t xml:space="preserve">SERVICIO DE OPERARIO EN PINTURA                                                                                                                                                                                                                                       </t>
  </si>
  <si>
    <t>OPERARIO</t>
  </si>
  <si>
    <t>APOYO ADMINISTRATIVO Y DOCUMENTARIO</t>
  </si>
  <si>
    <t>SECRETARIADO</t>
  </si>
  <si>
    <t>BACHILLER EN EDUCACION</t>
  </si>
  <si>
    <t>SERVICIOS DE CONTROL BAJO LA MODALIDAD DE CONTROL SIMULT?NEO Y POSTERIOR EN VIRTUD AL ESTADO DE EMERGENCIA NACIONAL COVID 19 PARA EL ?RGANO DE CONTROL INSTITUCIONAL DE LA MUNICIPALIDAD PROVINCIAL DE TRUJILLO</t>
  </si>
  <si>
    <t>SERVICIOS DE CONTROL A EJECUTARSE EN EL ORGANO DE CONTROL INSTITUCIONAL DE LA PROVINCIA DE MARAÑON</t>
  </si>
  <si>
    <t>FORMULACI?N DE UN INFORME NACIONAL SOBRE EL DESEMPE?O DEL ESTADO DURANTE LA EMERGENCIA NACIONAL POR EL COVID-19 Y EL IMPACTO EN LOS DIFERENTES SECTORES DEL ESTADO CON MIRAS A UNA ESTRATEGIA DE CONTROL PARA EL A?O 2021</t>
  </si>
  <si>
    <t>ZEVALLOS QUIÑONEZ RENZO</t>
  </si>
  <si>
    <t>EDUCACION</t>
  </si>
  <si>
    <t>EGRESADO</t>
  </si>
  <si>
    <t>IENCIAS SOCIALES, ESPECIALIDAD HISTORIA</t>
  </si>
  <si>
    <t>NALIZAR Y SISTEMATIZAR LA INFORMACION PARA EL DESARROLLO DE LA PARTICIPACION CIUDADANA A NIVEL REGIONAL QUE PROMUEVAN EL LOGRO DE LOS ODS Y LA AGENDA 2030, CONFORME A LAS ATRIBUCIONES Y FUNCIONES DE LA COMISION DE PARTICIPACION CIUDADANA (CPC) DE OLACEFS Y DE LA SUBGERENCIA DE PARTICIPACION CIUDADANA</t>
  </si>
  <si>
    <t>ELECTRICISTA</t>
  </si>
  <si>
    <t>SEGURIDAD</t>
  </si>
  <si>
    <t>INGENIERO ELECTRÓNICO</t>
  </si>
  <si>
    <t>BACH.ING.INFORMATICA</t>
  </si>
  <si>
    <t>PROFESIONAL TÉCNICO EN ELECTRONICA</t>
  </si>
  <si>
    <t>SERVICIO DE APOYO EN EL SEGUMIENTO, ANALISIS Y MONITOREO DE LOS RESULTADOS DE LOS SERVICIOS DE CONTROL GUBERNAMENTAL</t>
  </si>
  <si>
    <t>ING. AGRICOLA</t>
  </si>
  <si>
    <t>RECURSOS ORDINARIOS Y RECURSOS DIRECTAMENTE RECAUDADOS</t>
  </si>
  <si>
    <t xml:space="preserve">profesional para apoyar en la ejecucion del plan nacional de control                                                                                                                                                                                      </t>
  </si>
  <si>
    <t>SERVICIO DE UN ESPECIALISTA EN GESTION ADMINISTRATIVA PARA REALIZAR DE GESTI?N Y CONTROL ADMINISTRATIVO DE LA UNIDAD ORG?NICA Y SEGUIMIENTO, REGISTRO Y PROCESAMIENTO DE INFORMES Y REPORTES DEL CUMPLIMIENTO DE LAS ACTIVIDADES OPERATIVAS DE LA SUBGERENCIA DE COORDINACI?N INTERINSTITUCIONAL NACIONAL</t>
  </si>
  <si>
    <t>LICENCIADA</t>
  </si>
  <si>
    <t>SERVICIO INGENIERO CIVIL  PARA CONTROL SIMULTANEO EN EL MARCO DE EMERGENCIA, PARA EL OCI DE LA MUNICIPALIDAD DE TARMA</t>
  </si>
  <si>
    <t xml:space="preserve">SERVICIOS EN AUDITORIA QUE PARTICIPE COMO INTEGRANTE DE LOS EQUIPOS O COMISIONEDE AUDITORIA PROGRAMADOS GERENCIA REGIONAL DE CONTROL MADRE DE DIOS. </t>
  </si>
  <si>
    <t>CONTRATACION DE UANALISTA EVALUADOR DE DENUNCIAS CGR EN EL MARCO DE LA EMERGENCIA SANITARIA COVID-19</t>
  </si>
  <si>
    <t xml:space="preserve">SERVICIOS PROFESIONALES  PARA PREPARAR Y REALIZAR LAS ACCIONES NECESARIOS A LOS EXPEDIENTES RELACIONADOS CON LAS OBLIGACIONES, EN EL MARCO DE LA EMERGENCIA SANITARIA </t>
  </si>
  <si>
    <t>BACHUILLER</t>
  </si>
  <si>
    <t xml:space="preserve">CONTRATACION DE SERVICIOS EN CONTABILIDAD QUE PARTICIPE COMO INTEGRANTE DE COMISIONES DE AUDITORIA PROGRAMADOS EN EL OCI DEL GOBIERNO REGIONAL DE MADRE DE DIOS. </t>
  </si>
  <si>
    <t xml:space="preserve">CONTRATACION DE SERVICIOS EN DERECHO QUE BRINDE ASISTENCIA LEGAL EN MATERIA DE CONTROL GUBERNAMENTAL EMERGENCIA SANITARIA COVID-19 GR CONTROL DE MADRE DE DIOS </t>
  </si>
  <si>
    <t>CONTRATACION DE SERVICIOS DE UN (01) PROFESIONAL EN CONTABILIDAD PARA CONTROL SIMULTANEO EN EL MARCO DE LA EMERGENCIA, PARA EL OCI DE LA MUNICIPALIDAD PROVINCIAL DE TARMA</t>
  </si>
  <si>
    <t>CONTRATACION DEL SERVICIO PROFESIONAL DE ENFERMERIA CON EL PROPOSITO DE EJECUTAR ACCIONES DE APOYO DEBIDO AL COVID - 19 EN LA GERENCIA REGIONAL DE CONTROL DE LIMA METROPOLITANA Y CALLAO</t>
  </si>
  <si>
    <t>SERVICIO DE UN PSICOLOGO PARA EJECUTAR ACCIONES DE BIENESTAR EN EL MARCO DE LA EMERGENCIA SANITARIA POR COVID 19 A FAVOR DE LOS COLABORADORES DE LA CGR</t>
  </si>
  <si>
    <t>TURISMO Y HOTELERIA</t>
  </si>
  <si>
    <t>SERVICIO DE UN ABOGADO PARA REALIZAR SERVICIOS DE CONTROL BAJO LA MODALIDAD DE CONTROL SIMULT?NEO Y POSTERIOR EN VIRTUD AL ESTADO DE EMERGENCIA NACIONAL COVID 19, PARA EL OCI DE LA MUNICIPALIDAD PROVINCIAL DE VIR?.</t>
  </si>
  <si>
    <t>SERVICIO DE ANALISTA DE INFORMACION Y SOPORTE ADMINISTRATIVO PARA SERVICIOS GENERALES EN MARCO DE LA EMERGENCIA SANITARIA POR EL COVID-19</t>
  </si>
  <si>
    <t>ANTROPOLOGIA</t>
  </si>
  <si>
    <t>INGENIERO AMBIENTAL</t>
  </si>
  <si>
    <t>SERVICIO DE UN PROFESIONAL PARA LA VERIFICACION DE CONDICIONES ESTABLECIDAS EN LOS CONTRATOS EN MARCO DE LA EMERGENCIA SANITARIA POR EL COVID-19</t>
  </si>
  <si>
    <t>SERVICIO COMO INTEGRANTE DE COMISION DE CONTROL CONCURRENTE EN EL MARCO DE LA EMERGENCIA SANITARIA COVID-19</t>
  </si>
  <si>
    <t>CONTRATACION DEL SERVICIO DE 01 PROFESIONAL EN TRABAJO SOCIAL PARA LA GRC MADRE DE DIOS, EN VIRTUD DE LA EMERGENCIA SANITARIA COVID 19</t>
  </si>
  <si>
    <t>SERVICIO DE CONDUCCION VEHICULO DE PLACA EGJ-282, EN MARCO DE LA EMERGENCIA SANITARIA POR EL COVID-19</t>
  </si>
  <si>
    <t>SERVICIO DE CONDUCCION VEHICULO DE PLACA EGJ-324, EN MARCO DE LA EMERGENCIA DE SANITARIA POR EL COVID-19</t>
  </si>
  <si>
    <t xml:space="preserve"> ARQUITECTURO PARA ELABORAR PROPUESTAS DE DISTRIBUCION DE AMBIENTES Y/O MEJORA DE LA INFRAESTRUCTURA DE LAS SEDES DE LA CGR A FIN DE DAR CUMPLIMIENTO AL DISTANCIAMIENTO SOCIAL EN MARCO DE LA EMERGENCIA SANITARIA POR EL COVID-19</t>
  </si>
  <si>
    <t>DISEÑADOR GRAFICO</t>
  </si>
  <si>
    <t>SERVICIO DE UN TECNICO EN SEGURIDAD PARA EL CONTROL DE INGRESO Y SALIDA DE LOCAL DE MEGAPROYECTOS</t>
  </si>
  <si>
    <t>ING.ELECTRONICA</t>
  </si>
  <si>
    <r>
      <t xml:space="preserve">OES.01 Contribuir a la reducción de la inconducta funcional y la corrupción en las entidades públicas. </t>
    </r>
    <r>
      <rPr>
        <b/>
        <sz val="9"/>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</si>
</sst>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S/.&quot;\ * #,##0.00_ ;_ &quot;S/.&quot;\ * \-#,##0.00_ ;_ &quot;S/.&quot;\ * &quot;-&quot;??_ ;_ @_ "/>
    <numFmt numFmtId="165" formatCode="_ * #,##0.00_ ;_ * \-#,##0.00_ ;_ * &quot;-&quot;??_ ;_ @_ "/>
    <numFmt numFmtId="166" formatCode="[$-280A]d&quot; de &quot;mmmm&quot; de &quot;yyyy;@"/>
    <numFmt numFmtId="167" formatCode="_ * #,##0_ ;_ * \-#,##0_ ;_ * &quot;-&quot;??_ ;_ @_ "/>
    <numFmt numFmtId="168" formatCode="0.0%"/>
    <numFmt numFmtId="169" formatCode="#,##0_ ;[Red]\-#,##0\ "/>
  </numFmts>
  <fonts count="30" x14ac:knownFonts="1">
    <font>
      <sz val="10"/>
      <name val="Arial"/>
    </font>
    <font>
      <sz val="9"/>
      <color theme="1"/>
      <name val="Arial"/>
      <family val="2"/>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b/>
      <sz val="9"/>
      <color indexed="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sz val="10"/>
      <name val="Arial"/>
      <family val="2"/>
    </font>
    <font>
      <sz val="10"/>
      <name val="Arial"/>
      <family val="2"/>
    </font>
    <font>
      <b/>
      <sz val="9"/>
      <color theme="0"/>
      <name val="Arial"/>
      <family val="2"/>
    </font>
    <font>
      <sz val="9"/>
      <color theme="0"/>
      <name val="Arial"/>
      <family val="2"/>
    </font>
    <font>
      <sz val="10"/>
      <color theme="0"/>
      <name val="Arial"/>
      <family val="2"/>
    </font>
    <font>
      <sz val="8"/>
      <color theme="0"/>
      <name val="Arial"/>
      <family val="2"/>
    </font>
    <font>
      <sz val="10"/>
      <name val="Arial"/>
    </font>
    <font>
      <sz val="9"/>
      <color theme="1"/>
      <name val="Arial"/>
      <family val="2"/>
    </font>
    <font>
      <sz val="9"/>
      <color rgb="FF000000"/>
      <name val="Arial"/>
      <family val="2"/>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rgb="FFFFFFFF"/>
        <bgColor indexed="64"/>
      </patternFill>
    </fill>
  </fills>
  <borders count="135">
    <border>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s>
  <cellStyleXfs count="11">
    <xf numFmtId="0" fontId="0" fillId="0" borderId="0"/>
    <xf numFmtId="0" fontId="5" fillId="0" borderId="0"/>
    <xf numFmtId="0" fontId="5" fillId="0" borderId="0"/>
    <xf numFmtId="49" fontId="8" fillId="0" borderId="0"/>
    <xf numFmtId="0" fontId="2" fillId="0" borderId="0"/>
    <xf numFmtId="165" fontId="21" fillId="0" borderId="0" applyFont="0" applyFill="0" applyBorder="0" applyAlignment="0" applyProtection="0"/>
    <xf numFmtId="9" fontId="22" fillId="0" borderId="0" applyFont="0" applyFill="0" applyBorder="0" applyAlignment="0" applyProtection="0"/>
    <xf numFmtId="164" fontId="27" fillId="0" borderId="0" applyFont="0" applyFill="0" applyBorder="0" applyAlignment="0" applyProtection="0"/>
    <xf numFmtId="164" fontId="2" fillId="0" borderId="0" applyFont="0" applyFill="0" applyBorder="0" applyAlignment="0" applyProtection="0"/>
    <xf numFmtId="0" fontId="2" fillId="0" borderId="0"/>
    <xf numFmtId="165" fontId="2" fillId="0" borderId="0" applyFont="0" applyFill="0" applyBorder="0" applyAlignment="0" applyProtection="0"/>
  </cellStyleXfs>
  <cellXfs count="915">
    <xf numFmtId="0" fontId="0" fillId="0" borderId="0" xfId="0"/>
    <xf numFmtId="0" fontId="10" fillId="0" borderId="0" xfId="2" applyFont="1" applyFill="1" applyBorder="1" applyAlignment="1">
      <alignment horizontal="left" vertical="center"/>
    </xf>
    <xf numFmtId="0" fontId="11" fillId="0" borderId="0" xfId="2" applyFont="1" applyFill="1" applyBorder="1" applyAlignment="1">
      <alignment vertical="center"/>
    </xf>
    <xf numFmtId="0" fontId="10" fillId="0" borderId="0" xfId="0" applyFont="1"/>
    <xf numFmtId="0" fontId="10" fillId="0" borderId="0" xfId="0" applyFont="1" applyFill="1"/>
    <xf numFmtId="0" fontId="11" fillId="0" borderId="0" xfId="0" applyFont="1" applyFill="1" applyAlignment="1">
      <alignment horizontal="center"/>
    </xf>
    <xf numFmtId="49" fontId="10" fillId="0" borderId="0" xfId="3" applyFont="1" applyAlignment="1">
      <alignment vertical="center"/>
    </xf>
    <xf numFmtId="0" fontId="11" fillId="0" borderId="0" xfId="0" applyFont="1"/>
    <xf numFmtId="0" fontId="10" fillId="0" borderId="13" xfId="0" applyFont="1" applyBorder="1"/>
    <xf numFmtId="0" fontId="10" fillId="0" borderId="5" xfId="0" applyFont="1" applyBorder="1"/>
    <xf numFmtId="49" fontId="10" fillId="0" borderId="2" xfId="0" applyNumberFormat="1" applyFont="1" applyBorder="1" applyAlignment="1">
      <alignment horizontal="left"/>
    </xf>
    <xf numFmtId="0" fontId="10" fillId="0" borderId="6" xfId="0" applyFont="1" applyBorder="1" applyAlignment="1">
      <alignment horizontal="right"/>
    </xf>
    <xf numFmtId="0" fontId="10" fillId="0" borderId="2" xfId="0" applyFont="1" applyBorder="1" applyAlignment="1">
      <alignment horizontal="center"/>
    </xf>
    <xf numFmtId="0" fontId="10" fillId="0" borderId="0" xfId="2" applyFont="1" applyAlignment="1">
      <alignment vertical="center"/>
    </xf>
    <xf numFmtId="0" fontId="11" fillId="2" borderId="18" xfId="2" applyFont="1" applyFill="1" applyBorder="1" applyAlignment="1">
      <alignment horizontal="center" vertical="center"/>
    </xf>
    <xf numFmtId="0" fontId="10" fillId="0" borderId="13" xfId="2" applyFont="1" applyBorder="1" applyAlignment="1">
      <alignment horizontal="center" vertical="center"/>
    </xf>
    <xf numFmtId="0" fontId="11" fillId="2" borderId="1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17" xfId="2" applyFont="1" applyFill="1" applyBorder="1" applyAlignment="1">
      <alignment vertical="center"/>
    </xf>
    <xf numFmtId="0" fontId="11" fillId="2" borderId="38" xfId="2" applyFont="1" applyFill="1" applyBorder="1" applyAlignment="1">
      <alignment vertical="center"/>
    </xf>
    <xf numFmtId="0" fontId="11" fillId="2" borderId="4" xfId="2" applyFont="1" applyFill="1" applyBorder="1" applyAlignment="1">
      <alignment vertical="center"/>
    </xf>
    <xf numFmtId="0" fontId="10" fillId="0" borderId="11" xfId="0" applyFont="1" applyBorder="1"/>
    <xf numFmtId="0" fontId="11" fillId="2" borderId="6" xfId="2" applyFont="1" applyFill="1" applyBorder="1" applyAlignment="1">
      <alignment horizontal="center" vertical="center"/>
    </xf>
    <xf numFmtId="166" fontId="10" fillId="0" borderId="0" xfId="0" applyNumberFormat="1" applyFont="1"/>
    <xf numFmtId="0" fontId="11" fillId="2" borderId="7" xfId="2" applyFont="1" applyFill="1" applyBorder="1" applyAlignment="1">
      <alignment horizontal="center" vertical="center"/>
    </xf>
    <xf numFmtId="0" fontId="11" fillId="2" borderId="3" xfId="2" applyFont="1" applyFill="1" applyBorder="1" applyAlignment="1">
      <alignment horizontal="center" vertical="center"/>
    </xf>
    <xf numFmtId="0" fontId="10" fillId="0" borderId="2" xfId="0" applyFont="1" applyBorder="1" applyAlignment="1">
      <alignment horizontal="left"/>
    </xf>
    <xf numFmtId="0" fontId="10" fillId="0" borderId="0" xfId="2" applyFont="1" applyFill="1" applyBorder="1" applyAlignment="1">
      <alignment vertical="center"/>
    </xf>
    <xf numFmtId="0" fontId="10" fillId="0" borderId="0" xfId="0" applyFont="1" applyAlignment="1">
      <alignment horizontal="center" wrapText="1"/>
    </xf>
    <xf numFmtId="0" fontId="11" fillId="0" borderId="0" xfId="0" applyFont="1" applyAlignment="1">
      <alignment horizontal="center" textRotation="90" wrapText="1"/>
    </xf>
    <xf numFmtId="0" fontId="3" fillId="0" borderId="0" xfId="0" applyFont="1" applyAlignment="1">
      <alignment horizontal="center" vertical="center" wrapText="1"/>
    </xf>
    <xf numFmtId="0" fontId="3" fillId="0" borderId="0" xfId="0" applyFont="1"/>
    <xf numFmtId="0" fontId="10" fillId="0" borderId="0" xfId="0" applyFont="1"/>
    <xf numFmtId="0" fontId="10" fillId="3" borderId="10" xfId="0" applyFont="1" applyFill="1" applyBorder="1" applyAlignment="1">
      <alignment horizontal="right"/>
    </xf>
    <xf numFmtId="0" fontId="10" fillId="3" borderId="33" xfId="0" applyNumberFormat="1" applyFont="1" applyFill="1" applyBorder="1"/>
    <xf numFmtId="0" fontId="10" fillId="3" borderId="35" xfId="0" applyNumberFormat="1" applyFont="1" applyFill="1" applyBorder="1"/>
    <xf numFmtId="0" fontId="10" fillId="3" borderId="34" xfId="0" applyNumberFormat="1" applyFont="1" applyFill="1" applyBorder="1"/>
    <xf numFmtId="0" fontId="11" fillId="2" borderId="20" xfId="2" applyFont="1" applyFill="1" applyBorder="1" applyAlignment="1">
      <alignment horizontal="center" vertical="center"/>
    </xf>
    <xf numFmtId="0" fontId="11" fillId="0" borderId="0" xfId="0" applyFont="1" applyFill="1"/>
    <xf numFmtId="0" fontId="10" fillId="0" borderId="0" xfId="0" applyFont="1"/>
    <xf numFmtId="0" fontId="11" fillId="5" borderId="0" xfId="2" applyFont="1" applyFill="1" applyAlignment="1">
      <alignment vertical="center"/>
    </xf>
    <xf numFmtId="0" fontId="9" fillId="4" borderId="0" xfId="0" applyFont="1" applyFill="1" applyAlignment="1">
      <alignment vertical="center"/>
    </xf>
    <xf numFmtId="0" fontId="16" fillId="4" borderId="0" xfId="0" applyFont="1" applyFill="1" applyAlignment="1">
      <alignment vertical="center" wrapText="1"/>
    </xf>
    <xf numFmtId="0" fontId="16"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4" fillId="0" borderId="0" xfId="0" applyFont="1" applyAlignment="1">
      <alignment vertical="center"/>
    </xf>
    <xf numFmtId="0" fontId="16"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10" fillId="0" borderId="0" xfId="0" applyFont="1"/>
    <xf numFmtId="0" fontId="11" fillId="0" borderId="0" xfId="2" applyFont="1" applyFill="1" applyAlignment="1">
      <alignment vertical="center"/>
    </xf>
    <xf numFmtId="0" fontId="7" fillId="0" borderId="0" xfId="0" applyFont="1" applyFill="1" applyAlignment="1">
      <alignment horizontal="left"/>
    </xf>
    <xf numFmtId="0" fontId="7" fillId="0" borderId="0" xfId="2" applyFont="1" applyFill="1" applyAlignment="1">
      <alignment vertical="center"/>
    </xf>
    <xf numFmtId="0" fontId="3" fillId="0" borderId="0" xfId="0" applyFont="1" applyAlignment="1">
      <alignment horizontal="justify" vertical="center" wrapText="1"/>
    </xf>
    <xf numFmtId="0" fontId="18" fillId="0" borderId="0" xfId="0" applyFont="1" applyFill="1"/>
    <xf numFmtId="0" fontId="18" fillId="0" borderId="0" xfId="0" applyFont="1" applyFill="1" applyAlignment="1"/>
    <xf numFmtId="0" fontId="18" fillId="0" borderId="0" xfId="2" applyFont="1" applyFill="1" applyAlignment="1">
      <alignment vertical="center"/>
    </xf>
    <xf numFmtId="0" fontId="17" fillId="0" borderId="0" xfId="0" applyFont="1" applyFill="1"/>
    <xf numFmtId="0" fontId="17" fillId="0" borderId="0" xfId="0" applyFont="1"/>
    <xf numFmtId="0" fontId="18" fillId="0" borderId="0" xfId="0" applyFont="1"/>
    <xf numFmtId="0" fontId="17" fillId="0" borderId="4" xfId="0" applyFont="1" applyBorder="1"/>
    <xf numFmtId="0" fontId="17" fillId="0" borderId="0" xfId="0" applyFont="1" applyFill="1" applyAlignment="1">
      <alignment horizontal="centerContinuous"/>
    </xf>
    <xf numFmtId="0" fontId="17" fillId="0" borderId="0" xfId="0" applyFont="1" applyAlignment="1">
      <alignment vertical="center" wrapText="1"/>
    </xf>
    <xf numFmtId="0" fontId="17" fillId="0" borderId="0" xfId="0" applyFont="1" applyAlignment="1">
      <alignment wrapText="1"/>
    </xf>
    <xf numFmtId="49" fontId="18" fillId="0" borderId="0" xfId="3" applyFont="1" applyBorder="1" applyAlignment="1">
      <alignment horizontal="left" vertical="center"/>
    </xf>
    <xf numFmtId="3" fontId="17" fillId="0" borderId="0" xfId="3" applyNumberFormat="1" applyFont="1" applyBorder="1" applyAlignment="1">
      <alignment vertical="center"/>
    </xf>
    <xf numFmtId="3" fontId="17" fillId="0" borderId="0" xfId="3" applyNumberFormat="1" applyFont="1" applyAlignment="1">
      <alignment vertical="center"/>
    </xf>
    <xf numFmtId="3" fontId="17" fillId="0" borderId="0" xfId="3" applyNumberFormat="1" applyFont="1" applyAlignment="1">
      <alignment horizontal="right" vertical="center"/>
    </xf>
    <xf numFmtId="3" fontId="17" fillId="0" borderId="13" xfId="0" applyNumberFormat="1" applyFont="1" applyBorder="1"/>
    <xf numFmtId="3" fontId="17" fillId="0" borderId="0" xfId="0" applyNumberFormat="1" applyFont="1" applyBorder="1"/>
    <xf numFmtId="3" fontId="17" fillId="0" borderId="3" xfId="0" applyNumberFormat="1" applyFont="1" applyBorder="1"/>
    <xf numFmtId="3" fontId="17" fillId="0" borderId="0" xfId="0" applyNumberFormat="1" applyFont="1" applyBorder="1" applyAlignment="1"/>
    <xf numFmtId="3" fontId="17" fillId="0" borderId="13" xfId="0" applyNumberFormat="1" applyFont="1" applyBorder="1" applyAlignment="1"/>
    <xf numFmtId="0" fontId="17" fillId="0" borderId="10" xfId="0" applyFont="1" applyBorder="1"/>
    <xf numFmtId="0" fontId="18" fillId="0" borderId="0" xfId="0" applyFont="1" applyAlignment="1">
      <alignment horizontal="center" vertical="center" textRotation="90"/>
    </xf>
    <xf numFmtId="0" fontId="18" fillId="0" borderId="13" xfId="0" applyFont="1" applyBorder="1" applyAlignment="1"/>
    <xf numFmtId="0" fontId="18" fillId="0" borderId="0" xfId="0" applyFont="1" applyFill="1" applyAlignment="1">
      <alignment horizontal="center" vertical="center" wrapText="1"/>
    </xf>
    <xf numFmtId="0" fontId="17" fillId="0" borderId="13" xfId="0" applyFont="1" applyBorder="1"/>
    <xf numFmtId="3" fontId="17" fillId="0" borderId="3" xfId="0" applyNumberFormat="1" applyFont="1" applyBorder="1" applyAlignment="1"/>
    <xf numFmtId="0" fontId="17" fillId="0" borderId="0" xfId="0" applyFont="1" applyBorder="1"/>
    <xf numFmtId="0" fontId="17" fillId="0" borderId="3" xfId="0" applyFont="1" applyBorder="1"/>
    <xf numFmtId="49" fontId="18" fillId="0" borderId="18" xfId="3" applyFont="1" applyBorder="1" applyAlignment="1">
      <alignment horizontal="left" vertical="center"/>
    </xf>
    <xf numFmtId="0" fontId="4" fillId="0" borderId="0" xfId="0" applyFont="1" applyAlignment="1">
      <alignment horizontal="center" vertical="center"/>
    </xf>
    <xf numFmtId="0" fontId="0" fillId="0" borderId="26" xfId="0" applyBorder="1"/>
    <xf numFmtId="0" fontId="2" fillId="0" borderId="26" xfId="0" applyFont="1" applyFill="1" applyBorder="1" applyAlignment="1">
      <alignment horizontal="left" indent="2"/>
    </xf>
    <xf numFmtId="0" fontId="2" fillId="0" borderId="26" xfId="0" applyFont="1" applyFill="1" applyBorder="1"/>
    <xf numFmtId="0" fontId="2" fillId="0" borderId="0" xfId="0" applyFont="1" applyFill="1"/>
    <xf numFmtId="0" fontId="4" fillId="6" borderId="26" xfId="0" applyFont="1" applyFill="1" applyBorder="1"/>
    <xf numFmtId="0" fontId="2" fillId="0" borderId="0" xfId="0" applyFont="1" applyFill="1" applyBorder="1"/>
    <xf numFmtId="0" fontId="4" fillId="6" borderId="26" xfId="0" applyFont="1" applyFill="1" applyBorder="1" applyAlignment="1">
      <alignment horizontal="right" vertical="center"/>
    </xf>
    <xf numFmtId="0" fontId="4" fillId="6" borderId="26" xfId="0" applyFont="1" applyFill="1" applyBorder="1" applyAlignment="1">
      <alignment vertical="center"/>
    </xf>
    <xf numFmtId="0" fontId="2" fillId="0" borderId="0" xfId="0" applyFont="1" applyFill="1" applyAlignment="1">
      <alignment vertical="center"/>
    </xf>
    <xf numFmtId="0" fontId="4" fillId="6" borderId="26" xfId="0" applyFont="1" applyFill="1" applyBorder="1" applyAlignment="1">
      <alignment horizontal="right" vertical="center" indent="2"/>
    </xf>
    <xf numFmtId="0" fontId="17" fillId="0" borderId="0" xfId="0" applyFont="1"/>
    <xf numFmtId="0" fontId="4" fillId="7" borderId="26" xfId="0" applyFont="1" applyFill="1" applyBorder="1" applyAlignment="1">
      <alignment horizontal="center" vertical="center" wrapText="1"/>
    </xf>
    <xf numFmtId="0" fontId="4" fillId="7" borderId="26" xfId="0" applyFont="1" applyFill="1" applyBorder="1" applyAlignment="1">
      <alignment horizontal="center" vertical="center"/>
    </xf>
    <xf numFmtId="0" fontId="18" fillId="7" borderId="17" xfId="0" applyFont="1" applyFill="1" applyBorder="1" applyAlignment="1">
      <alignment horizontal="center" vertical="center" textRotation="90" wrapText="1"/>
    </xf>
    <xf numFmtId="0" fontId="18" fillId="7" borderId="4" xfId="0" applyFont="1" applyFill="1" applyBorder="1" applyAlignment="1">
      <alignment horizontal="center" vertical="center" textRotation="90" wrapText="1"/>
    </xf>
    <xf numFmtId="0" fontId="18" fillId="7" borderId="19" xfId="0" applyFont="1" applyFill="1" applyBorder="1" applyAlignment="1">
      <alignment horizontal="center" vertical="center" textRotation="90" wrapText="1"/>
    </xf>
    <xf numFmtId="49" fontId="14" fillId="7" borderId="33" xfId="3" applyFont="1" applyFill="1" applyBorder="1" applyAlignment="1">
      <alignment horizontal="center" textRotation="90" wrapText="1"/>
    </xf>
    <xf numFmtId="49" fontId="14" fillId="7" borderId="35" xfId="3" applyFont="1" applyFill="1" applyBorder="1" applyAlignment="1">
      <alignment horizontal="center" textRotation="90" wrapText="1"/>
    </xf>
    <xf numFmtId="49" fontId="14" fillId="7" borderId="34" xfId="3" applyFont="1" applyFill="1" applyBorder="1" applyAlignment="1">
      <alignment horizontal="center" textRotation="90" wrapText="1"/>
    </xf>
    <xf numFmtId="49" fontId="14" fillId="7" borderId="46" xfId="3" applyFont="1" applyFill="1" applyBorder="1" applyAlignment="1">
      <alignment horizontal="center" textRotation="90" wrapText="1"/>
    </xf>
    <xf numFmtId="49" fontId="12" fillId="7" borderId="35" xfId="3" applyFont="1" applyFill="1" applyBorder="1" applyAlignment="1">
      <alignment horizontal="center" textRotation="90" wrapText="1"/>
    </xf>
    <xf numFmtId="49" fontId="11" fillId="7" borderId="34" xfId="3" applyFont="1" applyFill="1" applyBorder="1" applyAlignment="1">
      <alignment horizontal="center" textRotation="90" wrapText="1"/>
    </xf>
    <xf numFmtId="0" fontId="7" fillId="7" borderId="57" xfId="2" applyFont="1" applyFill="1" applyBorder="1" applyAlignment="1">
      <alignment horizontal="center" vertical="center"/>
    </xf>
    <xf numFmtId="0" fontId="7" fillId="7" borderId="41" xfId="2" applyFont="1" applyFill="1" applyBorder="1" applyAlignment="1">
      <alignment horizontal="center" vertical="center" wrapText="1"/>
    </xf>
    <xf numFmtId="0" fontId="3" fillId="7" borderId="25" xfId="2" applyFont="1" applyFill="1" applyBorder="1" applyAlignment="1">
      <alignment horizontal="center" vertical="center" textRotation="90" wrapText="1"/>
    </xf>
    <xf numFmtId="0" fontId="3" fillId="7" borderId="26" xfId="2" applyFont="1" applyFill="1" applyBorder="1" applyAlignment="1">
      <alignment horizontal="center" vertical="center" textRotation="90" wrapText="1"/>
    </xf>
    <xf numFmtId="0" fontId="11" fillId="7" borderId="11" xfId="2" applyFont="1" applyFill="1" applyBorder="1" applyAlignment="1">
      <alignment horizontal="center" vertical="center" wrapText="1"/>
    </xf>
    <xf numFmtId="0" fontId="11" fillId="7" borderId="20" xfId="2" applyFont="1" applyFill="1" applyBorder="1" applyAlignment="1">
      <alignment horizontal="center" vertical="center" wrapText="1"/>
    </xf>
    <xf numFmtId="0" fontId="11" fillId="7" borderId="55" xfId="2" applyFont="1" applyFill="1" applyBorder="1" applyAlignment="1">
      <alignment horizontal="center" vertical="center" wrapText="1"/>
    </xf>
    <xf numFmtId="0" fontId="11" fillId="7" borderId="17" xfId="2" applyFont="1" applyFill="1" applyBorder="1" applyAlignment="1">
      <alignment horizontal="center" vertical="center" wrapText="1"/>
    </xf>
    <xf numFmtId="0" fontId="11" fillId="7" borderId="4" xfId="2"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3" fillId="0" borderId="0" xfId="0" applyFont="1" applyFill="1" applyAlignment="1">
      <alignment horizontal="centerContinuous"/>
    </xf>
    <xf numFmtId="0" fontId="3" fillId="0" borderId="0" xfId="0" applyFont="1" applyFill="1"/>
    <xf numFmtId="49" fontId="19" fillId="7" borderId="37" xfId="3" applyFont="1" applyFill="1" applyBorder="1" applyAlignment="1">
      <alignment horizontal="center" textRotation="90" wrapText="1"/>
    </xf>
    <xf numFmtId="49" fontId="19" fillId="7" borderId="15" xfId="3" applyFont="1" applyFill="1" applyBorder="1" applyAlignment="1">
      <alignment horizontal="center" textRotation="90" wrapText="1"/>
    </xf>
    <xf numFmtId="49" fontId="19" fillId="7" borderId="16" xfId="3" applyFont="1" applyFill="1" applyBorder="1" applyAlignment="1">
      <alignment horizontal="center" textRotation="90" wrapText="1"/>
    </xf>
    <xf numFmtId="49" fontId="7" fillId="7" borderId="37" xfId="3" applyNumberFormat="1" applyFont="1" applyFill="1" applyBorder="1" applyAlignment="1" applyProtection="1">
      <alignment horizontal="center" textRotation="90" wrapText="1"/>
    </xf>
    <xf numFmtId="49" fontId="7" fillId="7" borderId="38" xfId="3" applyFont="1" applyFill="1" applyBorder="1" applyAlignment="1">
      <alignment horizontal="center" textRotation="90" wrapText="1"/>
    </xf>
    <xf numFmtId="49" fontId="7" fillId="2" borderId="18" xfId="3" applyFont="1" applyFill="1" applyBorder="1" applyAlignment="1">
      <alignment horizontal="center" vertical="center"/>
    </xf>
    <xf numFmtId="4" fontId="7" fillId="2" borderId="37" xfId="3" applyNumberFormat="1" applyFont="1" applyFill="1" applyBorder="1" applyAlignment="1">
      <alignment horizontal="right" vertical="center"/>
    </xf>
    <xf numFmtId="4" fontId="7" fillId="2" borderId="16" xfId="3" applyNumberFormat="1" applyFont="1" applyFill="1" applyBorder="1" applyAlignment="1">
      <alignment horizontal="right" vertical="center"/>
    </xf>
    <xf numFmtId="0" fontId="7" fillId="0" borderId="0" xfId="0" applyFont="1" applyFill="1" applyAlignment="1"/>
    <xf numFmtId="0" fontId="7" fillId="0" borderId="0" xfId="0" quotePrefix="1" applyFont="1" applyFill="1" applyAlignment="1"/>
    <xf numFmtId="0" fontId="7" fillId="7" borderId="37" xfId="0" applyFont="1" applyFill="1" applyBorder="1" applyAlignment="1">
      <alignment horizontal="center" vertical="center" textRotation="90" wrapText="1"/>
    </xf>
    <xf numFmtId="0" fontId="7" fillId="7" borderId="15" xfId="0" applyFont="1" applyFill="1" applyBorder="1" applyAlignment="1">
      <alignment horizontal="center" vertical="center" textRotation="90" wrapText="1"/>
    </xf>
    <xf numFmtId="0" fontId="7" fillId="7" borderId="14" xfId="0" applyFont="1" applyFill="1" applyBorder="1" applyAlignment="1">
      <alignment horizontal="center" vertical="center" textRotation="90" wrapText="1"/>
    </xf>
    <xf numFmtId="0" fontId="7" fillId="7" borderId="17" xfId="0" applyFont="1" applyFill="1" applyBorder="1" applyAlignment="1">
      <alignment horizontal="center" vertical="center" textRotation="90" wrapText="1"/>
    </xf>
    <xf numFmtId="0" fontId="7" fillId="0" borderId="11" xfId="0" applyFont="1" applyBorder="1" applyAlignment="1">
      <alignment horizontal="center" wrapText="1"/>
    </xf>
    <xf numFmtId="0" fontId="7" fillId="0" borderId="54" xfId="0" applyFont="1" applyBorder="1" applyAlignment="1">
      <alignment horizontal="center"/>
    </xf>
    <xf numFmtId="0" fontId="7" fillId="0" borderId="44" xfId="0" applyFont="1" applyBorder="1" applyAlignment="1">
      <alignment horizontal="center"/>
    </xf>
    <xf numFmtId="0" fontId="7" fillId="0" borderId="12" xfId="0" applyFont="1" applyBorder="1" applyAlignment="1">
      <alignment horizontal="center"/>
    </xf>
    <xf numFmtId="0" fontId="7" fillId="0" borderId="3" xfId="0" applyFont="1" applyBorder="1" applyAlignment="1">
      <alignment horizontal="center"/>
    </xf>
    <xf numFmtId="0" fontId="20" fillId="0" borderId="13" xfId="0" applyFont="1" applyFill="1" applyBorder="1" applyAlignment="1">
      <alignment wrapText="1"/>
    </xf>
    <xf numFmtId="3" fontId="7" fillId="0" borderId="51" xfId="0" applyNumberFormat="1" applyFont="1" applyBorder="1"/>
    <xf numFmtId="3" fontId="7" fillId="0" borderId="44" xfId="0" applyNumberFormat="1" applyFont="1" applyBorder="1"/>
    <xf numFmtId="3" fontId="7" fillId="0" borderId="12" xfId="0" applyNumberFormat="1" applyFont="1" applyBorder="1"/>
    <xf numFmtId="3" fontId="7" fillId="0" borderId="3" xfId="0" applyNumberFormat="1" applyFont="1" applyBorder="1"/>
    <xf numFmtId="0" fontId="3" fillId="0" borderId="13" xfId="0" applyFont="1" applyFill="1" applyBorder="1" applyAlignment="1">
      <alignment wrapText="1"/>
    </xf>
    <xf numFmtId="3" fontId="3" fillId="0" borderId="51" xfId="0" applyNumberFormat="1" applyFont="1" applyBorder="1"/>
    <xf numFmtId="3" fontId="3" fillId="0" borderId="44" xfId="0" applyNumberFormat="1" applyFont="1" applyBorder="1"/>
    <xf numFmtId="3" fontId="3" fillId="0" borderId="12" xfId="0" applyNumberFormat="1" applyFont="1" applyBorder="1"/>
    <xf numFmtId="3" fontId="3" fillId="0" borderId="3" xfId="0" applyNumberFormat="1" applyFont="1" applyBorder="1"/>
    <xf numFmtId="0" fontId="7" fillId="0" borderId="13" xfId="0" applyFont="1" applyFill="1" applyBorder="1" applyAlignment="1">
      <alignment wrapText="1"/>
    </xf>
    <xf numFmtId="0" fontId="3" fillId="0" borderId="13" xfId="0" applyFont="1" applyFill="1" applyBorder="1" applyAlignment="1">
      <alignment horizontal="left" wrapText="1"/>
    </xf>
    <xf numFmtId="0" fontId="3" fillId="0" borderId="13" xfId="0" quotePrefix="1" applyFont="1" applyFill="1" applyBorder="1" applyAlignment="1">
      <alignment horizontal="left" wrapText="1"/>
    </xf>
    <xf numFmtId="0" fontId="20" fillId="0" borderId="13" xfId="0" applyFont="1" applyFill="1" applyBorder="1" applyAlignment="1">
      <alignment horizontal="left" wrapText="1"/>
    </xf>
    <xf numFmtId="0" fontId="3" fillId="0" borderId="6" xfId="0" applyFont="1" applyBorder="1" applyAlignment="1">
      <alignment wrapText="1"/>
    </xf>
    <xf numFmtId="0" fontId="3" fillId="0" borderId="2" xfId="0" applyFont="1" applyFill="1" applyBorder="1" applyAlignment="1">
      <alignment wrapText="1"/>
    </xf>
    <xf numFmtId="0" fontId="7" fillId="0" borderId="40" xfId="0" applyFont="1" applyFill="1" applyBorder="1" applyAlignment="1">
      <alignment horizontal="center" wrapText="1"/>
    </xf>
    <xf numFmtId="3" fontId="7" fillId="0" borderId="63" xfId="0" applyNumberFormat="1" applyFont="1" applyFill="1" applyBorder="1"/>
    <xf numFmtId="3" fontId="7" fillId="0" borderId="64" xfId="0" applyNumberFormat="1" applyFont="1" applyFill="1" applyBorder="1"/>
    <xf numFmtId="3" fontId="7" fillId="0" borderId="65" xfId="0" applyNumberFormat="1" applyFont="1" applyFill="1" applyBorder="1"/>
    <xf numFmtId="3" fontId="7" fillId="0" borderId="62" xfId="0" applyNumberFormat="1" applyFont="1" applyFill="1" applyBorder="1"/>
    <xf numFmtId="0" fontId="7" fillId="0" borderId="4" xfId="0" applyFont="1" applyFill="1" applyBorder="1" applyAlignment="1">
      <alignment horizontal="center" wrapText="1"/>
    </xf>
    <xf numFmtId="3" fontId="7" fillId="0" borderId="37" xfId="0" applyNumberFormat="1" applyFont="1" applyFill="1" applyBorder="1"/>
    <xf numFmtId="3" fontId="7" fillId="0" borderId="19" xfId="0" applyNumberFormat="1" applyFont="1" applyFill="1" applyBorder="1"/>
    <xf numFmtId="3" fontId="7" fillId="0" borderId="14" xfId="0" applyNumberFormat="1" applyFont="1" applyFill="1" applyBorder="1"/>
    <xf numFmtId="3" fontId="7" fillId="0" borderId="17" xfId="0" applyNumberFormat="1" applyFont="1" applyFill="1" applyBorder="1"/>
    <xf numFmtId="3" fontId="7" fillId="0" borderId="66" xfId="0" applyNumberFormat="1" applyFont="1" applyFill="1" applyBorder="1"/>
    <xf numFmtId="3" fontId="3" fillId="0" borderId="54" xfId="0" applyNumberFormat="1" applyFont="1" applyFill="1" applyBorder="1"/>
    <xf numFmtId="3" fontId="3" fillId="0" borderId="42" xfId="0" applyNumberFormat="1" applyFont="1" applyFill="1" applyBorder="1"/>
    <xf numFmtId="3" fontId="3" fillId="0" borderId="48" xfId="0" applyNumberFormat="1" applyFont="1" applyFill="1" applyBorder="1"/>
    <xf numFmtId="3" fontId="3" fillId="0" borderId="47" xfId="0" applyNumberFormat="1" applyFont="1" applyFill="1" applyBorder="1"/>
    <xf numFmtId="3" fontId="3" fillId="0" borderId="20" xfId="0" applyNumberFormat="1" applyFont="1" applyFill="1" applyBorder="1"/>
    <xf numFmtId="3" fontId="7" fillId="0" borderId="38" xfId="0" applyNumberFormat="1" applyFont="1" applyFill="1" applyBorder="1"/>
    <xf numFmtId="3" fontId="7" fillId="0" borderId="67" xfId="0" applyNumberFormat="1" applyFont="1" applyFill="1" applyBorder="1"/>
    <xf numFmtId="3" fontId="3" fillId="0" borderId="43" xfId="0" applyNumberFormat="1" applyFont="1" applyFill="1" applyBorder="1"/>
    <xf numFmtId="3" fontId="7" fillId="0" borderId="15" xfId="0" applyNumberFormat="1" applyFont="1" applyFill="1" applyBorder="1"/>
    <xf numFmtId="0" fontId="10" fillId="0" borderId="0" xfId="4" applyFont="1"/>
    <xf numFmtId="0" fontId="10" fillId="0" borderId="4" xfId="4" applyFont="1" applyBorder="1"/>
    <xf numFmtId="0" fontId="10" fillId="0" borderId="19" xfId="4" applyFont="1" applyBorder="1"/>
    <xf numFmtId="0" fontId="11" fillId="0" borderId="10" xfId="4" applyFont="1" applyBorder="1" applyAlignment="1">
      <alignment horizontal="center"/>
    </xf>
    <xf numFmtId="0" fontId="11" fillId="0" borderId="6" xfId="4" applyFont="1" applyBorder="1" applyAlignment="1">
      <alignment horizontal="center"/>
    </xf>
    <xf numFmtId="0" fontId="10" fillId="0" borderId="13" xfId="4" applyFont="1" applyBorder="1"/>
    <xf numFmtId="0" fontId="10" fillId="0" borderId="10" xfId="4" applyFont="1" applyBorder="1"/>
    <xf numFmtId="3" fontId="10" fillId="0" borderId="13" xfId="4" applyNumberFormat="1" applyFont="1" applyBorder="1"/>
    <xf numFmtId="0" fontId="10" fillId="0" borderId="11" xfId="4" applyFont="1" applyBorder="1"/>
    <xf numFmtId="0" fontId="11" fillId="8" borderId="4" xfId="4" applyFont="1" applyFill="1" applyBorder="1" applyAlignment="1">
      <alignment horizontal="center"/>
    </xf>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4" fillId="6" borderId="32" xfId="0" applyFont="1" applyFill="1" applyBorder="1" applyAlignment="1">
      <alignment horizontal="right" vertical="center"/>
    </xf>
    <xf numFmtId="0" fontId="3" fillId="0" borderId="69" xfId="0" applyFont="1" applyFill="1" applyBorder="1" applyAlignment="1">
      <alignment horizontal="left" indent="2"/>
    </xf>
    <xf numFmtId="0" fontId="3" fillId="0" borderId="0" xfId="0" applyFont="1" applyFill="1" applyBorder="1" applyAlignment="1">
      <alignment horizontal="left" indent="2"/>
    </xf>
    <xf numFmtId="0" fontId="4" fillId="0" borderId="26" xfId="0" applyFont="1" applyBorder="1" applyAlignment="1">
      <alignment horizontal="left" vertical="center"/>
    </xf>
    <xf numFmtId="167" fontId="2" fillId="0" borderId="26" xfId="5" applyNumberFormat="1" applyFont="1" applyFill="1" applyBorder="1"/>
    <xf numFmtId="167" fontId="2" fillId="0" borderId="26" xfId="5" applyNumberFormat="1" applyFont="1" applyFill="1" applyBorder="1" applyAlignment="1">
      <alignment horizontal="right"/>
    </xf>
    <xf numFmtId="167" fontId="4" fillId="6" borderId="26" xfId="0" applyNumberFormat="1" applyFont="1" applyFill="1" applyBorder="1" applyAlignment="1">
      <alignment vertical="center"/>
    </xf>
    <xf numFmtId="3" fontId="2" fillId="0" borderId="26" xfId="0" applyNumberFormat="1" applyFont="1" applyFill="1" applyBorder="1"/>
    <xf numFmtId="3" fontId="4" fillId="6" borderId="26" xfId="0" applyNumberFormat="1" applyFont="1" applyFill="1" applyBorder="1" applyAlignment="1">
      <alignment vertical="center"/>
    </xf>
    <xf numFmtId="3" fontId="4" fillId="6" borderId="26" xfId="0" applyNumberFormat="1" applyFont="1" applyFill="1" applyBorder="1"/>
    <xf numFmtId="0" fontId="2" fillId="0" borderId="0" xfId="0" applyFont="1"/>
    <xf numFmtId="3" fontId="7" fillId="2" borderId="37" xfId="3" applyNumberFormat="1" applyFont="1" applyFill="1" applyBorder="1" applyAlignment="1">
      <alignment horizontal="right" vertical="center"/>
    </xf>
    <xf numFmtId="9" fontId="7" fillId="2" borderId="38" xfId="6" applyFont="1" applyFill="1" applyBorder="1" applyAlignment="1">
      <alignment horizontal="right" vertical="center"/>
    </xf>
    <xf numFmtId="3" fontId="7" fillId="2" borderId="15" xfId="3" applyNumberFormat="1" applyFont="1" applyFill="1" applyBorder="1" applyAlignment="1">
      <alignment horizontal="right" vertical="center"/>
    </xf>
    <xf numFmtId="3" fontId="17" fillId="0" borderId="4" xfId="0" applyNumberFormat="1" applyFont="1" applyBorder="1"/>
    <xf numFmtId="3" fontId="18" fillId="0" borderId="4" xfId="0" applyNumberFormat="1" applyFont="1" applyBorder="1"/>
    <xf numFmtId="9" fontId="17" fillId="0" borderId="13" xfId="6" applyFont="1" applyBorder="1"/>
    <xf numFmtId="9" fontId="17" fillId="0" borderId="17" xfId="6" applyFont="1" applyBorder="1"/>
    <xf numFmtId="168" fontId="10" fillId="3" borderId="35" xfId="6" applyNumberFormat="1" applyFont="1" applyFill="1" applyBorder="1"/>
    <xf numFmtId="0" fontId="7" fillId="0" borderId="0" xfId="0" applyFont="1" applyBorder="1"/>
    <xf numFmtId="3" fontId="0" fillId="0" borderId="0" xfId="0" applyNumberFormat="1"/>
    <xf numFmtId="168" fontId="10" fillId="3" borderId="34" xfId="6" applyNumberFormat="1" applyFont="1" applyFill="1" applyBorder="1"/>
    <xf numFmtId="167" fontId="11" fillId="2" borderId="14" xfId="5" applyNumberFormat="1" applyFont="1" applyFill="1" applyBorder="1" applyAlignment="1">
      <alignment vertical="center"/>
    </xf>
    <xf numFmtId="0" fontId="11" fillId="7" borderId="29" xfId="2" applyFont="1" applyFill="1" applyBorder="1" applyAlignment="1">
      <alignment horizontal="center" vertical="center" wrapText="1"/>
    </xf>
    <xf numFmtId="0" fontId="11" fillId="7" borderId="11" xfId="2" applyFont="1" applyFill="1" applyBorder="1" applyAlignment="1">
      <alignment horizontal="center" vertical="center"/>
    </xf>
    <xf numFmtId="0" fontId="11" fillId="7" borderId="4" xfId="2" applyFont="1" applyFill="1" applyBorder="1" applyAlignment="1">
      <alignment horizontal="center" vertical="center"/>
    </xf>
    <xf numFmtId="0" fontId="11" fillId="7" borderId="17"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23" fillId="0" borderId="0" xfId="0" applyFont="1" applyFill="1" applyAlignment="1">
      <alignment horizontal="left"/>
    </xf>
    <xf numFmtId="0" fontId="24" fillId="0" borderId="0" xfId="0" applyFont="1" applyFill="1" applyAlignment="1">
      <alignment horizontal="left"/>
    </xf>
    <xf numFmtId="0" fontId="11" fillId="0" borderId="0" xfId="0" applyFont="1" applyAlignment="1">
      <alignment horizontal="center" vertical="center"/>
    </xf>
    <xf numFmtId="0" fontId="11" fillId="0" borderId="0" xfId="2" applyFont="1" applyAlignment="1">
      <alignment vertical="center"/>
    </xf>
    <xf numFmtId="0" fontId="11" fillId="0" borderId="0" xfId="2" applyFont="1" applyAlignment="1">
      <alignment horizontal="center" vertical="center"/>
    </xf>
    <xf numFmtId="0" fontId="10" fillId="0" borderId="0" xfId="0" applyFont="1" applyAlignment="1">
      <alignment horizontal="center" vertical="center"/>
    </xf>
    <xf numFmtId="164" fontId="11" fillId="0" borderId="0" xfId="8" applyFont="1" applyFill="1" applyAlignment="1">
      <alignment vertical="center"/>
    </xf>
    <xf numFmtId="0" fontId="11" fillId="0" borderId="0" xfId="4" applyFont="1"/>
    <xf numFmtId="164" fontId="13" fillId="0" borderId="0" xfId="8" quotePrefix="1" applyFont="1" applyFill="1" applyAlignment="1">
      <alignment horizontal="left" vertical="center"/>
    </xf>
    <xf numFmtId="164" fontId="11" fillId="7" borderId="11" xfId="8" applyFont="1" applyFill="1" applyBorder="1" applyAlignment="1">
      <alignment horizontal="center" vertical="center"/>
    </xf>
    <xf numFmtId="164" fontId="11" fillId="7" borderId="10" xfId="8" applyFont="1" applyFill="1" applyBorder="1" applyAlignment="1">
      <alignment horizontal="center" vertical="center"/>
    </xf>
    <xf numFmtId="0" fontId="10" fillId="0" borderId="0" xfId="4" applyFont="1" applyAlignment="1">
      <alignment horizontal="left" vertical="center"/>
    </xf>
    <xf numFmtId="0" fontId="2" fillId="0" borderId="0" xfId="4" applyAlignment="1">
      <alignment horizontal="left" vertical="center"/>
    </xf>
    <xf numFmtId="164" fontId="11" fillId="0" borderId="0" xfId="8" applyFont="1" applyFill="1" applyBorder="1" applyAlignment="1">
      <alignment vertical="center"/>
    </xf>
    <xf numFmtId="49" fontId="10" fillId="0" borderId="0" xfId="1" applyNumberFormat="1" applyFont="1" applyAlignment="1">
      <alignment horizontal="left" vertical="center"/>
    </xf>
    <xf numFmtId="0" fontId="10" fillId="0" borderId="0" xfId="2" applyFont="1" applyAlignment="1">
      <alignment horizontal="left" vertical="center"/>
    </xf>
    <xf numFmtId="164" fontId="10" fillId="0" borderId="0" xfId="8" applyFont="1"/>
    <xf numFmtId="164" fontId="11" fillId="2" borderId="17" xfId="2" applyNumberFormat="1" applyFont="1" applyFill="1" applyBorder="1" applyAlignment="1">
      <alignment vertical="center"/>
    </xf>
    <xf numFmtId="0" fontId="2" fillId="0" borderId="0" xfId="4"/>
    <xf numFmtId="0" fontId="10" fillId="5" borderId="0" xfId="4" applyFont="1" applyFill="1"/>
    <xf numFmtId="169" fontId="10" fillId="0" borderId="0" xfId="2" applyNumberFormat="1" applyFont="1" applyAlignment="1">
      <alignment vertical="center"/>
    </xf>
    <xf numFmtId="169" fontId="10" fillId="0" borderId="0" xfId="4" applyNumberFormat="1" applyFont="1"/>
    <xf numFmtId="169" fontId="2" fillId="0" borderId="0" xfId="4" applyNumberFormat="1"/>
    <xf numFmtId="169" fontId="11" fillId="5" borderId="0" xfId="2" applyNumberFormat="1" applyFont="1" applyFill="1" applyAlignment="1">
      <alignment vertical="center"/>
    </xf>
    <xf numFmtId="169" fontId="7" fillId="2" borderId="17" xfId="2" applyNumberFormat="1" applyFont="1" applyFill="1" applyBorder="1" applyAlignment="1">
      <alignment vertical="center"/>
    </xf>
    <xf numFmtId="169" fontId="7" fillId="2" borderId="19" xfId="2" applyNumberFormat="1" applyFont="1" applyFill="1" applyBorder="1" applyAlignment="1">
      <alignment vertical="center"/>
    </xf>
    <xf numFmtId="169" fontId="7" fillId="2" borderId="18" xfId="2" applyNumberFormat="1" applyFont="1" applyFill="1" applyBorder="1" applyAlignment="1">
      <alignment vertical="center"/>
    </xf>
    <xf numFmtId="169" fontId="10" fillId="5" borderId="0" xfId="4" applyNumberFormat="1" applyFont="1" applyFill="1"/>
    <xf numFmtId="169" fontId="3" fillId="0" borderId="3" xfId="2" applyNumberFormat="1" applyFont="1" applyBorder="1" applyAlignment="1">
      <alignment vertical="center"/>
    </xf>
    <xf numFmtId="169" fontId="3" fillId="0" borderId="0" xfId="2" applyNumberFormat="1" applyFont="1" applyAlignment="1">
      <alignment vertical="center"/>
    </xf>
    <xf numFmtId="169" fontId="3" fillId="0" borderId="2" xfId="2" applyNumberFormat="1" applyFont="1" applyBorder="1" applyAlignment="1">
      <alignment vertical="center"/>
    </xf>
    <xf numFmtId="169" fontId="7" fillId="2" borderId="3" xfId="2" applyNumberFormat="1" applyFont="1" applyFill="1" applyBorder="1" applyAlignment="1">
      <alignment vertical="center"/>
    </xf>
    <xf numFmtId="169" fontId="7" fillId="2" borderId="0" xfId="2" applyNumberFormat="1" applyFont="1" applyFill="1" applyAlignment="1">
      <alignment vertical="center"/>
    </xf>
    <xf numFmtId="169" fontId="7" fillId="2" borderId="2" xfId="2" applyNumberFormat="1" applyFont="1" applyFill="1" applyBorder="1" applyAlignment="1">
      <alignment vertical="center"/>
    </xf>
    <xf numFmtId="0" fontId="3" fillId="0" borderId="0" xfId="4" applyFont="1" applyAlignment="1">
      <alignment wrapText="1"/>
    </xf>
    <xf numFmtId="0" fontId="7" fillId="5" borderId="0" xfId="2" applyFont="1" applyFill="1" applyAlignment="1">
      <alignment horizontal="center" vertical="center" textRotation="90" wrapText="1"/>
    </xf>
    <xf numFmtId="0" fontId="3" fillId="7" borderId="27" xfId="2" applyFont="1" applyFill="1" applyBorder="1" applyAlignment="1">
      <alignment horizontal="center" vertical="center" textRotation="90" wrapText="1"/>
    </xf>
    <xf numFmtId="0" fontId="3" fillId="7" borderId="24" xfId="2" applyFont="1" applyFill="1" applyBorder="1" applyAlignment="1">
      <alignment horizontal="center" vertical="center" textRotation="90" wrapText="1"/>
    </xf>
    <xf numFmtId="0" fontId="3" fillId="0" borderId="0" xfId="4" applyFont="1"/>
    <xf numFmtId="0" fontId="7" fillId="5" borderId="0" xfId="2" applyFont="1" applyFill="1" applyAlignment="1">
      <alignment horizontal="center" vertical="center"/>
    </xf>
    <xf numFmtId="0" fontId="9" fillId="5" borderId="0" xfId="4" applyFont="1" applyFill="1"/>
    <xf numFmtId="0" fontId="4" fillId="5" borderId="0" xfId="4" applyFont="1" applyFill="1"/>
    <xf numFmtId="0" fontId="16" fillId="0" borderId="0" xfId="4" applyFont="1"/>
    <xf numFmtId="0" fontId="9" fillId="0" borderId="0" xfId="2" applyFont="1" applyAlignment="1">
      <alignment vertical="center"/>
    </xf>
    <xf numFmtId="0" fontId="4" fillId="0" borderId="0" xfId="2" applyFont="1" applyAlignment="1">
      <alignment vertical="center"/>
    </xf>
    <xf numFmtId="49" fontId="9" fillId="0" borderId="0" xfId="3" applyFont="1" applyAlignment="1">
      <alignment vertical="center"/>
    </xf>
    <xf numFmtId="0" fontId="9" fillId="0" borderId="0" xfId="4" applyFont="1"/>
    <xf numFmtId="0" fontId="10" fillId="0" borderId="0" xfId="4" applyFont="1" applyAlignment="1">
      <alignment wrapText="1"/>
    </xf>
    <xf numFmtId="169" fontId="11" fillId="2" borderId="17" xfId="2" applyNumberFormat="1" applyFont="1" applyFill="1" applyBorder="1" applyAlignment="1">
      <alignment vertical="center"/>
    </xf>
    <xf numFmtId="169" fontId="11" fillId="2" borderId="37" xfId="2" applyNumberFormat="1" applyFont="1" applyFill="1" applyBorder="1" applyAlignment="1">
      <alignment vertical="center"/>
    </xf>
    <xf numFmtId="169" fontId="11" fillId="0" borderId="0" xfId="2" applyNumberFormat="1" applyFont="1" applyAlignment="1">
      <alignment vertical="center"/>
    </xf>
    <xf numFmtId="0" fontId="11" fillId="5" borderId="0" xfId="4" applyFont="1" applyFill="1"/>
    <xf numFmtId="1" fontId="10" fillId="5" borderId="0" xfId="4" applyNumberFormat="1" applyFont="1" applyFill="1"/>
    <xf numFmtId="1" fontId="10" fillId="5" borderId="0" xfId="4" applyNumberFormat="1" applyFont="1" applyFill="1" applyAlignment="1">
      <alignment horizontal="center"/>
    </xf>
    <xf numFmtId="1" fontId="11" fillId="5" borderId="0" xfId="2" applyNumberFormat="1" applyFont="1" applyFill="1" applyAlignment="1">
      <alignment vertical="center"/>
    </xf>
    <xf numFmtId="1" fontId="11" fillId="5" borderId="0" xfId="4" applyNumberFormat="1" applyFont="1" applyFill="1"/>
    <xf numFmtId="1" fontId="11" fillId="5" borderId="0" xfId="4" applyNumberFormat="1" applyFont="1" applyFill="1" applyAlignment="1">
      <alignment horizontal="center"/>
    </xf>
    <xf numFmtId="0" fontId="11" fillId="7" borderId="44" xfId="4" applyFont="1" applyFill="1" applyBorder="1" applyAlignment="1">
      <alignment horizontal="center" vertical="center" textRotation="90" wrapText="1"/>
    </xf>
    <xf numFmtId="0" fontId="11" fillId="7" borderId="49" xfId="4" applyFont="1" applyFill="1" applyBorder="1" applyAlignment="1">
      <alignment horizontal="center" vertical="center" textRotation="90" wrapText="1"/>
    </xf>
    <xf numFmtId="0" fontId="11" fillId="7" borderId="54" xfId="4" applyFont="1" applyFill="1" applyBorder="1" applyAlignment="1">
      <alignment horizontal="center" vertical="center" textRotation="90" wrapText="1"/>
    </xf>
    <xf numFmtId="0" fontId="11" fillId="7" borderId="20" xfId="4" applyFont="1" applyFill="1" applyBorder="1" applyAlignment="1">
      <alignment horizontal="center" vertical="center" textRotation="90" wrapText="1"/>
    </xf>
    <xf numFmtId="0" fontId="11" fillId="7" borderId="13" xfId="4" applyFont="1" applyFill="1" applyBorder="1" applyAlignment="1">
      <alignment horizontal="center" vertical="center" textRotation="90" wrapText="1"/>
    </xf>
    <xf numFmtId="1" fontId="11" fillId="7" borderId="13" xfId="4" applyNumberFormat="1" applyFont="1" applyFill="1" applyBorder="1" applyAlignment="1">
      <alignment horizontal="center" vertical="center" textRotation="90" wrapText="1"/>
    </xf>
    <xf numFmtId="1" fontId="11" fillId="7" borderId="10" xfId="4" applyNumberFormat="1" applyFont="1" applyFill="1" applyBorder="1" applyAlignment="1">
      <alignment horizontal="center"/>
    </xf>
    <xf numFmtId="0" fontId="11" fillId="7" borderId="9" xfId="4" applyFont="1" applyFill="1" applyBorder="1" applyAlignment="1">
      <alignment horizontal="center"/>
    </xf>
    <xf numFmtId="0" fontId="11" fillId="7" borderId="45" xfId="4" applyFont="1" applyFill="1" applyBorder="1" applyAlignment="1">
      <alignment horizontal="center"/>
    </xf>
    <xf numFmtId="0" fontId="11" fillId="7" borderId="45" xfId="4" quotePrefix="1" applyFont="1" applyFill="1" applyBorder="1" applyAlignment="1">
      <alignment horizontal="center"/>
    </xf>
    <xf numFmtId="0" fontId="11" fillId="7" borderId="52" xfId="4" quotePrefix="1" applyFont="1" applyFill="1" applyBorder="1" applyAlignment="1">
      <alignment horizontal="center"/>
    </xf>
    <xf numFmtId="0" fontId="11" fillId="7" borderId="8" xfId="4" quotePrefix="1" applyFont="1" applyFill="1" applyBorder="1" applyAlignment="1">
      <alignment horizontal="center"/>
    </xf>
    <xf numFmtId="0" fontId="11" fillId="7" borderId="7" xfId="4" quotePrefix="1" applyFont="1" applyFill="1" applyBorder="1" applyAlignment="1">
      <alignment horizontal="center"/>
    </xf>
    <xf numFmtId="0" fontId="11" fillId="7" borderId="7" xfId="4" applyFont="1" applyFill="1" applyBorder="1" applyAlignment="1">
      <alignment horizontal="center"/>
    </xf>
    <xf numFmtId="0" fontId="11" fillId="7" borderId="10" xfId="4" applyFont="1" applyFill="1" applyBorder="1" applyAlignment="1">
      <alignment horizontal="center"/>
    </xf>
    <xf numFmtId="0" fontId="10" fillId="0" borderId="13" xfId="4" applyFont="1" applyBorder="1" applyAlignment="1">
      <alignment horizontal="center" vertical="center" wrapText="1"/>
    </xf>
    <xf numFmtId="1" fontId="11" fillId="0" borderId="13" xfId="4" applyNumberFormat="1" applyFont="1" applyBorder="1" applyAlignment="1">
      <alignment horizontal="center"/>
    </xf>
    <xf numFmtId="0" fontId="11" fillId="0" borderId="12" xfId="4" applyFont="1" applyBorder="1" applyAlignment="1">
      <alignment horizontal="center"/>
    </xf>
    <xf numFmtId="0" fontId="11" fillId="0" borderId="12" xfId="4" quotePrefix="1" applyFont="1" applyBorder="1" applyAlignment="1">
      <alignment horizontal="center"/>
    </xf>
    <xf numFmtId="0" fontId="11" fillId="0" borderId="0" xfId="4" quotePrefix="1" applyFont="1" applyAlignment="1">
      <alignment horizontal="center"/>
    </xf>
    <xf numFmtId="0" fontId="11" fillId="0" borderId="51" xfId="4" quotePrefix="1" applyFont="1" applyBorder="1" applyAlignment="1">
      <alignment horizontal="center"/>
    </xf>
    <xf numFmtId="0" fontId="11" fillId="0" borderId="3" xfId="4" quotePrefix="1" applyFont="1" applyBorder="1" applyAlignment="1">
      <alignment horizontal="center"/>
    </xf>
    <xf numFmtId="0" fontId="11" fillId="0" borderId="3" xfId="4" applyFont="1" applyBorder="1" applyAlignment="1">
      <alignment horizontal="center"/>
    </xf>
    <xf numFmtId="0" fontId="11" fillId="0" borderId="13" xfId="4" applyFont="1" applyBorder="1" applyAlignment="1">
      <alignment horizontal="center"/>
    </xf>
    <xf numFmtId="169" fontId="11" fillId="4" borderId="13" xfId="4" applyNumberFormat="1" applyFont="1" applyFill="1" applyBorder="1"/>
    <xf numFmtId="169" fontId="11" fillId="4" borderId="12" xfId="4" applyNumberFormat="1" applyFont="1" applyFill="1" applyBorder="1"/>
    <xf numFmtId="169" fontId="11" fillId="4" borderId="50" xfId="4" applyNumberFormat="1" applyFont="1" applyFill="1" applyBorder="1"/>
    <xf numFmtId="169" fontId="11" fillId="4" borderId="51" xfId="4" applyNumberFormat="1" applyFont="1" applyFill="1" applyBorder="1"/>
    <xf numFmtId="169" fontId="11" fillId="4" borderId="3" xfId="4" applyNumberFormat="1" applyFont="1" applyFill="1" applyBorder="1"/>
    <xf numFmtId="169" fontId="11" fillId="4" borderId="13" xfId="4" applyNumberFormat="1" applyFont="1" applyFill="1" applyBorder="1" applyAlignment="1">
      <alignment horizontal="center"/>
    </xf>
    <xf numFmtId="169" fontId="11" fillId="0" borderId="0" xfId="4" applyNumberFormat="1" applyFont="1"/>
    <xf numFmtId="169" fontId="10" fillId="0" borderId="13" xfId="4" applyNumberFormat="1" applyFont="1" applyBorder="1"/>
    <xf numFmtId="169" fontId="10" fillId="0" borderId="12" xfId="4" applyNumberFormat="1" applyFont="1" applyBorder="1"/>
    <xf numFmtId="169" fontId="10" fillId="0" borderId="50" xfId="4" applyNumberFormat="1" applyFont="1" applyBorder="1"/>
    <xf numFmtId="169" fontId="10" fillId="0" borderId="3" xfId="4" applyNumberFormat="1" applyFont="1" applyBorder="1"/>
    <xf numFmtId="169" fontId="10" fillId="0" borderId="13" xfId="4" applyNumberFormat="1" applyFont="1" applyBorder="1" applyAlignment="1">
      <alignment horizontal="center"/>
    </xf>
    <xf numFmtId="169" fontId="10" fillId="4" borderId="12" xfId="4" applyNumberFormat="1" applyFont="1" applyFill="1" applyBorder="1"/>
    <xf numFmtId="169" fontId="10" fillId="4" borderId="3" xfId="4" applyNumberFormat="1" applyFont="1" applyFill="1" applyBorder="1"/>
    <xf numFmtId="169" fontId="10" fillId="4" borderId="13" xfId="4" applyNumberFormat="1" applyFont="1" applyFill="1" applyBorder="1" applyAlignment="1">
      <alignment horizontal="center"/>
    </xf>
    <xf numFmtId="169" fontId="10" fillId="0" borderId="44" xfId="4" applyNumberFormat="1" applyFont="1" applyBorder="1"/>
    <xf numFmtId="169" fontId="10" fillId="0" borderId="23" xfId="4" applyNumberFormat="1" applyFont="1" applyBorder="1"/>
    <xf numFmtId="169" fontId="10" fillId="0" borderId="21" xfId="4" applyNumberFormat="1" applyFont="1" applyBorder="1"/>
    <xf numFmtId="169" fontId="10" fillId="0" borderId="22" xfId="4" applyNumberFormat="1" applyFont="1" applyBorder="1"/>
    <xf numFmtId="169" fontId="10" fillId="0" borderId="39" xfId="4" applyNumberFormat="1" applyFont="1" applyBorder="1"/>
    <xf numFmtId="169" fontId="10" fillId="0" borderId="53" xfId="4" applyNumberFormat="1" applyFont="1" applyBorder="1"/>
    <xf numFmtId="169" fontId="10" fillId="0" borderId="61" xfId="4" applyNumberFormat="1" applyFont="1" applyBorder="1" applyAlignment="1">
      <alignment horizontal="center"/>
    </xf>
    <xf numFmtId="0" fontId="11" fillId="0" borderId="58" xfId="4" applyFont="1" applyBorder="1" applyAlignment="1">
      <alignment horizontal="center"/>
    </xf>
    <xf numFmtId="169" fontId="11" fillId="0" borderId="58" xfId="4" applyNumberFormat="1" applyFont="1" applyBorder="1"/>
    <xf numFmtId="169" fontId="11" fillId="0" borderId="46" xfId="4" applyNumberFormat="1" applyFont="1" applyBorder="1"/>
    <xf numFmtId="169" fontId="11" fillId="0" borderId="35" xfId="4" applyNumberFormat="1" applyFont="1" applyBorder="1"/>
    <xf numFmtId="169" fontId="11" fillId="0" borderId="36" xfId="4" applyNumberFormat="1" applyFont="1" applyBorder="1"/>
    <xf numFmtId="169" fontId="11" fillId="0" borderId="8" xfId="4" applyNumberFormat="1" applyFont="1" applyBorder="1"/>
    <xf numFmtId="169" fontId="11" fillId="0" borderId="7" xfId="4" applyNumberFormat="1" applyFont="1" applyBorder="1"/>
    <xf numFmtId="169" fontId="11" fillId="0" borderId="45" xfId="4" applyNumberFormat="1" applyFont="1" applyBorder="1"/>
    <xf numFmtId="169" fontId="11" fillId="0" borderId="52" xfId="4" applyNumberFormat="1" applyFont="1" applyBorder="1"/>
    <xf numFmtId="169" fontId="11" fillId="0" borderId="10" xfId="4" applyNumberFormat="1" applyFont="1" applyBorder="1" applyAlignment="1">
      <alignment horizontal="center"/>
    </xf>
    <xf numFmtId="169" fontId="10" fillId="0" borderId="0" xfId="4" applyNumberFormat="1" applyFont="1" applyAlignment="1">
      <alignment horizontal="center"/>
    </xf>
    <xf numFmtId="2" fontId="10" fillId="0" borderId="0" xfId="4" applyNumberFormat="1" applyFont="1"/>
    <xf numFmtId="2" fontId="10" fillId="0" borderId="0" xfId="4" applyNumberFormat="1" applyFont="1" applyAlignment="1">
      <alignment horizontal="center"/>
    </xf>
    <xf numFmtId="1" fontId="10" fillId="0" borderId="0" xfId="4" applyNumberFormat="1" applyFont="1"/>
    <xf numFmtId="1" fontId="10" fillId="0" borderId="0" xfId="4" applyNumberFormat="1" applyFont="1" applyAlignment="1">
      <alignment horizontal="center"/>
    </xf>
    <xf numFmtId="0" fontId="11" fillId="0" borderId="0" xfId="4" applyFont="1" applyAlignment="1">
      <alignment horizontal="center"/>
    </xf>
    <xf numFmtId="0" fontId="10" fillId="0" borderId="0" xfId="4" applyFont="1" applyAlignment="1">
      <alignment horizontal="center"/>
    </xf>
    <xf numFmtId="166" fontId="10" fillId="0" borderId="0" xfId="4" applyNumberFormat="1" applyFont="1"/>
    <xf numFmtId="0" fontId="7" fillId="0" borderId="0" xfId="0" applyFont="1" applyAlignment="1">
      <alignment horizontal="left"/>
    </xf>
    <xf numFmtId="0" fontId="3" fillId="0" borderId="0" xfId="0" applyFont="1" applyAlignment="1">
      <alignment horizontal="left"/>
    </xf>
    <xf numFmtId="0" fontId="7" fillId="0" borderId="0" xfId="2" applyFont="1" applyAlignment="1">
      <alignment vertical="center"/>
    </xf>
    <xf numFmtId="9" fontId="10" fillId="9" borderId="26" xfId="0" applyNumberFormat="1" applyFont="1" applyFill="1" applyBorder="1" applyAlignment="1">
      <alignment horizontal="center" vertical="center" wrapText="1"/>
    </xf>
    <xf numFmtId="9" fontId="10" fillId="0" borderId="26" xfId="0" applyNumberFormat="1" applyFont="1" applyBorder="1" applyAlignment="1">
      <alignment horizontal="center" vertical="center" wrapText="1"/>
    </xf>
    <xf numFmtId="10" fontId="10" fillId="0" borderId="26" xfId="0" applyNumberFormat="1" applyFont="1" applyBorder="1" applyAlignment="1">
      <alignment horizontal="center" vertical="center" wrapText="1"/>
    </xf>
    <xf numFmtId="0" fontId="10" fillId="9" borderId="26" xfId="0" applyFont="1" applyFill="1" applyBorder="1" applyAlignment="1">
      <alignment horizontal="center" vertical="center" wrapText="1"/>
    </xf>
    <xf numFmtId="9" fontId="29" fillId="9" borderId="26" xfId="0" applyNumberFormat="1" applyFont="1" applyFill="1" applyBorder="1" applyAlignment="1">
      <alignment horizontal="center" vertical="center" wrapText="1"/>
    </xf>
    <xf numFmtId="0" fontId="11" fillId="7" borderId="12" xfId="4" applyFont="1" applyFill="1" applyBorder="1" applyAlignment="1">
      <alignment horizontal="center" vertical="center" textRotation="90" wrapText="1"/>
    </xf>
    <xf numFmtId="1" fontId="11" fillId="7" borderId="7" xfId="4" applyNumberFormat="1" applyFont="1" applyFill="1" applyBorder="1" applyAlignment="1">
      <alignment horizontal="center"/>
    </xf>
    <xf numFmtId="1" fontId="11" fillId="0" borderId="3" xfId="4" applyNumberFormat="1" applyFont="1" applyBorder="1" applyAlignment="1">
      <alignment horizontal="center"/>
    </xf>
    <xf numFmtId="169" fontId="11" fillId="0" borderId="71" xfId="4" applyNumberFormat="1" applyFont="1" applyBorder="1"/>
    <xf numFmtId="0" fontId="11" fillId="7" borderId="51" xfId="4" applyFont="1" applyFill="1" applyBorder="1" applyAlignment="1">
      <alignment horizontal="center" vertical="center" textRotation="90" wrapText="1"/>
    </xf>
    <xf numFmtId="0" fontId="11" fillId="7" borderId="50" xfId="4" applyFont="1" applyFill="1" applyBorder="1" applyAlignment="1">
      <alignment horizontal="center" vertical="center" textRotation="90" wrapText="1"/>
    </xf>
    <xf numFmtId="0" fontId="11" fillId="0" borderId="0" xfId="4" quotePrefix="1" applyFont="1" applyBorder="1" applyAlignment="1">
      <alignment horizontal="center"/>
    </xf>
    <xf numFmtId="167" fontId="11" fillId="2" borderId="18" xfId="2" applyNumberFormat="1" applyFont="1" applyFill="1" applyBorder="1" applyAlignment="1">
      <alignment vertical="center"/>
    </xf>
    <xf numFmtId="9" fontId="11" fillId="2" borderId="16" xfId="6" applyFont="1" applyFill="1" applyBorder="1" applyAlignment="1">
      <alignment vertical="center"/>
    </xf>
    <xf numFmtId="167" fontId="11" fillId="2" borderId="37" xfId="2" applyNumberFormat="1" applyFont="1" applyFill="1" applyBorder="1" applyAlignment="1">
      <alignment vertical="center"/>
    </xf>
    <xf numFmtId="9" fontId="10" fillId="2" borderId="17" xfId="6" applyFont="1" applyFill="1" applyBorder="1" applyAlignment="1">
      <alignment vertical="center"/>
    </xf>
    <xf numFmtId="0" fontId="10" fillId="0" borderId="0" xfId="2" applyFont="1" applyAlignment="1">
      <alignment horizontal="center" vertical="center" wrapText="1"/>
    </xf>
    <xf numFmtId="0" fontId="11" fillId="0" borderId="0" xfId="2" applyFont="1" applyAlignment="1">
      <alignment horizontal="center" vertical="center" wrapText="1"/>
    </xf>
    <xf numFmtId="0" fontId="11" fillId="0" borderId="0" xfId="2" applyFont="1" applyAlignment="1">
      <alignment vertical="center" wrapText="1"/>
    </xf>
    <xf numFmtId="14" fontId="11" fillId="0" borderId="0" xfId="2" applyNumberFormat="1" applyFont="1" applyAlignment="1">
      <alignment horizontal="center" vertical="center"/>
    </xf>
    <xf numFmtId="0" fontId="11" fillId="0" borderId="0" xfId="4" applyFont="1" applyAlignment="1">
      <alignment wrapText="1"/>
    </xf>
    <xf numFmtId="0" fontId="10" fillId="0" borderId="0" xfId="4" applyFont="1" applyAlignment="1">
      <alignment horizontal="center" vertical="center" wrapText="1"/>
    </xf>
    <xf numFmtId="0" fontId="11" fillId="0" borderId="0" xfId="4" applyFont="1" applyAlignment="1">
      <alignment horizontal="center" vertical="center" wrapText="1"/>
    </xf>
    <xf numFmtId="0" fontId="11" fillId="0" borderId="0" xfId="4" applyFont="1" applyAlignment="1">
      <alignment horizontal="center" wrapText="1"/>
    </xf>
    <xf numFmtId="49" fontId="13" fillId="0" borderId="0" xfId="1" quotePrefix="1" applyNumberFormat="1" applyFont="1" applyAlignment="1">
      <alignment horizontal="center" vertical="center"/>
    </xf>
    <xf numFmtId="14" fontId="10" fillId="0" borderId="0" xfId="4" applyNumberFormat="1" applyFont="1" applyAlignment="1">
      <alignment horizontal="center"/>
    </xf>
    <xf numFmtId="0" fontId="11" fillId="2" borderId="3"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1" fillId="2" borderId="20" xfId="2" applyFont="1" applyFill="1" applyBorder="1" applyAlignment="1">
      <alignment horizontal="center" vertical="center" wrapText="1"/>
    </xf>
    <xf numFmtId="0" fontId="11" fillId="2" borderId="20" xfId="2" applyFont="1" applyFill="1" applyBorder="1" applyAlignment="1">
      <alignment vertical="center"/>
    </xf>
    <xf numFmtId="14" fontId="11" fillId="2" borderId="20" xfId="2" applyNumberFormat="1" applyFont="1" applyFill="1" applyBorder="1" applyAlignment="1">
      <alignment horizontal="center" vertical="center"/>
    </xf>
    <xf numFmtId="0" fontId="11" fillId="7" borderId="26" xfId="2" applyFont="1" applyFill="1" applyBorder="1" applyAlignment="1">
      <alignment horizontal="center" vertical="center" wrapText="1"/>
    </xf>
    <xf numFmtId="0" fontId="11" fillId="7" borderId="26" xfId="2" applyFont="1" applyFill="1" applyBorder="1" applyAlignment="1">
      <alignment vertical="center" wrapText="1"/>
    </xf>
    <xf numFmtId="14" fontId="11" fillId="7" borderId="26" xfId="2" applyNumberFormat="1" applyFont="1" applyFill="1" applyBorder="1" applyAlignment="1">
      <alignment horizontal="center" vertical="center" wrapText="1"/>
    </xf>
    <xf numFmtId="0" fontId="10" fillId="0" borderId="0" xfId="4" applyFont="1" applyAlignment="1">
      <alignment horizontal="center" wrapText="1"/>
    </xf>
    <xf numFmtId="165" fontId="11" fillId="0" borderId="0" xfId="4" applyNumberFormat="1" applyFont="1"/>
    <xf numFmtId="0" fontId="11" fillId="0" borderId="0" xfId="2" applyFont="1" applyAlignment="1">
      <alignment horizontal="left" vertical="center" wrapText="1"/>
    </xf>
    <xf numFmtId="0" fontId="11" fillId="0" borderId="0" xfId="4" applyFont="1" applyAlignment="1">
      <alignment horizontal="left" wrapText="1"/>
    </xf>
    <xf numFmtId="0" fontId="11" fillId="2" borderId="20" xfId="2" applyFont="1" applyFill="1" applyBorder="1" applyAlignment="1">
      <alignment horizontal="left" vertical="center" wrapText="1"/>
    </xf>
    <xf numFmtId="0" fontId="10" fillId="0" borderId="0" xfId="4" applyFont="1" applyAlignment="1">
      <alignment horizontal="left" wrapText="1"/>
    </xf>
    <xf numFmtId="15" fontId="11" fillId="7" borderId="11" xfId="2" applyNumberFormat="1" applyFont="1" applyFill="1" applyBorder="1" applyAlignment="1">
      <alignment horizontal="center" vertical="center"/>
    </xf>
    <xf numFmtId="0" fontId="10" fillId="0" borderId="0" xfId="4" applyFont="1" applyAlignment="1">
      <alignment vertical="center"/>
    </xf>
    <xf numFmtId="165" fontId="11" fillId="0" borderId="0" xfId="10" applyFont="1" applyFill="1" applyAlignment="1"/>
    <xf numFmtId="165" fontId="11" fillId="0" borderId="0" xfId="10" applyFont="1" applyFill="1" applyAlignment="1">
      <alignment vertical="center"/>
    </xf>
    <xf numFmtId="165" fontId="10" fillId="0" borderId="0" xfId="10" applyFont="1"/>
    <xf numFmtId="0" fontId="11" fillId="7" borderId="37" xfId="4" applyFont="1" applyFill="1" applyBorder="1" applyAlignment="1">
      <alignment horizontal="center" vertical="center" wrapText="1"/>
    </xf>
    <xf numFmtId="0" fontId="11" fillId="7" borderId="4" xfId="4" applyFont="1" applyFill="1" applyBorder="1" applyAlignment="1">
      <alignment horizontal="center" vertical="center" wrapText="1"/>
    </xf>
    <xf numFmtId="0" fontId="11" fillId="7" borderId="14" xfId="4" applyFont="1" applyFill="1" applyBorder="1" applyAlignment="1">
      <alignment horizontal="center" vertical="center" wrapText="1"/>
    </xf>
    <xf numFmtId="0" fontId="11" fillId="7" borderId="18" xfId="4" applyFont="1" applyFill="1" applyBorder="1" applyAlignment="1">
      <alignment horizontal="center" vertical="center" wrapText="1"/>
    </xf>
    <xf numFmtId="0" fontId="11" fillId="7" borderId="15" xfId="4" applyFont="1" applyFill="1" applyBorder="1" applyAlignment="1">
      <alignment horizontal="center" vertical="center" wrapText="1"/>
    </xf>
    <xf numFmtId="166" fontId="11" fillId="7" borderId="15" xfId="4" applyNumberFormat="1" applyFont="1" applyFill="1" applyBorder="1" applyAlignment="1">
      <alignment horizontal="center" vertical="center" textRotation="90" wrapText="1"/>
    </xf>
    <xf numFmtId="166" fontId="11" fillId="7" borderId="38" xfId="4" applyNumberFormat="1" applyFont="1" applyFill="1" applyBorder="1" applyAlignment="1">
      <alignment horizontal="center" vertical="center" textRotation="90" wrapText="1"/>
    </xf>
    <xf numFmtId="165" fontId="11" fillId="7" borderId="14" xfId="10" applyFont="1" applyFill="1" applyBorder="1" applyAlignment="1">
      <alignment horizontal="center" vertical="center" wrapText="1"/>
    </xf>
    <xf numFmtId="0" fontId="11" fillId="7" borderId="17" xfId="4" applyFont="1" applyFill="1" applyBorder="1" applyAlignment="1">
      <alignment horizontal="center" vertical="center" wrapText="1"/>
    </xf>
    <xf numFmtId="0" fontId="11" fillId="0" borderId="0" xfId="4" applyFont="1" applyAlignment="1">
      <alignment horizontal="center" textRotation="90" wrapText="1"/>
    </xf>
    <xf numFmtId="0" fontId="10" fillId="0" borderId="37" xfId="4" applyFont="1" applyBorder="1"/>
    <xf numFmtId="0" fontId="10" fillId="0" borderId="17" xfId="4" applyFont="1" applyBorder="1"/>
    <xf numFmtId="0" fontId="10" fillId="0" borderId="14" xfId="4" applyFont="1" applyBorder="1"/>
    <xf numFmtId="0" fontId="10" fillId="0" borderId="16" xfId="4" applyFont="1" applyBorder="1"/>
    <xf numFmtId="0" fontId="10" fillId="0" borderId="15" xfId="4" applyFont="1" applyBorder="1"/>
    <xf numFmtId="0" fontId="10" fillId="0" borderId="38" xfId="4" applyFont="1" applyBorder="1"/>
    <xf numFmtId="0" fontId="10" fillId="0" borderId="37" xfId="4" applyFont="1" applyBorder="1" applyAlignment="1">
      <alignment horizontal="center"/>
    </xf>
    <xf numFmtId="165" fontId="10" fillId="0" borderId="14" xfId="10" applyFont="1" applyBorder="1"/>
    <xf numFmtId="165" fontId="10" fillId="0" borderId="17" xfId="10" applyFont="1" applyBorder="1"/>
    <xf numFmtId="0" fontId="25" fillId="0" borderId="0" xfId="0" applyFont="1" applyFill="1" applyAlignment="1">
      <alignment horizontal="left"/>
    </xf>
    <xf numFmtId="0" fontId="26" fillId="0" borderId="13" xfId="2" applyFont="1" applyFill="1" applyBorder="1" applyAlignment="1">
      <alignment horizontal="left" vertical="center"/>
    </xf>
    <xf numFmtId="0" fontId="11" fillId="7" borderId="10" xfId="2" applyFont="1" applyFill="1" applyBorder="1" applyAlignment="1">
      <alignment horizontal="center" vertical="center"/>
    </xf>
    <xf numFmtId="0" fontId="11" fillId="7" borderId="7" xfId="2" applyFont="1" applyFill="1" applyBorder="1" applyAlignment="1">
      <alignment horizontal="center" vertical="center"/>
    </xf>
    <xf numFmtId="0" fontId="11" fillId="8" borderId="18" xfId="4" applyFont="1" applyFill="1" applyBorder="1" applyAlignment="1">
      <alignment horizontal="center"/>
    </xf>
    <xf numFmtId="0" fontId="11" fillId="8" borderId="19" xfId="4" applyFont="1" applyFill="1" applyBorder="1" applyAlignment="1">
      <alignment horizontal="center"/>
    </xf>
    <xf numFmtId="0" fontId="11" fillId="7" borderId="19" xfId="0" applyFont="1" applyFill="1" applyBorder="1" applyAlignment="1">
      <alignment horizontal="center" vertical="center" wrapText="1"/>
    </xf>
    <xf numFmtId="0" fontId="11" fillId="0" borderId="54" xfId="4" applyFont="1" applyBorder="1" applyAlignment="1">
      <alignment horizontal="center"/>
    </xf>
    <xf numFmtId="169" fontId="10" fillId="0" borderId="51" xfId="4" applyNumberFormat="1" applyFont="1" applyBorder="1"/>
    <xf numFmtId="4" fontId="11" fillId="2" borderId="4" xfId="8" applyNumberFormat="1" applyFont="1" applyFill="1" applyBorder="1" applyAlignment="1">
      <alignment vertical="center"/>
    </xf>
    <xf numFmtId="0" fontId="10" fillId="0" borderId="72" xfId="2" applyFont="1" applyBorder="1" applyAlignment="1">
      <alignment horizontal="justify" vertical="center" wrapText="1"/>
    </xf>
    <xf numFmtId="0" fontId="10" fillId="0" borderId="72" xfId="2" quotePrefix="1" applyFont="1" applyBorder="1" applyAlignment="1">
      <alignment horizontal="justify" vertical="center"/>
    </xf>
    <xf numFmtId="0" fontId="10" fillId="0" borderId="73" xfId="2" applyFont="1" applyBorder="1" applyAlignment="1">
      <alignment horizontal="justify" vertical="center" wrapText="1"/>
    </xf>
    <xf numFmtId="4" fontId="10" fillId="0" borderId="72" xfId="8" applyNumberFormat="1" applyFont="1" applyFill="1" applyBorder="1" applyAlignment="1">
      <alignment horizontal="right" vertical="center"/>
    </xf>
    <xf numFmtId="0" fontId="10" fillId="0" borderId="74" xfId="2" applyFont="1" applyBorder="1" applyAlignment="1">
      <alignment horizontal="justify" vertical="center" wrapText="1"/>
    </xf>
    <xf numFmtId="0" fontId="10" fillId="0" borderId="72" xfId="2" quotePrefix="1" applyFont="1" applyBorder="1" applyAlignment="1">
      <alignment horizontal="center" vertical="center" wrapText="1"/>
    </xf>
    <xf numFmtId="0" fontId="10" fillId="0" borderId="75" xfId="2" applyFont="1" applyBorder="1" applyAlignment="1">
      <alignment horizontal="justify" vertical="center" wrapText="1"/>
    </xf>
    <xf numFmtId="0" fontId="10" fillId="0" borderId="75" xfId="2" quotePrefix="1" applyFont="1" applyBorder="1" applyAlignment="1">
      <alignment horizontal="justify" vertical="center"/>
    </xf>
    <xf numFmtId="0" fontId="10" fillId="0" borderId="76" xfId="2" applyFont="1" applyBorder="1" applyAlignment="1">
      <alignment horizontal="justify" vertical="center" wrapText="1"/>
    </xf>
    <xf numFmtId="4" fontId="10" fillId="0" borderId="75" xfId="8" applyNumberFormat="1" applyFont="1" applyFill="1" applyBorder="1" applyAlignment="1">
      <alignment horizontal="right" vertical="center"/>
    </xf>
    <xf numFmtId="0" fontId="10" fillId="0" borderId="77" xfId="2" applyFont="1" applyBorder="1" applyAlignment="1">
      <alignment horizontal="justify" vertical="center" wrapText="1"/>
    </xf>
    <xf numFmtId="0" fontId="10" fillId="0" borderId="75" xfId="2" quotePrefix="1" applyFont="1" applyBorder="1" applyAlignment="1">
      <alignment horizontal="center" vertical="center" wrapText="1"/>
    </xf>
    <xf numFmtId="4" fontId="10" fillId="0" borderId="75" xfId="8" applyNumberFormat="1" applyFont="1" applyBorder="1" applyAlignment="1">
      <alignment horizontal="right" vertical="center"/>
    </xf>
    <xf numFmtId="0" fontId="10" fillId="0" borderId="75" xfId="4" applyFont="1" applyBorder="1" applyAlignment="1">
      <alignment horizontal="justify" vertical="center" wrapText="1"/>
    </xf>
    <xf numFmtId="0" fontId="10" fillId="0" borderId="76" xfId="2" quotePrefix="1" applyFont="1" applyBorder="1" applyAlignment="1">
      <alignment horizontal="justify" vertical="center" wrapText="1"/>
    </xf>
    <xf numFmtId="0" fontId="10" fillId="0" borderId="75" xfId="2" quotePrefix="1" applyFont="1" applyBorder="1" applyAlignment="1">
      <alignment horizontal="justify" vertical="center" wrapText="1"/>
    </xf>
    <xf numFmtId="4" fontId="10" fillId="0" borderId="75" xfId="8" quotePrefix="1" applyNumberFormat="1" applyFont="1" applyFill="1" applyBorder="1" applyAlignment="1">
      <alignment horizontal="right" vertical="center"/>
    </xf>
    <xf numFmtId="0" fontId="10" fillId="0" borderId="75" xfId="4" applyFont="1" applyBorder="1" applyAlignment="1">
      <alignment horizontal="justify" vertical="center"/>
    </xf>
    <xf numFmtId="0" fontId="10" fillId="0" borderId="75" xfId="2" applyFont="1" applyBorder="1" applyAlignment="1">
      <alignment horizontal="justify" vertical="center"/>
    </xf>
    <xf numFmtId="0" fontId="11" fillId="0" borderId="75" xfId="2" applyFont="1" applyBorder="1" applyAlignment="1">
      <alignment horizontal="justify" vertical="center"/>
    </xf>
    <xf numFmtId="0" fontId="10" fillId="0" borderId="76" xfId="4" applyFont="1" applyBorder="1" applyAlignment="1">
      <alignment horizontal="justify" vertical="center" wrapText="1"/>
    </xf>
    <xf numFmtId="4" fontId="11" fillId="0" borderId="75" xfId="2" applyNumberFormat="1" applyFont="1" applyBorder="1" applyAlignment="1">
      <alignment horizontal="right" vertical="center"/>
    </xf>
    <xf numFmtId="0" fontId="10" fillId="0" borderId="75" xfId="2" applyFont="1" applyBorder="1" applyAlignment="1">
      <alignment horizontal="center" vertical="center"/>
    </xf>
    <xf numFmtId="0" fontId="10" fillId="0" borderId="75" xfId="4" applyFont="1" applyBorder="1" applyAlignment="1" applyProtection="1">
      <alignment horizontal="justify" vertical="center" wrapText="1"/>
      <protection locked="0"/>
    </xf>
    <xf numFmtId="0" fontId="10" fillId="0" borderId="76" xfId="4" applyFont="1" applyBorder="1" applyAlignment="1">
      <alignment horizontal="justify" vertical="center"/>
    </xf>
    <xf numFmtId="0" fontId="11" fillId="0" borderId="75" xfId="4" applyFont="1" applyBorder="1" applyAlignment="1">
      <alignment horizontal="justify" vertical="center"/>
    </xf>
    <xf numFmtId="0" fontId="28" fillId="0" borderId="75" xfId="4" applyFont="1" applyBorder="1" applyAlignment="1">
      <alignment horizontal="justify" vertical="center" wrapText="1"/>
    </xf>
    <xf numFmtId="0" fontId="11" fillId="0" borderId="75" xfId="2" quotePrefix="1" applyFont="1" applyBorder="1" applyAlignment="1">
      <alignment horizontal="justify" vertical="center"/>
    </xf>
    <xf numFmtId="4" fontId="10" fillId="0" borderId="75" xfId="2" applyNumberFormat="1" applyFont="1" applyBorder="1" applyAlignment="1">
      <alignment horizontal="right" vertical="center"/>
    </xf>
    <xf numFmtId="49" fontId="10" fillId="0" borderId="75" xfId="1" applyNumberFormat="1" applyFont="1" applyBorder="1" applyAlignment="1">
      <alignment horizontal="justify" vertical="center"/>
    </xf>
    <xf numFmtId="4" fontId="10" fillId="0" borderId="75" xfId="4" applyNumberFormat="1" applyFont="1" applyBorder="1" applyAlignment="1">
      <alignment horizontal="right" vertical="center"/>
    </xf>
    <xf numFmtId="0" fontId="10" fillId="0" borderId="78" xfId="4" applyFont="1" applyBorder="1" applyAlignment="1">
      <alignment horizontal="justify" vertical="center" wrapText="1"/>
    </xf>
    <xf numFmtId="0" fontId="10" fillId="0" borderId="78" xfId="4" applyFont="1" applyBorder="1" applyAlignment="1">
      <alignment horizontal="justify" vertical="center"/>
    </xf>
    <xf numFmtId="0" fontId="10" fillId="0" borderId="79" xfId="4" applyFont="1" applyBorder="1" applyAlignment="1">
      <alignment horizontal="justify" vertical="center" wrapText="1"/>
    </xf>
    <xf numFmtId="4" fontId="10" fillId="0" borderId="78" xfId="4" quotePrefix="1" applyNumberFormat="1" applyFont="1" applyBorder="1" applyAlignment="1">
      <alignment horizontal="right" vertical="center"/>
    </xf>
    <xf numFmtId="4" fontId="10" fillId="0" borderId="78" xfId="8" applyNumberFormat="1" applyFont="1" applyBorder="1" applyAlignment="1">
      <alignment horizontal="right" vertical="center"/>
    </xf>
    <xf numFmtId="0" fontId="10" fillId="0" borderId="80" xfId="2" applyFont="1" applyBorder="1" applyAlignment="1">
      <alignment horizontal="justify" vertical="center" wrapText="1"/>
    </xf>
    <xf numFmtId="0" fontId="10" fillId="0" borderId="78" xfId="2" applyFont="1" applyBorder="1" applyAlignment="1">
      <alignment horizontal="center" vertical="center"/>
    </xf>
    <xf numFmtId="15" fontId="11" fillId="7" borderId="5" xfId="2" applyNumberFormat="1" applyFont="1" applyFill="1" applyBorder="1" applyAlignment="1">
      <alignment horizontal="center" vertical="center"/>
    </xf>
    <xf numFmtId="0" fontId="11" fillId="7" borderId="81" xfId="2" applyFont="1" applyFill="1" applyBorder="1" applyAlignment="1">
      <alignment horizontal="center" vertical="center"/>
    </xf>
    <xf numFmtId="165" fontId="11" fillId="2" borderId="18" xfId="10" applyFont="1" applyFill="1" applyBorder="1" applyAlignment="1">
      <alignment vertical="center"/>
    </xf>
    <xf numFmtId="165" fontId="11" fillId="2" borderId="14" xfId="10" applyFont="1" applyFill="1" applyBorder="1" applyAlignment="1">
      <alignment vertical="center"/>
    </xf>
    <xf numFmtId="0" fontId="10" fillId="0" borderId="72" xfId="2" applyFont="1" applyBorder="1" applyAlignment="1">
      <alignment horizontal="left" vertical="center" wrapText="1"/>
    </xf>
    <xf numFmtId="0" fontId="10" fillId="0" borderId="72" xfId="2" applyFont="1" applyBorder="1" applyAlignment="1">
      <alignment horizontal="left" vertical="center"/>
    </xf>
    <xf numFmtId="165" fontId="10" fillId="0" borderId="73" xfId="10" applyFont="1" applyFill="1" applyBorder="1" applyAlignment="1">
      <alignment vertical="center"/>
    </xf>
    <xf numFmtId="0" fontId="10" fillId="0" borderId="72" xfId="2" applyFont="1" applyBorder="1" applyAlignment="1">
      <alignment vertical="center"/>
    </xf>
    <xf numFmtId="165" fontId="10" fillId="0" borderId="82" xfId="10" applyFont="1" applyFill="1" applyBorder="1" applyAlignment="1">
      <alignment vertical="center"/>
    </xf>
    <xf numFmtId="0" fontId="10" fillId="0" borderId="83" xfId="2" applyFont="1" applyBorder="1" applyAlignment="1">
      <alignment horizontal="justify" vertical="center" wrapText="1"/>
    </xf>
    <xf numFmtId="0" fontId="10" fillId="0" borderId="75" xfId="2" applyFont="1" applyBorder="1" applyAlignment="1">
      <alignment horizontal="left" vertical="center" wrapText="1"/>
    </xf>
    <xf numFmtId="0" fontId="10" fillId="0" borderId="75" xfId="2" applyFont="1" applyBorder="1" applyAlignment="1">
      <alignment horizontal="left" vertical="center"/>
    </xf>
    <xf numFmtId="165" fontId="10" fillId="0" borderId="76" xfId="10" applyFont="1" applyFill="1" applyBorder="1" applyAlignment="1">
      <alignment vertical="center"/>
    </xf>
    <xf numFmtId="0" fontId="10" fillId="0" borderId="75" xfId="2" applyFont="1" applyBorder="1" applyAlignment="1">
      <alignment vertical="center"/>
    </xf>
    <xf numFmtId="165" fontId="10" fillId="0" borderId="84" xfId="10" applyFont="1" applyFill="1" applyBorder="1" applyAlignment="1">
      <alignment vertical="center"/>
    </xf>
    <xf numFmtId="0" fontId="10" fillId="0" borderId="85" xfId="2" applyFont="1" applyBorder="1" applyAlignment="1">
      <alignment horizontal="justify" vertical="center" wrapText="1"/>
    </xf>
    <xf numFmtId="165" fontId="10" fillId="0" borderId="76" xfId="10" applyFont="1" applyFill="1" applyBorder="1" applyAlignment="1">
      <alignment vertical="center" wrapText="1"/>
    </xf>
    <xf numFmtId="0" fontId="10" fillId="0" borderId="75" xfId="2" applyFont="1" applyBorder="1" applyAlignment="1">
      <alignment vertical="center" wrapText="1"/>
    </xf>
    <xf numFmtId="165" fontId="10" fillId="0" borderId="84" xfId="10" applyFont="1" applyFill="1" applyBorder="1" applyAlignment="1">
      <alignment vertical="center" wrapText="1"/>
    </xf>
    <xf numFmtId="0" fontId="10" fillId="0" borderId="78" xfId="2" applyFont="1" applyBorder="1" applyAlignment="1">
      <alignment horizontal="justify" vertical="center" wrapText="1"/>
    </xf>
    <xf numFmtId="0" fontId="11" fillId="0" borderId="78" xfId="2" applyFont="1" applyBorder="1" applyAlignment="1">
      <alignment horizontal="left" vertical="center"/>
    </xf>
    <xf numFmtId="0" fontId="10" fillId="0" borderId="78" xfId="2" applyFont="1" applyBorder="1" applyAlignment="1">
      <alignment horizontal="left" vertical="center" wrapText="1"/>
    </xf>
    <xf numFmtId="165" fontId="10" fillId="0" borderId="79" xfId="10" applyFont="1" applyFill="1" applyBorder="1" applyAlignment="1">
      <alignment vertical="center"/>
    </xf>
    <xf numFmtId="0" fontId="10" fillId="0" borderId="78" xfId="2" applyFont="1" applyBorder="1" applyAlignment="1">
      <alignment vertical="center"/>
    </xf>
    <xf numFmtId="165" fontId="10" fillId="0" borderId="86" xfId="10" applyFont="1" applyFill="1" applyBorder="1" applyAlignment="1">
      <alignment vertical="center"/>
    </xf>
    <xf numFmtId="0" fontId="10" fillId="0" borderId="87" xfId="2" applyFont="1" applyBorder="1" applyAlignment="1">
      <alignment horizontal="justify" vertical="center" wrapText="1"/>
    </xf>
    <xf numFmtId="0" fontId="10" fillId="0" borderId="0" xfId="4" applyFont="1" applyBorder="1"/>
    <xf numFmtId="3" fontId="10" fillId="0" borderId="0" xfId="4" applyNumberFormat="1" applyFont="1" applyBorder="1"/>
    <xf numFmtId="0" fontId="10" fillId="0" borderId="2" xfId="4" applyFont="1" applyBorder="1"/>
    <xf numFmtId="0" fontId="10" fillId="0" borderId="6" xfId="4" applyFont="1" applyBorder="1"/>
    <xf numFmtId="0" fontId="10" fillId="0" borderId="13" xfId="4" applyFont="1" applyBorder="1" applyAlignment="1">
      <alignment horizontal="center"/>
    </xf>
    <xf numFmtId="49" fontId="10" fillId="0" borderId="13" xfId="4" applyNumberFormat="1" applyFont="1" applyBorder="1" applyAlignment="1">
      <alignment horizontal="center"/>
    </xf>
    <xf numFmtId="3" fontId="10" fillId="0" borderId="13" xfId="4" applyNumberFormat="1" applyFont="1" applyBorder="1" applyAlignment="1">
      <alignment horizontal="center"/>
    </xf>
    <xf numFmtId="0" fontId="11" fillId="8" borderId="19" xfId="4" applyFont="1" applyFill="1" applyBorder="1" applyAlignment="1">
      <alignment horizontal="center" wrapText="1"/>
    </xf>
    <xf numFmtId="14" fontId="10" fillId="0" borderId="0" xfId="4" applyNumberFormat="1" applyFont="1" applyBorder="1" applyAlignment="1">
      <alignment horizontal="center"/>
    </xf>
    <xf numFmtId="3" fontId="10" fillId="0" borderId="0" xfId="4" quotePrefix="1" applyNumberFormat="1" applyFont="1" applyBorder="1" applyAlignment="1">
      <alignment horizontal="center"/>
    </xf>
    <xf numFmtId="3" fontId="10" fillId="0" borderId="0" xfId="4" applyNumberFormat="1" applyFont="1" applyBorder="1" applyAlignment="1">
      <alignment horizontal="right"/>
    </xf>
    <xf numFmtId="3" fontId="10" fillId="0" borderId="13" xfId="4" applyNumberFormat="1" applyFont="1" applyBorder="1" applyAlignment="1">
      <alignment horizontal="right"/>
    </xf>
    <xf numFmtId="165" fontId="10" fillId="0" borderId="0" xfId="10" applyFont="1" applyBorder="1" applyAlignment="1">
      <alignment horizontal="right"/>
    </xf>
    <xf numFmtId="165" fontId="10" fillId="0" borderId="13" xfId="10" applyFont="1" applyBorder="1" applyAlignment="1">
      <alignment horizontal="right"/>
    </xf>
    <xf numFmtId="0" fontId="10" fillId="0" borderId="13" xfId="4" applyFont="1" applyBorder="1" applyAlignment="1">
      <alignment horizontal="right"/>
    </xf>
    <xf numFmtId="4" fontId="10" fillId="0" borderId="0" xfId="4" applyNumberFormat="1" applyFont="1" applyBorder="1" applyAlignment="1">
      <alignment horizontal="right"/>
    </xf>
    <xf numFmtId="4" fontId="10" fillId="0" borderId="13" xfId="4" applyNumberFormat="1" applyFont="1" applyBorder="1" applyAlignment="1">
      <alignment horizontal="right"/>
    </xf>
    <xf numFmtId="165" fontId="10" fillId="0" borderId="19" xfId="5" applyFont="1" applyBorder="1"/>
    <xf numFmtId="165" fontId="10" fillId="0" borderId="0" xfId="5" applyFont="1"/>
    <xf numFmtId="165" fontId="10" fillId="0" borderId="4" xfId="5" applyFont="1" applyBorder="1"/>
    <xf numFmtId="0" fontId="11" fillId="0" borderId="2" xfId="4" applyFont="1" applyFill="1" applyBorder="1" applyAlignment="1">
      <alignment horizontal="center" vertical="center"/>
    </xf>
    <xf numFmtId="0" fontId="11" fillId="0" borderId="13" xfId="4" applyFont="1" applyFill="1" applyBorder="1" applyAlignment="1">
      <alignment horizontal="center" vertical="center"/>
    </xf>
    <xf numFmtId="0" fontId="11" fillId="0" borderId="0" xfId="4" applyFont="1" applyFill="1" applyBorder="1" applyAlignment="1">
      <alignment horizontal="center"/>
    </xf>
    <xf numFmtId="0" fontId="11" fillId="0" borderId="13" xfId="4" applyFont="1" applyFill="1" applyBorder="1" applyAlignment="1">
      <alignment horizontal="center"/>
    </xf>
    <xf numFmtId="0" fontId="11" fillId="0" borderId="0" xfId="4" applyFont="1" applyFill="1" applyBorder="1" applyAlignment="1">
      <alignment horizontal="center" wrapText="1"/>
    </xf>
    <xf numFmtId="0" fontId="11" fillId="0" borderId="2" xfId="4" applyFont="1" applyFill="1" applyBorder="1" applyAlignment="1">
      <alignment horizontal="center"/>
    </xf>
    <xf numFmtId="3" fontId="10" fillId="0" borderId="2" xfId="4" applyNumberFormat="1" applyFont="1" applyBorder="1"/>
    <xf numFmtId="0" fontId="10" fillId="0" borderId="0" xfId="4" applyFont="1" applyBorder="1" applyAlignment="1">
      <alignment horizontal="right"/>
    </xf>
    <xf numFmtId="0" fontId="10" fillId="0" borderId="18" xfId="4" applyFont="1" applyBorder="1"/>
    <xf numFmtId="166" fontId="11" fillId="7" borderId="37" xfId="0" applyNumberFormat="1" applyFont="1" applyFill="1" applyBorder="1" applyAlignment="1">
      <alignment horizontal="center" textRotation="90" wrapText="1"/>
    </xf>
    <xf numFmtId="166" fontId="11" fillId="7" borderId="15" xfId="0" applyNumberFormat="1" applyFont="1" applyFill="1" applyBorder="1" applyAlignment="1">
      <alignment horizontal="center" textRotation="90" wrapText="1"/>
    </xf>
    <xf numFmtId="166" fontId="11" fillId="7" borderId="38" xfId="0" applyNumberFormat="1" applyFont="1" applyFill="1" applyBorder="1" applyAlignment="1">
      <alignment horizontal="center" textRotation="90" wrapText="1"/>
    </xf>
    <xf numFmtId="0" fontId="10" fillId="0" borderId="89" xfId="0" applyFont="1" applyBorder="1" applyAlignment="1">
      <alignment vertical="center" wrapText="1"/>
    </xf>
    <xf numFmtId="166" fontId="11" fillId="7" borderId="14" xfId="0" applyNumberFormat="1" applyFont="1" applyFill="1" applyBorder="1" applyAlignment="1">
      <alignment horizontal="center" textRotation="90" wrapText="1"/>
    </xf>
    <xf numFmtId="0" fontId="10" fillId="0" borderId="92" xfId="4" applyFont="1" applyBorder="1" applyAlignment="1">
      <alignment vertical="center"/>
    </xf>
    <xf numFmtId="0" fontId="10" fillId="0" borderId="92" xfId="4" applyFont="1" applyBorder="1" applyAlignment="1">
      <alignment horizontal="center" vertical="center"/>
    </xf>
    <xf numFmtId="0" fontId="10" fillId="0" borderId="92" xfId="4" applyFont="1" applyBorder="1" applyAlignment="1">
      <alignment vertical="center" wrapText="1"/>
    </xf>
    <xf numFmtId="0" fontId="10" fillId="0" borderId="92" xfId="2" applyFont="1" applyBorder="1" applyAlignment="1">
      <alignment vertical="center" wrapText="1"/>
    </xf>
    <xf numFmtId="0" fontId="10" fillId="0" borderId="92" xfId="2" applyFont="1" applyBorder="1" applyAlignment="1">
      <alignment horizontal="center" vertical="center" wrapText="1"/>
    </xf>
    <xf numFmtId="0" fontId="10" fillId="0" borderId="93" xfId="4" applyFont="1" applyBorder="1" applyAlignment="1">
      <alignment vertical="center"/>
    </xf>
    <xf numFmtId="0" fontId="10" fillId="0" borderId="93" xfId="4" applyFont="1" applyBorder="1" applyAlignment="1">
      <alignment horizontal="center" vertical="center"/>
    </xf>
    <xf numFmtId="0" fontId="10" fillId="0" borderId="93" xfId="4" applyFont="1" applyBorder="1" applyAlignment="1">
      <alignment vertical="center" wrapText="1"/>
    </xf>
    <xf numFmtId="0" fontId="10" fillId="0" borderId="93" xfId="4" applyFont="1" applyBorder="1" applyAlignment="1">
      <alignment horizontal="center" vertical="center" wrapText="1"/>
    </xf>
    <xf numFmtId="0" fontId="10" fillId="0" borderId="93" xfId="2" applyFont="1" applyBorder="1" applyAlignment="1">
      <alignment horizontal="center" vertical="center" wrapText="1"/>
    </xf>
    <xf numFmtId="0" fontId="10" fillId="0" borderId="93" xfId="4" applyFont="1" applyBorder="1" applyAlignment="1">
      <alignment horizontal="left" vertical="center" wrapText="1"/>
    </xf>
    <xf numFmtId="0" fontId="10" fillId="0" borderId="95" xfId="4" applyFont="1" applyBorder="1" applyAlignment="1">
      <alignment vertical="center"/>
    </xf>
    <xf numFmtId="0" fontId="10" fillId="0" borderId="96" xfId="4" applyFont="1" applyBorder="1" applyAlignment="1">
      <alignment vertical="center"/>
    </xf>
    <xf numFmtId="0" fontId="10" fillId="0" borderId="97" xfId="4" applyFont="1" applyBorder="1" applyAlignment="1">
      <alignment vertical="center"/>
    </xf>
    <xf numFmtId="0" fontId="10" fillId="0" borderId="98" xfId="4" applyFont="1" applyBorder="1" applyAlignment="1">
      <alignment horizontal="left" vertical="center" wrapText="1"/>
    </xf>
    <xf numFmtId="0" fontId="10" fillId="0" borderId="98" xfId="4" applyFont="1" applyBorder="1" applyAlignment="1">
      <alignment vertical="center"/>
    </xf>
    <xf numFmtId="0" fontId="10" fillId="0" borderId="98" xfId="4" applyFont="1" applyBorder="1" applyAlignment="1">
      <alignment vertical="center" wrapText="1"/>
    </xf>
    <xf numFmtId="0" fontId="10" fillId="0" borderId="95" xfId="4" applyFont="1" applyBorder="1" applyAlignment="1">
      <alignment horizontal="center" vertical="center"/>
    </xf>
    <xf numFmtId="3" fontId="10" fillId="0" borderId="83" xfId="4" applyNumberFormat="1" applyFont="1" applyBorder="1" applyAlignment="1">
      <alignment vertical="center"/>
    </xf>
    <xf numFmtId="0" fontId="10" fillId="0" borderId="96" xfId="4" applyFont="1" applyBorder="1" applyAlignment="1">
      <alignment horizontal="center" vertical="center"/>
    </xf>
    <xf numFmtId="3" fontId="10" fillId="0" borderId="85" xfId="4" applyNumberFormat="1" applyFont="1" applyBorder="1" applyAlignment="1">
      <alignment vertical="center"/>
    </xf>
    <xf numFmtId="0" fontId="10" fillId="0" borderId="97" xfId="4" applyFont="1" applyBorder="1" applyAlignment="1">
      <alignment horizontal="center" vertical="center"/>
    </xf>
    <xf numFmtId="0" fontId="10" fillId="0" borderId="98" xfId="4" applyFont="1" applyBorder="1" applyAlignment="1">
      <alignment horizontal="center" vertical="center"/>
    </xf>
    <xf numFmtId="3" fontId="10" fillId="0" borderId="87" xfId="4" applyNumberFormat="1" applyFont="1" applyBorder="1" applyAlignment="1">
      <alignment vertical="center"/>
    </xf>
    <xf numFmtId="167" fontId="11" fillId="0" borderId="0" xfId="5" applyNumberFormat="1" applyFont="1"/>
    <xf numFmtId="167" fontId="11" fillId="0" borderId="0" xfId="5" applyNumberFormat="1" applyFont="1" applyAlignment="1">
      <alignment vertical="center"/>
    </xf>
    <xf numFmtId="167" fontId="10" fillId="0" borderId="0" xfId="5" applyNumberFormat="1" applyFont="1"/>
    <xf numFmtId="167" fontId="11" fillId="7" borderId="38" xfId="5" applyNumberFormat="1" applyFont="1" applyFill="1" applyBorder="1" applyAlignment="1">
      <alignment horizontal="center" textRotation="90" wrapText="1"/>
    </xf>
    <xf numFmtId="0" fontId="10" fillId="0" borderId="98" xfId="4" applyFont="1" applyBorder="1" applyAlignment="1">
      <alignment horizontal="center" vertical="center" wrapText="1"/>
    </xf>
    <xf numFmtId="167" fontId="10" fillId="0" borderId="99" xfId="4" applyNumberFormat="1" applyFont="1" applyBorder="1" applyAlignment="1">
      <alignment horizontal="center" vertical="center"/>
    </xf>
    <xf numFmtId="167" fontId="10" fillId="0" borderId="100" xfId="4" applyNumberFormat="1" applyFont="1" applyBorder="1" applyAlignment="1">
      <alignment horizontal="center" vertical="center"/>
    </xf>
    <xf numFmtId="167" fontId="10" fillId="0" borderId="101" xfId="4" applyNumberFormat="1" applyFont="1" applyBorder="1" applyAlignment="1">
      <alignment horizontal="center" vertical="center"/>
    </xf>
    <xf numFmtId="0" fontId="10" fillId="0" borderId="82" xfId="4" applyFont="1" applyBorder="1" applyAlignment="1">
      <alignment vertical="center"/>
    </xf>
    <xf numFmtId="0" fontId="10" fillId="0" borderId="84" xfId="4" applyFont="1" applyBorder="1" applyAlignment="1">
      <alignment vertical="center"/>
    </xf>
    <xf numFmtId="0" fontId="10" fillId="0" borderId="86" xfId="4" applyFont="1" applyBorder="1" applyAlignment="1">
      <alignment vertical="center"/>
    </xf>
    <xf numFmtId="0" fontId="10" fillId="0" borderId="83" xfId="4" applyFont="1" applyBorder="1" applyAlignment="1">
      <alignment horizontal="center" vertical="center"/>
    </xf>
    <xf numFmtId="0" fontId="10" fillId="0" borderId="85" xfId="4" applyFont="1" applyBorder="1" applyAlignment="1">
      <alignment horizontal="center" vertical="center"/>
    </xf>
    <xf numFmtId="0" fontId="10" fillId="0" borderId="87" xfId="4" applyFont="1" applyBorder="1" applyAlignment="1">
      <alignment horizontal="center" vertical="center"/>
    </xf>
    <xf numFmtId="167" fontId="10" fillId="0" borderId="99" xfId="5" applyNumberFormat="1" applyFont="1" applyBorder="1" applyAlignment="1">
      <alignment vertical="center"/>
    </xf>
    <xf numFmtId="167" fontId="10" fillId="0" borderId="100" xfId="5" applyNumberFormat="1" applyFont="1" applyBorder="1" applyAlignment="1">
      <alignment vertical="center"/>
    </xf>
    <xf numFmtId="167" fontId="10" fillId="0" borderId="101" xfId="5" applyNumberFormat="1" applyFont="1" applyBorder="1" applyAlignment="1">
      <alignment vertical="center"/>
    </xf>
    <xf numFmtId="164" fontId="10" fillId="0" borderId="103" xfId="8" applyFont="1" applyBorder="1" applyAlignment="1">
      <alignment vertical="center" wrapText="1"/>
    </xf>
    <xf numFmtId="0" fontId="10" fillId="0" borderId="91" xfId="0" applyFont="1" applyBorder="1" applyAlignment="1">
      <alignment vertical="center" wrapText="1"/>
    </xf>
    <xf numFmtId="0" fontId="10" fillId="0" borderId="93" xfId="0" applyFont="1" applyBorder="1" applyAlignment="1">
      <alignment horizontal="justify" vertical="center" wrapText="1"/>
    </xf>
    <xf numFmtId="0" fontId="10" fillId="0" borderId="76" xfId="0" applyFont="1" applyBorder="1" applyAlignment="1">
      <alignment horizontal="center" vertical="center" wrapText="1"/>
    </xf>
    <xf numFmtId="0" fontId="10" fillId="0" borderId="76" xfId="0" quotePrefix="1" applyFont="1" applyBorder="1" applyAlignment="1">
      <alignment horizontal="center" vertical="center" wrapText="1"/>
    </xf>
    <xf numFmtId="0" fontId="2" fillId="0" borderId="77"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7" xfId="2" applyFont="1" applyBorder="1" applyAlignment="1">
      <alignment horizontal="center" vertical="center" wrapText="1"/>
    </xf>
    <xf numFmtId="0" fontId="0" fillId="0" borderId="77" xfId="0" applyBorder="1" applyAlignment="1">
      <alignment horizontal="center" vertical="center" wrapText="1"/>
    </xf>
    <xf numFmtId="0" fontId="2" fillId="0" borderId="84"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4" xfId="2" applyFont="1" applyBorder="1" applyAlignment="1">
      <alignment horizontal="center" vertical="center" wrapText="1"/>
    </xf>
    <xf numFmtId="0" fontId="0" fillId="0" borderId="84" xfId="0" applyBorder="1" applyAlignment="1">
      <alignment horizontal="center" vertical="center" wrapText="1"/>
    </xf>
    <xf numFmtId="0" fontId="10" fillId="0" borderId="100" xfId="0" applyFont="1" applyBorder="1" applyAlignment="1">
      <alignment vertical="center" wrapText="1"/>
    </xf>
    <xf numFmtId="2" fontId="10" fillId="0" borderId="100" xfId="0" applyNumberFormat="1" applyFont="1" applyBorder="1" applyAlignment="1">
      <alignment vertical="center" wrapText="1"/>
    </xf>
    <xf numFmtId="0" fontId="10" fillId="0" borderId="100" xfId="2" applyFont="1" applyBorder="1" applyAlignment="1">
      <alignment horizontal="left" vertical="center" wrapText="1"/>
    </xf>
    <xf numFmtId="0" fontId="10" fillId="0" borderId="93" xfId="0" applyFont="1" applyBorder="1" applyAlignment="1">
      <alignment horizontal="center" vertical="center" wrapText="1"/>
    </xf>
    <xf numFmtId="167" fontId="10" fillId="0" borderId="103" xfId="5" applyNumberFormat="1" applyFont="1" applyBorder="1" applyAlignment="1">
      <alignment vertical="center" wrapText="1"/>
    </xf>
    <xf numFmtId="2" fontId="10" fillId="0" borderId="103" xfId="0" applyNumberFormat="1" applyFont="1" applyBorder="1" applyAlignment="1">
      <alignment vertical="center" wrapText="1"/>
    </xf>
    <xf numFmtId="167" fontId="10" fillId="0" borderId="77" xfId="5" applyNumberFormat="1" applyFont="1" applyBorder="1" applyAlignment="1">
      <alignment vertical="center" wrapText="1"/>
    </xf>
    <xf numFmtId="167" fontId="10" fillId="0" borderId="93" xfId="5" applyNumberFormat="1" applyFont="1" applyBorder="1" applyAlignment="1">
      <alignment vertical="center" wrapText="1"/>
    </xf>
    <xf numFmtId="2" fontId="10" fillId="0" borderId="93" xfId="0" applyNumberFormat="1" applyFont="1" applyBorder="1" applyAlignment="1">
      <alignment vertical="center" wrapText="1"/>
    </xf>
    <xf numFmtId="2" fontId="10" fillId="0" borderId="77" xfId="0" applyNumberFormat="1" applyFont="1" applyBorder="1" applyAlignment="1">
      <alignment vertical="center" wrapText="1"/>
    </xf>
    <xf numFmtId="3" fontId="10" fillId="0" borderId="77" xfId="0" applyNumberFormat="1" applyFont="1" applyBorder="1" applyAlignment="1">
      <alignment vertical="center" wrapText="1"/>
    </xf>
    <xf numFmtId="1" fontId="10" fillId="0" borderId="103" xfId="0" applyNumberFormat="1" applyFont="1" applyBorder="1" applyAlignment="1">
      <alignment vertical="center" wrapText="1"/>
    </xf>
    <xf numFmtId="0" fontId="10" fillId="0" borderId="105" xfId="0" applyFont="1" applyBorder="1" applyAlignment="1">
      <alignment vertical="center" wrapText="1"/>
    </xf>
    <xf numFmtId="0" fontId="10" fillId="0" borderId="107" xfId="0" applyFont="1" applyBorder="1" applyAlignment="1">
      <alignment vertical="center" wrapText="1"/>
    </xf>
    <xf numFmtId="0" fontId="10" fillId="0" borderId="106" xfId="0" applyFont="1" applyBorder="1" applyAlignment="1">
      <alignment horizontal="justify" vertical="center" wrapText="1"/>
    </xf>
    <xf numFmtId="164" fontId="10" fillId="0" borderId="108" xfId="8" applyFont="1" applyBorder="1" applyAlignment="1">
      <alignment vertical="center" wrapText="1"/>
    </xf>
    <xf numFmtId="0" fontId="10" fillId="0" borderId="109" xfId="0" applyFont="1" applyBorder="1" applyAlignment="1">
      <alignment horizontal="center" vertical="center" wrapText="1"/>
    </xf>
    <xf numFmtId="0" fontId="10" fillId="0" borderId="110" xfId="0" applyFont="1" applyBorder="1" applyAlignment="1">
      <alignment vertical="center" wrapText="1"/>
    </xf>
    <xf numFmtId="0" fontId="10" fillId="0" borderId="106" xfId="0" applyFont="1" applyBorder="1" applyAlignment="1">
      <alignment horizontal="center" vertical="center" wrapText="1"/>
    </xf>
    <xf numFmtId="0" fontId="2" fillId="0" borderId="111" xfId="0" applyFont="1" applyBorder="1" applyAlignment="1">
      <alignment horizontal="center" vertical="center" wrapText="1"/>
    </xf>
    <xf numFmtId="0" fontId="10" fillId="0" borderId="112" xfId="0" applyFont="1" applyBorder="1" applyAlignment="1">
      <alignment horizontal="center" vertical="center" wrapText="1"/>
    </xf>
    <xf numFmtId="2" fontId="10" fillId="0" borderId="108" xfId="0" applyNumberFormat="1" applyFont="1" applyBorder="1" applyAlignment="1">
      <alignment vertical="center" wrapText="1"/>
    </xf>
    <xf numFmtId="2" fontId="10" fillId="0" borderId="106" xfId="0" applyNumberFormat="1" applyFont="1" applyBorder="1" applyAlignment="1">
      <alignment vertical="center" wrapText="1"/>
    </xf>
    <xf numFmtId="167" fontId="10" fillId="0" borderId="112" xfId="5" applyNumberFormat="1" applyFont="1" applyBorder="1" applyAlignment="1">
      <alignment vertical="center" wrapText="1"/>
    </xf>
    <xf numFmtId="1" fontId="10" fillId="0" borderId="108" xfId="0" applyNumberFormat="1" applyFont="1" applyBorder="1" applyAlignment="1">
      <alignment vertical="center" wrapText="1"/>
    </xf>
    <xf numFmtId="3" fontId="10" fillId="0" borderId="112" xfId="0" applyNumberFormat="1" applyFont="1" applyBorder="1" applyAlignment="1">
      <alignment vertical="center" wrapText="1"/>
    </xf>
    <xf numFmtId="0" fontId="10" fillId="0" borderId="114" xfId="0" applyFont="1" applyBorder="1" applyAlignment="1">
      <alignment vertical="center" wrapText="1"/>
    </xf>
    <xf numFmtId="0" fontId="10" fillId="0" borderId="113" xfId="0" applyFont="1" applyBorder="1" applyAlignment="1">
      <alignment horizontal="justify" vertical="center" wrapText="1"/>
    </xf>
    <xf numFmtId="164" fontId="10" fillId="0" borderId="115" xfId="8" applyFont="1" applyBorder="1" applyAlignment="1">
      <alignment vertical="center" wrapText="1"/>
    </xf>
    <xf numFmtId="0" fontId="10" fillId="0" borderId="116" xfId="0" applyFont="1" applyBorder="1" applyAlignment="1">
      <alignment horizontal="center" vertical="center" wrapText="1"/>
    </xf>
    <xf numFmtId="0" fontId="10" fillId="0" borderId="117" xfId="0" applyFont="1" applyBorder="1" applyAlignment="1">
      <alignment vertical="center" wrapText="1"/>
    </xf>
    <xf numFmtId="0" fontId="10" fillId="0" borderId="113"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19" xfId="0" applyFont="1" applyBorder="1" applyAlignment="1">
      <alignment horizontal="center" vertical="center" wrapText="1"/>
    </xf>
    <xf numFmtId="2" fontId="10" fillId="0" borderId="115" xfId="0" applyNumberFormat="1" applyFont="1" applyBorder="1" applyAlignment="1">
      <alignment vertical="center" wrapText="1"/>
    </xf>
    <xf numFmtId="2" fontId="10" fillId="0" borderId="113" xfId="0" applyNumberFormat="1" applyFont="1" applyBorder="1" applyAlignment="1">
      <alignment vertical="center" wrapText="1"/>
    </xf>
    <xf numFmtId="167" fontId="10" fillId="0" borderId="119" xfId="5" applyNumberFormat="1" applyFont="1" applyBorder="1" applyAlignment="1">
      <alignment vertical="center" wrapText="1"/>
    </xf>
    <xf numFmtId="1" fontId="10" fillId="0" borderId="115" xfId="0" applyNumberFormat="1" applyFont="1" applyBorder="1" applyAlignment="1">
      <alignment vertical="center" wrapText="1"/>
    </xf>
    <xf numFmtId="3" fontId="10" fillId="0" borderId="119" xfId="0" applyNumberFormat="1" applyFont="1" applyBorder="1" applyAlignment="1">
      <alignment vertical="center" wrapText="1"/>
    </xf>
    <xf numFmtId="0" fontId="11" fillId="0" borderId="0" xfId="0" applyFont="1" applyAlignment="1">
      <alignment horizontal="left"/>
    </xf>
    <xf numFmtId="0" fontId="11" fillId="0" borderId="0" xfId="2" applyFont="1" applyAlignment="1">
      <alignment horizontal="left" vertical="center"/>
    </xf>
    <xf numFmtId="0" fontId="10" fillId="0" borderId="0" xfId="0" applyFont="1" applyAlignment="1">
      <alignment horizontal="left"/>
    </xf>
    <xf numFmtId="0" fontId="11" fillId="7" borderId="4" xfId="0" applyFont="1" applyFill="1" applyBorder="1" applyAlignment="1">
      <alignment horizontal="left" vertical="center" wrapText="1"/>
    </xf>
    <xf numFmtId="0" fontId="10" fillId="0" borderId="92" xfId="4" applyFont="1" applyBorder="1" applyAlignment="1">
      <alignment horizontal="left" vertical="center" wrapText="1"/>
    </xf>
    <xf numFmtId="0" fontId="10" fillId="0" borderId="93" xfId="0" applyFont="1" applyBorder="1" applyAlignment="1">
      <alignment horizontal="left" vertical="center" wrapText="1"/>
    </xf>
    <xf numFmtId="0" fontId="10" fillId="0" borderId="88" xfId="0" applyFont="1" applyFill="1" applyBorder="1" applyAlignment="1">
      <alignment vertical="center" wrapText="1"/>
    </xf>
    <xf numFmtId="0" fontId="10" fillId="0" borderId="93" xfId="0" applyFont="1" applyFill="1" applyBorder="1" applyAlignment="1">
      <alignment horizontal="left" vertical="center" wrapText="1"/>
    </xf>
    <xf numFmtId="0" fontId="10" fillId="0" borderId="90" xfId="0" applyFont="1" applyFill="1" applyBorder="1" applyAlignment="1">
      <alignment vertical="center" wrapText="1"/>
    </xf>
    <xf numFmtId="0" fontId="10" fillId="0" borderId="92" xfId="0" applyFont="1" applyFill="1" applyBorder="1" applyAlignment="1">
      <alignment horizontal="justify" vertical="center" wrapText="1"/>
    </xf>
    <xf numFmtId="164" fontId="10" fillId="0" borderId="102" xfId="8" applyFont="1" applyFill="1" applyBorder="1" applyAlignment="1">
      <alignment vertical="center" wrapText="1"/>
    </xf>
    <xf numFmtId="0" fontId="10" fillId="0" borderId="73" xfId="0" applyFont="1" applyFill="1" applyBorder="1" applyAlignment="1">
      <alignment horizontal="center" vertical="center" wrapText="1"/>
    </xf>
    <xf numFmtId="0" fontId="10" fillId="0" borderId="99" xfId="0" applyFont="1" applyFill="1" applyBorder="1" applyAlignment="1">
      <alignment vertical="center" wrapText="1"/>
    </xf>
    <xf numFmtId="0" fontId="10" fillId="0" borderId="92"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10" fillId="0" borderId="74" xfId="0" applyFont="1" applyFill="1" applyBorder="1" applyAlignment="1">
      <alignment horizontal="center" vertical="center" wrapText="1"/>
    </xf>
    <xf numFmtId="167" fontId="10" fillId="0" borderId="102" xfId="5" applyNumberFormat="1" applyFont="1" applyFill="1" applyBorder="1" applyAlignment="1">
      <alignment vertical="center" wrapText="1"/>
    </xf>
    <xf numFmtId="167" fontId="10" fillId="0" borderId="92" xfId="5" applyNumberFormat="1" applyFont="1" applyFill="1" applyBorder="1" applyAlignment="1">
      <alignment vertical="center" wrapText="1"/>
    </xf>
    <xf numFmtId="167" fontId="10" fillId="0" borderId="74" xfId="5" applyNumberFormat="1" applyFont="1" applyFill="1" applyBorder="1" applyAlignment="1">
      <alignment vertical="center" wrapText="1"/>
    </xf>
    <xf numFmtId="1" fontId="10" fillId="0" borderId="102" xfId="0" applyNumberFormat="1" applyFont="1" applyFill="1" applyBorder="1" applyAlignment="1">
      <alignment vertical="center" wrapText="1"/>
    </xf>
    <xf numFmtId="2" fontId="10" fillId="0" borderId="92" xfId="0" applyNumberFormat="1" applyFont="1" applyFill="1" applyBorder="1" applyAlignment="1">
      <alignment vertical="center" wrapText="1"/>
    </xf>
    <xf numFmtId="2" fontId="10" fillId="0" borderId="74" xfId="0" applyNumberFormat="1" applyFont="1" applyFill="1" applyBorder="1" applyAlignment="1">
      <alignment vertical="center" wrapText="1"/>
    </xf>
    <xf numFmtId="0" fontId="10" fillId="0" borderId="93" xfId="4" applyFont="1" applyFill="1" applyBorder="1" applyAlignment="1">
      <alignment vertical="center" wrapText="1"/>
    </xf>
    <xf numFmtId="165" fontId="10" fillId="0" borderId="74" xfId="10" applyFont="1" applyBorder="1" applyAlignment="1">
      <alignment vertical="center"/>
    </xf>
    <xf numFmtId="165" fontId="10" fillId="0" borderId="77" xfId="10" applyFont="1" applyBorder="1" applyAlignment="1">
      <alignment vertical="center"/>
    </xf>
    <xf numFmtId="165" fontId="10" fillId="0" borderId="80" xfId="10" applyFont="1" applyBorder="1" applyAlignment="1">
      <alignment vertical="center"/>
    </xf>
    <xf numFmtId="0" fontId="10" fillId="0" borderId="74" xfId="4" applyFont="1" applyBorder="1" applyAlignment="1">
      <alignment vertical="center"/>
    </xf>
    <xf numFmtId="0" fontId="10" fillId="0" borderId="82" xfId="2" applyFont="1" applyBorder="1" applyAlignment="1">
      <alignment horizontal="left" vertical="center"/>
    </xf>
    <xf numFmtId="0" fontId="10" fillId="0" borderId="99" xfId="2" applyFont="1" applyBorder="1" applyAlignment="1">
      <alignment horizontal="left" vertical="center" wrapText="1"/>
    </xf>
    <xf numFmtId="0" fontId="10" fillId="0" borderId="83" xfId="4" applyFont="1" applyBorder="1" applyAlignment="1">
      <alignment vertical="center"/>
    </xf>
    <xf numFmtId="165" fontId="10" fillId="0" borderId="82" xfId="10" applyFont="1" applyBorder="1" applyAlignment="1">
      <alignment horizontal="left" vertical="center"/>
    </xf>
    <xf numFmtId="0" fontId="10" fillId="0" borderId="77" xfId="4" applyFont="1" applyBorder="1" applyAlignment="1">
      <alignment vertical="center"/>
    </xf>
    <xf numFmtId="0" fontId="10" fillId="0" borderId="100" xfId="4" applyFont="1" applyBorder="1" applyAlignment="1">
      <alignment vertical="center" wrapText="1"/>
    </xf>
    <xf numFmtId="0" fontId="10" fillId="0" borderId="85" xfId="4" applyFont="1" applyBorder="1" applyAlignment="1">
      <alignment vertical="center"/>
    </xf>
    <xf numFmtId="165" fontId="10" fillId="0" borderId="84" xfId="10" applyFont="1" applyBorder="1" applyAlignment="1">
      <alignment vertical="center"/>
    </xf>
    <xf numFmtId="0" fontId="10" fillId="0" borderId="80" xfId="4" applyFont="1" applyBorder="1" applyAlignment="1">
      <alignment vertical="center"/>
    </xf>
    <xf numFmtId="0" fontId="10" fillId="0" borderId="101" xfId="4" applyFont="1" applyBorder="1" applyAlignment="1">
      <alignment vertical="center" wrapText="1"/>
    </xf>
    <xf numFmtId="0" fontId="10" fillId="0" borderId="87" xfId="4" applyFont="1" applyBorder="1" applyAlignment="1">
      <alignment vertical="center"/>
    </xf>
    <xf numFmtId="165" fontId="10" fillId="0" borderId="86" xfId="10" applyFont="1" applyBorder="1" applyAlignment="1">
      <alignment vertical="center"/>
    </xf>
    <xf numFmtId="0" fontId="10" fillId="0" borderId="104" xfId="2" applyFont="1" applyBorder="1" applyAlignment="1">
      <alignment horizontal="left" vertical="center" wrapText="1"/>
    </xf>
    <xf numFmtId="0" fontId="10" fillId="0" borderId="104" xfId="2" applyFont="1" applyBorder="1" applyAlignment="1">
      <alignment horizontal="center" vertical="center" wrapText="1"/>
    </xf>
    <xf numFmtId="4" fontId="10" fillId="0" borderId="104" xfId="2" applyNumberFormat="1" applyFont="1" applyBorder="1" applyAlignment="1">
      <alignment vertical="center" wrapText="1"/>
    </xf>
    <xf numFmtId="14" fontId="10" fillId="0" borderId="104" xfId="2" applyNumberFormat="1" applyFont="1" applyBorder="1" applyAlignment="1">
      <alignment horizontal="center" vertical="center" wrapText="1"/>
    </xf>
    <xf numFmtId="0" fontId="11" fillId="0" borderId="104" xfId="2" applyFont="1" applyBorder="1" applyAlignment="1">
      <alignment horizontal="center" vertical="center" wrapText="1"/>
    </xf>
    <xf numFmtId="0" fontId="10" fillId="0" borderId="93" xfId="2" applyFont="1" applyBorder="1" applyAlignment="1">
      <alignment horizontal="left" vertical="center" wrapText="1"/>
    </xf>
    <xf numFmtId="4" fontId="10" fillId="0" borderId="93" xfId="2" applyNumberFormat="1" applyFont="1" applyBorder="1" applyAlignment="1">
      <alignment vertical="center" wrapText="1"/>
    </xf>
    <xf numFmtId="14" fontId="10" fillId="0" borderId="93" xfId="2" applyNumberFormat="1" applyFont="1" applyBorder="1" applyAlignment="1">
      <alignment horizontal="center" vertical="center" wrapText="1"/>
    </xf>
    <xf numFmtId="0" fontId="11" fillId="0" borderId="93" xfId="2" applyFont="1" applyBorder="1" applyAlignment="1">
      <alignment horizontal="center" vertical="center" wrapText="1"/>
    </xf>
    <xf numFmtId="0" fontId="10" fillId="5" borderId="93" xfId="0" applyFont="1" applyFill="1" applyBorder="1" applyAlignment="1">
      <alignment vertical="center" wrapText="1"/>
    </xf>
    <xf numFmtId="165" fontId="10" fillId="0" borderId="93" xfId="10" applyFont="1" applyFill="1" applyBorder="1" applyAlignment="1">
      <alignment horizontal="center" vertical="center" wrapText="1"/>
    </xf>
    <xf numFmtId="165" fontId="10" fillId="0" borderId="93" xfId="10" applyFont="1" applyFill="1" applyBorder="1" applyAlignment="1">
      <alignment vertical="center"/>
    </xf>
    <xf numFmtId="14" fontId="10" fillId="0" borderId="93" xfId="2" applyNumberFormat="1" applyFont="1" applyBorder="1" applyAlignment="1">
      <alignment horizontal="center" vertical="center"/>
    </xf>
    <xf numFmtId="0" fontId="10" fillId="0" borderId="93" xfId="2" applyFont="1" applyBorder="1" applyAlignment="1">
      <alignment vertical="center" wrapText="1"/>
    </xf>
    <xf numFmtId="14" fontId="28" fillId="5" borderId="93" xfId="0" applyNumberFormat="1" applyFont="1" applyFill="1" applyBorder="1" applyAlignment="1">
      <alignment horizontal="center" vertical="center" wrapText="1"/>
    </xf>
    <xf numFmtId="165" fontId="10" fillId="0" borderId="93" xfId="10" applyFont="1" applyBorder="1" applyAlignment="1">
      <alignment vertical="center"/>
    </xf>
    <xf numFmtId="0" fontId="10" fillId="0" borderId="93" xfId="0" applyFont="1" applyBorder="1" applyAlignment="1">
      <alignment vertical="center" wrapText="1"/>
    </xf>
    <xf numFmtId="14" fontId="10" fillId="0" borderId="93" xfId="0" applyNumberFormat="1" applyFont="1" applyBorder="1" applyAlignment="1">
      <alignment horizontal="center" vertical="center"/>
    </xf>
    <xf numFmtId="0" fontId="10" fillId="5" borderId="94" xfId="0" applyFont="1" applyFill="1" applyBorder="1" applyAlignment="1">
      <alignment vertical="center" wrapText="1"/>
    </xf>
    <xf numFmtId="165" fontId="10" fillId="0" borderId="94" xfId="10" applyFont="1" applyFill="1" applyBorder="1" applyAlignment="1">
      <alignment horizontal="center" vertical="center" wrapText="1"/>
    </xf>
    <xf numFmtId="0" fontId="10" fillId="0" borderId="94" xfId="2" applyFont="1" applyBorder="1" applyAlignment="1">
      <alignment horizontal="center" vertical="center" wrapText="1"/>
    </xf>
    <xf numFmtId="14" fontId="28" fillId="5" borderId="94" xfId="0" applyNumberFormat="1" applyFont="1" applyFill="1" applyBorder="1" applyAlignment="1">
      <alignment horizontal="center" vertical="center" wrapText="1"/>
    </xf>
    <xf numFmtId="165" fontId="10" fillId="0" borderId="94" xfId="10" applyFont="1" applyBorder="1" applyAlignment="1">
      <alignment vertical="center"/>
    </xf>
    <xf numFmtId="0" fontId="10" fillId="0" borderId="94" xfId="0" applyFont="1" applyBorder="1" applyAlignment="1">
      <alignment vertical="center" wrapText="1"/>
    </xf>
    <xf numFmtId="0" fontId="10" fillId="0" borderId="94" xfId="0" applyFont="1" applyBorder="1" applyAlignment="1">
      <alignment horizontal="center" vertical="center" wrapText="1"/>
    </xf>
    <xf numFmtId="14" fontId="10" fillId="0" borderId="94" xfId="0" applyNumberFormat="1" applyFont="1" applyBorder="1" applyAlignment="1">
      <alignment horizontal="center" vertical="center"/>
    </xf>
    <xf numFmtId="14" fontId="10" fillId="0" borderId="74" xfId="2" applyNumberFormat="1" applyFont="1" applyBorder="1" applyAlignment="1">
      <alignment horizontal="center" vertical="center"/>
    </xf>
    <xf numFmtId="0" fontId="10" fillId="0" borderId="77" xfId="2" applyFont="1" applyBorder="1" applyAlignment="1">
      <alignment horizontal="center" vertical="center"/>
    </xf>
    <xf numFmtId="0" fontId="10" fillId="0" borderId="80" xfId="2" applyFont="1" applyBorder="1" applyAlignment="1">
      <alignment horizontal="center" vertical="center"/>
    </xf>
    <xf numFmtId="0" fontId="10" fillId="0" borderId="74" xfId="2" applyFont="1" applyBorder="1" applyAlignment="1">
      <alignment horizontal="center" vertical="center"/>
    </xf>
    <xf numFmtId="0" fontId="10" fillId="0" borderId="74" xfId="2" applyFont="1" applyBorder="1" applyAlignment="1">
      <alignment vertical="center" wrapText="1"/>
    </xf>
    <xf numFmtId="0" fontId="10" fillId="0" borderId="74" xfId="2" applyFont="1" applyBorder="1" applyAlignment="1">
      <alignment vertical="center"/>
    </xf>
    <xf numFmtId="164" fontId="10" fillId="0" borderId="74" xfId="8" applyFont="1" applyFill="1" applyBorder="1" applyAlignment="1">
      <alignment vertical="center"/>
    </xf>
    <xf numFmtId="14" fontId="10" fillId="0" borderId="74" xfId="2" applyNumberFormat="1" applyFont="1" applyBorder="1" applyAlignment="1">
      <alignment vertical="center"/>
    </xf>
    <xf numFmtId="14" fontId="10" fillId="0" borderId="72" xfId="2" applyNumberFormat="1" applyFont="1" applyBorder="1" applyAlignment="1">
      <alignment horizontal="center" vertical="center"/>
    </xf>
    <xf numFmtId="0" fontId="10" fillId="0" borderId="77" xfId="2" applyFont="1" applyBorder="1" applyAlignment="1">
      <alignment vertical="center" wrapText="1"/>
    </xf>
    <xf numFmtId="0" fontId="10" fillId="0" borderId="77" xfId="2" applyFont="1" applyBorder="1" applyAlignment="1">
      <alignment vertical="center"/>
    </xf>
    <xf numFmtId="164" fontId="10" fillId="0" borderId="77" xfId="8" applyFont="1" applyFill="1" applyBorder="1" applyAlignment="1">
      <alignment vertical="center"/>
    </xf>
    <xf numFmtId="14" fontId="10" fillId="0" borderId="77" xfId="2" applyNumberFormat="1" applyFont="1" applyBorder="1" applyAlignment="1">
      <alignment vertical="center"/>
    </xf>
    <xf numFmtId="14" fontId="10" fillId="0" borderId="77" xfId="2" applyNumberFormat="1" applyFont="1" applyBorder="1" applyAlignment="1">
      <alignment horizontal="center" vertical="center"/>
    </xf>
    <xf numFmtId="0" fontId="10" fillId="0" borderId="78" xfId="2" applyFont="1" applyBorder="1" applyAlignment="1">
      <alignment horizontal="left" vertical="center"/>
    </xf>
    <xf numFmtId="0" fontId="10" fillId="0" borderId="80" xfId="2" applyFont="1" applyBorder="1" applyAlignment="1">
      <alignment vertical="center" wrapText="1"/>
    </xf>
    <xf numFmtId="0" fontId="10" fillId="0" borderId="80" xfId="2" applyFont="1" applyBorder="1" applyAlignment="1">
      <alignment vertical="center"/>
    </xf>
    <xf numFmtId="164" fontId="10" fillId="0" borderId="80" xfId="8" applyFont="1" applyFill="1" applyBorder="1" applyAlignment="1">
      <alignment vertical="center"/>
    </xf>
    <xf numFmtId="14" fontId="10" fillId="0" borderId="80" xfId="2" applyNumberFormat="1" applyFont="1" applyBorder="1" applyAlignment="1">
      <alignment vertical="center"/>
    </xf>
    <xf numFmtId="14" fontId="10" fillId="0" borderId="80" xfId="2" applyNumberFormat="1" applyFont="1" applyBorder="1" applyAlignment="1">
      <alignment horizontal="center" vertical="center"/>
    </xf>
    <xf numFmtId="0" fontId="10" fillId="0" borderId="72" xfId="2" applyFont="1" applyFill="1" applyBorder="1" applyAlignment="1">
      <alignment horizontal="left" vertical="center"/>
    </xf>
    <xf numFmtId="167" fontId="10" fillId="0" borderId="95" xfId="5" applyNumberFormat="1" applyFont="1" applyFill="1" applyBorder="1" applyAlignment="1">
      <alignment vertical="center"/>
    </xf>
    <xf numFmtId="167" fontId="10" fillId="0" borderId="74" xfId="5" applyNumberFormat="1" applyFont="1" applyFill="1" applyBorder="1" applyAlignment="1">
      <alignment vertical="center"/>
    </xf>
    <xf numFmtId="167" fontId="10" fillId="0" borderId="82" xfId="5" applyNumberFormat="1" applyFont="1" applyFill="1" applyBorder="1" applyAlignment="1">
      <alignment vertical="center"/>
    </xf>
    <xf numFmtId="167" fontId="10" fillId="0" borderId="102" xfId="5" applyNumberFormat="1" applyFont="1" applyFill="1" applyBorder="1" applyAlignment="1">
      <alignment vertical="center"/>
    </xf>
    <xf numFmtId="167" fontId="10" fillId="0" borderId="72" xfId="5" applyNumberFormat="1" applyFont="1" applyFill="1" applyBorder="1" applyAlignment="1">
      <alignment vertical="center"/>
    </xf>
    <xf numFmtId="167" fontId="10" fillId="0" borderId="73" xfId="2" applyNumberFormat="1" applyFont="1" applyFill="1" applyBorder="1" applyAlignment="1">
      <alignment vertical="center"/>
    </xf>
    <xf numFmtId="9" fontId="10" fillId="0" borderId="99" xfId="6" applyFont="1" applyFill="1" applyBorder="1" applyAlignment="1">
      <alignment vertical="center"/>
    </xf>
    <xf numFmtId="167" fontId="10" fillId="0" borderId="95" xfId="2" applyNumberFormat="1" applyFont="1" applyFill="1" applyBorder="1" applyAlignment="1">
      <alignment vertical="center"/>
    </xf>
    <xf numFmtId="9" fontId="10" fillId="0" borderId="74" xfId="6" applyFont="1" applyFill="1" applyBorder="1" applyAlignment="1">
      <alignment vertical="center"/>
    </xf>
    <xf numFmtId="0" fontId="10" fillId="0" borderId="75" xfId="2" applyFont="1" applyFill="1" applyBorder="1" applyAlignment="1">
      <alignment horizontal="left" vertical="center"/>
    </xf>
    <xf numFmtId="167" fontId="10" fillId="0" borderId="96" xfId="5" applyNumberFormat="1" applyFont="1" applyFill="1" applyBorder="1" applyAlignment="1">
      <alignment vertical="center"/>
    </xf>
    <xf numFmtId="167" fontId="10" fillId="0" borderId="77" xfId="5" applyNumberFormat="1" applyFont="1" applyFill="1" applyBorder="1" applyAlignment="1">
      <alignment vertical="center"/>
    </xf>
    <xf numFmtId="167" fontId="10" fillId="0" borderId="84" xfId="5" applyNumberFormat="1" applyFont="1" applyFill="1" applyBorder="1" applyAlignment="1">
      <alignment vertical="center"/>
    </xf>
    <xf numFmtId="167" fontId="10" fillId="0" borderId="103" xfId="5" applyNumberFormat="1" applyFont="1" applyFill="1" applyBorder="1" applyAlignment="1">
      <alignment vertical="center"/>
    </xf>
    <xf numFmtId="167" fontId="10" fillId="0" borderId="75" xfId="5" applyNumberFormat="1" applyFont="1" applyFill="1" applyBorder="1" applyAlignment="1">
      <alignment vertical="center"/>
    </xf>
    <xf numFmtId="167" fontId="10" fillId="0" borderId="76" xfId="2" applyNumberFormat="1" applyFont="1" applyFill="1" applyBorder="1" applyAlignment="1">
      <alignment vertical="center"/>
    </xf>
    <xf numFmtId="9" fontId="10" fillId="0" borderId="100" xfId="6" applyFont="1" applyFill="1" applyBorder="1" applyAlignment="1">
      <alignment vertical="center"/>
    </xf>
    <xf numFmtId="167" fontId="10" fillId="0" borderId="96" xfId="2" applyNumberFormat="1" applyFont="1" applyFill="1" applyBorder="1" applyAlignment="1">
      <alignment vertical="center"/>
    </xf>
    <xf numFmtId="9" fontId="10" fillId="0" borderId="77" xfId="6" applyFont="1" applyFill="1" applyBorder="1" applyAlignment="1">
      <alignment vertical="center"/>
    </xf>
    <xf numFmtId="167" fontId="10" fillId="0" borderId="85" xfId="5" applyNumberFormat="1" applyFont="1" applyFill="1" applyBorder="1" applyAlignment="1">
      <alignment vertical="center"/>
    </xf>
    <xf numFmtId="0" fontId="10" fillId="0" borderId="78" xfId="2" applyFont="1" applyFill="1" applyBorder="1" applyAlignment="1">
      <alignment horizontal="left" vertical="center"/>
    </xf>
    <xf numFmtId="0" fontId="10" fillId="0" borderId="79" xfId="2" applyFont="1" applyBorder="1" applyAlignment="1">
      <alignment vertical="center"/>
    </xf>
    <xf numFmtId="167" fontId="10" fillId="0" borderId="80" xfId="5" applyNumberFormat="1" applyFont="1" applyBorder="1" applyAlignment="1">
      <alignment vertical="center"/>
    </xf>
    <xf numFmtId="167" fontId="10" fillId="0" borderId="86" xfId="5" applyNumberFormat="1" applyFont="1" applyBorder="1" applyAlignment="1">
      <alignment vertical="center"/>
    </xf>
    <xf numFmtId="167" fontId="10" fillId="0" borderId="120" xfId="5" applyNumberFormat="1" applyFont="1" applyBorder="1" applyAlignment="1">
      <alignment vertical="center"/>
    </xf>
    <xf numFmtId="167" fontId="10" fillId="0" borderId="79" xfId="2" applyNumberFormat="1" applyFont="1" applyFill="1" applyBorder="1" applyAlignment="1">
      <alignment vertical="center"/>
    </xf>
    <xf numFmtId="9" fontId="11" fillId="0" borderId="101" xfId="6" applyFont="1" applyFill="1" applyBorder="1" applyAlignment="1">
      <alignment vertical="center"/>
    </xf>
    <xf numFmtId="0" fontId="10" fillId="0" borderId="97" xfId="2" applyFont="1" applyBorder="1" applyAlignment="1">
      <alignment vertical="center"/>
    </xf>
    <xf numFmtId="0" fontId="10" fillId="0" borderId="121" xfId="2" applyFont="1" applyBorder="1" applyAlignment="1">
      <alignment horizontal="left" vertical="center"/>
    </xf>
    <xf numFmtId="169" fontId="10" fillId="0" borderId="122" xfId="2" applyNumberFormat="1" applyFont="1" applyBorder="1" applyAlignment="1">
      <alignment vertical="center"/>
    </xf>
    <xf numFmtId="169" fontId="10" fillId="0" borderId="123" xfId="2" applyNumberFormat="1" applyFont="1" applyBorder="1" applyAlignment="1">
      <alignment vertical="center"/>
    </xf>
    <xf numFmtId="169" fontId="10" fillId="0" borderId="124" xfId="2" applyNumberFormat="1" applyFont="1" applyBorder="1" applyAlignment="1">
      <alignment vertical="center"/>
    </xf>
    <xf numFmtId="169" fontId="10" fillId="0" borderId="125" xfId="2" applyNumberFormat="1" applyFont="1" applyBorder="1" applyAlignment="1">
      <alignment vertical="center"/>
    </xf>
    <xf numFmtId="169" fontId="10" fillId="0" borderId="84" xfId="2" applyNumberFormat="1" applyFont="1" applyBorder="1" applyAlignment="1">
      <alignment vertical="center"/>
    </xf>
    <xf numFmtId="169" fontId="10" fillId="0" borderId="77" xfId="2" applyNumberFormat="1" applyFont="1" applyBorder="1" applyAlignment="1">
      <alignment vertical="center"/>
    </xf>
    <xf numFmtId="169" fontId="10" fillId="0" borderId="85" xfId="2" applyNumberFormat="1" applyFont="1" applyBorder="1" applyAlignment="1">
      <alignment vertical="center"/>
    </xf>
    <xf numFmtId="169" fontId="10" fillId="0" borderId="96" xfId="2" applyNumberFormat="1" applyFont="1" applyBorder="1" applyAlignment="1">
      <alignment vertical="center"/>
    </xf>
    <xf numFmtId="169" fontId="10" fillId="0" borderId="86" xfId="2" applyNumberFormat="1" applyFont="1" applyBorder="1" applyAlignment="1">
      <alignment vertical="center"/>
    </xf>
    <xf numFmtId="169" fontId="10" fillId="0" borderId="80" xfId="2" applyNumberFormat="1" applyFont="1" applyBorder="1" applyAlignment="1">
      <alignment vertical="center"/>
    </xf>
    <xf numFmtId="169" fontId="10" fillId="0" borderId="87" xfId="2" applyNumberFormat="1" applyFont="1" applyBorder="1" applyAlignment="1">
      <alignment vertical="center"/>
    </xf>
    <xf numFmtId="169" fontId="10" fillId="0" borderId="97" xfId="2" applyNumberFormat="1" applyFont="1" applyBorder="1" applyAlignment="1">
      <alignment vertical="center"/>
    </xf>
    <xf numFmtId="169" fontId="11" fillId="4" borderId="0" xfId="4" applyNumberFormat="1" applyFont="1" applyFill="1" applyBorder="1"/>
    <xf numFmtId="0" fontId="10" fillId="0" borderId="61" xfId="2" applyFont="1" applyBorder="1" applyAlignment="1">
      <alignment horizontal="center" vertical="center"/>
    </xf>
    <xf numFmtId="169" fontId="10" fillId="0" borderId="61" xfId="4" applyNumberFormat="1" applyFont="1" applyBorder="1"/>
    <xf numFmtId="0" fontId="10" fillId="0" borderId="95" xfId="0" applyNumberFormat="1" applyFont="1" applyBorder="1"/>
    <xf numFmtId="167" fontId="10" fillId="0" borderId="92" xfId="0" applyNumberFormat="1" applyFont="1" applyBorder="1"/>
    <xf numFmtId="167" fontId="10" fillId="0" borderId="82" xfId="0" applyNumberFormat="1" applyFont="1" applyBorder="1"/>
    <xf numFmtId="167" fontId="10" fillId="0" borderId="74" xfId="0" applyNumberFormat="1" applyFont="1" applyBorder="1"/>
    <xf numFmtId="0" fontId="10" fillId="0" borderId="92" xfId="0" applyNumberFormat="1" applyFont="1" applyBorder="1"/>
    <xf numFmtId="167" fontId="0" fillId="0" borderId="102" xfId="5" applyNumberFormat="1" applyFont="1" applyBorder="1"/>
    <xf numFmtId="167" fontId="10" fillId="0" borderId="83" xfId="0" applyNumberFormat="1" applyFont="1" applyBorder="1"/>
    <xf numFmtId="0" fontId="10" fillId="0" borderId="82" xfId="0" applyNumberFormat="1" applyFont="1" applyBorder="1"/>
    <xf numFmtId="0" fontId="10" fillId="0" borderId="83" xfId="0" applyNumberFormat="1" applyFont="1" applyBorder="1"/>
    <xf numFmtId="0" fontId="10" fillId="0" borderId="96" xfId="0" applyNumberFormat="1" applyFont="1" applyBorder="1"/>
    <xf numFmtId="167" fontId="10" fillId="0" borderId="93" xfId="0" applyNumberFormat="1" applyFont="1" applyBorder="1"/>
    <xf numFmtId="167" fontId="10" fillId="0" borderId="84" xfId="0" applyNumberFormat="1" applyFont="1" applyBorder="1"/>
    <xf numFmtId="0" fontId="10" fillId="0" borderId="93" xfId="0" applyNumberFormat="1" applyFont="1" applyBorder="1"/>
    <xf numFmtId="167" fontId="0" fillId="0" borderId="93" xfId="5" applyNumberFormat="1" applyFont="1" applyBorder="1"/>
    <xf numFmtId="167" fontId="0" fillId="0" borderId="103" xfId="5" applyNumberFormat="1" applyFont="1" applyBorder="1"/>
    <xf numFmtId="3" fontId="10" fillId="0" borderId="85" xfId="0" applyNumberFormat="1" applyFont="1" applyBorder="1"/>
    <xf numFmtId="0" fontId="10" fillId="0" borderId="84" xfId="0" applyNumberFormat="1" applyFont="1" applyBorder="1"/>
    <xf numFmtId="0" fontId="10" fillId="0" borderId="85" xfId="0" applyNumberFormat="1" applyFont="1" applyBorder="1"/>
    <xf numFmtId="167" fontId="10" fillId="0" borderId="85" xfId="0" applyNumberFormat="1" applyFont="1" applyBorder="1"/>
    <xf numFmtId="0" fontId="10" fillId="0" borderId="130" xfId="0" applyNumberFormat="1" applyFont="1" applyBorder="1"/>
    <xf numFmtId="167" fontId="10" fillId="0" borderId="94" xfId="0" applyNumberFormat="1" applyFont="1" applyBorder="1"/>
    <xf numFmtId="167" fontId="10" fillId="0" borderId="129" xfId="0" applyNumberFormat="1" applyFont="1" applyBorder="1"/>
    <xf numFmtId="3" fontId="10" fillId="0" borderId="129" xfId="0" applyNumberFormat="1" applyFont="1" applyBorder="1"/>
    <xf numFmtId="0" fontId="10" fillId="0" borderId="129" xfId="0" applyNumberFormat="1" applyFont="1" applyBorder="1"/>
    <xf numFmtId="0" fontId="10" fillId="3" borderId="131" xfId="0" applyNumberFormat="1" applyFont="1" applyFill="1" applyBorder="1"/>
    <xf numFmtId="168" fontId="10" fillId="3" borderId="106" xfId="6" applyNumberFormat="1" applyFont="1" applyFill="1" applyBorder="1"/>
    <xf numFmtId="0" fontId="10" fillId="3" borderId="106" xfId="0" applyNumberFormat="1" applyFont="1" applyFill="1" applyBorder="1"/>
    <xf numFmtId="9" fontId="10" fillId="3" borderId="106" xfId="6" applyFont="1" applyFill="1" applyBorder="1"/>
    <xf numFmtId="0" fontId="10" fillId="3" borderId="132" xfId="0" applyNumberFormat="1" applyFont="1" applyFill="1" applyBorder="1"/>
    <xf numFmtId="0" fontId="10" fillId="0" borderId="127" xfId="0" applyNumberFormat="1" applyFont="1" applyBorder="1"/>
    <xf numFmtId="167" fontId="10" fillId="0" borderId="113" xfId="0" applyNumberFormat="1" applyFont="1" applyBorder="1"/>
    <xf numFmtId="167" fontId="10" fillId="0" borderId="126" xfId="0" applyNumberFormat="1" applyFont="1" applyBorder="1"/>
    <xf numFmtId="3" fontId="10" fillId="0" borderId="126" xfId="0" applyNumberFormat="1" applyFont="1" applyBorder="1"/>
    <xf numFmtId="0" fontId="10" fillId="0" borderId="126" xfId="0" applyNumberFormat="1" applyFont="1" applyBorder="1"/>
    <xf numFmtId="0" fontId="10" fillId="3" borderId="97" xfId="0" applyNumberFormat="1" applyFont="1" applyFill="1" applyBorder="1"/>
    <xf numFmtId="0" fontId="10" fillId="3" borderId="98" xfId="0" applyNumberFormat="1" applyFont="1" applyFill="1" applyBorder="1"/>
    <xf numFmtId="168" fontId="10" fillId="3" borderId="98" xfId="6" applyNumberFormat="1" applyFont="1" applyFill="1" applyBorder="1"/>
    <xf numFmtId="9" fontId="10" fillId="3" borderId="98" xfId="6" applyFont="1" applyFill="1" applyBorder="1"/>
    <xf numFmtId="0" fontId="10" fillId="3" borderId="87" xfId="0" applyNumberFormat="1" applyFont="1" applyFill="1" applyBorder="1"/>
    <xf numFmtId="0" fontId="10" fillId="3" borderId="86" xfId="0" applyNumberFormat="1" applyFont="1" applyFill="1" applyBorder="1"/>
    <xf numFmtId="49" fontId="3" fillId="0" borderId="72" xfId="3" applyFont="1" applyBorder="1" applyAlignment="1">
      <alignment vertical="center"/>
    </xf>
    <xf numFmtId="4" fontId="7" fillId="0" borderId="95" xfId="3" applyNumberFormat="1" applyFont="1" applyBorder="1" applyAlignment="1">
      <alignment vertical="center"/>
    </xf>
    <xf numFmtId="3" fontId="3" fillId="0" borderId="92" xfId="3" applyNumberFormat="1" applyFont="1" applyBorder="1" applyAlignment="1">
      <alignment vertical="center"/>
    </xf>
    <xf numFmtId="3" fontId="7" fillId="0" borderId="99" xfId="3" applyNumberFormat="1" applyFont="1" applyBorder="1" applyAlignment="1">
      <alignment vertical="center"/>
    </xf>
    <xf numFmtId="4" fontId="7" fillId="0" borderId="92" xfId="3" applyNumberFormat="1" applyFont="1" applyBorder="1" applyAlignment="1">
      <alignment vertical="center"/>
    </xf>
    <xf numFmtId="4" fontId="7" fillId="0" borderId="99" xfId="3" applyNumberFormat="1" applyFont="1" applyBorder="1" applyAlignment="1">
      <alignment vertical="center"/>
    </xf>
    <xf numFmtId="3" fontId="7" fillId="0" borderId="95" xfId="3" applyNumberFormat="1" applyFont="1" applyBorder="1" applyAlignment="1">
      <alignment vertical="center"/>
    </xf>
    <xf numFmtId="9" fontId="7" fillId="0" borderId="83" xfId="6" applyFont="1" applyBorder="1" applyAlignment="1">
      <alignment vertical="center"/>
    </xf>
    <xf numFmtId="49" fontId="3" fillId="0" borderId="128" xfId="3" applyFont="1" applyBorder="1" applyAlignment="1">
      <alignment vertical="center" wrapText="1"/>
    </xf>
    <xf numFmtId="4" fontId="7" fillId="0" borderId="130" xfId="3" applyNumberFormat="1" applyFont="1" applyBorder="1" applyAlignment="1">
      <alignment vertical="center"/>
    </xf>
    <xf numFmtId="4" fontId="7" fillId="0" borderId="94" xfId="3" applyNumberFormat="1" applyFont="1" applyBorder="1" applyAlignment="1">
      <alignment vertical="center"/>
    </xf>
    <xf numFmtId="3" fontId="3" fillId="0" borderId="94" xfId="3" applyNumberFormat="1" applyFont="1" applyBorder="1" applyAlignment="1">
      <alignment vertical="center"/>
    </xf>
    <xf numFmtId="3" fontId="7" fillId="0" borderId="133" xfId="3" applyNumberFormat="1" applyFont="1" applyBorder="1" applyAlignment="1">
      <alignment vertical="center"/>
    </xf>
    <xf numFmtId="4" fontId="7" fillId="0" borderId="133" xfId="3" applyNumberFormat="1" applyFont="1" applyBorder="1" applyAlignment="1">
      <alignment vertical="center"/>
    </xf>
    <xf numFmtId="3" fontId="7" fillId="0" borderId="130" xfId="3" applyNumberFormat="1" applyFont="1" applyBorder="1" applyAlignment="1">
      <alignment vertical="center"/>
    </xf>
    <xf numFmtId="9" fontId="7" fillId="0" borderId="129" xfId="6" applyFont="1" applyBorder="1" applyAlignment="1">
      <alignment vertical="center"/>
    </xf>
    <xf numFmtId="49" fontId="3" fillId="0" borderId="10" xfId="3" applyFont="1" applyBorder="1" applyAlignment="1">
      <alignment vertical="center"/>
    </xf>
    <xf numFmtId="4" fontId="7" fillId="0" borderId="51" xfId="3" applyNumberFormat="1" applyFont="1" applyBorder="1" applyAlignment="1">
      <alignment vertical="center"/>
    </xf>
    <xf numFmtId="4" fontId="7" fillId="0" borderId="44" xfId="3" applyNumberFormat="1" applyFont="1" applyBorder="1" applyAlignment="1">
      <alignment vertical="center"/>
    </xf>
    <xf numFmtId="4" fontId="7" fillId="0" borderId="49" xfId="3" applyNumberFormat="1" applyFont="1" applyBorder="1" applyAlignment="1">
      <alignment vertical="center"/>
    </xf>
    <xf numFmtId="4" fontId="7" fillId="0" borderId="50" xfId="3" applyNumberFormat="1" applyFont="1" applyBorder="1" applyAlignment="1">
      <alignment vertical="center"/>
    </xf>
    <xf numFmtId="49" fontId="3" fillId="0" borderId="6" xfId="3" applyFont="1" applyBorder="1" applyAlignment="1">
      <alignment vertical="center"/>
    </xf>
    <xf numFmtId="0" fontId="2" fillId="0" borderId="104" xfId="0" applyFont="1" applyFill="1" applyBorder="1" applyAlignment="1">
      <alignment horizontal="left" indent="2"/>
    </xf>
    <xf numFmtId="0" fontId="2" fillId="0" borderId="104" xfId="0" applyFont="1" applyFill="1" applyBorder="1"/>
    <xf numFmtId="3" fontId="2" fillId="0" borderId="104" xfId="0" applyNumberFormat="1" applyFont="1" applyFill="1" applyBorder="1"/>
    <xf numFmtId="0" fontId="2" fillId="0" borderId="93" xfId="0" applyFont="1" applyFill="1" applyBorder="1" applyAlignment="1">
      <alignment horizontal="left" indent="2"/>
    </xf>
    <xf numFmtId="3" fontId="2" fillId="0" borderId="93" xfId="0" applyNumberFormat="1" applyFont="1" applyFill="1" applyBorder="1"/>
    <xf numFmtId="0" fontId="2" fillId="0" borderId="94" xfId="0" applyFont="1" applyFill="1" applyBorder="1" applyAlignment="1">
      <alignment horizontal="left" indent="2"/>
    </xf>
    <xf numFmtId="3" fontId="2" fillId="0" borderId="94" xfId="0" applyNumberFormat="1" applyFont="1" applyFill="1" applyBorder="1"/>
    <xf numFmtId="0" fontId="2" fillId="0" borderId="93" xfId="0" applyFont="1" applyFill="1" applyBorder="1"/>
    <xf numFmtId="0" fontId="2" fillId="0" borderId="94" xfId="0" applyFont="1" applyFill="1" applyBorder="1"/>
    <xf numFmtId="0" fontId="10" fillId="0" borderId="26" xfId="0" applyFont="1" applyBorder="1" applyAlignment="1">
      <alignment horizontal="justify" vertical="center" wrapText="1"/>
    </xf>
    <xf numFmtId="0" fontId="10" fillId="0" borderId="26" xfId="0" applyFont="1" applyBorder="1" applyAlignment="1">
      <alignment horizontal="center" vertical="center" wrapText="1"/>
    </xf>
    <xf numFmtId="0" fontId="10" fillId="0" borderId="26" xfId="0" applyFont="1" applyBorder="1" applyAlignment="1">
      <alignment horizontal="center" vertical="center"/>
    </xf>
    <xf numFmtId="0" fontId="10" fillId="0" borderId="26" xfId="0" applyFont="1" applyBorder="1" applyAlignment="1">
      <alignment horizontal="justify" vertical="center"/>
    </xf>
    <xf numFmtId="0" fontId="11" fillId="7" borderId="26" xfId="0" applyFont="1" applyFill="1" applyBorder="1" applyAlignment="1">
      <alignment horizontal="center" vertical="center" wrapText="1"/>
    </xf>
    <xf numFmtId="3" fontId="2" fillId="0" borderId="0" xfId="0" applyNumberFormat="1" applyFont="1" applyFill="1" applyAlignment="1">
      <alignment vertical="center"/>
    </xf>
    <xf numFmtId="167" fontId="0" fillId="0" borderId="0" xfId="0" applyNumberFormat="1"/>
    <xf numFmtId="167" fontId="2" fillId="0" borderId="0" xfId="0" applyNumberFormat="1" applyFont="1" applyFill="1"/>
    <xf numFmtId="0" fontId="2" fillId="5" borderId="1" xfId="0" applyFont="1" applyFill="1" applyBorder="1" applyAlignment="1">
      <alignment horizontal="left" vertical="center" wrapText="1"/>
    </xf>
    <xf numFmtId="0" fontId="2" fillId="5" borderId="68" xfId="0" applyFont="1" applyFill="1" applyBorder="1" applyAlignment="1">
      <alignment horizontal="left" vertical="center" wrapText="1"/>
    </xf>
    <xf numFmtId="0" fontId="2" fillId="5" borderId="25" xfId="0" applyFont="1" applyFill="1" applyBorder="1" applyAlignment="1">
      <alignment horizontal="left" vertical="center" wrapText="1"/>
    </xf>
    <xf numFmtId="0" fontId="3" fillId="0" borderId="70" xfId="0" applyFont="1" applyBorder="1" applyAlignment="1">
      <alignment horizontal="left" vertical="center" wrapText="1"/>
    </xf>
    <xf numFmtId="0" fontId="3" fillId="0" borderId="68" xfId="0" applyFont="1" applyBorder="1" applyAlignment="1">
      <alignment horizontal="left" vertical="center" wrapText="1"/>
    </xf>
    <xf numFmtId="0" fontId="3" fillId="0" borderId="25" xfId="0" applyFont="1" applyBorder="1" applyAlignment="1">
      <alignment horizontal="left" vertical="center" wrapText="1"/>
    </xf>
    <xf numFmtId="0" fontId="11" fillId="7" borderId="26"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horizontal="left" vertical="center" wrapText="1"/>
    </xf>
    <xf numFmtId="49" fontId="3" fillId="0" borderId="5" xfId="3" applyFont="1" applyBorder="1" applyAlignment="1">
      <alignment horizontal="center" vertical="center"/>
    </xf>
    <xf numFmtId="49" fontId="3" fillId="0" borderId="134" xfId="3" applyFont="1" applyBorder="1" applyAlignment="1">
      <alignment horizontal="center" vertical="center"/>
    </xf>
    <xf numFmtId="49" fontId="7" fillId="7" borderId="11" xfId="3" applyNumberFormat="1" applyFont="1" applyFill="1" applyBorder="1" applyAlignment="1" applyProtection="1">
      <alignment horizontal="center" vertical="center" wrapText="1"/>
    </xf>
    <xf numFmtId="49" fontId="7" fillId="7" borderId="10" xfId="3" applyNumberFormat="1" applyFont="1" applyFill="1" applyBorder="1" applyAlignment="1" applyProtection="1">
      <alignment horizontal="center" vertical="center" wrapText="1"/>
    </xf>
    <xf numFmtId="49" fontId="7" fillId="7" borderId="5" xfId="3" applyFont="1" applyFill="1" applyBorder="1" applyAlignment="1">
      <alignment horizontal="center" vertical="center" wrapText="1"/>
    </xf>
    <xf numFmtId="49" fontId="7" fillId="7" borderId="42" xfId="3" applyFont="1" applyFill="1" applyBorder="1" applyAlignment="1">
      <alignment horizontal="center" vertical="center" wrapText="1"/>
    </xf>
    <xf numFmtId="49" fontId="7" fillId="7" borderId="20" xfId="3" applyFont="1" applyFill="1" applyBorder="1" applyAlignment="1">
      <alignment horizontal="center" vertical="center" wrapText="1"/>
    </xf>
    <xf numFmtId="0" fontId="7" fillId="7" borderId="18" xfId="0" applyFont="1" applyFill="1" applyBorder="1" applyAlignment="1">
      <alignment horizontal="center" wrapText="1"/>
    </xf>
    <xf numFmtId="0" fontId="7" fillId="7" borderId="19" xfId="0" applyFont="1" applyFill="1" applyBorder="1" applyAlignment="1">
      <alignment horizontal="center" wrapText="1"/>
    </xf>
    <xf numFmtId="0" fontId="7" fillId="7" borderId="17" xfId="0" applyFont="1" applyFill="1" applyBorder="1" applyAlignment="1">
      <alignment horizontal="center" wrapText="1"/>
    </xf>
    <xf numFmtId="0" fontId="7" fillId="7" borderId="5" xfId="0" applyFont="1" applyFill="1" applyBorder="1" applyAlignment="1">
      <alignment horizontal="center" wrapText="1"/>
    </xf>
    <xf numFmtId="0" fontId="7" fillId="7" borderId="42" xfId="0" applyFont="1" applyFill="1" applyBorder="1" applyAlignment="1">
      <alignment horizontal="center" wrapText="1"/>
    </xf>
    <xf numFmtId="0" fontId="7" fillId="7" borderId="11" xfId="0" applyFont="1" applyFill="1" applyBorder="1" applyAlignment="1">
      <alignment horizontal="center" vertical="center"/>
    </xf>
    <xf numFmtId="0" fontId="7" fillId="7" borderId="10" xfId="0" applyFont="1" applyFill="1" applyBorder="1" applyAlignment="1">
      <alignment horizontal="center" vertical="center"/>
    </xf>
    <xf numFmtId="0" fontId="18" fillId="7" borderId="18" xfId="0" applyFont="1" applyFill="1" applyBorder="1" applyAlignment="1">
      <alignment horizontal="center"/>
    </xf>
    <xf numFmtId="0" fontId="18" fillId="7" borderId="17" xfId="0" applyFont="1" applyFill="1" applyBorder="1" applyAlignment="1">
      <alignment horizontal="center"/>
    </xf>
    <xf numFmtId="0" fontId="18" fillId="7" borderId="4" xfId="0" applyFont="1" applyFill="1" applyBorder="1" applyAlignment="1">
      <alignment horizontal="center"/>
    </xf>
    <xf numFmtId="0" fontId="18" fillId="7" borderId="19" xfId="0" applyFont="1" applyFill="1" applyBorder="1" applyAlignment="1">
      <alignment horizontal="center"/>
    </xf>
    <xf numFmtId="0" fontId="18" fillId="7" borderId="4" xfId="0" applyFont="1" applyFill="1" applyBorder="1" applyAlignment="1">
      <alignment horizontal="center" vertical="center"/>
    </xf>
    <xf numFmtId="0" fontId="18" fillId="7" borderId="10" xfId="0" applyFont="1" applyFill="1" applyBorder="1" applyAlignment="1">
      <alignment horizontal="center" vertical="center"/>
    </xf>
    <xf numFmtId="49" fontId="11" fillId="7" borderId="30" xfId="3" applyFont="1" applyFill="1" applyBorder="1" applyAlignment="1">
      <alignment horizontal="center" vertical="center" wrapText="1"/>
    </xf>
    <xf numFmtId="49" fontId="11" fillId="7" borderId="29" xfId="3" applyFont="1" applyFill="1" applyBorder="1" applyAlignment="1">
      <alignment horizontal="center" vertical="center" wrapText="1"/>
    </xf>
    <xf numFmtId="0" fontId="11" fillId="7" borderId="11" xfId="0" applyFont="1" applyFill="1" applyBorder="1" applyAlignment="1">
      <alignment horizontal="center" vertical="center"/>
    </xf>
    <xf numFmtId="0" fontId="11" fillId="7" borderId="10" xfId="0" applyFont="1" applyFill="1" applyBorder="1" applyAlignment="1">
      <alignment horizontal="center" vertical="center"/>
    </xf>
    <xf numFmtId="49" fontId="11" fillId="7" borderId="28" xfId="3" applyFont="1" applyFill="1" applyBorder="1" applyAlignment="1">
      <alignment horizontal="center" vertical="center"/>
    </xf>
    <xf numFmtId="49" fontId="11" fillId="7" borderId="30" xfId="3" applyFont="1" applyFill="1" applyBorder="1" applyAlignment="1">
      <alignment horizontal="center" vertical="center"/>
    </xf>
    <xf numFmtId="49" fontId="11" fillId="7" borderId="29" xfId="3" applyFont="1" applyFill="1" applyBorder="1" applyAlignment="1">
      <alignment horizontal="center" vertical="center"/>
    </xf>
    <xf numFmtId="49" fontId="11" fillId="7" borderId="28" xfId="3" applyFont="1" applyFill="1" applyBorder="1" applyAlignment="1">
      <alignment horizontal="center" vertical="center" wrapText="1"/>
    </xf>
    <xf numFmtId="49" fontId="11" fillId="7" borderId="59" xfId="3"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7" fillId="7" borderId="56" xfId="2" applyFont="1" applyFill="1" applyBorder="1" applyAlignment="1">
      <alignment horizontal="center" vertical="center"/>
    </xf>
    <xf numFmtId="0" fontId="7" fillId="7" borderId="60" xfId="2" applyFont="1" applyFill="1" applyBorder="1" applyAlignment="1">
      <alignment horizontal="center" vertical="center"/>
    </xf>
    <xf numFmtId="0" fontId="7" fillId="7" borderId="55" xfId="2" applyFont="1" applyFill="1" applyBorder="1" applyAlignment="1">
      <alignment horizontal="center" vertical="center"/>
    </xf>
    <xf numFmtId="0" fontId="11" fillId="7" borderId="42" xfId="2" applyFont="1" applyFill="1" applyBorder="1" applyAlignment="1">
      <alignment horizontal="center" vertical="center"/>
    </xf>
    <xf numFmtId="0" fontId="11" fillId="7" borderId="18" xfId="2" applyFont="1" applyFill="1" applyBorder="1" applyAlignment="1">
      <alignment horizontal="center" vertical="center"/>
    </xf>
    <xf numFmtId="0" fontId="11" fillId="7" borderId="19" xfId="2" applyFont="1" applyFill="1" applyBorder="1" applyAlignment="1">
      <alignment horizontal="center" vertical="center"/>
    </xf>
    <xf numFmtId="0" fontId="11" fillId="7" borderId="17" xfId="2" applyFont="1" applyFill="1" applyBorder="1" applyAlignment="1">
      <alignment horizontal="center" vertical="center"/>
    </xf>
    <xf numFmtId="0" fontId="11" fillId="7" borderId="11" xfId="4" applyFont="1" applyFill="1" applyBorder="1" applyAlignment="1">
      <alignment horizontal="center" vertical="center" wrapText="1"/>
    </xf>
    <xf numFmtId="0" fontId="11" fillId="7" borderId="13" xfId="4" applyFont="1" applyFill="1" applyBorder="1" applyAlignment="1">
      <alignment horizontal="center" vertical="center" wrapText="1"/>
    </xf>
    <xf numFmtId="0" fontId="10" fillId="7" borderId="10" xfId="4" applyFont="1" applyFill="1" applyBorder="1" applyAlignment="1">
      <alignment horizontal="center" vertical="center" wrapText="1"/>
    </xf>
    <xf numFmtId="0" fontId="11" fillId="7" borderId="18" xfId="4" applyFont="1" applyFill="1" applyBorder="1" applyAlignment="1">
      <alignment horizontal="center"/>
    </xf>
    <xf numFmtId="0" fontId="11" fillId="7" borderId="19" xfId="4" applyFont="1" applyFill="1" applyBorder="1" applyAlignment="1">
      <alignment horizontal="center"/>
    </xf>
    <xf numFmtId="0" fontId="11" fillId="7" borderId="17" xfId="4" applyFont="1" applyFill="1" applyBorder="1" applyAlignment="1">
      <alignment horizontal="center"/>
    </xf>
    <xf numFmtId="0" fontId="11" fillId="7" borderId="18" xfId="4" applyFont="1" applyFill="1" applyBorder="1" applyAlignment="1">
      <alignment horizontal="center" wrapText="1"/>
    </xf>
    <xf numFmtId="0" fontId="11" fillId="7" borderId="17" xfId="4" applyFont="1" applyFill="1" applyBorder="1" applyAlignment="1">
      <alignment horizontal="center" wrapText="1"/>
    </xf>
    <xf numFmtId="0" fontId="11" fillId="7" borderId="5" xfId="2" applyFont="1" applyFill="1" applyBorder="1" applyAlignment="1">
      <alignment horizontal="center" vertical="center" wrapText="1"/>
    </xf>
    <xf numFmtId="0" fontId="11" fillId="7" borderId="18" xfId="2" applyFont="1" applyFill="1" applyBorder="1" applyAlignment="1">
      <alignment horizontal="center" vertical="center" wrapText="1"/>
    </xf>
    <xf numFmtId="0" fontId="11" fillId="7" borderId="28" xfId="2" applyFont="1" applyFill="1" applyBorder="1" applyAlignment="1">
      <alignment horizontal="center" vertical="center" wrapText="1"/>
    </xf>
    <xf numFmtId="0" fontId="11" fillId="7" borderId="33" xfId="2" applyFont="1" applyFill="1" applyBorder="1" applyAlignment="1">
      <alignment horizontal="center" vertical="center" wrapText="1"/>
    </xf>
    <xf numFmtId="0" fontId="11" fillId="7" borderId="31" xfId="2" applyFont="1" applyFill="1" applyBorder="1" applyAlignment="1">
      <alignment horizontal="center" vertical="center" wrapText="1"/>
    </xf>
    <xf numFmtId="0" fontId="11" fillId="7" borderId="36" xfId="2" applyFont="1" applyFill="1" applyBorder="1" applyAlignment="1">
      <alignment horizontal="center" vertical="center" wrapText="1"/>
    </xf>
    <xf numFmtId="0" fontId="11" fillId="7" borderId="29" xfId="2" applyFont="1" applyFill="1" applyBorder="1" applyAlignment="1">
      <alignment horizontal="center" vertical="center" wrapText="1"/>
    </xf>
    <xf numFmtId="0" fontId="11" fillId="7" borderId="34" xfId="2" applyFont="1" applyFill="1" applyBorder="1" applyAlignment="1">
      <alignment horizontal="center" vertical="center" wrapText="1"/>
    </xf>
    <xf numFmtId="0" fontId="11" fillId="7" borderId="57" xfId="2" applyFont="1" applyFill="1" applyBorder="1" applyAlignment="1">
      <alignment horizontal="center" vertical="center" wrapText="1"/>
    </xf>
    <xf numFmtId="0" fontId="11" fillId="7" borderId="58" xfId="2" applyFont="1" applyFill="1" applyBorder="1" applyAlignment="1">
      <alignment horizontal="center" vertical="center" wrapText="1"/>
    </xf>
    <xf numFmtId="0" fontId="11" fillId="7" borderId="56" xfId="2" applyFont="1" applyFill="1" applyBorder="1" applyAlignment="1">
      <alignment horizontal="center" vertical="center" wrapText="1"/>
    </xf>
    <xf numFmtId="0" fontId="11" fillId="7" borderId="59" xfId="2" applyFont="1" applyFill="1" applyBorder="1" applyAlignment="1">
      <alignment horizontal="center" vertical="center" wrapText="1"/>
    </xf>
    <xf numFmtId="0" fontId="11" fillId="7" borderId="46" xfId="2" applyFont="1" applyFill="1" applyBorder="1" applyAlignment="1">
      <alignment horizontal="center" vertical="center" wrapText="1"/>
    </xf>
    <xf numFmtId="0" fontId="11" fillId="7" borderId="11" xfId="2" applyFont="1" applyFill="1" applyBorder="1" applyAlignment="1">
      <alignment horizontal="center" vertical="center"/>
    </xf>
    <xf numFmtId="0" fontId="11" fillId="7" borderId="4" xfId="2" applyFont="1" applyFill="1" applyBorder="1" applyAlignment="1">
      <alignment horizontal="center" vertical="center"/>
    </xf>
    <xf numFmtId="0" fontId="11" fillId="7" borderId="10" xfId="2" applyFont="1" applyFill="1" applyBorder="1" applyAlignment="1">
      <alignment horizontal="center" vertical="center"/>
    </xf>
    <xf numFmtId="0" fontId="11" fillId="7" borderId="20" xfId="2" applyFont="1" applyFill="1" applyBorder="1" applyAlignment="1">
      <alignment horizontal="center" vertical="center"/>
    </xf>
    <xf numFmtId="0" fontId="11" fillId="7" borderId="5" xfId="2" applyFont="1" applyFill="1" applyBorder="1" applyAlignment="1">
      <alignment horizontal="center" vertical="center"/>
    </xf>
    <xf numFmtId="0" fontId="11" fillId="7" borderId="7" xfId="2" applyFont="1" applyFill="1" applyBorder="1" applyAlignment="1">
      <alignment horizontal="center" vertical="center"/>
    </xf>
    <xf numFmtId="0" fontId="11" fillId="7" borderId="11" xfId="2" applyFont="1" applyFill="1" applyBorder="1" applyAlignment="1">
      <alignment horizontal="center" vertical="center" wrapText="1"/>
    </xf>
    <xf numFmtId="0" fontId="11" fillId="7" borderId="10" xfId="2" applyFont="1" applyFill="1" applyBorder="1" applyAlignment="1">
      <alignment horizontal="center" vertical="center" wrapText="1"/>
    </xf>
    <xf numFmtId="0" fontId="11" fillId="8" borderId="18" xfId="4" applyFont="1" applyFill="1" applyBorder="1" applyAlignment="1">
      <alignment horizontal="center" vertical="center"/>
    </xf>
    <xf numFmtId="0" fontId="11" fillId="8" borderId="6" xfId="4" applyFont="1" applyFill="1" applyBorder="1" applyAlignment="1">
      <alignment horizontal="center" vertical="center"/>
    </xf>
    <xf numFmtId="0" fontId="11" fillId="8" borderId="4" xfId="4" applyFont="1" applyFill="1" applyBorder="1" applyAlignment="1">
      <alignment horizontal="center" vertical="center"/>
    </xf>
    <xf numFmtId="0" fontId="11" fillId="8" borderId="10" xfId="4" applyFont="1" applyFill="1" applyBorder="1" applyAlignment="1">
      <alignment horizontal="center" vertical="center"/>
    </xf>
    <xf numFmtId="0" fontId="11" fillId="8" borderId="18" xfId="4" applyFont="1" applyFill="1" applyBorder="1" applyAlignment="1">
      <alignment horizontal="center"/>
    </xf>
    <xf numFmtId="0" fontId="11" fillId="8" borderId="19" xfId="4" applyFont="1" applyFill="1" applyBorder="1" applyAlignment="1">
      <alignment horizontal="center"/>
    </xf>
    <xf numFmtId="0" fontId="11" fillId="8" borderId="17" xfId="4" applyFont="1" applyFill="1" applyBorder="1" applyAlignment="1">
      <alignment horizontal="center"/>
    </xf>
    <xf numFmtId="0" fontId="11" fillId="7" borderId="5"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166" fontId="11" fillId="7" borderId="18" xfId="0" applyNumberFormat="1" applyFont="1" applyFill="1" applyBorder="1" applyAlignment="1">
      <alignment horizontal="center" vertical="center" wrapText="1"/>
    </xf>
    <xf numFmtId="166" fontId="11" fillId="7" borderId="19" xfId="0" applyNumberFormat="1" applyFont="1" applyFill="1" applyBorder="1" applyAlignment="1">
      <alignment horizontal="center" vertical="center" wrapText="1"/>
    </xf>
    <xf numFmtId="166" fontId="11" fillId="7" borderId="17" xfId="0" applyNumberFormat="1" applyFont="1" applyFill="1" applyBorder="1" applyAlignment="1">
      <alignment horizontal="center" vertical="center" wrapText="1"/>
    </xf>
    <xf numFmtId="0" fontId="11" fillId="7" borderId="20" xfId="4" applyFont="1" applyFill="1" applyBorder="1" applyAlignment="1">
      <alignment horizontal="center" vertical="center" wrapText="1"/>
    </xf>
    <xf numFmtId="0" fontId="11" fillId="7" borderId="7" xfId="4" applyFont="1" applyFill="1" applyBorder="1" applyAlignment="1">
      <alignment horizontal="center" vertical="center" wrapText="1"/>
    </xf>
    <xf numFmtId="0" fontId="11" fillId="7" borderId="18" xfId="4" applyFont="1" applyFill="1" applyBorder="1" applyAlignment="1">
      <alignment horizontal="center" vertical="center" wrapText="1"/>
    </xf>
    <xf numFmtId="0" fontId="11" fillId="7" borderId="17" xfId="4" applyFont="1" applyFill="1" applyBorder="1" applyAlignment="1">
      <alignment horizontal="center" vertical="center" wrapText="1"/>
    </xf>
    <xf numFmtId="0" fontId="11" fillId="7" borderId="19" xfId="4" applyFont="1" applyFill="1" applyBorder="1" applyAlignment="1">
      <alignment horizontal="center" vertical="center" wrapText="1"/>
    </xf>
    <xf numFmtId="0" fontId="11" fillId="7" borderId="37" xfId="4" applyFont="1" applyFill="1" applyBorder="1" applyAlignment="1">
      <alignment horizontal="center" vertical="center" wrapText="1"/>
    </xf>
    <xf numFmtId="0" fontId="11" fillId="7" borderId="15" xfId="4" applyFont="1" applyFill="1" applyBorder="1" applyAlignment="1">
      <alignment horizontal="center" vertical="center" wrapText="1"/>
    </xf>
    <xf numFmtId="0" fontId="11" fillId="7" borderId="38" xfId="4" applyFont="1" applyFill="1" applyBorder="1" applyAlignment="1">
      <alignment horizontal="center" vertical="center" wrapText="1"/>
    </xf>
    <xf numFmtId="0" fontId="11" fillId="7" borderId="10" xfId="4" applyFont="1" applyFill="1" applyBorder="1" applyAlignment="1">
      <alignment horizontal="center" vertical="center" wrapText="1"/>
    </xf>
  </cellXfs>
  <cellStyles count="11">
    <cellStyle name="Millares" xfId="5" builtinId="3"/>
    <cellStyle name="Millares 2" xfId="10" xr:uid="{00000000-0005-0000-0000-000001000000}"/>
    <cellStyle name="Moneda 2" xfId="7" xr:uid="{00000000-0005-0000-0000-000002000000}"/>
    <cellStyle name="Moneda 3" xfId="8" xr:uid="{00000000-0005-0000-0000-000003000000}"/>
    <cellStyle name="Normal" xfId="0" builtinId="0"/>
    <cellStyle name="Normal 2" xfId="4" xr:uid="{00000000-0005-0000-0000-000005000000}"/>
    <cellStyle name="Normal 3 2" xfId="9" xr:uid="{00000000-0005-0000-0000-000006000000}"/>
    <cellStyle name="Normal_ESTR98" xfId="1" xr:uid="{00000000-0005-0000-0000-000007000000}"/>
    <cellStyle name="Normal_PLAZAS98" xfId="2" xr:uid="{00000000-0005-0000-0000-000008000000}"/>
    <cellStyle name="Normal_SPGG98" xfId="3" xr:uid="{00000000-0005-0000-0000-000009000000}"/>
    <cellStyle name="Porcentaje" xfId="6" builtinId="5"/>
  </cellStyles>
  <dxfs count="8">
    <dxf>
      <fill>
        <gradientFill degree="90">
          <stop position="0">
            <color theme="0"/>
          </stop>
          <stop position="1">
            <color rgb="FFF8D8F9"/>
          </stop>
        </gradientFill>
      </fill>
    </dxf>
    <dxf>
      <fill>
        <gradientFill degree="90">
          <stop position="0">
            <color theme="0"/>
          </stop>
          <stop position="1">
            <color rgb="FFF8D8F9"/>
          </stop>
        </gradientFill>
      </fill>
    </dxf>
    <dxf>
      <fill>
        <gradientFill degree="90">
          <stop position="0">
            <color theme="0"/>
          </stop>
          <stop position="1">
            <color rgb="FFF8D8F9"/>
          </stop>
        </gradientFill>
      </fill>
    </dxf>
    <dxf>
      <fill>
        <gradientFill degree="90">
          <stop position="0">
            <color theme="0"/>
          </stop>
          <stop position="1">
            <color rgb="FFF8D8F9"/>
          </stop>
        </gradientFill>
      </fill>
    </dxf>
    <dxf>
      <fill>
        <gradientFill degree="90">
          <stop position="0">
            <color theme="0"/>
          </stop>
          <stop position="1">
            <color rgb="FFF8D8F9"/>
          </stop>
        </gradientFill>
      </fill>
    </dxf>
    <dxf>
      <fill>
        <gradientFill degree="90">
          <stop position="0">
            <color theme="0"/>
          </stop>
          <stop position="1">
            <color rgb="FFF8D8F9"/>
          </stop>
        </gradientFill>
      </fill>
    </dxf>
    <dxf>
      <fill>
        <gradientFill degree="90">
          <stop position="0">
            <color theme="0"/>
          </stop>
          <stop position="1">
            <color rgb="FFF8D8F9"/>
          </stop>
        </gradientFill>
      </fill>
    </dxf>
    <dxf>
      <fill>
        <gradientFill degree="90">
          <stop position="0">
            <color theme="0"/>
          </stop>
          <stop position="1">
            <color rgb="FFF8D8F9"/>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210674</xdr:colOff>
      <xdr:row>16</xdr:row>
      <xdr:rowOff>103197</xdr:rowOff>
    </xdr:from>
    <xdr:to>
      <xdr:col>3</xdr:col>
      <xdr:colOff>581277</xdr:colOff>
      <xdr:row>34</xdr:row>
      <xdr:rowOff>136574</xdr:rowOff>
    </xdr:to>
    <xdr:pic>
      <xdr:nvPicPr>
        <xdr:cNvPr id="2" name="1 Imagen">
          <a:extLst>
            <a:ext uri="{FF2B5EF4-FFF2-40B4-BE49-F238E27FC236}">
              <a16:creationId xmlns:a16="http://schemas.microsoft.com/office/drawing/2014/main" id="{B4E25CCE-D5D3-4D32-9F53-E4D35AF05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1108513">
          <a:off x="210674" y="2884497"/>
          <a:ext cx="5990353" cy="3386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489856</xdr:colOff>
      <xdr:row>6</xdr:row>
      <xdr:rowOff>81643</xdr:rowOff>
    </xdr:from>
    <xdr:to>
      <xdr:col>10</xdr:col>
      <xdr:colOff>130016</xdr:colOff>
      <xdr:row>25</xdr:row>
      <xdr:rowOff>84693</xdr:rowOff>
    </xdr:to>
    <xdr:pic>
      <xdr:nvPicPr>
        <xdr:cNvPr id="2" name="1 Imagen">
          <a:extLst>
            <a:ext uri="{FF2B5EF4-FFF2-40B4-BE49-F238E27FC236}">
              <a16:creationId xmlns:a16="http://schemas.microsoft.com/office/drawing/2014/main" id="{ADAB91B7-5F06-46B0-9519-1FB2C6DA50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0924086">
          <a:off x="2544535" y="2081893"/>
          <a:ext cx="4906124" cy="2983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view="pageLayout" topLeftCell="A20" zoomScale="70" zoomScaleNormal="100" zoomScaleSheetLayoutView="100" zoomScalePageLayoutView="70" workbookViewId="0">
      <selection activeCell="A5" sqref="A5:E34"/>
    </sheetView>
  </sheetViews>
  <sheetFormatPr baseColWidth="10" defaultColWidth="11.42578125" defaultRowHeight="12.75" x14ac:dyDescent="0.2"/>
  <cols>
    <col min="1" max="1" width="19.85546875" style="44" customWidth="1"/>
    <col min="2" max="2" width="69.85546875" style="45" customWidth="1"/>
    <col min="3" max="5" width="8.7109375" style="44" customWidth="1"/>
    <col min="6" max="16384" width="11.42578125" style="44"/>
  </cols>
  <sheetData>
    <row r="1" spans="1:512" s="43" customFormat="1" ht="15.75" x14ac:dyDescent="0.2">
      <c r="A1" s="41" t="s">
        <v>360</v>
      </c>
      <c r="B1" s="42"/>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row>
    <row r="2" spans="1:512" x14ac:dyDescent="0.2">
      <c r="C2" s="46"/>
      <c r="D2" s="46"/>
      <c r="E2" s="50"/>
      <c r="F2" s="49"/>
    </row>
    <row r="3" spans="1:512" x14ac:dyDescent="0.2">
      <c r="A3" s="47" t="s">
        <v>380</v>
      </c>
      <c r="E3" s="49"/>
      <c r="F3" s="49"/>
    </row>
    <row r="4" spans="1:512" x14ac:dyDescent="0.2">
      <c r="E4" s="49"/>
      <c r="F4" s="49"/>
    </row>
    <row r="5" spans="1:512" s="186" customFormat="1" ht="27" customHeight="1" x14ac:dyDescent="0.2">
      <c r="A5" s="191" t="s">
        <v>362</v>
      </c>
      <c r="B5" s="814" t="s">
        <v>361</v>
      </c>
      <c r="C5" s="815"/>
      <c r="D5" s="815"/>
      <c r="E5" s="816"/>
      <c r="F5" s="187"/>
    </row>
    <row r="6" spans="1:512" x14ac:dyDescent="0.2">
      <c r="A6" s="47"/>
      <c r="B6" s="185"/>
      <c r="C6" s="186"/>
      <c r="D6" s="186"/>
      <c r="E6" s="187"/>
      <c r="F6" s="49"/>
    </row>
    <row r="7" spans="1:512" x14ac:dyDescent="0.2">
      <c r="A7" s="47" t="s">
        <v>381</v>
      </c>
      <c r="B7" s="185"/>
      <c r="C7" s="186"/>
      <c r="D7" s="186"/>
      <c r="E7" s="187"/>
      <c r="F7" s="49"/>
    </row>
    <row r="8" spans="1:512" x14ac:dyDescent="0.2">
      <c r="A8" s="47"/>
      <c r="B8" s="185"/>
      <c r="C8" s="186"/>
      <c r="D8" s="186"/>
      <c r="E8" s="187"/>
      <c r="F8" s="49"/>
    </row>
    <row r="9" spans="1:512" s="186" customFormat="1" ht="27" customHeight="1" x14ac:dyDescent="0.2">
      <c r="A9" s="191" t="s">
        <v>363</v>
      </c>
      <c r="B9" s="814" t="s">
        <v>429</v>
      </c>
      <c r="C9" s="815"/>
      <c r="D9" s="815"/>
      <c r="E9" s="816"/>
      <c r="F9" s="187"/>
    </row>
    <row r="10" spans="1:512" s="186" customFormat="1" ht="27" customHeight="1" x14ac:dyDescent="0.2">
      <c r="A10" s="191" t="s">
        <v>364</v>
      </c>
      <c r="B10" s="814" t="s">
        <v>430</v>
      </c>
      <c r="C10" s="815"/>
      <c r="D10" s="815"/>
      <c r="E10" s="816"/>
      <c r="F10" s="187"/>
    </row>
    <row r="11" spans="1:512" s="186" customFormat="1" ht="27" customHeight="1" x14ac:dyDescent="0.2">
      <c r="A11" s="191" t="s">
        <v>365</v>
      </c>
      <c r="B11" s="814" t="s">
        <v>431</v>
      </c>
      <c r="C11" s="815"/>
      <c r="D11" s="815"/>
      <c r="E11" s="816"/>
      <c r="F11" s="187"/>
    </row>
    <row r="12" spans="1:512" s="186" customFormat="1" ht="27" customHeight="1" x14ac:dyDescent="0.2">
      <c r="A12" s="191" t="s">
        <v>366</v>
      </c>
      <c r="B12" s="814" t="s">
        <v>432</v>
      </c>
      <c r="C12" s="815"/>
      <c r="D12" s="815"/>
      <c r="E12" s="816"/>
      <c r="F12" s="187"/>
    </row>
    <row r="13" spans="1:512" s="186" customFormat="1" ht="27" customHeight="1" x14ac:dyDescent="0.2">
      <c r="A13" s="191" t="s">
        <v>367</v>
      </c>
      <c r="B13" s="814" t="s">
        <v>433</v>
      </c>
      <c r="C13" s="815"/>
      <c r="D13" s="815"/>
      <c r="E13" s="816"/>
      <c r="F13" s="187"/>
    </row>
    <row r="14" spans="1:512" s="186" customFormat="1" ht="27" customHeight="1" x14ac:dyDescent="0.2">
      <c r="A14" s="191" t="s">
        <v>368</v>
      </c>
      <c r="B14" s="814" t="s">
        <v>434</v>
      </c>
      <c r="C14" s="815"/>
      <c r="D14" s="815"/>
      <c r="E14" s="816"/>
      <c r="F14" s="187"/>
    </row>
    <row r="15" spans="1:512" s="186" customFormat="1" ht="27" customHeight="1" x14ac:dyDescent="0.2">
      <c r="A15" s="191" t="s">
        <v>369</v>
      </c>
      <c r="B15" s="814" t="s">
        <v>435</v>
      </c>
      <c r="C15" s="815"/>
      <c r="D15" s="815"/>
      <c r="E15" s="816"/>
      <c r="F15" s="187"/>
    </row>
    <row r="16" spans="1:512" x14ac:dyDescent="0.2">
      <c r="A16" s="47"/>
      <c r="B16" s="185"/>
      <c r="C16" s="186"/>
      <c r="D16" s="186"/>
      <c r="E16" s="187"/>
      <c r="F16" s="49"/>
    </row>
    <row r="17" spans="1:6" x14ac:dyDescent="0.2">
      <c r="A17" s="47" t="s">
        <v>382</v>
      </c>
      <c r="B17" s="185"/>
      <c r="C17" s="186"/>
      <c r="D17" s="186"/>
      <c r="E17" s="187"/>
      <c r="F17" s="49"/>
    </row>
    <row r="18" spans="1:6" x14ac:dyDescent="0.2">
      <c r="A18" s="47"/>
      <c r="B18" s="185"/>
      <c r="C18" s="186"/>
      <c r="D18" s="186"/>
      <c r="E18" s="187"/>
      <c r="F18" s="49"/>
    </row>
    <row r="19" spans="1:6" s="186" customFormat="1" ht="27" customHeight="1" x14ac:dyDescent="0.2">
      <c r="A19" s="191" t="s">
        <v>370</v>
      </c>
      <c r="B19" s="814" t="s">
        <v>436</v>
      </c>
      <c r="C19" s="815"/>
      <c r="D19" s="815"/>
      <c r="E19" s="816"/>
      <c r="F19" s="187"/>
    </row>
    <row r="20" spans="1:6" s="186" customFormat="1" ht="27" customHeight="1" x14ac:dyDescent="0.2">
      <c r="A20" s="191" t="s">
        <v>371</v>
      </c>
      <c r="B20" s="814" t="s">
        <v>437</v>
      </c>
      <c r="C20" s="815"/>
      <c r="D20" s="815"/>
      <c r="E20" s="816"/>
      <c r="F20" s="187"/>
    </row>
    <row r="21" spans="1:6" s="186" customFormat="1" ht="27" customHeight="1" x14ac:dyDescent="0.2">
      <c r="A21" s="191" t="s">
        <v>372</v>
      </c>
      <c r="B21" s="814" t="s">
        <v>438</v>
      </c>
      <c r="C21" s="815"/>
      <c r="D21" s="815"/>
      <c r="E21" s="816"/>
      <c r="F21" s="187"/>
    </row>
    <row r="22" spans="1:6" x14ac:dyDescent="0.2">
      <c r="A22" s="47"/>
      <c r="B22" s="185"/>
      <c r="C22" s="186"/>
      <c r="D22" s="186"/>
      <c r="E22" s="187"/>
      <c r="F22" s="49"/>
    </row>
    <row r="23" spans="1:6" x14ac:dyDescent="0.2">
      <c r="A23" s="47" t="s">
        <v>383</v>
      </c>
      <c r="B23" s="185"/>
      <c r="C23" s="186"/>
      <c r="D23" s="186"/>
      <c r="E23" s="187"/>
      <c r="F23" s="49"/>
    </row>
    <row r="24" spans="1:6" x14ac:dyDescent="0.2">
      <c r="A24" s="47"/>
      <c r="B24" s="185"/>
      <c r="C24" s="186"/>
      <c r="D24" s="186"/>
      <c r="E24" s="187"/>
      <c r="F24" s="49"/>
    </row>
    <row r="25" spans="1:6" s="186" customFormat="1" ht="27" customHeight="1" x14ac:dyDescent="0.2">
      <c r="A25" s="191" t="s">
        <v>373</v>
      </c>
      <c r="B25" s="814" t="s">
        <v>439</v>
      </c>
      <c r="C25" s="815"/>
      <c r="D25" s="815"/>
      <c r="E25" s="816"/>
      <c r="F25" s="187"/>
    </row>
    <row r="26" spans="1:6" s="186" customFormat="1" ht="27" customHeight="1" x14ac:dyDescent="0.2">
      <c r="A26" s="191" t="s">
        <v>374</v>
      </c>
      <c r="B26" s="814" t="s">
        <v>440</v>
      </c>
      <c r="C26" s="815"/>
      <c r="D26" s="815"/>
      <c r="E26" s="816"/>
      <c r="F26" s="187"/>
    </row>
    <row r="27" spans="1:6" s="186" customFormat="1" ht="27" customHeight="1" x14ac:dyDescent="0.2">
      <c r="A27" s="191" t="s">
        <v>375</v>
      </c>
      <c r="B27" s="814" t="s">
        <v>441</v>
      </c>
      <c r="C27" s="815"/>
      <c r="D27" s="815"/>
      <c r="E27" s="816"/>
      <c r="F27" s="187"/>
    </row>
    <row r="28" spans="1:6" s="186" customFormat="1" ht="27" customHeight="1" x14ac:dyDescent="0.2">
      <c r="A28" s="191" t="s">
        <v>376</v>
      </c>
      <c r="B28" s="814" t="s">
        <v>442</v>
      </c>
      <c r="C28" s="815"/>
      <c r="D28" s="815"/>
      <c r="E28" s="816"/>
      <c r="F28" s="187"/>
    </row>
    <row r="29" spans="1:6" s="186" customFormat="1" ht="27" customHeight="1" x14ac:dyDescent="0.2">
      <c r="A29" s="191" t="s">
        <v>377</v>
      </c>
      <c r="B29" s="814" t="s">
        <v>443</v>
      </c>
      <c r="C29" s="815"/>
      <c r="D29" s="815"/>
      <c r="E29" s="816"/>
      <c r="F29" s="187"/>
    </row>
    <row r="30" spans="1:6" x14ac:dyDescent="0.2">
      <c r="A30" s="47"/>
      <c r="B30" s="185"/>
      <c r="C30" s="186"/>
      <c r="D30" s="186"/>
      <c r="E30" s="187"/>
      <c r="F30" s="49"/>
    </row>
    <row r="31" spans="1:6" x14ac:dyDescent="0.2">
      <c r="A31" s="47" t="s">
        <v>15</v>
      </c>
      <c r="B31" s="185"/>
      <c r="C31" s="186"/>
      <c r="D31" s="186"/>
      <c r="E31" s="187"/>
      <c r="F31" s="49"/>
    </row>
    <row r="32" spans="1:6" x14ac:dyDescent="0.2">
      <c r="A32" s="47"/>
      <c r="B32" s="185"/>
      <c r="C32" s="186"/>
      <c r="D32" s="186"/>
      <c r="E32" s="187"/>
      <c r="F32" s="49"/>
    </row>
    <row r="33" spans="1:6" s="186" customFormat="1" ht="27" customHeight="1" x14ac:dyDescent="0.2">
      <c r="A33" s="191" t="s">
        <v>378</v>
      </c>
      <c r="B33" s="814" t="s">
        <v>444</v>
      </c>
      <c r="C33" s="815"/>
      <c r="D33" s="815"/>
      <c r="E33" s="816"/>
      <c r="F33" s="187"/>
    </row>
    <row r="34" spans="1:6" s="186" customFormat="1" ht="27" customHeight="1" x14ac:dyDescent="0.2">
      <c r="A34" s="191" t="s">
        <v>379</v>
      </c>
      <c r="B34" s="814" t="s">
        <v>445</v>
      </c>
      <c r="C34" s="815"/>
      <c r="D34" s="815"/>
      <c r="E34" s="816"/>
      <c r="F34" s="187"/>
    </row>
  </sheetData>
  <mergeCells count="18">
    <mergeCell ref="B33:E33"/>
    <mergeCell ref="B34:E34"/>
    <mergeCell ref="B9:E9"/>
    <mergeCell ref="B10:E10"/>
    <mergeCell ref="B11:E11"/>
    <mergeCell ref="B15:E15"/>
    <mergeCell ref="B21:E21"/>
    <mergeCell ref="B25:E25"/>
    <mergeCell ref="B26:E26"/>
    <mergeCell ref="B27:E27"/>
    <mergeCell ref="B28:E28"/>
    <mergeCell ref="B29:E29"/>
    <mergeCell ref="B20:E20"/>
    <mergeCell ref="B5:E5"/>
    <mergeCell ref="B12:E12"/>
    <mergeCell ref="B13:E13"/>
    <mergeCell ref="B14:E14"/>
    <mergeCell ref="B19:E19"/>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N18"/>
  <sheetViews>
    <sheetView tabSelected="1" topLeftCell="B1" zoomScaleNormal="100" zoomScaleSheetLayoutView="70" zoomScalePageLayoutView="80" workbookViewId="0">
      <selection activeCell="D23" sqref="D23"/>
    </sheetView>
  </sheetViews>
  <sheetFormatPr baseColWidth="10" defaultColWidth="2" defaultRowHeight="11.25" x14ac:dyDescent="0.2"/>
  <cols>
    <col min="1" max="1" width="18.5703125" style="31" customWidth="1"/>
    <col min="2" max="2" width="9.85546875" style="31" customWidth="1"/>
    <col min="3" max="3" width="22.28515625" style="31" customWidth="1"/>
    <col min="4" max="4" width="39.140625" style="31" customWidth="1"/>
    <col min="5" max="5" width="7.140625" style="31" customWidth="1"/>
    <col min="6" max="6" width="7.85546875" style="31" customWidth="1"/>
    <col min="7" max="7" width="25.5703125" style="31" customWidth="1"/>
    <col min="8" max="8" width="26.140625" style="31" customWidth="1"/>
    <col min="9" max="9" width="7.5703125" style="31" customWidth="1"/>
    <col min="10" max="10" width="8.85546875" style="31" customWidth="1"/>
    <col min="11" max="11" width="6.85546875" style="31" customWidth="1"/>
    <col min="12" max="12" width="10.5703125" style="31" customWidth="1"/>
    <col min="13" max="14" width="7" style="31" customWidth="1"/>
    <col min="15" max="15" width="8.7109375" style="31" customWidth="1"/>
    <col min="16" max="16384" width="2" style="31"/>
  </cols>
  <sheetData>
    <row r="1" spans="1:14" s="338" customFormat="1" ht="12.75" x14ac:dyDescent="0.2">
      <c r="A1" s="605" t="s">
        <v>336</v>
      </c>
      <c r="B1" s="198"/>
      <c r="C1" s="337"/>
    </row>
    <row r="2" spans="1:14" s="338" customFormat="1" ht="12" x14ac:dyDescent="0.2">
      <c r="A2" s="219" t="s">
        <v>4517</v>
      </c>
      <c r="B2" s="339"/>
      <c r="C2" s="339"/>
    </row>
    <row r="3" spans="1:14" s="30" customFormat="1" ht="22.5" customHeight="1" x14ac:dyDescent="0.2">
      <c r="A3" s="820" t="s">
        <v>278</v>
      </c>
      <c r="B3" s="820" t="s">
        <v>282</v>
      </c>
      <c r="C3" s="820" t="s">
        <v>281</v>
      </c>
      <c r="D3" s="820" t="s">
        <v>279</v>
      </c>
      <c r="E3" s="820" t="s">
        <v>255</v>
      </c>
      <c r="F3" s="820" t="s">
        <v>256</v>
      </c>
      <c r="G3" s="820" t="s">
        <v>121</v>
      </c>
      <c r="H3" s="820" t="s">
        <v>257</v>
      </c>
      <c r="I3" s="820">
        <v>2019</v>
      </c>
      <c r="J3" s="820"/>
      <c r="K3" s="820">
        <v>2020</v>
      </c>
      <c r="L3" s="820"/>
      <c r="M3" s="810">
        <v>2021</v>
      </c>
      <c r="N3" s="810">
        <v>2022</v>
      </c>
    </row>
    <row r="4" spans="1:14" s="30" customFormat="1" ht="24" x14ac:dyDescent="0.2">
      <c r="A4" s="820"/>
      <c r="B4" s="820"/>
      <c r="C4" s="820"/>
      <c r="D4" s="820"/>
      <c r="E4" s="820"/>
      <c r="F4" s="820"/>
      <c r="G4" s="820"/>
      <c r="H4" s="820"/>
      <c r="I4" s="810" t="s">
        <v>260</v>
      </c>
      <c r="J4" s="810" t="s">
        <v>258</v>
      </c>
      <c r="K4" s="810" t="s">
        <v>260</v>
      </c>
      <c r="L4" s="810" t="s">
        <v>259</v>
      </c>
      <c r="M4" s="810" t="s">
        <v>260</v>
      </c>
      <c r="N4" s="810" t="s">
        <v>260</v>
      </c>
    </row>
    <row r="5" spans="1:14" s="55" customFormat="1" ht="34.5" customHeight="1" x14ac:dyDescent="0.2">
      <c r="A5" s="821" t="s">
        <v>4489</v>
      </c>
      <c r="B5" s="821" t="s">
        <v>280</v>
      </c>
      <c r="C5" s="822" t="s">
        <v>6841</v>
      </c>
      <c r="D5" s="806" t="s">
        <v>4490</v>
      </c>
      <c r="E5" s="341">
        <v>0.36</v>
      </c>
      <c r="F5" s="340">
        <v>0.6</v>
      </c>
      <c r="G5" s="806" t="s">
        <v>4491</v>
      </c>
      <c r="H5" s="807" t="s">
        <v>4492</v>
      </c>
      <c r="I5" s="341">
        <v>0.5</v>
      </c>
      <c r="J5" s="342">
        <v>0.48699999999999999</v>
      </c>
      <c r="K5" s="340">
        <v>0.55000000000000004</v>
      </c>
      <c r="L5" s="343" t="s">
        <v>4493</v>
      </c>
      <c r="M5" s="340">
        <v>0.6</v>
      </c>
      <c r="N5" s="340">
        <v>0.65</v>
      </c>
    </row>
    <row r="6" spans="1:14" s="55" customFormat="1" ht="42.75" customHeight="1" x14ac:dyDescent="0.2">
      <c r="A6" s="821"/>
      <c r="B6" s="821"/>
      <c r="C6" s="822"/>
      <c r="D6" s="806" t="s">
        <v>4494</v>
      </c>
      <c r="E6" s="341">
        <v>0.75</v>
      </c>
      <c r="F6" s="340">
        <v>0.83</v>
      </c>
      <c r="G6" s="806" t="s">
        <v>4491</v>
      </c>
      <c r="H6" s="807" t="s">
        <v>4492</v>
      </c>
      <c r="I6" s="341">
        <v>0.81</v>
      </c>
      <c r="J6" s="342">
        <v>0.47899999999999998</v>
      </c>
      <c r="K6" s="340">
        <v>0.82</v>
      </c>
      <c r="L6" s="343" t="s">
        <v>4493</v>
      </c>
      <c r="M6" s="340">
        <v>0.83</v>
      </c>
      <c r="N6" s="340">
        <v>0.84</v>
      </c>
    </row>
    <row r="7" spans="1:14" s="55" customFormat="1" ht="42.75" customHeight="1" x14ac:dyDescent="0.2">
      <c r="A7" s="821"/>
      <c r="B7" s="821"/>
      <c r="C7" s="822"/>
      <c r="D7" s="806" t="s">
        <v>4495</v>
      </c>
      <c r="E7" s="341">
        <v>0.75</v>
      </c>
      <c r="F7" s="340">
        <v>0.78</v>
      </c>
      <c r="G7" s="806" t="s">
        <v>4491</v>
      </c>
      <c r="H7" s="807" t="s">
        <v>4492</v>
      </c>
      <c r="I7" s="341">
        <v>0.76</v>
      </c>
      <c r="J7" s="342">
        <v>0.68899999999999995</v>
      </c>
      <c r="K7" s="340">
        <v>0.77</v>
      </c>
      <c r="L7" s="343" t="s">
        <v>4493</v>
      </c>
      <c r="M7" s="340">
        <v>0.78</v>
      </c>
      <c r="N7" s="340">
        <v>0.79</v>
      </c>
    </row>
    <row r="8" spans="1:14" s="55" customFormat="1" ht="42.75" customHeight="1" x14ac:dyDescent="0.2">
      <c r="A8" s="821"/>
      <c r="B8" s="821" t="s">
        <v>4496</v>
      </c>
      <c r="C8" s="822" t="s">
        <v>4497</v>
      </c>
      <c r="D8" s="806" t="s">
        <v>4498</v>
      </c>
      <c r="E8" s="807" t="s">
        <v>4499</v>
      </c>
      <c r="F8" s="340">
        <v>0.82</v>
      </c>
      <c r="G8" s="806" t="s">
        <v>4500</v>
      </c>
      <c r="H8" s="807" t="s">
        <v>4501</v>
      </c>
      <c r="I8" s="341">
        <v>0.78</v>
      </c>
      <c r="J8" s="342">
        <v>0.51700000000000002</v>
      </c>
      <c r="K8" s="341">
        <v>0.8</v>
      </c>
      <c r="L8" s="344">
        <v>0.8</v>
      </c>
      <c r="M8" s="340">
        <v>0.82</v>
      </c>
      <c r="N8" s="340">
        <v>0.84</v>
      </c>
    </row>
    <row r="9" spans="1:14" s="55" customFormat="1" ht="43.5" customHeight="1" x14ac:dyDescent="0.2">
      <c r="A9" s="821"/>
      <c r="B9" s="821"/>
      <c r="C9" s="822"/>
      <c r="D9" s="806" t="s">
        <v>4502</v>
      </c>
      <c r="E9" s="807" t="s">
        <v>4499</v>
      </c>
      <c r="F9" s="340">
        <v>0.6</v>
      </c>
      <c r="G9" s="806" t="s">
        <v>4500</v>
      </c>
      <c r="H9" s="807" t="s">
        <v>4503</v>
      </c>
      <c r="I9" s="341">
        <v>0.4</v>
      </c>
      <c r="J9" s="341">
        <v>0.36</v>
      </c>
      <c r="K9" s="341">
        <v>0.5</v>
      </c>
      <c r="L9" s="344">
        <v>0.307</v>
      </c>
      <c r="M9" s="340">
        <v>0.6</v>
      </c>
      <c r="N9" s="340">
        <v>0.7</v>
      </c>
    </row>
    <row r="10" spans="1:14" s="55" customFormat="1" ht="34.5" customHeight="1" x14ac:dyDescent="0.2">
      <c r="A10" s="821"/>
      <c r="B10" s="808" t="s">
        <v>4504</v>
      </c>
      <c r="C10" s="809" t="s">
        <v>4505</v>
      </c>
      <c r="D10" s="806" t="s">
        <v>4506</v>
      </c>
      <c r="E10" s="807" t="s">
        <v>4499</v>
      </c>
      <c r="F10" s="340">
        <v>0.2</v>
      </c>
      <c r="G10" s="806" t="s">
        <v>4507</v>
      </c>
      <c r="H10" s="807" t="s">
        <v>4508</v>
      </c>
      <c r="I10" s="341">
        <v>0.1</v>
      </c>
      <c r="J10" s="341">
        <v>0.02</v>
      </c>
      <c r="K10" s="341">
        <v>0.15</v>
      </c>
      <c r="L10" s="344">
        <v>0.15</v>
      </c>
      <c r="M10" s="340">
        <v>0.2</v>
      </c>
      <c r="N10" s="340">
        <v>0.25</v>
      </c>
    </row>
    <row r="11" spans="1:14" s="55" customFormat="1" ht="34.5" customHeight="1" x14ac:dyDescent="0.2">
      <c r="A11" s="821"/>
      <c r="B11" s="808" t="s">
        <v>4509</v>
      </c>
      <c r="C11" s="809" t="s">
        <v>4510</v>
      </c>
      <c r="D11" s="806" t="s">
        <v>4511</v>
      </c>
      <c r="E11" s="807" t="s">
        <v>4499</v>
      </c>
      <c r="F11" s="340">
        <v>0.62</v>
      </c>
      <c r="G11" s="806" t="s">
        <v>4500</v>
      </c>
      <c r="H11" s="807" t="s">
        <v>4512</v>
      </c>
      <c r="I11" s="341">
        <v>0.31</v>
      </c>
      <c r="J11" s="341">
        <v>0.35</v>
      </c>
      <c r="K11" s="340">
        <v>0.46</v>
      </c>
      <c r="L11" s="344">
        <v>0.42599999999999999</v>
      </c>
      <c r="M11" s="340">
        <v>0.62</v>
      </c>
      <c r="N11" s="340">
        <v>0.77</v>
      </c>
    </row>
    <row r="12" spans="1:14" s="55" customFormat="1" ht="12.75" x14ac:dyDescent="0.2">
      <c r="A12"/>
      <c r="B12"/>
      <c r="C12"/>
      <c r="D12"/>
      <c r="E12"/>
      <c r="F12"/>
      <c r="G12"/>
      <c r="H12"/>
      <c r="I12"/>
      <c r="J12"/>
      <c r="K12"/>
      <c r="L12"/>
      <c r="M12"/>
      <c r="N12"/>
    </row>
    <row r="13" spans="1:14" s="55" customFormat="1" ht="17.25" customHeight="1" x14ac:dyDescent="0.2">
      <c r="A13" s="817" t="s">
        <v>4513</v>
      </c>
      <c r="B13" s="818"/>
      <c r="C13" s="818"/>
      <c r="D13" s="818"/>
      <c r="E13" s="818"/>
      <c r="F13" s="818"/>
      <c r="G13" s="818"/>
      <c r="H13" s="818"/>
      <c r="I13" s="818"/>
      <c r="J13" s="818"/>
      <c r="K13" s="818"/>
      <c r="L13" s="818"/>
      <c r="M13" s="818"/>
      <c r="N13" s="819"/>
    </row>
    <row r="14" spans="1:14" s="55" customFormat="1" x14ac:dyDescent="0.2">
      <c r="A14" s="817" t="s">
        <v>4514</v>
      </c>
      <c r="B14" s="818"/>
      <c r="C14" s="818"/>
      <c r="D14" s="818"/>
      <c r="E14" s="818"/>
      <c r="F14" s="818"/>
      <c r="G14" s="818"/>
      <c r="H14" s="818"/>
      <c r="I14" s="818"/>
      <c r="J14" s="818"/>
      <c r="K14" s="818"/>
      <c r="L14" s="818"/>
      <c r="M14" s="818"/>
      <c r="N14" s="819"/>
    </row>
    <row r="15" spans="1:14" s="55" customFormat="1" x14ac:dyDescent="0.2">
      <c r="A15" s="817" t="s">
        <v>4515</v>
      </c>
      <c r="B15" s="818"/>
      <c r="C15" s="818"/>
      <c r="D15" s="818"/>
      <c r="E15" s="818"/>
      <c r="F15" s="818"/>
      <c r="G15" s="818"/>
      <c r="H15" s="818"/>
      <c r="I15" s="818"/>
      <c r="J15" s="818"/>
      <c r="K15" s="818"/>
      <c r="L15" s="818"/>
      <c r="M15" s="818"/>
      <c r="N15" s="819"/>
    </row>
    <row r="16" spans="1:14" s="55" customFormat="1" ht="14.25" customHeight="1" x14ac:dyDescent="0.2">
      <c r="A16" s="817" t="s">
        <v>4516</v>
      </c>
      <c r="B16" s="818"/>
      <c r="C16" s="818"/>
      <c r="D16" s="818"/>
      <c r="E16" s="818"/>
      <c r="F16" s="818"/>
      <c r="G16" s="818"/>
      <c r="H16" s="818"/>
      <c r="I16" s="818"/>
      <c r="J16" s="818"/>
      <c r="K16" s="818"/>
      <c r="L16" s="818"/>
      <c r="M16" s="818"/>
      <c r="N16" s="819"/>
    </row>
    <row r="17" spans="1:14" s="55" customFormat="1" ht="12.75" x14ac:dyDescent="0.2">
      <c r="A17"/>
      <c r="B17"/>
      <c r="C17"/>
      <c r="D17"/>
      <c r="E17"/>
      <c r="F17"/>
      <c r="G17"/>
      <c r="H17"/>
      <c r="I17"/>
      <c r="J17"/>
      <c r="K17"/>
      <c r="L17"/>
      <c r="M17"/>
      <c r="N17"/>
    </row>
    <row r="18" spans="1:14" s="55" customFormat="1" ht="12.75" x14ac:dyDescent="0.2">
      <c r="A18"/>
      <c r="B18"/>
      <c r="C18"/>
      <c r="D18"/>
      <c r="E18"/>
      <c r="F18"/>
      <c r="G18"/>
      <c r="H18"/>
      <c r="I18"/>
      <c r="J18"/>
      <c r="K18"/>
      <c r="L18"/>
      <c r="M18"/>
      <c r="N18"/>
    </row>
  </sheetData>
  <mergeCells count="19">
    <mergeCell ref="F3:F4"/>
    <mergeCell ref="A13:N13"/>
    <mergeCell ref="A14:N14"/>
    <mergeCell ref="A15:N15"/>
    <mergeCell ref="A16:N16"/>
    <mergeCell ref="G3:G4"/>
    <mergeCell ref="H3:H4"/>
    <mergeCell ref="I3:J3"/>
    <mergeCell ref="K3:L3"/>
    <mergeCell ref="A5:A11"/>
    <mergeCell ref="B5:B7"/>
    <mergeCell ref="C5:C7"/>
    <mergeCell ref="B8:B9"/>
    <mergeCell ref="C8:C9"/>
    <mergeCell ref="A3:A4"/>
    <mergeCell ref="B3:B4"/>
    <mergeCell ref="C3:C4"/>
    <mergeCell ref="D3:D4"/>
    <mergeCell ref="E3:E4"/>
  </mergeCells>
  <printOptions horizontalCentered="1"/>
  <pageMargins left="0.62992125984251968" right="0.62992125984251968" top="0.74803149606299213" bottom="0.74803149606299213" header="0.31496062992125984" footer="0.31496062992125984"/>
  <pageSetup paperSize="9" scale="63"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J137"/>
  <sheetViews>
    <sheetView zoomScaleNormal="100" workbookViewId="0">
      <selection activeCell="M61" sqref="M61"/>
    </sheetView>
  </sheetViews>
  <sheetFormatPr baseColWidth="10" defaultColWidth="11.28515625" defaultRowHeight="12.75" x14ac:dyDescent="0.2"/>
  <cols>
    <col min="1" max="1" width="62" customWidth="1"/>
    <col min="2" max="2" width="13" customWidth="1"/>
    <col min="3" max="3" width="12.28515625" customWidth="1"/>
    <col min="4" max="4" width="12.85546875" customWidth="1"/>
    <col min="5" max="5" width="12.28515625" bestFit="1" customWidth="1"/>
  </cols>
  <sheetData>
    <row r="1" spans="1:6" x14ac:dyDescent="0.2">
      <c r="A1" s="53" t="s">
        <v>384</v>
      </c>
    </row>
    <row r="2" spans="1:6" x14ac:dyDescent="0.2">
      <c r="A2" s="54" t="s">
        <v>4518</v>
      </c>
      <c r="D2" s="88"/>
      <c r="E2" s="198"/>
    </row>
    <row r="3" spans="1:6" x14ac:dyDescent="0.2">
      <c r="A3" s="54"/>
    </row>
    <row r="4" spans="1:6" x14ac:dyDescent="0.2">
      <c r="A4" s="54" t="s">
        <v>446</v>
      </c>
    </row>
    <row r="5" spans="1:6" s="84" customFormat="1" ht="28.35" customHeight="1" x14ac:dyDescent="0.2">
      <c r="A5" s="96" t="s">
        <v>318</v>
      </c>
      <c r="B5" s="97">
        <v>2019</v>
      </c>
      <c r="C5" s="97">
        <v>2020</v>
      </c>
      <c r="D5" s="97">
        <v>2021</v>
      </c>
    </row>
    <row r="6" spans="1:6" s="88" customFormat="1" x14ac:dyDescent="0.2">
      <c r="A6" s="87" t="s">
        <v>315</v>
      </c>
      <c r="B6" s="192">
        <v>98734160</v>
      </c>
      <c r="C6" s="193">
        <v>112909716</v>
      </c>
      <c r="D6" s="192">
        <v>129206666</v>
      </c>
    </row>
    <row r="7" spans="1:6" s="88" customFormat="1" x14ac:dyDescent="0.2">
      <c r="A7" s="87" t="s">
        <v>316</v>
      </c>
      <c r="B7" s="192">
        <v>485060631</v>
      </c>
      <c r="C7" s="193">
        <v>511659944</v>
      </c>
      <c r="D7" s="192">
        <v>495613001</v>
      </c>
    </row>
    <row r="8" spans="1:6" s="88" customFormat="1" x14ac:dyDescent="0.2">
      <c r="A8" s="87" t="s">
        <v>317</v>
      </c>
      <c r="B8" s="87"/>
      <c r="C8" s="87"/>
      <c r="D8" s="87"/>
    </row>
    <row r="9" spans="1:6" s="93" customFormat="1" ht="28.35" customHeight="1" x14ac:dyDescent="0.2">
      <c r="A9" s="94" t="s">
        <v>309</v>
      </c>
      <c r="B9" s="194">
        <f>B7+B6</f>
        <v>583794791</v>
      </c>
      <c r="C9" s="194">
        <f>C7+C6</f>
        <v>624569660</v>
      </c>
      <c r="D9" s="194">
        <f>D7+D6</f>
        <v>624819667</v>
      </c>
    </row>
    <row r="11" spans="1:6" s="84" customFormat="1" ht="28.35" customHeight="1" x14ac:dyDescent="0.2">
      <c r="A11" s="96" t="s">
        <v>319</v>
      </c>
      <c r="B11" s="97">
        <v>2019</v>
      </c>
      <c r="C11" s="97" t="s">
        <v>385</v>
      </c>
      <c r="D11" s="97" t="s">
        <v>386</v>
      </c>
    </row>
    <row r="12" spans="1:6" s="88" customFormat="1" x14ac:dyDescent="0.2">
      <c r="A12" s="87" t="s">
        <v>315</v>
      </c>
      <c r="B12" s="195">
        <v>139253057</v>
      </c>
      <c r="C12" s="192">
        <v>139195949</v>
      </c>
      <c r="D12" s="192">
        <v>129206666</v>
      </c>
    </row>
    <row r="13" spans="1:6" s="88" customFormat="1" x14ac:dyDescent="0.2">
      <c r="A13" s="87" t="s">
        <v>316</v>
      </c>
      <c r="B13" s="195">
        <v>640613756</v>
      </c>
      <c r="C13" s="192">
        <f>687699236+9162079+10000000</f>
        <v>706861315</v>
      </c>
      <c r="D13" s="192">
        <f>495613001+75000000+30000000+36074836+27669522</f>
        <v>664357359</v>
      </c>
    </row>
    <row r="14" spans="1:6" s="88" customFormat="1" x14ac:dyDescent="0.2">
      <c r="A14" s="87" t="s">
        <v>317</v>
      </c>
      <c r="B14" s="87"/>
      <c r="C14" s="87"/>
      <c r="D14" s="87"/>
    </row>
    <row r="15" spans="1:6" s="93" customFormat="1" ht="28.35" customHeight="1" x14ac:dyDescent="0.2">
      <c r="A15" s="94" t="s">
        <v>310</v>
      </c>
      <c r="B15" s="196">
        <f>B12+B13</f>
        <v>779866813</v>
      </c>
      <c r="C15" s="196">
        <f>C12+C13</f>
        <v>846057264</v>
      </c>
      <c r="D15" s="196">
        <f>D12+D13</f>
        <v>793564025</v>
      </c>
      <c r="F15" s="811"/>
    </row>
    <row r="17" spans="1:10" s="84" customFormat="1" ht="28.35" customHeight="1" x14ac:dyDescent="0.2">
      <c r="A17" s="96" t="s">
        <v>320</v>
      </c>
      <c r="B17" s="97">
        <v>2019</v>
      </c>
      <c r="C17" s="97" t="s">
        <v>385</v>
      </c>
      <c r="D17" s="97" t="s">
        <v>386</v>
      </c>
    </row>
    <row r="18" spans="1:10" s="88" customFormat="1" x14ac:dyDescent="0.2">
      <c r="A18" s="87" t="s">
        <v>315</v>
      </c>
      <c r="B18" s="195">
        <v>132893002.05</v>
      </c>
      <c r="C18" s="195">
        <f>139195949-2873</f>
        <v>139193076</v>
      </c>
      <c r="D18" s="192">
        <v>129206666</v>
      </c>
    </row>
    <row r="19" spans="1:10" s="88" customFormat="1" x14ac:dyDescent="0.2">
      <c r="A19" s="87" t="s">
        <v>316</v>
      </c>
      <c r="B19" s="195">
        <v>548736547.02999997</v>
      </c>
      <c r="C19" s="193">
        <v>658861315</v>
      </c>
      <c r="D19" s="192">
        <f>495613001+75000000+30000000+36074836+27669522</f>
        <v>664357359</v>
      </c>
      <c r="E19" s="813"/>
    </row>
    <row r="20" spans="1:10" s="88" customFormat="1" x14ac:dyDescent="0.2">
      <c r="A20" s="87" t="s">
        <v>317</v>
      </c>
      <c r="B20" s="87"/>
      <c r="C20" s="87"/>
      <c r="D20" s="87"/>
    </row>
    <row r="21" spans="1:10" s="93" customFormat="1" ht="28.35" customHeight="1" x14ac:dyDescent="0.2">
      <c r="A21" s="94" t="s">
        <v>311</v>
      </c>
      <c r="B21" s="196">
        <f>B18+B19</f>
        <v>681629549.07999992</v>
      </c>
      <c r="C21" s="196">
        <f>C18+C19</f>
        <v>798054391</v>
      </c>
      <c r="D21" s="196">
        <f t="shared" ref="D21" si="0">D18+D19</f>
        <v>793564025</v>
      </c>
    </row>
    <row r="22" spans="1:10" x14ac:dyDescent="0.2">
      <c r="A22" s="189" t="s">
        <v>387</v>
      </c>
      <c r="C22" s="208"/>
    </row>
    <row r="23" spans="1:10" x14ac:dyDescent="0.2">
      <c r="A23" s="190" t="s">
        <v>388</v>
      </c>
      <c r="C23" s="208"/>
    </row>
    <row r="24" spans="1:10" x14ac:dyDescent="0.2">
      <c r="C24" s="812"/>
      <c r="D24" s="198"/>
    </row>
    <row r="25" spans="1:10" x14ac:dyDescent="0.2">
      <c r="C25" s="812"/>
      <c r="J25" s="208"/>
    </row>
    <row r="26" spans="1:10" x14ac:dyDescent="0.2">
      <c r="A26" s="54" t="s">
        <v>447</v>
      </c>
    </row>
    <row r="27" spans="1:10" ht="25.5" x14ac:dyDescent="0.2">
      <c r="A27" s="96" t="s">
        <v>318</v>
      </c>
      <c r="B27" s="97">
        <v>2019</v>
      </c>
      <c r="C27" s="97">
        <v>2020</v>
      </c>
      <c r="D27" s="97">
        <v>2021</v>
      </c>
      <c r="J27" s="208"/>
    </row>
    <row r="28" spans="1:10" x14ac:dyDescent="0.2">
      <c r="A28" s="87" t="s">
        <v>315</v>
      </c>
      <c r="B28" s="192">
        <v>89904629</v>
      </c>
      <c r="C28" s="193">
        <v>110077891</v>
      </c>
      <c r="D28" s="192">
        <v>129177673</v>
      </c>
      <c r="H28" s="208"/>
      <c r="I28" s="208"/>
    </row>
    <row r="29" spans="1:10" x14ac:dyDescent="0.2">
      <c r="A29" s="87" t="s">
        <v>316</v>
      </c>
      <c r="B29" s="192">
        <v>483596222</v>
      </c>
      <c r="C29" s="193">
        <v>461878775</v>
      </c>
      <c r="D29" s="192">
        <v>427508144</v>
      </c>
      <c r="G29" s="208"/>
    </row>
    <row r="30" spans="1:10" x14ac:dyDescent="0.2">
      <c r="A30" s="87" t="s">
        <v>317</v>
      </c>
      <c r="B30" s="87"/>
      <c r="C30" s="87"/>
      <c r="D30" s="87"/>
    </row>
    <row r="31" spans="1:10" x14ac:dyDescent="0.2">
      <c r="A31" s="94" t="s">
        <v>309</v>
      </c>
      <c r="B31" s="194">
        <f>B29+B28</f>
        <v>573500851</v>
      </c>
      <c r="C31" s="194">
        <f>C29+C28</f>
        <v>571956666</v>
      </c>
      <c r="D31" s="194">
        <f>D29+D28</f>
        <v>556685817</v>
      </c>
    </row>
    <row r="33" spans="1:5" ht="25.5" x14ac:dyDescent="0.2">
      <c r="A33" s="96" t="s">
        <v>319</v>
      </c>
      <c r="B33" s="97">
        <v>2019</v>
      </c>
      <c r="C33" s="97" t="s">
        <v>385</v>
      </c>
      <c r="D33" s="97" t="s">
        <v>386</v>
      </c>
    </row>
    <row r="34" spans="1:5" x14ac:dyDescent="0.2">
      <c r="A34" s="87" t="s">
        <v>315</v>
      </c>
      <c r="B34" s="195">
        <v>125372244</v>
      </c>
      <c r="C34" s="192">
        <v>136587422</v>
      </c>
      <c r="D34" s="192">
        <v>129177673</v>
      </c>
    </row>
    <row r="35" spans="1:5" x14ac:dyDescent="0.2">
      <c r="A35" s="87" t="s">
        <v>316</v>
      </c>
      <c r="B35" s="195">
        <v>547214618</v>
      </c>
      <c r="C35" s="192">
        <f>553527052+9162079</f>
        <v>562689131</v>
      </c>
      <c r="D35" s="192">
        <f>427508144+30000000+36074836+27669522</f>
        <v>521252502</v>
      </c>
      <c r="E35" s="812"/>
    </row>
    <row r="36" spans="1:5" x14ac:dyDescent="0.2">
      <c r="A36" s="87" t="s">
        <v>317</v>
      </c>
      <c r="B36" s="87"/>
      <c r="C36" s="87"/>
      <c r="D36" s="87"/>
    </row>
    <row r="37" spans="1:5" x14ac:dyDescent="0.2">
      <c r="A37" s="94" t="s">
        <v>310</v>
      </c>
      <c r="B37" s="196">
        <f>B34+B35</f>
        <v>672586862</v>
      </c>
      <c r="C37" s="196">
        <f>C34+C35</f>
        <v>699276553</v>
      </c>
      <c r="D37" s="196">
        <f>D34+D35</f>
        <v>650430175</v>
      </c>
    </row>
    <row r="39" spans="1:5" ht="25.5" x14ac:dyDescent="0.2">
      <c r="A39" s="96" t="s">
        <v>320</v>
      </c>
      <c r="B39" s="97">
        <v>2019</v>
      </c>
      <c r="C39" s="97" t="s">
        <v>385</v>
      </c>
      <c r="D39" s="97" t="s">
        <v>386</v>
      </c>
    </row>
    <row r="40" spans="1:5" x14ac:dyDescent="0.2">
      <c r="A40" s="87" t="s">
        <v>315</v>
      </c>
      <c r="B40" s="195">
        <v>123190959.48999999</v>
      </c>
      <c r="C40" s="192">
        <f>C34</f>
        <v>136587422</v>
      </c>
      <c r="D40" s="192">
        <v>129177673</v>
      </c>
    </row>
    <row r="41" spans="1:5" x14ac:dyDescent="0.2">
      <c r="A41" s="87" t="s">
        <v>316</v>
      </c>
      <c r="B41" s="195">
        <v>491221679.74000001</v>
      </c>
      <c r="C41" s="192">
        <v>552689131</v>
      </c>
      <c r="D41" s="192">
        <f>427508144+30000000+36074836+27669522</f>
        <v>521252502</v>
      </c>
      <c r="E41" s="812"/>
    </row>
    <row r="42" spans="1:5" x14ac:dyDescent="0.2">
      <c r="A42" s="87" t="s">
        <v>317</v>
      </c>
      <c r="B42" s="87"/>
      <c r="C42" s="87"/>
      <c r="D42" s="87"/>
    </row>
    <row r="43" spans="1:5" x14ac:dyDescent="0.2">
      <c r="A43" s="94" t="s">
        <v>311</v>
      </c>
      <c r="B43" s="196">
        <f>B40+B41</f>
        <v>614412639.23000002</v>
      </c>
      <c r="C43" s="196">
        <f t="shared" ref="C43:D43" si="1">C40+C41</f>
        <v>689276553</v>
      </c>
      <c r="D43" s="196">
        <f t="shared" si="1"/>
        <v>650430175</v>
      </c>
    </row>
    <row r="44" spans="1:5" x14ac:dyDescent="0.2">
      <c r="A44" s="189" t="s">
        <v>387</v>
      </c>
    </row>
    <row r="45" spans="1:5" x14ac:dyDescent="0.2">
      <c r="A45" s="190" t="s">
        <v>388</v>
      </c>
    </row>
    <row r="46" spans="1:5" x14ac:dyDescent="0.2">
      <c r="C46" s="812"/>
    </row>
    <row r="49" spans="1:4" x14ac:dyDescent="0.2">
      <c r="A49" s="54" t="s">
        <v>448</v>
      </c>
    </row>
    <row r="50" spans="1:4" ht="25.5" x14ac:dyDescent="0.2">
      <c r="A50" s="96" t="s">
        <v>318</v>
      </c>
      <c r="B50" s="97">
        <v>2019</v>
      </c>
      <c r="C50" s="97">
        <v>2020</v>
      </c>
      <c r="D50" s="97">
        <v>2021</v>
      </c>
    </row>
    <row r="51" spans="1:4" x14ac:dyDescent="0.2">
      <c r="A51" s="87" t="s">
        <v>315</v>
      </c>
      <c r="B51" s="192">
        <v>8829531</v>
      </c>
      <c r="C51" s="193">
        <v>2831825</v>
      </c>
      <c r="D51" s="192">
        <v>28993</v>
      </c>
    </row>
    <row r="52" spans="1:4" x14ac:dyDescent="0.2">
      <c r="A52" s="87" t="s">
        <v>316</v>
      </c>
      <c r="B52" s="192">
        <v>0</v>
      </c>
      <c r="C52" s="193">
        <v>12600000</v>
      </c>
      <c r="D52" s="192">
        <v>1431586</v>
      </c>
    </row>
    <row r="53" spans="1:4" x14ac:dyDescent="0.2">
      <c r="A53" s="87" t="s">
        <v>317</v>
      </c>
      <c r="B53" s="87"/>
      <c r="C53" s="87"/>
      <c r="D53" s="87"/>
    </row>
    <row r="54" spans="1:4" x14ac:dyDescent="0.2">
      <c r="A54" s="94" t="s">
        <v>309</v>
      </c>
      <c r="B54" s="194">
        <f>B52+B51</f>
        <v>8829531</v>
      </c>
      <c r="C54" s="194">
        <f>C52+C51</f>
        <v>15431825</v>
      </c>
      <c r="D54" s="194">
        <f>D52+D51</f>
        <v>1460579</v>
      </c>
    </row>
    <row r="56" spans="1:4" ht="25.5" x14ac:dyDescent="0.2">
      <c r="A56" s="96" t="s">
        <v>319</v>
      </c>
      <c r="B56" s="97">
        <v>2019</v>
      </c>
      <c r="C56" s="97" t="s">
        <v>385</v>
      </c>
      <c r="D56" s="97" t="s">
        <v>386</v>
      </c>
    </row>
    <row r="57" spans="1:4" x14ac:dyDescent="0.2">
      <c r="A57" s="87" t="s">
        <v>315</v>
      </c>
      <c r="B57" s="195">
        <v>11133292</v>
      </c>
      <c r="C57" s="192">
        <v>2608527</v>
      </c>
      <c r="D57" s="192">
        <v>28993</v>
      </c>
    </row>
    <row r="58" spans="1:4" x14ac:dyDescent="0.2">
      <c r="A58" s="87" t="s">
        <v>316</v>
      </c>
      <c r="B58" s="195">
        <v>3420511</v>
      </c>
      <c r="C58" s="192">
        <v>12823298</v>
      </c>
      <c r="D58" s="192">
        <v>1431586</v>
      </c>
    </row>
    <row r="59" spans="1:4" x14ac:dyDescent="0.2">
      <c r="A59" s="87" t="s">
        <v>317</v>
      </c>
      <c r="B59" s="87"/>
      <c r="C59" s="87"/>
      <c r="D59" s="87"/>
    </row>
    <row r="60" spans="1:4" x14ac:dyDescent="0.2">
      <c r="A60" s="94" t="s">
        <v>310</v>
      </c>
      <c r="B60" s="196">
        <f>B57+B58</f>
        <v>14553803</v>
      </c>
      <c r="C60" s="196">
        <f>C57+C58</f>
        <v>15431825</v>
      </c>
      <c r="D60" s="196">
        <f>D57+D58</f>
        <v>1460579</v>
      </c>
    </row>
    <row r="62" spans="1:4" ht="25.5" x14ac:dyDescent="0.2">
      <c r="A62" s="96" t="s">
        <v>320</v>
      </c>
      <c r="B62" s="97">
        <v>2019</v>
      </c>
      <c r="C62" s="97" t="s">
        <v>385</v>
      </c>
      <c r="D62" s="97" t="s">
        <v>386</v>
      </c>
    </row>
    <row r="63" spans="1:4" x14ac:dyDescent="0.2">
      <c r="A63" s="87" t="s">
        <v>315</v>
      </c>
      <c r="B63" s="195">
        <v>7166749.04</v>
      </c>
      <c r="C63" s="192">
        <f>C57-2873</f>
        <v>2605654</v>
      </c>
      <c r="D63" s="192">
        <v>28993</v>
      </c>
    </row>
    <row r="64" spans="1:4" x14ac:dyDescent="0.2">
      <c r="A64" s="87" t="s">
        <v>316</v>
      </c>
      <c r="B64" s="195">
        <v>3346191.55</v>
      </c>
      <c r="C64" s="192">
        <f>C58-9000000</f>
        <v>3823298</v>
      </c>
      <c r="D64" s="192">
        <v>1431586</v>
      </c>
    </row>
    <row r="65" spans="1:4" x14ac:dyDescent="0.2">
      <c r="A65" s="87" t="s">
        <v>317</v>
      </c>
      <c r="B65" s="87"/>
      <c r="C65" s="87"/>
      <c r="D65" s="87"/>
    </row>
    <row r="66" spans="1:4" x14ac:dyDescent="0.2">
      <c r="A66" s="94" t="s">
        <v>311</v>
      </c>
      <c r="B66" s="196">
        <f>B63+B64</f>
        <v>10512940.59</v>
      </c>
      <c r="C66" s="196">
        <f t="shared" ref="C66:D66" si="2">C63+C64</f>
        <v>6428952</v>
      </c>
      <c r="D66" s="196">
        <f t="shared" si="2"/>
        <v>1460579</v>
      </c>
    </row>
    <row r="67" spans="1:4" x14ac:dyDescent="0.2">
      <c r="A67" s="189" t="s">
        <v>387</v>
      </c>
    </row>
    <row r="68" spans="1:4" x14ac:dyDescent="0.2">
      <c r="A68" s="190" t="s">
        <v>388</v>
      </c>
      <c r="C68" s="208"/>
    </row>
    <row r="71" spans="1:4" x14ac:dyDescent="0.2">
      <c r="A71" s="54" t="s">
        <v>449</v>
      </c>
    </row>
    <row r="72" spans="1:4" ht="25.5" x14ac:dyDescent="0.2">
      <c r="A72" s="96" t="s">
        <v>318</v>
      </c>
      <c r="B72" s="97">
        <v>2019</v>
      </c>
      <c r="C72" s="97">
        <v>2020</v>
      </c>
      <c r="D72" s="97">
        <v>2021</v>
      </c>
    </row>
    <row r="73" spans="1:4" x14ac:dyDescent="0.2">
      <c r="A73" s="87" t="s">
        <v>315</v>
      </c>
      <c r="B73" s="192"/>
      <c r="C73" s="193"/>
      <c r="D73" s="192"/>
    </row>
    <row r="74" spans="1:4" x14ac:dyDescent="0.2">
      <c r="A74" s="87" t="s">
        <v>316</v>
      </c>
      <c r="B74" s="192">
        <v>1464409</v>
      </c>
      <c r="C74" s="193">
        <v>37181169</v>
      </c>
      <c r="D74" s="192">
        <v>66673271</v>
      </c>
    </row>
    <row r="75" spans="1:4" x14ac:dyDescent="0.2">
      <c r="A75" s="87" t="s">
        <v>317</v>
      </c>
      <c r="B75" s="87"/>
      <c r="C75" s="87"/>
      <c r="D75" s="87"/>
    </row>
    <row r="76" spans="1:4" x14ac:dyDescent="0.2">
      <c r="A76" s="94" t="s">
        <v>309</v>
      </c>
      <c r="B76" s="194">
        <f>B74+B73</f>
        <v>1464409</v>
      </c>
      <c r="C76" s="194">
        <f>C74+C73</f>
        <v>37181169</v>
      </c>
      <c r="D76" s="194">
        <f>D74+D73</f>
        <v>66673271</v>
      </c>
    </row>
    <row r="78" spans="1:4" ht="25.5" x14ac:dyDescent="0.2">
      <c r="A78" s="96" t="s">
        <v>319</v>
      </c>
      <c r="B78" s="97">
        <v>2019</v>
      </c>
      <c r="C78" s="97" t="s">
        <v>385</v>
      </c>
      <c r="D78" s="97" t="s">
        <v>386</v>
      </c>
    </row>
    <row r="79" spans="1:4" x14ac:dyDescent="0.2">
      <c r="A79" s="87" t="s">
        <v>315</v>
      </c>
      <c r="B79" s="195"/>
      <c r="C79" s="192"/>
      <c r="D79" s="192"/>
    </row>
    <row r="80" spans="1:4" x14ac:dyDescent="0.2">
      <c r="A80" s="87" t="s">
        <v>316</v>
      </c>
      <c r="B80" s="195">
        <v>19599808</v>
      </c>
      <c r="C80" s="192">
        <v>40691914</v>
      </c>
      <c r="D80" s="192">
        <v>66673271</v>
      </c>
    </row>
    <row r="81" spans="1:4" x14ac:dyDescent="0.2">
      <c r="A81" s="87" t="s">
        <v>317</v>
      </c>
      <c r="B81" s="87"/>
      <c r="C81" s="87"/>
      <c r="D81" s="87"/>
    </row>
    <row r="82" spans="1:4" x14ac:dyDescent="0.2">
      <c r="A82" s="94" t="s">
        <v>310</v>
      </c>
      <c r="B82" s="196">
        <f>B79+B80</f>
        <v>19599808</v>
      </c>
      <c r="C82" s="196">
        <f>C79+C80</f>
        <v>40691914</v>
      </c>
      <c r="D82" s="196">
        <f>D79+D80</f>
        <v>66673271</v>
      </c>
    </row>
    <row r="84" spans="1:4" ht="25.5" x14ac:dyDescent="0.2">
      <c r="A84" s="96" t="s">
        <v>320</v>
      </c>
      <c r="B84" s="97">
        <v>2019</v>
      </c>
      <c r="C84" s="97" t="s">
        <v>385</v>
      </c>
      <c r="D84" s="97" t="s">
        <v>386</v>
      </c>
    </row>
    <row r="85" spans="1:4" x14ac:dyDescent="0.2">
      <c r="A85" s="87" t="s">
        <v>315</v>
      </c>
      <c r="B85" s="195"/>
      <c r="C85" s="192"/>
      <c r="D85" s="87"/>
    </row>
    <row r="86" spans="1:4" x14ac:dyDescent="0.2">
      <c r="A86" s="87" t="s">
        <v>316</v>
      </c>
      <c r="B86" s="195">
        <v>13593968.27</v>
      </c>
      <c r="C86" s="192">
        <f>C80-15000000</f>
        <v>25691914</v>
      </c>
      <c r="D86" s="192">
        <v>66673271</v>
      </c>
    </row>
    <row r="87" spans="1:4" x14ac:dyDescent="0.2">
      <c r="A87" s="87" t="s">
        <v>317</v>
      </c>
      <c r="B87" s="87"/>
      <c r="C87" s="87"/>
      <c r="D87" s="87"/>
    </row>
    <row r="88" spans="1:4" x14ac:dyDescent="0.2">
      <c r="A88" s="94" t="s">
        <v>311</v>
      </c>
      <c r="B88" s="196">
        <f>B85+B86</f>
        <v>13593968.27</v>
      </c>
      <c r="C88" s="196">
        <f t="shared" ref="C88:D88" si="3">C85+C86</f>
        <v>25691914</v>
      </c>
      <c r="D88" s="196">
        <f t="shared" si="3"/>
        <v>66673271</v>
      </c>
    </row>
    <row r="89" spans="1:4" x14ac:dyDescent="0.2">
      <c r="A89" s="189" t="s">
        <v>387</v>
      </c>
    </row>
    <row r="90" spans="1:4" x14ac:dyDescent="0.2">
      <c r="A90" s="190" t="s">
        <v>388</v>
      </c>
      <c r="C90" s="208"/>
    </row>
    <row r="93" spans="1:4" x14ac:dyDescent="0.2">
      <c r="A93" s="54" t="s">
        <v>450</v>
      </c>
    </row>
    <row r="94" spans="1:4" ht="25.5" x14ac:dyDescent="0.2">
      <c r="A94" s="96" t="s">
        <v>318</v>
      </c>
      <c r="B94" s="97">
        <v>2019</v>
      </c>
      <c r="C94" s="97">
        <v>2020</v>
      </c>
      <c r="D94" s="97">
        <v>2021</v>
      </c>
    </row>
    <row r="95" spans="1:4" x14ac:dyDescent="0.2">
      <c r="A95" s="87" t="s">
        <v>315</v>
      </c>
      <c r="B95" s="192">
        <v>0</v>
      </c>
      <c r="C95" s="193">
        <v>0</v>
      </c>
      <c r="D95" s="192">
        <v>0</v>
      </c>
    </row>
    <row r="96" spans="1:4" x14ac:dyDescent="0.2">
      <c r="A96" s="87" t="s">
        <v>316</v>
      </c>
      <c r="B96" s="192">
        <v>0</v>
      </c>
      <c r="C96" s="193">
        <v>0</v>
      </c>
      <c r="D96" s="192">
        <v>0</v>
      </c>
    </row>
    <row r="97" spans="1:5" x14ac:dyDescent="0.2">
      <c r="A97" s="87" t="s">
        <v>317</v>
      </c>
      <c r="B97" s="87"/>
      <c r="C97" s="87"/>
      <c r="D97" s="87"/>
    </row>
    <row r="98" spans="1:5" x14ac:dyDescent="0.2">
      <c r="A98" s="94" t="s">
        <v>309</v>
      </c>
      <c r="B98" s="194">
        <f>B96+B95</f>
        <v>0</v>
      </c>
      <c r="C98" s="194">
        <f>C96+C95</f>
        <v>0</v>
      </c>
      <c r="D98" s="194">
        <f>D96+D95</f>
        <v>0</v>
      </c>
    </row>
    <row r="100" spans="1:5" ht="25.5" x14ac:dyDescent="0.2">
      <c r="A100" s="96" t="s">
        <v>319</v>
      </c>
      <c r="B100" s="97">
        <v>2019</v>
      </c>
      <c r="C100" s="97" t="s">
        <v>385</v>
      </c>
      <c r="D100" s="97" t="s">
        <v>386</v>
      </c>
    </row>
    <row r="101" spans="1:5" x14ac:dyDescent="0.2">
      <c r="A101" s="87" t="s">
        <v>315</v>
      </c>
      <c r="B101" s="195">
        <v>2747521</v>
      </c>
      <c r="C101" s="192"/>
      <c r="D101" s="192">
        <v>0</v>
      </c>
    </row>
    <row r="102" spans="1:5" x14ac:dyDescent="0.2">
      <c r="A102" s="87" t="s">
        <v>316</v>
      </c>
      <c r="B102" s="195">
        <v>41747295</v>
      </c>
      <c r="C102" s="192">
        <f>62365213+10000000</f>
        <v>72365213</v>
      </c>
      <c r="D102" s="192">
        <f>75000000</f>
        <v>75000000</v>
      </c>
    </row>
    <row r="103" spans="1:5" x14ac:dyDescent="0.2">
      <c r="A103" s="87" t="s">
        <v>317</v>
      </c>
      <c r="B103" s="87"/>
      <c r="C103" s="87"/>
      <c r="D103" s="87"/>
    </row>
    <row r="104" spans="1:5" x14ac:dyDescent="0.2">
      <c r="A104" s="94" t="s">
        <v>310</v>
      </c>
      <c r="B104" s="196">
        <f>B101+B102</f>
        <v>44494816</v>
      </c>
      <c r="C104" s="196">
        <f>C101+C102</f>
        <v>72365213</v>
      </c>
      <c r="D104" s="196">
        <f>D101+D102</f>
        <v>75000000</v>
      </c>
    </row>
    <row r="106" spans="1:5" ht="25.5" x14ac:dyDescent="0.2">
      <c r="A106" s="96" t="s">
        <v>320</v>
      </c>
      <c r="B106" s="97">
        <v>2019</v>
      </c>
      <c r="C106" s="97" t="s">
        <v>385</v>
      </c>
      <c r="D106" s="97" t="s">
        <v>386</v>
      </c>
    </row>
    <row r="107" spans="1:5" x14ac:dyDescent="0.2">
      <c r="A107" s="87" t="s">
        <v>315</v>
      </c>
      <c r="B107" s="195">
        <v>2535293.52</v>
      </c>
      <c r="C107" s="192"/>
      <c r="D107" s="87"/>
    </row>
    <row r="108" spans="1:5" x14ac:dyDescent="0.2">
      <c r="A108" s="87" t="s">
        <v>316</v>
      </c>
      <c r="B108" s="195">
        <v>30234942.68</v>
      </c>
      <c r="C108" s="192">
        <v>67365213</v>
      </c>
      <c r="D108" s="192">
        <f>75000000</f>
        <v>75000000</v>
      </c>
      <c r="E108" s="812"/>
    </row>
    <row r="109" spans="1:5" x14ac:dyDescent="0.2">
      <c r="A109" s="87" t="s">
        <v>317</v>
      </c>
      <c r="B109" s="87"/>
      <c r="C109" s="87"/>
      <c r="D109" s="87"/>
    </row>
    <row r="110" spans="1:5" x14ac:dyDescent="0.2">
      <c r="A110" s="94" t="s">
        <v>311</v>
      </c>
      <c r="B110" s="196">
        <f>B107+B108</f>
        <v>32770236.199999999</v>
      </c>
      <c r="C110" s="196">
        <f t="shared" ref="C110:D110" si="4">C107+C108</f>
        <v>67365213</v>
      </c>
      <c r="D110" s="196">
        <f t="shared" si="4"/>
        <v>75000000</v>
      </c>
    </row>
    <row r="111" spans="1:5" x14ac:dyDescent="0.2">
      <c r="A111" s="189" t="s">
        <v>387</v>
      </c>
    </row>
    <row r="112" spans="1:5" x14ac:dyDescent="0.2">
      <c r="A112" s="190" t="s">
        <v>388</v>
      </c>
      <c r="C112" s="208"/>
    </row>
    <row r="115" spans="1:4" x14ac:dyDescent="0.2">
      <c r="A115" s="54" t="s">
        <v>451</v>
      </c>
    </row>
    <row r="116" spans="1:4" ht="25.5" x14ac:dyDescent="0.2">
      <c r="A116" s="96" t="s">
        <v>318</v>
      </c>
      <c r="B116" s="97">
        <v>2019</v>
      </c>
      <c r="C116" s="97">
        <v>2020</v>
      </c>
      <c r="D116" s="97">
        <v>2021</v>
      </c>
    </row>
    <row r="117" spans="1:4" x14ac:dyDescent="0.2">
      <c r="A117" s="87" t="s">
        <v>315</v>
      </c>
      <c r="B117" s="192">
        <v>0</v>
      </c>
      <c r="C117" s="193">
        <v>0</v>
      </c>
      <c r="D117" s="192">
        <v>0</v>
      </c>
    </row>
    <row r="118" spans="1:4" x14ac:dyDescent="0.2">
      <c r="A118" s="87" t="s">
        <v>316</v>
      </c>
      <c r="B118" s="192">
        <v>0</v>
      </c>
      <c r="C118" s="193">
        <v>0</v>
      </c>
      <c r="D118" s="192">
        <v>0</v>
      </c>
    </row>
    <row r="119" spans="1:4" x14ac:dyDescent="0.2">
      <c r="A119" s="87" t="s">
        <v>317</v>
      </c>
      <c r="B119" s="87"/>
      <c r="C119" s="87"/>
      <c r="D119" s="87"/>
    </row>
    <row r="120" spans="1:4" x14ac:dyDescent="0.2">
      <c r="A120" s="94" t="s">
        <v>309</v>
      </c>
      <c r="B120" s="194">
        <f>B118+B117</f>
        <v>0</v>
      </c>
      <c r="C120" s="194">
        <f>C118+C117</f>
        <v>0</v>
      </c>
      <c r="D120" s="194">
        <f>D118+D117</f>
        <v>0</v>
      </c>
    </row>
    <row r="122" spans="1:4" ht="25.5" x14ac:dyDescent="0.2">
      <c r="A122" s="96" t="s">
        <v>319</v>
      </c>
      <c r="B122" s="97">
        <v>2019</v>
      </c>
      <c r="C122" s="97" t="s">
        <v>385</v>
      </c>
      <c r="D122" s="97" t="s">
        <v>386</v>
      </c>
    </row>
    <row r="123" spans="1:4" x14ac:dyDescent="0.2">
      <c r="A123" s="87" t="s">
        <v>315</v>
      </c>
      <c r="B123" s="195"/>
      <c r="C123" s="192"/>
      <c r="D123" s="192">
        <v>0</v>
      </c>
    </row>
    <row r="124" spans="1:4" x14ac:dyDescent="0.2">
      <c r="A124" s="87" t="s">
        <v>316</v>
      </c>
      <c r="B124" s="195">
        <v>28631524</v>
      </c>
      <c r="C124" s="192">
        <v>18291759</v>
      </c>
      <c r="D124" s="192">
        <v>0</v>
      </c>
    </row>
    <row r="125" spans="1:4" x14ac:dyDescent="0.2">
      <c r="A125" s="87" t="s">
        <v>317</v>
      </c>
      <c r="B125" s="87"/>
      <c r="C125" s="87"/>
      <c r="D125" s="87"/>
    </row>
    <row r="126" spans="1:4" x14ac:dyDescent="0.2">
      <c r="A126" s="94" t="s">
        <v>310</v>
      </c>
      <c r="B126" s="196">
        <f>B123+B124</f>
        <v>28631524</v>
      </c>
      <c r="C126" s="196">
        <f>C123+C124</f>
        <v>18291759</v>
      </c>
      <c r="D126" s="196">
        <f>D123+D124</f>
        <v>0</v>
      </c>
    </row>
    <row r="128" spans="1:4" ht="25.5" x14ac:dyDescent="0.2">
      <c r="A128" s="96" t="s">
        <v>320</v>
      </c>
      <c r="B128" s="97">
        <v>2019</v>
      </c>
      <c r="C128" s="97" t="s">
        <v>385</v>
      </c>
      <c r="D128" s="97" t="s">
        <v>386</v>
      </c>
    </row>
    <row r="129" spans="1:4" x14ac:dyDescent="0.2">
      <c r="A129" s="87" t="s">
        <v>315</v>
      </c>
      <c r="B129" s="195"/>
      <c r="C129" s="192"/>
      <c r="D129" s="192">
        <v>0</v>
      </c>
    </row>
    <row r="130" spans="1:4" x14ac:dyDescent="0.2">
      <c r="A130" s="87" t="s">
        <v>316</v>
      </c>
      <c r="B130" s="195">
        <v>10339764.789999999</v>
      </c>
      <c r="C130" s="192">
        <v>9291759</v>
      </c>
      <c r="D130" s="192">
        <v>0</v>
      </c>
    </row>
    <row r="131" spans="1:4" x14ac:dyDescent="0.2">
      <c r="A131" s="87" t="s">
        <v>317</v>
      </c>
      <c r="B131" s="87"/>
      <c r="C131" s="87"/>
      <c r="D131" s="87"/>
    </row>
    <row r="132" spans="1:4" x14ac:dyDescent="0.2">
      <c r="A132" s="94" t="s">
        <v>311</v>
      </c>
      <c r="B132" s="196">
        <f>B129+B130</f>
        <v>10339764.789999999</v>
      </c>
      <c r="C132" s="196">
        <f t="shared" ref="C132:D132" si="5">C129+C130</f>
        <v>9291759</v>
      </c>
      <c r="D132" s="196">
        <f t="shared" si="5"/>
        <v>0</v>
      </c>
    </row>
    <row r="133" spans="1:4" x14ac:dyDescent="0.2">
      <c r="A133" s="189" t="s">
        <v>387</v>
      </c>
    </row>
    <row r="134" spans="1:4" x14ac:dyDescent="0.2">
      <c r="A134" s="190" t="s">
        <v>388</v>
      </c>
    </row>
    <row r="135" spans="1:4" x14ac:dyDescent="0.2">
      <c r="C135" s="812"/>
    </row>
    <row r="136" spans="1:4" x14ac:dyDescent="0.2">
      <c r="C136" s="208"/>
    </row>
    <row r="137" spans="1:4" x14ac:dyDescent="0.2">
      <c r="C137" s="812"/>
    </row>
  </sheetData>
  <pageMargins left="0.70866141732283472" right="0.51181102362204722" top="0.74803149606299213" bottom="0.74803149606299213" header="0.31496062992125984" footer="0.31496062992125984"/>
  <pageSetup paperSize="9" scale="88" orientation="portrait" r:id="rId1"/>
  <headerFooter>
    <oddHeader xml:space="preserve">&amp;L&amp;"Arial,Negrita"&amp;14
&amp;C&amp;"Arial,Negrita"&amp;18PROYECTO DE PRESUPUESTO 2021&amp;R&amp;"Arial,Negrita"&amp;14 </oddHeader>
    <oddFooter>&amp;L&amp;"Arial,Negrita"&amp;8PROYECTO DE PRESUPUESTO PARA EL AÑO FISCAL 2021
INFORMACIÓN PARA LA COMISIÓN DE PRESUPUESTO Y CUENTA GENERAL DE LA REPÚBLICA DEL CONGRESO DE LA REPÚBLICA</oddFooter>
  </headerFooter>
  <rowBreaks count="2" manualBreakCount="2">
    <brk id="47" max="16383" man="1"/>
    <brk id="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F330"/>
  <sheetViews>
    <sheetView showGridLines="0" zoomScaleNormal="100" workbookViewId="0">
      <selection activeCell="I22" sqref="I22"/>
    </sheetView>
  </sheetViews>
  <sheetFormatPr baseColWidth="10" defaultColWidth="11.28515625" defaultRowHeight="12.75" x14ac:dyDescent="0.2"/>
  <cols>
    <col min="1" max="1" width="52.140625" customWidth="1"/>
    <col min="2" max="4" width="11.28515625" customWidth="1"/>
  </cols>
  <sheetData>
    <row r="1" spans="1:5" x14ac:dyDescent="0.2">
      <c r="A1" s="53" t="s">
        <v>389</v>
      </c>
    </row>
    <row r="2" spans="1:5" x14ac:dyDescent="0.2">
      <c r="A2" s="54" t="s">
        <v>4518</v>
      </c>
    </row>
    <row r="3" spans="1:5" x14ac:dyDescent="0.2">
      <c r="A3" s="54"/>
      <c r="D3" s="88"/>
      <c r="E3" s="88"/>
    </row>
    <row r="4" spans="1:5" x14ac:dyDescent="0.2">
      <c r="A4" s="54" t="s">
        <v>446</v>
      </c>
    </row>
    <row r="5" spans="1:5" s="84" customFormat="1" ht="28.35" customHeight="1" x14ac:dyDescent="0.2">
      <c r="A5" s="96" t="s">
        <v>314</v>
      </c>
      <c r="B5" s="97">
        <v>2019</v>
      </c>
      <c r="C5" s="97">
        <v>2020</v>
      </c>
      <c r="D5" s="97">
        <v>2021</v>
      </c>
    </row>
    <row r="6" spans="1:5" s="90" customFormat="1" x14ac:dyDescent="0.2">
      <c r="A6" s="89" t="s">
        <v>105</v>
      </c>
      <c r="B6" s="89"/>
      <c r="C6" s="89"/>
      <c r="D6" s="89"/>
    </row>
    <row r="7" spans="1:5" s="88" customFormat="1" x14ac:dyDescent="0.2">
      <c r="A7" s="797" t="s">
        <v>94</v>
      </c>
      <c r="B7" s="798"/>
      <c r="C7" s="798"/>
      <c r="D7" s="799"/>
    </row>
    <row r="8" spans="1:5" s="88" customFormat="1" x14ac:dyDescent="0.2">
      <c r="A8" s="800" t="s">
        <v>95</v>
      </c>
      <c r="B8" s="801">
        <v>403313368</v>
      </c>
      <c r="C8" s="801">
        <v>395433232</v>
      </c>
      <c r="D8" s="801">
        <v>391332598</v>
      </c>
    </row>
    <row r="9" spans="1:5" s="88" customFormat="1" x14ac:dyDescent="0.2">
      <c r="A9" s="800" t="s">
        <v>96</v>
      </c>
      <c r="B9" s="801">
        <v>54607071</v>
      </c>
      <c r="C9" s="801">
        <v>40802593</v>
      </c>
      <c r="D9" s="801">
        <v>40861304</v>
      </c>
    </row>
    <row r="10" spans="1:5" s="88" customFormat="1" x14ac:dyDescent="0.2">
      <c r="A10" s="800" t="s">
        <v>97</v>
      </c>
      <c r="B10" s="801">
        <v>107608070</v>
      </c>
      <c r="C10" s="801">
        <v>128002642</v>
      </c>
      <c r="D10" s="801">
        <v>122129418</v>
      </c>
    </row>
    <row r="11" spans="1:5" s="88" customFormat="1" x14ac:dyDescent="0.2">
      <c r="A11" s="800" t="s">
        <v>123</v>
      </c>
      <c r="B11" s="801">
        <v>41419</v>
      </c>
      <c r="C11" s="801">
        <v>41419</v>
      </c>
      <c r="D11" s="801">
        <v>28993</v>
      </c>
    </row>
    <row r="12" spans="1:5" s="88" customFormat="1" x14ac:dyDescent="0.2">
      <c r="A12" s="802" t="s">
        <v>124</v>
      </c>
      <c r="B12" s="803">
        <v>3695000</v>
      </c>
      <c r="C12" s="803">
        <v>195000</v>
      </c>
      <c r="D12" s="803">
        <v>195000</v>
      </c>
    </row>
    <row r="13" spans="1:5" s="88" customFormat="1" x14ac:dyDescent="0.2">
      <c r="A13" s="89" t="s">
        <v>93</v>
      </c>
      <c r="B13" s="89"/>
      <c r="C13" s="89"/>
      <c r="D13" s="197"/>
    </row>
    <row r="14" spans="1:5" s="88" customFormat="1" x14ac:dyDescent="0.2">
      <c r="A14" s="797" t="s">
        <v>122</v>
      </c>
      <c r="B14" s="798"/>
      <c r="C14" s="798"/>
      <c r="D14" s="799"/>
    </row>
    <row r="15" spans="1:5" s="88" customFormat="1" x14ac:dyDescent="0.2">
      <c r="A15" s="800" t="s">
        <v>125</v>
      </c>
      <c r="B15" s="804"/>
      <c r="C15" s="804"/>
      <c r="D15" s="801"/>
    </row>
    <row r="16" spans="1:5" s="88" customFormat="1" x14ac:dyDescent="0.2">
      <c r="A16" s="800" t="s">
        <v>102</v>
      </c>
      <c r="B16" s="801">
        <v>14529863</v>
      </c>
      <c r="C16" s="801">
        <v>60094774</v>
      </c>
      <c r="D16" s="801">
        <v>70272354</v>
      </c>
    </row>
    <row r="17" spans="1:4" s="88" customFormat="1" x14ac:dyDescent="0.2">
      <c r="A17" s="802" t="s">
        <v>103</v>
      </c>
      <c r="B17" s="805"/>
      <c r="C17" s="803"/>
      <c r="D17" s="803"/>
    </row>
    <row r="18" spans="1:4" s="88" customFormat="1" x14ac:dyDescent="0.2">
      <c r="A18" s="89" t="s">
        <v>83</v>
      </c>
      <c r="B18" s="89"/>
      <c r="C18" s="89"/>
      <c r="D18" s="197"/>
    </row>
    <row r="19" spans="1:4" s="88" customFormat="1" x14ac:dyDescent="0.2">
      <c r="A19" s="86" t="s">
        <v>104</v>
      </c>
      <c r="B19" s="87"/>
      <c r="C19" s="87"/>
      <c r="D19" s="195"/>
    </row>
    <row r="20" spans="1:4" s="93" customFormat="1" ht="18" customHeight="1" x14ac:dyDescent="0.2">
      <c r="A20" s="91" t="s">
        <v>309</v>
      </c>
      <c r="B20" s="196">
        <f t="shared" ref="B20:C20" si="0">SUM(B8:B16)</f>
        <v>583794791</v>
      </c>
      <c r="C20" s="196">
        <f t="shared" si="0"/>
        <v>624569660</v>
      </c>
      <c r="D20" s="196">
        <f>SUM(D8:D16)</f>
        <v>624819667</v>
      </c>
    </row>
    <row r="22" spans="1:4" s="84" customFormat="1" ht="28.35" customHeight="1" x14ac:dyDescent="0.2">
      <c r="A22" s="96" t="s">
        <v>313</v>
      </c>
      <c r="B22" s="97">
        <v>2019</v>
      </c>
      <c r="C22" s="97">
        <v>2020</v>
      </c>
      <c r="D22" s="97">
        <v>2021</v>
      </c>
    </row>
    <row r="23" spans="1:4" s="90" customFormat="1" x14ac:dyDescent="0.2">
      <c r="A23" s="89" t="s">
        <v>105</v>
      </c>
      <c r="B23" s="89"/>
      <c r="C23" s="89"/>
      <c r="D23" s="89"/>
    </row>
    <row r="24" spans="1:4" s="88" customFormat="1" x14ac:dyDescent="0.2">
      <c r="A24" s="797" t="s">
        <v>94</v>
      </c>
      <c r="B24" s="798"/>
      <c r="C24" s="798"/>
      <c r="D24" s="798"/>
    </row>
    <row r="25" spans="1:4" s="88" customFormat="1" x14ac:dyDescent="0.2">
      <c r="A25" s="800" t="s">
        <v>95</v>
      </c>
      <c r="B25" s="801">
        <v>395445719</v>
      </c>
      <c r="C25" s="801">
        <v>401480020</v>
      </c>
      <c r="D25" s="801">
        <f>391332598+36074836</f>
        <v>427407434</v>
      </c>
    </row>
    <row r="26" spans="1:4" s="88" customFormat="1" x14ac:dyDescent="0.2">
      <c r="A26" s="800" t="s">
        <v>96</v>
      </c>
      <c r="B26" s="801">
        <v>39296165</v>
      </c>
      <c r="C26" s="801">
        <v>43681714</v>
      </c>
      <c r="D26" s="801">
        <v>40861304</v>
      </c>
    </row>
    <row r="27" spans="1:4" s="88" customFormat="1" x14ac:dyDescent="0.2">
      <c r="A27" s="800" t="s">
        <v>97</v>
      </c>
      <c r="B27" s="801">
        <v>269681886</v>
      </c>
      <c r="C27" s="801">
        <f>295174567+9162079+10000000</f>
        <v>314336646</v>
      </c>
      <c r="D27" s="801">
        <f>122129418+132669522</f>
        <v>254798940</v>
      </c>
    </row>
    <row r="28" spans="1:4" s="88" customFormat="1" x14ac:dyDescent="0.2">
      <c r="A28" s="800" t="s">
        <v>123</v>
      </c>
      <c r="B28" s="801">
        <v>41419</v>
      </c>
      <c r="C28" s="801">
        <v>41419</v>
      </c>
      <c r="D28" s="801">
        <v>28993</v>
      </c>
    </row>
    <row r="29" spans="1:4" s="88" customFormat="1" x14ac:dyDescent="0.2">
      <c r="A29" s="802" t="s">
        <v>124</v>
      </c>
      <c r="B29" s="803">
        <v>17810662</v>
      </c>
      <c r="C29" s="803">
        <v>3411958</v>
      </c>
      <c r="D29" s="803">
        <v>195000</v>
      </c>
    </row>
    <row r="30" spans="1:4" s="88" customFormat="1" x14ac:dyDescent="0.2">
      <c r="A30" s="89" t="s">
        <v>93</v>
      </c>
      <c r="B30" s="89"/>
      <c r="C30" s="89"/>
      <c r="D30" s="197"/>
    </row>
    <row r="31" spans="1:4" s="88" customFormat="1" x14ac:dyDescent="0.2">
      <c r="A31" s="797" t="s">
        <v>122</v>
      </c>
      <c r="B31" s="799"/>
      <c r="C31" s="799"/>
      <c r="D31" s="799"/>
    </row>
    <row r="32" spans="1:4" s="88" customFormat="1" x14ac:dyDescent="0.2">
      <c r="A32" s="800" t="s">
        <v>125</v>
      </c>
      <c r="B32" s="801"/>
      <c r="C32" s="801"/>
      <c r="D32" s="801"/>
    </row>
    <row r="33" spans="1:4" s="88" customFormat="1" x14ac:dyDescent="0.2">
      <c r="A33" s="800" t="s">
        <v>102</v>
      </c>
      <c r="B33" s="801">
        <v>57590962</v>
      </c>
      <c r="C33" s="801">
        <v>83105507</v>
      </c>
      <c r="D33" s="801">
        <v>70272354</v>
      </c>
    </row>
    <row r="34" spans="1:4" s="88" customFormat="1" x14ac:dyDescent="0.2">
      <c r="A34" s="802" t="s">
        <v>103</v>
      </c>
      <c r="B34" s="803"/>
      <c r="C34" s="803"/>
      <c r="D34" s="803"/>
    </row>
    <row r="35" spans="1:4" s="88" customFormat="1" x14ac:dyDescent="0.2">
      <c r="A35" s="89" t="s">
        <v>83</v>
      </c>
      <c r="B35" s="89"/>
      <c r="C35" s="89"/>
      <c r="D35" s="89"/>
    </row>
    <row r="36" spans="1:4" s="88" customFormat="1" x14ac:dyDescent="0.2">
      <c r="A36" s="86" t="s">
        <v>104</v>
      </c>
      <c r="B36" s="87"/>
      <c r="C36" s="87"/>
      <c r="D36" s="87"/>
    </row>
    <row r="37" spans="1:4" s="93" customFormat="1" ht="18" customHeight="1" x14ac:dyDescent="0.2">
      <c r="A37" s="91" t="s">
        <v>310</v>
      </c>
      <c r="B37" s="196">
        <f>SUM(B24:B35)</f>
        <v>779866813</v>
      </c>
      <c r="C37" s="196">
        <f t="shared" ref="C37:D37" si="1">SUM(C24:C35)</f>
        <v>846057264</v>
      </c>
      <c r="D37" s="196">
        <f t="shared" si="1"/>
        <v>793564025</v>
      </c>
    </row>
    <row r="39" spans="1:4" s="84" customFormat="1" ht="28.35" customHeight="1" x14ac:dyDescent="0.2">
      <c r="A39" s="96" t="s">
        <v>312</v>
      </c>
      <c r="B39" s="97">
        <v>2019</v>
      </c>
      <c r="C39" s="97">
        <v>2020</v>
      </c>
      <c r="D39" s="97">
        <v>2021</v>
      </c>
    </row>
    <row r="40" spans="1:4" s="90" customFormat="1" x14ac:dyDescent="0.2">
      <c r="A40" s="89" t="s">
        <v>105</v>
      </c>
      <c r="B40" s="89"/>
      <c r="C40" s="89"/>
      <c r="D40" s="89"/>
    </row>
    <row r="41" spans="1:4" s="88" customFormat="1" x14ac:dyDescent="0.2">
      <c r="A41" s="797" t="s">
        <v>94</v>
      </c>
      <c r="B41" s="799"/>
      <c r="C41" s="798"/>
      <c r="D41" s="798"/>
    </row>
    <row r="42" spans="1:4" s="88" customFormat="1" x14ac:dyDescent="0.2">
      <c r="A42" s="800" t="s">
        <v>95</v>
      </c>
      <c r="B42" s="801">
        <v>392123681.32999998</v>
      </c>
      <c r="C42" s="801">
        <v>401480020</v>
      </c>
      <c r="D42" s="801">
        <f>391332598+36074836</f>
        <v>427407434</v>
      </c>
    </row>
    <row r="43" spans="1:4" s="88" customFormat="1" x14ac:dyDescent="0.2">
      <c r="A43" s="800" t="s">
        <v>96</v>
      </c>
      <c r="B43" s="801">
        <v>38884365.640000001</v>
      </c>
      <c r="C43" s="801">
        <v>43681714</v>
      </c>
      <c r="D43" s="801">
        <v>40861304</v>
      </c>
    </row>
    <row r="44" spans="1:4" s="88" customFormat="1" x14ac:dyDescent="0.2">
      <c r="A44" s="800" t="s">
        <v>97</v>
      </c>
      <c r="B44" s="801">
        <v>202625185.71000001</v>
      </c>
      <c r="C44" s="801">
        <f>C27-26000000</f>
        <v>288336646</v>
      </c>
      <c r="D44" s="801">
        <f>122129418+132669522</f>
        <v>254798940</v>
      </c>
    </row>
    <row r="45" spans="1:4" s="88" customFormat="1" x14ac:dyDescent="0.2">
      <c r="A45" s="800" t="s">
        <v>123</v>
      </c>
      <c r="B45" s="801">
        <v>37552</v>
      </c>
      <c r="C45" s="801">
        <v>38546</v>
      </c>
      <c r="D45" s="801">
        <v>28993</v>
      </c>
    </row>
    <row r="46" spans="1:4" s="88" customFormat="1" x14ac:dyDescent="0.2">
      <c r="A46" s="802" t="s">
        <v>124</v>
      </c>
      <c r="B46" s="803">
        <v>17800279.879999999</v>
      </c>
      <c r="C46" s="803">
        <v>3411958</v>
      </c>
      <c r="D46" s="803">
        <v>195000</v>
      </c>
    </row>
    <row r="47" spans="1:4" s="88" customFormat="1" x14ac:dyDescent="0.2">
      <c r="A47" s="89" t="s">
        <v>93</v>
      </c>
      <c r="B47" s="89"/>
      <c r="C47" s="89"/>
      <c r="D47" s="197"/>
    </row>
    <row r="48" spans="1:4" s="88" customFormat="1" x14ac:dyDescent="0.2">
      <c r="A48" s="797" t="s">
        <v>122</v>
      </c>
      <c r="B48" s="798"/>
      <c r="C48" s="798"/>
      <c r="D48" s="799"/>
    </row>
    <row r="49" spans="1:6" s="88" customFormat="1" x14ac:dyDescent="0.2">
      <c r="A49" s="800" t="s">
        <v>125</v>
      </c>
      <c r="B49" s="801"/>
      <c r="C49" s="801"/>
      <c r="D49" s="801"/>
    </row>
    <row r="50" spans="1:6" s="88" customFormat="1" x14ac:dyDescent="0.2">
      <c r="A50" s="800" t="s">
        <v>102</v>
      </c>
      <c r="B50" s="801">
        <v>30158484</v>
      </c>
      <c r="C50" s="801">
        <f>83105507-22000000</f>
        <v>61105507</v>
      </c>
      <c r="D50" s="801">
        <v>70272354</v>
      </c>
    </row>
    <row r="51" spans="1:6" s="88" customFormat="1" x14ac:dyDescent="0.2">
      <c r="A51" s="802" t="s">
        <v>103</v>
      </c>
      <c r="B51" s="803"/>
      <c r="C51" s="805"/>
      <c r="D51" s="803"/>
    </row>
    <row r="52" spans="1:6" s="88" customFormat="1" x14ac:dyDescent="0.2">
      <c r="A52" s="89" t="s">
        <v>83</v>
      </c>
      <c r="B52" s="89"/>
      <c r="C52" s="89"/>
      <c r="D52" s="89"/>
    </row>
    <row r="53" spans="1:6" s="88" customFormat="1" x14ac:dyDescent="0.2">
      <c r="A53" s="86" t="s">
        <v>104</v>
      </c>
      <c r="B53" s="87"/>
      <c r="C53" s="87"/>
      <c r="D53" s="87"/>
    </row>
    <row r="54" spans="1:6" s="93" customFormat="1" ht="18" customHeight="1" x14ac:dyDescent="0.2">
      <c r="A54" s="188" t="s">
        <v>311</v>
      </c>
      <c r="B54" s="196">
        <f>SUM(B41:B53)</f>
        <v>681629548.55999994</v>
      </c>
      <c r="C54" s="196">
        <f>SUM(C41:C53)</f>
        <v>798054391</v>
      </c>
      <c r="D54" s="196">
        <f>SUM(D41:D53)</f>
        <v>793564025</v>
      </c>
    </row>
    <row r="55" spans="1:6" x14ac:dyDescent="0.2">
      <c r="A55" s="189" t="s">
        <v>387</v>
      </c>
      <c r="C55" s="208"/>
    </row>
    <row r="56" spans="1:6" x14ac:dyDescent="0.2">
      <c r="A56" s="190" t="s">
        <v>388</v>
      </c>
    </row>
    <row r="58" spans="1:6" x14ac:dyDescent="0.2">
      <c r="A58" s="54" t="s">
        <v>447</v>
      </c>
    </row>
    <row r="59" spans="1:6" ht="25.5" x14ac:dyDescent="0.2">
      <c r="A59" s="96" t="s">
        <v>314</v>
      </c>
      <c r="B59" s="97">
        <v>2019</v>
      </c>
      <c r="C59" s="97">
        <v>2020</v>
      </c>
      <c r="D59" s="97">
        <v>2021</v>
      </c>
    </row>
    <row r="60" spans="1:6" x14ac:dyDescent="0.2">
      <c r="A60" s="89" t="s">
        <v>105</v>
      </c>
      <c r="B60" s="89"/>
      <c r="C60" s="89"/>
      <c r="D60" s="89"/>
    </row>
    <row r="61" spans="1:6" x14ac:dyDescent="0.2">
      <c r="A61" s="797" t="s">
        <v>94</v>
      </c>
      <c r="B61" s="798"/>
      <c r="C61" s="798"/>
      <c r="D61" s="799"/>
      <c r="F61" s="208"/>
    </row>
    <row r="62" spans="1:6" x14ac:dyDescent="0.2">
      <c r="A62" s="800" t="s">
        <v>95</v>
      </c>
      <c r="B62" s="801">
        <v>403313368</v>
      </c>
      <c r="C62" s="801">
        <v>395433232</v>
      </c>
      <c r="D62" s="801">
        <f>391332598</f>
        <v>391332598</v>
      </c>
      <c r="F62" s="208"/>
    </row>
    <row r="63" spans="1:6" x14ac:dyDescent="0.2">
      <c r="A63" s="800" t="s">
        <v>96</v>
      </c>
      <c r="B63" s="801">
        <v>54607071</v>
      </c>
      <c r="C63" s="801">
        <v>40802593</v>
      </c>
      <c r="D63" s="801">
        <f>40861304</f>
        <v>40861304</v>
      </c>
    </row>
    <row r="64" spans="1:6" x14ac:dyDescent="0.2">
      <c r="A64" s="800" t="s">
        <v>97</v>
      </c>
      <c r="B64" s="801">
        <v>102654305</v>
      </c>
      <c r="C64" s="801">
        <v>112612236</v>
      </c>
      <c r="D64" s="801">
        <f>120697832</f>
        <v>120697832</v>
      </c>
    </row>
    <row r="65" spans="1:4" x14ac:dyDescent="0.2">
      <c r="A65" s="800" t="s">
        <v>123</v>
      </c>
      <c r="B65" s="801"/>
      <c r="C65" s="801"/>
      <c r="D65" s="801"/>
    </row>
    <row r="66" spans="1:4" x14ac:dyDescent="0.2">
      <c r="A66" s="802" t="s">
        <v>124</v>
      </c>
      <c r="B66" s="803">
        <v>3695000</v>
      </c>
      <c r="C66" s="803">
        <v>195000</v>
      </c>
      <c r="D66" s="803">
        <v>195000</v>
      </c>
    </row>
    <row r="67" spans="1:4" x14ac:dyDescent="0.2">
      <c r="A67" s="89" t="s">
        <v>93</v>
      </c>
      <c r="B67" s="89"/>
      <c r="C67" s="89"/>
      <c r="D67" s="197"/>
    </row>
    <row r="68" spans="1:4" x14ac:dyDescent="0.2">
      <c r="A68" s="797" t="s">
        <v>122</v>
      </c>
      <c r="B68" s="798"/>
      <c r="C68" s="798"/>
      <c r="D68" s="799"/>
    </row>
    <row r="69" spans="1:4" x14ac:dyDescent="0.2">
      <c r="A69" s="800" t="s">
        <v>125</v>
      </c>
      <c r="B69" s="804"/>
      <c r="C69" s="804"/>
      <c r="D69" s="801"/>
    </row>
    <row r="70" spans="1:4" x14ac:dyDescent="0.2">
      <c r="A70" s="800" t="s">
        <v>102</v>
      </c>
      <c r="B70" s="801">
        <v>9231107</v>
      </c>
      <c r="C70" s="801">
        <v>22913605</v>
      </c>
      <c r="D70" s="801">
        <v>3599083</v>
      </c>
    </row>
    <row r="71" spans="1:4" x14ac:dyDescent="0.2">
      <c r="A71" s="802" t="s">
        <v>103</v>
      </c>
      <c r="B71" s="805"/>
      <c r="C71" s="803"/>
      <c r="D71" s="803"/>
    </row>
    <row r="72" spans="1:4" x14ac:dyDescent="0.2">
      <c r="A72" s="89" t="s">
        <v>83</v>
      </c>
      <c r="B72" s="89"/>
      <c r="C72" s="89"/>
      <c r="D72" s="197"/>
    </row>
    <row r="73" spans="1:4" x14ac:dyDescent="0.2">
      <c r="A73" s="86" t="s">
        <v>104</v>
      </c>
      <c r="B73" s="87"/>
      <c r="C73" s="87"/>
      <c r="D73" s="195"/>
    </row>
    <row r="74" spans="1:4" x14ac:dyDescent="0.2">
      <c r="A74" s="91" t="s">
        <v>309</v>
      </c>
      <c r="B74" s="196">
        <f t="shared" ref="B74:C74" si="2">SUM(B62:B70)</f>
        <v>573500851</v>
      </c>
      <c r="C74" s="196">
        <f t="shared" si="2"/>
        <v>571956666</v>
      </c>
      <c r="D74" s="196">
        <f>SUM(D62:D70)</f>
        <v>556685817</v>
      </c>
    </row>
    <row r="76" spans="1:4" ht="25.5" x14ac:dyDescent="0.2">
      <c r="A76" s="96" t="s">
        <v>313</v>
      </c>
      <c r="B76" s="97">
        <v>2019</v>
      </c>
      <c r="C76" s="97">
        <v>2020</v>
      </c>
      <c r="D76" s="97">
        <v>2021</v>
      </c>
    </row>
    <row r="77" spans="1:4" x14ac:dyDescent="0.2">
      <c r="A77" s="89" t="s">
        <v>105</v>
      </c>
      <c r="B77" s="89"/>
      <c r="C77" s="89"/>
      <c r="D77" s="89"/>
    </row>
    <row r="78" spans="1:4" x14ac:dyDescent="0.2">
      <c r="A78" s="797" t="s">
        <v>94</v>
      </c>
      <c r="B78" s="798"/>
      <c r="C78" s="798"/>
      <c r="D78" s="798"/>
    </row>
    <row r="79" spans="1:4" x14ac:dyDescent="0.2">
      <c r="A79" s="800" t="s">
        <v>95</v>
      </c>
      <c r="B79" s="801">
        <v>395445719</v>
      </c>
      <c r="C79" s="801">
        <v>401480020</v>
      </c>
      <c r="D79" s="801">
        <f>391332598+36074836</f>
        <v>427407434</v>
      </c>
    </row>
    <row r="80" spans="1:4" x14ac:dyDescent="0.2">
      <c r="A80" s="800" t="s">
        <v>96</v>
      </c>
      <c r="B80" s="801">
        <v>34152947</v>
      </c>
      <c r="C80" s="801">
        <v>40272795</v>
      </c>
      <c r="D80" s="801">
        <f>40861304</f>
        <v>40861304</v>
      </c>
    </row>
    <row r="81" spans="1:4" x14ac:dyDescent="0.2">
      <c r="A81" s="800" t="s">
        <v>97</v>
      </c>
      <c r="B81" s="801">
        <v>209956586</v>
      </c>
      <c r="C81" s="801">
        <f>204514361+9162079</f>
        <v>213676440</v>
      </c>
      <c r="D81" s="801">
        <f>120697832+57669522</f>
        <v>178367354</v>
      </c>
    </row>
    <row r="82" spans="1:4" x14ac:dyDescent="0.2">
      <c r="A82" s="800" t="s">
        <v>123</v>
      </c>
      <c r="B82" s="801"/>
      <c r="C82" s="801"/>
      <c r="D82" s="801"/>
    </row>
    <row r="83" spans="1:4" x14ac:dyDescent="0.2">
      <c r="A83" s="802" t="s">
        <v>124</v>
      </c>
      <c r="B83" s="803">
        <v>17786915</v>
      </c>
      <c r="C83" s="803">
        <v>3411958</v>
      </c>
      <c r="D83" s="803">
        <v>195000</v>
      </c>
    </row>
    <row r="84" spans="1:4" x14ac:dyDescent="0.2">
      <c r="A84" s="89" t="s">
        <v>93</v>
      </c>
      <c r="B84" s="89"/>
      <c r="C84" s="89"/>
      <c r="D84" s="197"/>
    </row>
    <row r="85" spans="1:4" x14ac:dyDescent="0.2">
      <c r="A85" s="797" t="s">
        <v>122</v>
      </c>
      <c r="B85" s="799"/>
      <c r="C85" s="799"/>
      <c r="D85" s="799"/>
    </row>
    <row r="86" spans="1:4" x14ac:dyDescent="0.2">
      <c r="A86" s="800" t="s">
        <v>125</v>
      </c>
      <c r="B86" s="801"/>
      <c r="C86" s="801"/>
      <c r="D86" s="801"/>
    </row>
    <row r="87" spans="1:4" x14ac:dyDescent="0.2">
      <c r="A87" s="800" t="s">
        <v>102</v>
      </c>
      <c r="B87" s="801">
        <v>15244695</v>
      </c>
      <c r="C87" s="801">
        <f>40435340</f>
        <v>40435340</v>
      </c>
      <c r="D87" s="801">
        <v>3599083</v>
      </c>
    </row>
    <row r="88" spans="1:4" x14ac:dyDescent="0.2">
      <c r="A88" s="802" t="s">
        <v>103</v>
      </c>
      <c r="B88" s="803"/>
      <c r="C88" s="803"/>
      <c r="D88" s="803"/>
    </row>
    <row r="89" spans="1:4" x14ac:dyDescent="0.2">
      <c r="A89" s="89" t="s">
        <v>83</v>
      </c>
      <c r="B89" s="89"/>
      <c r="C89" s="89"/>
      <c r="D89" s="89"/>
    </row>
    <row r="90" spans="1:4" x14ac:dyDescent="0.2">
      <c r="A90" s="86" t="s">
        <v>104</v>
      </c>
      <c r="B90" s="87"/>
      <c r="C90" s="87"/>
      <c r="D90" s="87"/>
    </row>
    <row r="91" spans="1:4" x14ac:dyDescent="0.2">
      <c r="A91" s="91" t="s">
        <v>310</v>
      </c>
      <c r="B91" s="196">
        <f>SUM(B78:B89)</f>
        <v>672586862</v>
      </c>
      <c r="C91" s="196">
        <f t="shared" ref="C91:D91" si="3">SUM(C78:C89)</f>
        <v>699276553</v>
      </c>
      <c r="D91" s="196">
        <f t="shared" si="3"/>
        <v>650430175</v>
      </c>
    </row>
    <row r="93" spans="1:4" ht="25.5" x14ac:dyDescent="0.2">
      <c r="A93" s="96" t="s">
        <v>312</v>
      </c>
      <c r="B93" s="97">
        <v>2019</v>
      </c>
      <c r="C93" s="97">
        <v>2020</v>
      </c>
      <c r="D93" s="97">
        <v>2021</v>
      </c>
    </row>
    <row r="94" spans="1:4" x14ac:dyDescent="0.2">
      <c r="A94" s="89" t="s">
        <v>105</v>
      </c>
      <c r="B94" s="89"/>
      <c r="C94" s="89"/>
      <c r="D94" s="89"/>
    </row>
    <row r="95" spans="1:4" x14ac:dyDescent="0.2">
      <c r="A95" s="797" t="s">
        <v>94</v>
      </c>
      <c r="B95" s="799"/>
      <c r="C95" s="798"/>
      <c r="D95" s="798"/>
    </row>
    <row r="96" spans="1:4" x14ac:dyDescent="0.2">
      <c r="A96" s="800" t="s">
        <v>95</v>
      </c>
      <c r="B96" s="801">
        <v>392123681.3300001</v>
      </c>
      <c r="C96" s="801">
        <v>401480020</v>
      </c>
      <c r="D96" s="801">
        <f>391332598+36074836</f>
        <v>427407434</v>
      </c>
    </row>
    <row r="97" spans="1:4" x14ac:dyDescent="0.2">
      <c r="A97" s="800" t="s">
        <v>96</v>
      </c>
      <c r="B97" s="801">
        <v>33944469.979999997</v>
      </c>
      <c r="C97" s="801">
        <v>40272795</v>
      </c>
      <c r="D97" s="801">
        <f>40861304</f>
        <v>40861304</v>
      </c>
    </row>
    <row r="98" spans="1:4" x14ac:dyDescent="0.2">
      <c r="A98" s="800" t="s">
        <v>97</v>
      </c>
      <c r="B98" s="801">
        <v>159486227.72999999</v>
      </c>
      <c r="C98" s="801">
        <f>C81-3000000</f>
        <v>210676440</v>
      </c>
      <c r="D98" s="801">
        <f>120697832+57669522</f>
        <v>178367354</v>
      </c>
    </row>
    <row r="99" spans="1:4" x14ac:dyDescent="0.2">
      <c r="A99" s="800" t="s">
        <v>123</v>
      </c>
      <c r="B99" s="801"/>
      <c r="C99" s="801"/>
      <c r="D99" s="801"/>
    </row>
    <row r="100" spans="1:4" x14ac:dyDescent="0.2">
      <c r="A100" s="802" t="s">
        <v>124</v>
      </c>
      <c r="B100" s="803">
        <v>17779808.440000001</v>
      </c>
      <c r="C100" s="803">
        <v>3411958</v>
      </c>
      <c r="D100" s="803">
        <v>195000</v>
      </c>
    </row>
    <row r="101" spans="1:4" x14ac:dyDescent="0.2">
      <c r="A101" s="89" t="s">
        <v>93</v>
      </c>
      <c r="B101" s="89"/>
      <c r="C101" s="89"/>
      <c r="D101" s="197"/>
    </row>
    <row r="102" spans="1:4" x14ac:dyDescent="0.2">
      <c r="A102" s="797" t="s">
        <v>122</v>
      </c>
      <c r="B102" s="798"/>
      <c r="C102" s="799"/>
      <c r="D102" s="799"/>
    </row>
    <row r="103" spans="1:4" x14ac:dyDescent="0.2">
      <c r="A103" s="800" t="s">
        <v>125</v>
      </c>
      <c r="B103" s="801"/>
      <c r="C103" s="801"/>
      <c r="D103" s="801"/>
    </row>
    <row r="104" spans="1:4" x14ac:dyDescent="0.2">
      <c r="A104" s="800" t="s">
        <v>102</v>
      </c>
      <c r="B104" s="801">
        <v>11078451.75</v>
      </c>
      <c r="C104" s="801">
        <f>C87-7000000</f>
        <v>33435340</v>
      </c>
      <c r="D104" s="801">
        <v>3599083</v>
      </c>
    </row>
    <row r="105" spans="1:4" x14ac:dyDescent="0.2">
      <c r="A105" s="802" t="s">
        <v>103</v>
      </c>
      <c r="B105" s="803"/>
      <c r="C105" s="805"/>
      <c r="D105" s="805"/>
    </row>
    <row r="106" spans="1:4" x14ac:dyDescent="0.2">
      <c r="A106" s="89" t="s">
        <v>83</v>
      </c>
      <c r="B106" s="89"/>
      <c r="C106" s="89"/>
      <c r="D106" s="89"/>
    </row>
    <row r="107" spans="1:4" x14ac:dyDescent="0.2">
      <c r="A107" s="86" t="s">
        <v>104</v>
      </c>
      <c r="B107" s="87"/>
      <c r="C107" s="87"/>
      <c r="D107" s="87"/>
    </row>
    <row r="108" spans="1:4" x14ac:dyDescent="0.2">
      <c r="A108" s="188" t="s">
        <v>311</v>
      </c>
      <c r="B108" s="196">
        <f>SUM(B95:B107)</f>
        <v>614412639.23000014</v>
      </c>
      <c r="C108" s="196">
        <f>SUM(C95:C107)</f>
        <v>689276553</v>
      </c>
      <c r="D108" s="196">
        <f>SUM(D95:D107)</f>
        <v>650430175</v>
      </c>
    </row>
    <row r="109" spans="1:4" x14ac:dyDescent="0.2">
      <c r="A109" s="189" t="s">
        <v>387</v>
      </c>
    </row>
    <row r="110" spans="1:4" x14ac:dyDescent="0.2">
      <c r="A110" s="190" t="s">
        <v>388</v>
      </c>
      <c r="C110" s="208"/>
    </row>
    <row r="113" spans="1:4" x14ac:dyDescent="0.2">
      <c r="A113" s="54" t="s">
        <v>448</v>
      </c>
    </row>
    <row r="114" spans="1:4" ht="25.5" x14ac:dyDescent="0.2">
      <c r="A114" s="96" t="s">
        <v>314</v>
      </c>
      <c r="B114" s="97">
        <v>2019</v>
      </c>
      <c r="C114" s="97">
        <v>2020</v>
      </c>
      <c r="D114" s="97">
        <v>2021</v>
      </c>
    </row>
    <row r="115" spans="1:4" x14ac:dyDescent="0.2">
      <c r="A115" s="89" t="s">
        <v>105</v>
      </c>
      <c r="B115" s="89"/>
      <c r="C115" s="89"/>
      <c r="D115" s="89"/>
    </row>
    <row r="116" spans="1:4" x14ac:dyDescent="0.2">
      <c r="A116" s="797" t="s">
        <v>94</v>
      </c>
      <c r="B116" s="798"/>
      <c r="C116" s="798"/>
      <c r="D116" s="799"/>
    </row>
    <row r="117" spans="1:4" x14ac:dyDescent="0.2">
      <c r="A117" s="800" t="s">
        <v>95</v>
      </c>
      <c r="B117" s="801"/>
      <c r="C117" s="801"/>
      <c r="D117" s="801"/>
    </row>
    <row r="118" spans="1:4" x14ac:dyDescent="0.2">
      <c r="A118" s="800" t="s">
        <v>96</v>
      </c>
      <c r="B118" s="801"/>
      <c r="C118" s="801"/>
      <c r="D118" s="801"/>
    </row>
    <row r="119" spans="1:4" x14ac:dyDescent="0.2">
      <c r="A119" s="800" t="s">
        <v>97</v>
      </c>
      <c r="B119" s="801">
        <v>4953765</v>
      </c>
      <c r="C119" s="801">
        <v>15390406</v>
      </c>
      <c r="D119" s="801">
        <v>1431586</v>
      </c>
    </row>
    <row r="120" spans="1:4" x14ac:dyDescent="0.2">
      <c r="A120" s="800" t="s">
        <v>123</v>
      </c>
      <c r="B120" s="801">
        <v>41419</v>
      </c>
      <c r="C120" s="801">
        <v>41419</v>
      </c>
      <c r="D120" s="801">
        <v>28993</v>
      </c>
    </row>
    <row r="121" spans="1:4" x14ac:dyDescent="0.2">
      <c r="A121" s="802" t="s">
        <v>124</v>
      </c>
      <c r="B121" s="803"/>
      <c r="C121" s="803"/>
      <c r="D121" s="803"/>
    </row>
    <row r="122" spans="1:4" x14ac:dyDescent="0.2">
      <c r="A122" s="89" t="s">
        <v>93</v>
      </c>
      <c r="B122" s="89"/>
      <c r="C122" s="89"/>
      <c r="D122" s="197"/>
    </row>
    <row r="123" spans="1:4" x14ac:dyDescent="0.2">
      <c r="A123" s="86" t="s">
        <v>122</v>
      </c>
      <c r="B123" s="87"/>
      <c r="C123" s="87"/>
      <c r="D123" s="195"/>
    </row>
    <row r="124" spans="1:4" x14ac:dyDescent="0.2">
      <c r="A124" s="86" t="s">
        <v>125</v>
      </c>
      <c r="B124" s="87"/>
      <c r="C124" s="87"/>
      <c r="D124" s="195"/>
    </row>
    <row r="125" spans="1:4" x14ac:dyDescent="0.2">
      <c r="A125" s="86" t="s">
        <v>102</v>
      </c>
      <c r="B125" s="195">
        <v>3834347</v>
      </c>
      <c r="C125" s="195">
        <v>0</v>
      </c>
      <c r="D125" s="195"/>
    </row>
    <row r="126" spans="1:4" x14ac:dyDescent="0.2">
      <c r="A126" s="86" t="s">
        <v>103</v>
      </c>
      <c r="B126" s="87"/>
      <c r="C126" s="195"/>
      <c r="D126" s="195"/>
    </row>
    <row r="127" spans="1:4" x14ac:dyDescent="0.2">
      <c r="A127" s="89" t="s">
        <v>83</v>
      </c>
      <c r="B127" s="89"/>
      <c r="C127" s="89"/>
      <c r="D127" s="197"/>
    </row>
    <row r="128" spans="1:4" x14ac:dyDescent="0.2">
      <c r="A128" s="86" t="s">
        <v>104</v>
      </c>
      <c r="B128" s="87"/>
      <c r="C128" s="87"/>
      <c r="D128" s="195"/>
    </row>
    <row r="129" spans="1:4" x14ac:dyDescent="0.2">
      <c r="A129" s="91" t="s">
        <v>309</v>
      </c>
      <c r="B129" s="196">
        <f t="shared" ref="B129:C129" si="4">SUM(B117:B125)</f>
        <v>8829531</v>
      </c>
      <c r="C129" s="196">
        <f t="shared" si="4"/>
        <v>15431825</v>
      </c>
      <c r="D129" s="196">
        <f>SUM(D117:D125)</f>
        <v>1460579</v>
      </c>
    </row>
    <row r="131" spans="1:4" ht="25.5" x14ac:dyDescent="0.2">
      <c r="A131" s="96" t="s">
        <v>313</v>
      </c>
      <c r="B131" s="97">
        <v>2019</v>
      </c>
      <c r="C131" s="97">
        <v>2020</v>
      </c>
      <c r="D131" s="97">
        <v>2021</v>
      </c>
    </row>
    <row r="132" spans="1:4" x14ac:dyDescent="0.2">
      <c r="A132" s="89" t="s">
        <v>105</v>
      </c>
      <c r="B132" s="89"/>
      <c r="C132" s="89"/>
      <c r="D132" s="89"/>
    </row>
    <row r="133" spans="1:4" x14ac:dyDescent="0.2">
      <c r="A133" s="797" t="s">
        <v>94</v>
      </c>
      <c r="B133" s="798"/>
      <c r="C133" s="798"/>
      <c r="D133" s="799"/>
    </row>
    <row r="134" spans="1:4" x14ac:dyDescent="0.2">
      <c r="A134" s="800" t="s">
        <v>95</v>
      </c>
      <c r="B134" s="801"/>
      <c r="C134" s="801"/>
      <c r="D134" s="801"/>
    </row>
    <row r="135" spans="1:4" x14ac:dyDescent="0.2">
      <c r="A135" s="800" t="s">
        <v>96</v>
      </c>
      <c r="B135" s="801">
        <v>449959</v>
      </c>
      <c r="C135" s="801"/>
      <c r="D135" s="801"/>
    </row>
    <row r="136" spans="1:4" x14ac:dyDescent="0.2">
      <c r="A136" s="800" t="s">
        <v>97</v>
      </c>
      <c r="B136" s="801">
        <v>10207731</v>
      </c>
      <c r="C136" s="801">
        <v>13412153</v>
      </c>
      <c r="D136" s="801">
        <v>1431586</v>
      </c>
    </row>
    <row r="137" spans="1:4" x14ac:dyDescent="0.2">
      <c r="A137" s="800" t="s">
        <v>123</v>
      </c>
      <c r="B137" s="801">
        <v>41419</v>
      </c>
      <c r="C137" s="801">
        <v>41419</v>
      </c>
      <c r="D137" s="801">
        <v>28993</v>
      </c>
    </row>
    <row r="138" spans="1:4" x14ac:dyDescent="0.2">
      <c r="A138" s="802" t="s">
        <v>124</v>
      </c>
      <c r="B138" s="803">
        <v>20347</v>
      </c>
      <c r="C138" s="803"/>
      <c r="D138" s="803"/>
    </row>
    <row r="139" spans="1:4" x14ac:dyDescent="0.2">
      <c r="A139" s="89" t="s">
        <v>93</v>
      </c>
      <c r="B139" s="89"/>
      <c r="C139" s="89"/>
      <c r="D139" s="197"/>
    </row>
    <row r="140" spans="1:4" x14ac:dyDescent="0.2">
      <c r="A140" s="797" t="s">
        <v>122</v>
      </c>
      <c r="B140" s="798"/>
      <c r="C140" s="798"/>
      <c r="D140" s="799"/>
    </row>
    <row r="141" spans="1:4" x14ac:dyDescent="0.2">
      <c r="A141" s="800" t="s">
        <v>125</v>
      </c>
      <c r="B141" s="804"/>
      <c r="C141" s="804"/>
      <c r="D141" s="801"/>
    </row>
    <row r="142" spans="1:4" x14ac:dyDescent="0.2">
      <c r="A142" s="800" t="s">
        <v>102</v>
      </c>
      <c r="B142" s="801">
        <v>3834347</v>
      </c>
      <c r="C142" s="801">
        <v>1978253</v>
      </c>
      <c r="D142" s="801"/>
    </row>
    <row r="143" spans="1:4" x14ac:dyDescent="0.2">
      <c r="A143" s="802" t="s">
        <v>103</v>
      </c>
      <c r="B143" s="805"/>
      <c r="C143" s="803"/>
      <c r="D143" s="803"/>
    </row>
    <row r="144" spans="1:4" x14ac:dyDescent="0.2">
      <c r="A144" s="89" t="s">
        <v>83</v>
      </c>
      <c r="B144" s="89"/>
      <c r="C144" s="89"/>
      <c r="D144" s="89"/>
    </row>
    <row r="145" spans="1:4" x14ac:dyDescent="0.2">
      <c r="A145" s="86" t="s">
        <v>104</v>
      </c>
      <c r="B145" s="87"/>
      <c r="C145" s="87"/>
      <c r="D145" s="87"/>
    </row>
    <row r="146" spans="1:4" x14ac:dyDescent="0.2">
      <c r="A146" s="91" t="s">
        <v>310</v>
      </c>
      <c r="B146" s="196">
        <f>SUM(B133:B144)</f>
        <v>14553803</v>
      </c>
      <c r="C146" s="196">
        <f t="shared" ref="C146:D146" si="5">SUM(C133:C144)</f>
        <v>15431825</v>
      </c>
      <c r="D146" s="196">
        <f t="shared" si="5"/>
        <v>1460579</v>
      </c>
    </row>
    <row r="148" spans="1:4" ht="25.5" x14ac:dyDescent="0.2">
      <c r="A148" s="96" t="s">
        <v>312</v>
      </c>
      <c r="B148" s="97">
        <v>2019</v>
      </c>
      <c r="C148" s="97">
        <v>2020</v>
      </c>
      <c r="D148" s="97">
        <v>2021</v>
      </c>
    </row>
    <row r="149" spans="1:4" x14ac:dyDescent="0.2">
      <c r="A149" s="89" t="s">
        <v>105</v>
      </c>
      <c r="B149" s="89"/>
      <c r="C149" s="89"/>
      <c r="D149" s="89"/>
    </row>
    <row r="150" spans="1:4" x14ac:dyDescent="0.2">
      <c r="A150" s="797" t="s">
        <v>94</v>
      </c>
      <c r="B150" s="798"/>
      <c r="C150" s="798"/>
      <c r="D150" s="799"/>
    </row>
    <row r="151" spans="1:4" x14ac:dyDescent="0.2">
      <c r="A151" s="800" t="s">
        <v>95</v>
      </c>
      <c r="B151" s="801"/>
      <c r="C151" s="801"/>
      <c r="D151" s="801"/>
    </row>
    <row r="152" spans="1:4" x14ac:dyDescent="0.2">
      <c r="A152" s="800" t="s">
        <v>96</v>
      </c>
      <c r="B152" s="801">
        <v>449959</v>
      </c>
      <c r="C152" s="801"/>
      <c r="D152" s="801"/>
    </row>
    <row r="153" spans="1:4" x14ac:dyDescent="0.2">
      <c r="A153" s="800" t="s">
        <v>97</v>
      </c>
      <c r="B153" s="801">
        <v>6693012.4900000021</v>
      </c>
      <c r="C153" s="801">
        <f>13412153-9000000</f>
        <v>4412153</v>
      </c>
      <c r="D153" s="801">
        <v>1431586</v>
      </c>
    </row>
    <row r="154" spans="1:4" x14ac:dyDescent="0.2">
      <c r="A154" s="800" t="s">
        <v>123</v>
      </c>
      <c r="B154" s="801">
        <v>37552</v>
      </c>
      <c r="C154" s="801">
        <v>41419</v>
      </c>
      <c r="D154" s="801">
        <v>28993</v>
      </c>
    </row>
    <row r="155" spans="1:4" x14ac:dyDescent="0.2">
      <c r="A155" s="802" t="s">
        <v>124</v>
      </c>
      <c r="B155" s="803">
        <v>18056.2</v>
      </c>
      <c r="C155" s="803"/>
      <c r="D155" s="803"/>
    </row>
    <row r="156" spans="1:4" x14ac:dyDescent="0.2">
      <c r="A156" s="89" t="s">
        <v>93</v>
      </c>
      <c r="B156" s="89"/>
      <c r="C156" s="89"/>
      <c r="D156" s="197"/>
    </row>
    <row r="157" spans="1:4" x14ac:dyDescent="0.2">
      <c r="A157" s="797" t="s">
        <v>122</v>
      </c>
      <c r="B157" s="798"/>
      <c r="C157" s="798"/>
      <c r="D157" s="799"/>
    </row>
    <row r="158" spans="1:4" x14ac:dyDescent="0.2">
      <c r="A158" s="800" t="s">
        <v>125</v>
      </c>
      <c r="B158" s="804"/>
      <c r="C158" s="804"/>
      <c r="D158" s="801"/>
    </row>
    <row r="159" spans="1:4" x14ac:dyDescent="0.2">
      <c r="A159" s="800" t="s">
        <v>102</v>
      </c>
      <c r="B159" s="801">
        <v>3314360.8999999994</v>
      </c>
      <c r="C159" s="801">
        <v>1978253</v>
      </c>
      <c r="D159" s="801"/>
    </row>
    <row r="160" spans="1:4" x14ac:dyDescent="0.2">
      <c r="A160" s="802" t="s">
        <v>103</v>
      </c>
      <c r="B160" s="805"/>
      <c r="C160" s="803"/>
      <c r="D160" s="803"/>
    </row>
    <row r="161" spans="1:4" x14ac:dyDescent="0.2">
      <c r="A161" s="89" t="s">
        <v>83</v>
      </c>
      <c r="B161" s="89"/>
      <c r="C161" s="89"/>
      <c r="D161" s="89"/>
    </row>
    <row r="162" spans="1:4" x14ac:dyDescent="0.2">
      <c r="A162" s="86" t="s">
        <v>104</v>
      </c>
      <c r="B162" s="87"/>
      <c r="C162" s="87"/>
      <c r="D162" s="87"/>
    </row>
    <row r="163" spans="1:4" x14ac:dyDescent="0.2">
      <c r="A163" s="188" t="s">
        <v>311</v>
      </c>
      <c r="B163" s="196">
        <f>SUM(B150:B162)</f>
        <v>10512940.590000002</v>
      </c>
      <c r="C163" s="196">
        <f>SUM(C150:C162)</f>
        <v>6431825</v>
      </c>
      <c r="D163" s="196">
        <f>SUM(D150:D162)</f>
        <v>1460579</v>
      </c>
    </row>
    <row r="164" spans="1:4" x14ac:dyDescent="0.2">
      <c r="A164" s="189" t="s">
        <v>387</v>
      </c>
      <c r="C164" s="208"/>
    </row>
    <row r="165" spans="1:4" x14ac:dyDescent="0.2">
      <c r="A165" s="190" t="s">
        <v>388</v>
      </c>
    </row>
    <row r="168" spans="1:4" x14ac:dyDescent="0.2">
      <c r="A168" s="54" t="s">
        <v>449</v>
      </c>
    </row>
    <row r="169" spans="1:4" ht="25.5" x14ac:dyDescent="0.2">
      <c r="A169" s="96" t="s">
        <v>314</v>
      </c>
      <c r="B169" s="97">
        <v>2019</v>
      </c>
      <c r="C169" s="97">
        <v>2020</v>
      </c>
      <c r="D169" s="97">
        <v>2021</v>
      </c>
    </row>
    <row r="170" spans="1:4" x14ac:dyDescent="0.2">
      <c r="A170" s="89" t="s">
        <v>105</v>
      </c>
      <c r="B170" s="89"/>
      <c r="C170" s="89"/>
      <c r="D170" s="89"/>
    </row>
    <row r="171" spans="1:4" x14ac:dyDescent="0.2">
      <c r="A171" s="797" t="s">
        <v>94</v>
      </c>
      <c r="B171" s="798"/>
      <c r="C171" s="798"/>
      <c r="D171" s="799"/>
    </row>
    <row r="172" spans="1:4" x14ac:dyDescent="0.2">
      <c r="A172" s="800" t="s">
        <v>95</v>
      </c>
      <c r="B172" s="801"/>
      <c r="C172" s="801"/>
      <c r="D172" s="801"/>
    </row>
    <row r="173" spans="1:4" x14ac:dyDescent="0.2">
      <c r="A173" s="800" t="s">
        <v>96</v>
      </c>
      <c r="B173" s="801"/>
      <c r="C173" s="801"/>
      <c r="D173" s="801"/>
    </row>
    <row r="174" spans="1:4" x14ac:dyDescent="0.2">
      <c r="A174" s="800" t="s">
        <v>97</v>
      </c>
      <c r="B174" s="801"/>
      <c r="C174" s="801"/>
      <c r="D174" s="801"/>
    </row>
    <row r="175" spans="1:4" x14ac:dyDescent="0.2">
      <c r="A175" s="800" t="s">
        <v>123</v>
      </c>
      <c r="B175" s="801"/>
      <c r="C175" s="801"/>
      <c r="D175" s="801"/>
    </row>
    <row r="176" spans="1:4" x14ac:dyDescent="0.2">
      <c r="A176" s="802" t="s">
        <v>124</v>
      </c>
      <c r="B176" s="803"/>
      <c r="C176" s="803"/>
      <c r="D176" s="803"/>
    </row>
    <row r="177" spans="1:4" x14ac:dyDescent="0.2">
      <c r="A177" s="89" t="s">
        <v>93</v>
      </c>
      <c r="B177" s="89"/>
      <c r="C177" s="89"/>
      <c r="D177" s="197"/>
    </row>
    <row r="178" spans="1:4" x14ac:dyDescent="0.2">
      <c r="A178" s="797" t="s">
        <v>122</v>
      </c>
      <c r="B178" s="798"/>
      <c r="C178" s="798"/>
      <c r="D178" s="799"/>
    </row>
    <row r="179" spans="1:4" x14ac:dyDescent="0.2">
      <c r="A179" s="800" t="s">
        <v>125</v>
      </c>
      <c r="B179" s="804"/>
      <c r="C179" s="804"/>
      <c r="D179" s="801"/>
    </row>
    <row r="180" spans="1:4" x14ac:dyDescent="0.2">
      <c r="A180" s="800" t="s">
        <v>102</v>
      </c>
      <c r="B180" s="801">
        <v>1464409</v>
      </c>
      <c r="C180" s="801">
        <v>37181169</v>
      </c>
      <c r="D180" s="801">
        <v>66673271</v>
      </c>
    </row>
    <row r="181" spans="1:4" x14ac:dyDescent="0.2">
      <c r="A181" s="802" t="s">
        <v>103</v>
      </c>
      <c r="B181" s="805"/>
      <c r="C181" s="803"/>
      <c r="D181" s="803"/>
    </row>
    <row r="182" spans="1:4" x14ac:dyDescent="0.2">
      <c r="A182" s="89" t="s">
        <v>83</v>
      </c>
      <c r="B182" s="89"/>
      <c r="C182" s="89"/>
      <c r="D182" s="197"/>
    </row>
    <row r="183" spans="1:4" x14ac:dyDescent="0.2">
      <c r="A183" s="86" t="s">
        <v>104</v>
      </c>
      <c r="B183" s="87"/>
      <c r="C183" s="87"/>
      <c r="D183" s="195"/>
    </row>
    <row r="184" spans="1:4" x14ac:dyDescent="0.2">
      <c r="A184" s="91" t="s">
        <v>309</v>
      </c>
      <c r="B184" s="196">
        <f t="shared" ref="B184:C184" si="6">SUM(B172:B180)</f>
        <v>1464409</v>
      </c>
      <c r="C184" s="196">
        <f t="shared" si="6"/>
        <v>37181169</v>
      </c>
      <c r="D184" s="196">
        <f>SUM(D172:D180)</f>
        <v>66673271</v>
      </c>
    </row>
    <row r="186" spans="1:4" ht="25.5" x14ac:dyDescent="0.2">
      <c r="A186" s="96" t="s">
        <v>313</v>
      </c>
      <c r="B186" s="97">
        <v>2019</v>
      </c>
      <c r="C186" s="97">
        <v>2020</v>
      </c>
      <c r="D186" s="97">
        <v>2021</v>
      </c>
    </row>
    <row r="187" spans="1:4" x14ac:dyDescent="0.2">
      <c r="A187" s="89" t="s">
        <v>105</v>
      </c>
      <c r="B187" s="89"/>
      <c r="C187" s="89"/>
      <c r="D187" s="89"/>
    </row>
    <row r="188" spans="1:4" x14ac:dyDescent="0.2">
      <c r="A188" s="797" t="s">
        <v>94</v>
      </c>
      <c r="B188" s="798"/>
      <c r="C188" s="798"/>
      <c r="D188" s="799"/>
    </row>
    <row r="189" spans="1:4" x14ac:dyDescent="0.2">
      <c r="A189" s="800" t="s">
        <v>95</v>
      </c>
      <c r="B189" s="801"/>
      <c r="C189" s="801"/>
      <c r="D189" s="801"/>
    </row>
    <row r="190" spans="1:4" x14ac:dyDescent="0.2">
      <c r="A190" s="800" t="s">
        <v>96</v>
      </c>
      <c r="B190" s="801"/>
      <c r="C190" s="801"/>
      <c r="D190" s="801"/>
    </row>
    <row r="191" spans="1:4" x14ac:dyDescent="0.2">
      <c r="A191" s="800" t="s">
        <v>97</v>
      </c>
      <c r="B191" s="801"/>
      <c r="C191" s="801"/>
      <c r="D191" s="801"/>
    </row>
    <row r="192" spans="1:4" x14ac:dyDescent="0.2">
      <c r="A192" s="800" t="s">
        <v>123</v>
      </c>
      <c r="B192" s="801"/>
      <c r="C192" s="801"/>
      <c r="D192" s="801"/>
    </row>
    <row r="193" spans="1:4" x14ac:dyDescent="0.2">
      <c r="A193" s="802" t="s">
        <v>124</v>
      </c>
      <c r="B193" s="803"/>
      <c r="C193" s="803"/>
      <c r="D193" s="803"/>
    </row>
    <row r="194" spans="1:4" x14ac:dyDescent="0.2">
      <c r="A194" s="89" t="s">
        <v>93</v>
      </c>
      <c r="B194" s="89"/>
      <c r="C194" s="89"/>
      <c r="D194" s="197"/>
    </row>
    <row r="195" spans="1:4" x14ac:dyDescent="0.2">
      <c r="A195" s="797" t="s">
        <v>122</v>
      </c>
      <c r="B195" s="798"/>
      <c r="C195" s="798"/>
      <c r="D195" s="799"/>
    </row>
    <row r="196" spans="1:4" x14ac:dyDescent="0.2">
      <c r="A196" s="800" t="s">
        <v>125</v>
      </c>
      <c r="B196" s="804"/>
      <c r="C196" s="804"/>
      <c r="D196" s="801"/>
    </row>
    <row r="197" spans="1:4" x14ac:dyDescent="0.2">
      <c r="A197" s="800" t="s">
        <v>102</v>
      </c>
      <c r="B197" s="801">
        <v>19599808</v>
      </c>
      <c r="C197" s="801">
        <v>40691914</v>
      </c>
      <c r="D197" s="801">
        <v>66673271</v>
      </c>
    </row>
    <row r="198" spans="1:4" x14ac:dyDescent="0.2">
      <c r="A198" s="802" t="s">
        <v>103</v>
      </c>
      <c r="B198" s="805"/>
      <c r="C198" s="803"/>
      <c r="D198" s="803"/>
    </row>
    <row r="199" spans="1:4" x14ac:dyDescent="0.2">
      <c r="A199" s="89" t="s">
        <v>83</v>
      </c>
      <c r="B199" s="89"/>
      <c r="C199" s="89"/>
      <c r="D199" s="197"/>
    </row>
    <row r="200" spans="1:4" x14ac:dyDescent="0.2">
      <c r="A200" s="86" t="s">
        <v>104</v>
      </c>
      <c r="B200" s="87"/>
      <c r="C200" s="87"/>
      <c r="D200" s="87"/>
    </row>
    <row r="201" spans="1:4" x14ac:dyDescent="0.2">
      <c r="A201" s="91" t="s">
        <v>310</v>
      </c>
      <c r="B201" s="196">
        <f>SUM(B188:B199)</f>
        <v>19599808</v>
      </c>
      <c r="C201" s="196">
        <f t="shared" ref="C201:D201" si="7">SUM(C188:C199)</f>
        <v>40691914</v>
      </c>
      <c r="D201" s="196">
        <f t="shared" si="7"/>
        <v>66673271</v>
      </c>
    </row>
    <row r="203" spans="1:4" ht="25.5" x14ac:dyDescent="0.2">
      <c r="A203" s="96" t="s">
        <v>312</v>
      </c>
      <c r="B203" s="97">
        <v>2019</v>
      </c>
      <c r="C203" s="97">
        <v>2020</v>
      </c>
      <c r="D203" s="97">
        <v>2021</v>
      </c>
    </row>
    <row r="204" spans="1:4" x14ac:dyDescent="0.2">
      <c r="A204" s="89" t="s">
        <v>105</v>
      </c>
      <c r="B204" s="89"/>
      <c r="C204" s="89"/>
      <c r="D204" s="89"/>
    </row>
    <row r="205" spans="1:4" x14ac:dyDescent="0.2">
      <c r="A205" s="797" t="s">
        <v>94</v>
      </c>
      <c r="B205" s="798"/>
      <c r="C205" s="798"/>
      <c r="D205" s="799"/>
    </row>
    <row r="206" spans="1:4" x14ac:dyDescent="0.2">
      <c r="A206" s="800" t="s">
        <v>95</v>
      </c>
      <c r="B206" s="801"/>
      <c r="C206" s="801"/>
      <c r="D206" s="801"/>
    </row>
    <row r="207" spans="1:4" x14ac:dyDescent="0.2">
      <c r="A207" s="800" t="s">
        <v>96</v>
      </c>
      <c r="B207" s="801"/>
      <c r="C207" s="801"/>
      <c r="D207" s="801"/>
    </row>
    <row r="208" spans="1:4" x14ac:dyDescent="0.2">
      <c r="A208" s="800" t="s">
        <v>97</v>
      </c>
      <c r="B208" s="801"/>
      <c r="C208" s="801"/>
      <c r="D208" s="801"/>
    </row>
    <row r="209" spans="1:4" x14ac:dyDescent="0.2">
      <c r="A209" s="800" t="s">
        <v>123</v>
      </c>
      <c r="B209" s="801"/>
      <c r="C209" s="801"/>
      <c r="D209" s="801"/>
    </row>
    <row r="210" spans="1:4" x14ac:dyDescent="0.2">
      <c r="A210" s="802" t="s">
        <v>124</v>
      </c>
      <c r="B210" s="803"/>
      <c r="C210" s="803"/>
      <c r="D210" s="803"/>
    </row>
    <row r="211" spans="1:4" x14ac:dyDescent="0.2">
      <c r="A211" s="89" t="s">
        <v>93</v>
      </c>
      <c r="B211" s="89"/>
      <c r="C211" s="89"/>
      <c r="D211" s="197"/>
    </row>
    <row r="212" spans="1:4" x14ac:dyDescent="0.2">
      <c r="A212" s="797" t="s">
        <v>122</v>
      </c>
      <c r="B212" s="798"/>
      <c r="C212" s="798"/>
      <c r="D212" s="799"/>
    </row>
    <row r="213" spans="1:4" x14ac:dyDescent="0.2">
      <c r="A213" s="800" t="s">
        <v>125</v>
      </c>
      <c r="B213" s="804"/>
      <c r="C213" s="804"/>
      <c r="D213" s="801"/>
    </row>
    <row r="214" spans="1:4" x14ac:dyDescent="0.2">
      <c r="A214" s="800" t="s">
        <v>102</v>
      </c>
      <c r="B214" s="801">
        <v>13593968.27</v>
      </c>
      <c r="C214" s="801">
        <f>C197-15000000</f>
        <v>25691914</v>
      </c>
      <c r="D214" s="801">
        <v>66673271</v>
      </c>
    </row>
    <row r="215" spans="1:4" x14ac:dyDescent="0.2">
      <c r="A215" s="802" t="s">
        <v>103</v>
      </c>
      <c r="B215" s="805"/>
      <c r="C215" s="803"/>
      <c r="D215" s="803"/>
    </row>
    <row r="216" spans="1:4" x14ac:dyDescent="0.2">
      <c r="A216" s="89" t="s">
        <v>83</v>
      </c>
      <c r="B216" s="89"/>
      <c r="C216" s="89"/>
      <c r="D216" s="197"/>
    </row>
    <row r="217" spans="1:4" x14ac:dyDescent="0.2">
      <c r="A217" s="86" t="s">
        <v>104</v>
      </c>
      <c r="B217" s="87"/>
      <c r="C217" s="87"/>
      <c r="D217" s="87"/>
    </row>
    <row r="218" spans="1:4" x14ac:dyDescent="0.2">
      <c r="A218" s="188" t="s">
        <v>311</v>
      </c>
      <c r="B218" s="196">
        <f>SUM(B205:B217)</f>
        <v>13593968.27</v>
      </c>
      <c r="C218" s="196">
        <f>SUM(C205:C217)</f>
        <v>25691914</v>
      </c>
      <c r="D218" s="196">
        <f>SUM(D205:D217)</f>
        <v>66673271</v>
      </c>
    </row>
    <row r="219" spans="1:4" x14ac:dyDescent="0.2">
      <c r="A219" s="189" t="s">
        <v>387</v>
      </c>
    </row>
    <row r="220" spans="1:4" x14ac:dyDescent="0.2">
      <c r="A220" s="190" t="s">
        <v>388</v>
      </c>
    </row>
    <row r="223" spans="1:4" x14ac:dyDescent="0.2">
      <c r="A223" s="54" t="s">
        <v>450</v>
      </c>
    </row>
    <row r="224" spans="1:4" ht="25.5" x14ac:dyDescent="0.2">
      <c r="A224" s="96" t="s">
        <v>314</v>
      </c>
      <c r="B224" s="97">
        <v>2019</v>
      </c>
      <c r="C224" s="97">
        <v>2020</v>
      </c>
      <c r="D224" s="97">
        <v>2021</v>
      </c>
    </row>
    <row r="225" spans="1:4" x14ac:dyDescent="0.2">
      <c r="A225" s="89" t="s">
        <v>105</v>
      </c>
      <c r="B225" s="89"/>
      <c r="C225" s="89"/>
      <c r="D225" s="89"/>
    </row>
    <row r="226" spans="1:4" x14ac:dyDescent="0.2">
      <c r="A226" s="797" t="s">
        <v>94</v>
      </c>
      <c r="B226" s="798"/>
      <c r="C226" s="798"/>
      <c r="D226" s="799"/>
    </row>
    <row r="227" spans="1:4" x14ac:dyDescent="0.2">
      <c r="A227" s="800" t="s">
        <v>95</v>
      </c>
      <c r="B227" s="801"/>
      <c r="C227" s="801"/>
      <c r="D227" s="801"/>
    </row>
    <row r="228" spans="1:4" x14ac:dyDescent="0.2">
      <c r="A228" s="800" t="s">
        <v>96</v>
      </c>
      <c r="B228" s="801">
        <v>0</v>
      </c>
      <c r="C228" s="801">
        <v>0</v>
      </c>
      <c r="D228" s="801">
        <v>0</v>
      </c>
    </row>
    <row r="229" spans="1:4" x14ac:dyDescent="0.2">
      <c r="A229" s="800" t="s">
        <v>97</v>
      </c>
      <c r="B229" s="801">
        <v>0</v>
      </c>
      <c r="C229" s="801">
        <v>0</v>
      </c>
      <c r="D229" s="801">
        <v>0</v>
      </c>
    </row>
    <row r="230" spans="1:4" x14ac:dyDescent="0.2">
      <c r="A230" s="800" t="s">
        <v>123</v>
      </c>
      <c r="B230" s="801"/>
      <c r="C230" s="801"/>
      <c r="D230" s="801"/>
    </row>
    <row r="231" spans="1:4" x14ac:dyDescent="0.2">
      <c r="A231" s="802" t="s">
        <v>124</v>
      </c>
      <c r="B231" s="803">
        <v>0</v>
      </c>
      <c r="C231" s="803"/>
      <c r="D231" s="803"/>
    </row>
    <row r="232" spans="1:4" x14ac:dyDescent="0.2">
      <c r="A232" s="89" t="s">
        <v>93</v>
      </c>
      <c r="B232" s="89"/>
      <c r="C232" s="89"/>
      <c r="D232" s="197"/>
    </row>
    <row r="233" spans="1:4" x14ac:dyDescent="0.2">
      <c r="A233" s="797" t="s">
        <v>122</v>
      </c>
      <c r="B233" s="798"/>
      <c r="C233" s="798"/>
      <c r="D233" s="799"/>
    </row>
    <row r="234" spans="1:4" x14ac:dyDescent="0.2">
      <c r="A234" s="800" t="s">
        <v>125</v>
      </c>
      <c r="B234" s="804"/>
      <c r="C234" s="804"/>
      <c r="D234" s="801"/>
    </row>
    <row r="235" spans="1:4" x14ac:dyDescent="0.2">
      <c r="A235" s="800" t="s">
        <v>102</v>
      </c>
      <c r="B235" s="801"/>
      <c r="C235" s="801"/>
      <c r="D235" s="801"/>
    </row>
    <row r="236" spans="1:4" x14ac:dyDescent="0.2">
      <c r="A236" s="802" t="s">
        <v>103</v>
      </c>
      <c r="B236" s="805"/>
      <c r="C236" s="803"/>
      <c r="D236" s="803"/>
    </row>
    <row r="237" spans="1:4" x14ac:dyDescent="0.2">
      <c r="A237" s="89" t="s">
        <v>83</v>
      </c>
      <c r="B237" s="89"/>
      <c r="C237" s="89"/>
      <c r="D237" s="197"/>
    </row>
    <row r="238" spans="1:4" x14ac:dyDescent="0.2">
      <c r="A238" s="86" t="s">
        <v>104</v>
      </c>
      <c r="B238" s="87"/>
      <c r="C238" s="87"/>
      <c r="D238" s="195"/>
    </row>
    <row r="239" spans="1:4" x14ac:dyDescent="0.2">
      <c r="A239" s="91" t="s">
        <v>309</v>
      </c>
      <c r="B239" s="196">
        <f t="shared" ref="B239:C239" si="8">SUM(B227:B235)</f>
        <v>0</v>
      </c>
      <c r="C239" s="196">
        <f t="shared" si="8"/>
        <v>0</v>
      </c>
      <c r="D239" s="196">
        <f>SUM(D227:D235)</f>
        <v>0</v>
      </c>
    </row>
    <row r="241" spans="1:4" ht="25.5" x14ac:dyDescent="0.2">
      <c r="A241" s="96" t="s">
        <v>313</v>
      </c>
      <c r="B241" s="97">
        <v>2019</v>
      </c>
      <c r="C241" s="97">
        <v>2020</v>
      </c>
      <c r="D241" s="97">
        <v>2021</v>
      </c>
    </row>
    <row r="242" spans="1:4" x14ac:dyDescent="0.2">
      <c r="A242" s="89" t="s">
        <v>105</v>
      </c>
      <c r="B242" s="89"/>
      <c r="C242" s="89"/>
      <c r="D242" s="89"/>
    </row>
    <row r="243" spans="1:4" x14ac:dyDescent="0.2">
      <c r="A243" s="797" t="s">
        <v>94</v>
      </c>
      <c r="B243" s="798"/>
      <c r="C243" s="798"/>
      <c r="D243" s="799"/>
    </row>
    <row r="244" spans="1:4" x14ac:dyDescent="0.2">
      <c r="A244" s="800" t="s">
        <v>95</v>
      </c>
      <c r="B244" s="801"/>
      <c r="C244" s="801"/>
      <c r="D244" s="801"/>
    </row>
    <row r="245" spans="1:4" x14ac:dyDescent="0.2">
      <c r="A245" s="800" t="s">
        <v>96</v>
      </c>
      <c r="B245" s="801">
        <v>4693259</v>
      </c>
      <c r="C245" s="801">
        <v>3408919</v>
      </c>
      <c r="D245" s="801"/>
    </row>
    <row r="246" spans="1:4" x14ac:dyDescent="0.2">
      <c r="A246" s="800" t="s">
        <v>97</v>
      </c>
      <c r="B246" s="801">
        <v>39798157</v>
      </c>
      <c r="C246" s="801">
        <f>58956294+10000000</f>
        <v>68956294</v>
      </c>
      <c r="D246" s="801">
        <v>75000000</v>
      </c>
    </row>
    <row r="247" spans="1:4" x14ac:dyDescent="0.2">
      <c r="A247" s="800" t="s">
        <v>123</v>
      </c>
      <c r="B247" s="801"/>
      <c r="C247" s="801"/>
      <c r="D247" s="801"/>
    </row>
    <row r="248" spans="1:4" x14ac:dyDescent="0.2">
      <c r="A248" s="802" t="s">
        <v>124</v>
      </c>
      <c r="B248" s="803">
        <v>3400</v>
      </c>
      <c r="C248" s="803"/>
      <c r="D248" s="803"/>
    </row>
    <row r="249" spans="1:4" x14ac:dyDescent="0.2">
      <c r="A249" s="89" t="s">
        <v>93</v>
      </c>
      <c r="B249" s="89"/>
      <c r="C249" s="89"/>
      <c r="D249" s="197"/>
    </row>
    <row r="250" spans="1:4" x14ac:dyDescent="0.2">
      <c r="A250" s="797" t="s">
        <v>122</v>
      </c>
      <c r="B250" s="798"/>
      <c r="C250" s="798"/>
      <c r="D250" s="799"/>
    </row>
    <row r="251" spans="1:4" x14ac:dyDescent="0.2">
      <c r="A251" s="800" t="s">
        <v>125</v>
      </c>
      <c r="B251" s="804"/>
      <c r="C251" s="804"/>
      <c r="D251" s="801"/>
    </row>
    <row r="252" spans="1:4" x14ac:dyDescent="0.2">
      <c r="A252" s="800" t="s">
        <v>102</v>
      </c>
      <c r="B252" s="801"/>
      <c r="C252" s="801"/>
      <c r="D252" s="801"/>
    </row>
    <row r="253" spans="1:4" x14ac:dyDescent="0.2">
      <c r="A253" s="802" t="s">
        <v>103</v>
      </c>
      <c r="B253" s="805"/>
      <c r="C253" s="803"/>
      <c r="D253" s="803"/>
    </row>
    <row r="254" spans="1:4" x14ac:dyDescent="0.2">
      <c r="A254" s="89" t="s">
        <v>83</v>
      </c>
      <c r="B254" s="89"/>
      <c r="C254" s="89"/>
      <c r="D254" s="89"/>
    </row>
    <row r="255" spans="1:4" x14ac:dyDescent="0.2">
      <c r="A255" s="86" t="s">
        <v>104</v>
      </c>
      <c r="B255" s="87"/>
      <c r="C255" s="87"/>
      <c r="D255" s="87"/>
    </row>
    <row r="256" spans="1:4" x14ac:dyDescent="0.2">
      <c r="A256" s="91" t="s">
        <v>310</v>
      </c>
      <c r="B256" s="196">
        <f>SUM(B243:B254)</f>
        <v>44494816</v>
      </c>
      <c r="C256" s="196">
        <f t="shared" ref="C256:D256" si="9">SUM(C243:C254)</f>
        <v>72365213</v>
      </c>
      <c r="D256" s="196">
        <f t="shared" si="9"/>
        <v>75000000</v>
      </c>
    </row>
    <row r="258" spans="1:4" ht="25.5" x14ac:dyDescent="0.2">
      <c r="A258" s="96" t="s">
        <v>312</v>
      </c>
      <c r="B258" s="97">
        <v>2019</v>
      </c>
      <c r="C258" s="97">
        <v>2020</v>
      </c>
      <c r="D258" s="97">
        <v>2021</v>
      </c>
    </row>
    <row r="259" spans="1:4" x14ac:dyDescent="0.2">
      <c r="A259" s="89" t="s">
        <v>105</v>
      </c>
      <c r="B259" s="89"/>
      <c r="C259" s="89"/>
      <c r="D259" s="89"/>
    </row>
    <row r="260" spans="1:4" x14ac:dyDescent="0.2">
      <c r="A260" s="797" t="s">
        <v>94</v>
      </c>
      <c r="B260" s="798"/>
      <c r="C260" s="798"/>
      <c r="D260" s="799"/>
    </row>
    <row r="261" spans="1:4" x14ac:dyDescent="0.2">
      <c r="A261" s="800" t="s">
        <v>95</v>
      </c>
      <c r="B261" s="801"/>
      <c r="C261" s="801"/>
      <c r="D261" s="801"/>
    </row>
    <row r="262" spans="1:4" x14ac:dyDescent="0.2">
      <c r="A262" s="800" t="s">
        <v>96</v>
      </c>
      <c r="B262" s="801">
        <v>4489936.66</v>
      </c>
      <c r="C262" s="801">
        <v>3408919</v>
      </c>
      <c r="D262" s="801"/>
    </row>
    <row r="263" spans="1:4" x14ac:dyDescent="0.2">
      <c r="A263" s="800" t="s">
        <v>97</v>
      </c>
      <c r="B263" s="801">
        <v>28277884.300000001</v>
      </c>
      <c r="C263" s="801">
        <f>C246-5000000</f>
        <v>63956294</v>
      </c>
      <c r="D263" s="801">
        <v>75000000</v>
      </c>
    </row>
    <row r="264" spans="1:4" x14ac:dyDescent="0.2">
      <c r="A264" s="800" t="s">
        <v>123</v>
      </c>
      <c r="B264" s="801"/>
      <c r="C264" s="801"/>
      <c r="D264" s="801"/>
    </row>
    <row r="265" spans="1:4" x14ac:dyDescent="0.2">
      <c r="A265" s="802" t="s">
        <v>124</v>
      </c>
      <c r="B265" s="803">
        <v>2415.2399999999998</v>
      </c>
      <c r="C265" s="803"/>
      <c r="D265" s="803"/>
    </row>
    <row r="266" spans="1:4" x14ac:dyDescent="0.2">
      <c r="A266" s="89" t="s">
        <v>93</v>
      </c>
      <c r="B266" s="89"/>
      <c r="C266" s="89"/>
      <c r="D266" s="197"/>
    </row>
    <row r="267" spans="1:4" x14ac:dyDescent="0.2">
      <c r="A267" s="797" t="s">
        <v>122</v>
      </c>
      <c r="B267" s="798"/>
      <c r="C267" s="798"/>
      <c r="D267" s="799"/>
    </row>
    <row r="268" spans="1:4" x14ac:dyDescent="0.2">
      <c r="A268" s="800" t="s">
        <v>125</v>
      </c>
      <c r="B268" s="804"/>
      <c r="C268" s="804"/>
      <c r="D268" s="801"/>
    </row>
    <row r="269" spans="1:4" x14ac:dyDescent="0.2">
      <c r="A269" s="800" t="s">
        <v>102</v>
      </c>
      <c r="B269" s="801"/>
      <c r="C269" s="801"/>
      <c r="D269" s="801"/>
    </row>
    <row r="270" spans="1:4" x14ac:dyDescent="0.2">
      <c r="A270" s="802" t="s">
        <v>103</v>
      </c>
      <c r="B270" s="805"/>
      <c r="C270" s="803"/>
      <c r="D270" s="803"/>
    </row>
    <row r="271" spans="1:4" x14ac:dyDescent="0.2">
      <c r="A271" s="89" t="s">
        <v>83</v>
      </c>
      <c r="B271" s="89"/>
      <c r="C271" s="89"/>
      <c r="D271" s="89"/>
    </row>
    <row r="272" spans="1:4" x14ac:dyDescent="0.2">
      <c r="A272" s="86" t="s">
        <v>104</v>
      </c>
      <c r="B272" s="87"/>
      <c r="C272" s="87"/>
      <c r="D272" s="87"/>
    </row>
    <row r="273" spans="1:4" x14ac:dyDescent="0.2">
      <c r="A273" s="188" t="s">
        <v>311</v>
      </c>
      <c r="B273" s="196">
        <f>SUM(B260:B272)</f>
        <v>32770236.199999999</v>
      </c>
      <c r="C273" s="196">
        <f>SUM(C260:C272)</f>
        <v>67365213</v>
      </c>
      <c r="D273" s="196">
        <f>SUM(D260:D272)</f>
        <v>75000000</v>
      </c>
    </row>
    <row r="274" spans="1:4" x14ac:dyDescent="0.2">
      <c r="A274" s="189" t="s">
        <v>387</v>
      </c>
    </row>
    <row r="275" spans="1:4" x14ac:dyDescent="0.2">
      <c r="A275" s="190" t="s">
        <v>388</v>
      </c>
    </row>
    <row r="278" spans="1:4" x14ac:dyDescent="0.2">
      <c r="A278" s="54" t="s">
        <v>451</v>
      </c>
    </row>
    <row r="279" spans="1:4" ht="25.5" x14ac:dyDescent="0.2">
      <c r="A279" s="96" t="s">
        <v>314</v>
      </c>
      <c r="B279" s="97">
        <v>2019</v>
      </c>
      <c r="C279" s="97">
        <v>2020</v>
      </c>
      <c r="D279" s="97">
        <v>2021</v>
      </c>
    </row>
    <row r="280" spans="1:4" x14ac:dyDescent="0.2">
      <c r="A280" s="89" t="s">
        <v>105</v>
      </c>
      <c r="B280" s="89"/>
      <c r="C280" s="89"/>
      <c r="D280" s="89"/>
    </row>
    <row r="281" spans="1:4" x14ac:dyDescent="0.2">
      <c r="A281" s="797" t="s">
        <v>94</v>
      </c>
      <c r="B281" s="798"/>
      <c r="C281" s="798"/>
      <c r="D281" s="799"/>
    </row>
    <row r="282" spans="1:4" x14ac:dyDescent="0.2">
      <c r="A282" s="800" t="s">
        <v>95</v>
      </c>
      <c r="B282" s="801"/>
      <c r="C282" s="801"/>
      <c r="D282" s="801"/>
    </row>
    <row r="283" spans="1:4" x14ac:dyDescent="0.2">
      <c r="A283" s="800" t="s">
        <v>96</v>
      </c>
      <c r="B283" s="801"/>
      <c r="C283" s="801"/>
      <c r="D283" s="801"/>
    </row>
    <row r="284" spans="1:4" x14ac:dyDescent="0.2">
      <c r="A284" s="800" t="s">
        <v>97</v>
      </c>
      <c r="B284" s="801">
        <v>0</v>
      </c>
      <c r="C284" s="801">
        <v>0</v>
      </c>
      <c r="D284" s="801">
        <v>0</v>
      </c>
    </row>
    <row r="285" spans="1:4" x14ac:dyDescent="0.2">
      <c r="A285" s="800" t="s">
        <v>123</v>
      </c>
      <c r="B285" s="801"/>
      <c r="C285" s="801"/>
      <c r="D285" s="801"/>
    </row>
    <row r="286" spans="1:4" x14ac:dyDescent="0.2">
      <c r="A286" s="802" t="s">
        <v>124</v>
      </c>
      <c r="B286" s="803"/>
      <c r="C286" s="803"/>
      <c r="D286" s="803"/>
    </row>
    <row r="287" spans="1:4" x14ac:dyDescent="0.2">
      <c r="A287" s="89" t="s">
        <v>93</v>
      </c>
      <c r="B287" s="89"/>
      <c r="C287" s="89"/>
      <c r="D287" s="197"/>
    </row>
    <row r="288" spans="1:4" x14ac:dyDescent="0.2">
      <c r="A288" s="797" t="s">
        <v>122</v>
      </c>
      <c r="B288" s="798"/>
      <c r="C288" s="798"/>
      <c r="D288" s="799"/>
    </row>
    <row r="289" spans="1:4" x14ac:dyDescent="0.2">
      <c r="A289" s="800" t="s">
        <v>125</v>
      </c>
      <c r="B289" s="804"/>
      <c r="C289" s="804"/>
      <c r="D289" s="801"/>
    </row>
    <row r="290" spans="1:4" x14ac:dyDescent="0.2">
      <c r="A290" s="800" t="s">
        <v>102</v>
      </c>
      <c r="B290" s="801">
        <v>0</v>
      </c>
      <c r="C290" s="801">
        <v>0</v>
      </c>
      <c r="D290" s="801">
        <v>0</v>
      </c>
    </row>
    <row r="291" spans="1:4" x14ac:dyDescent="0.2">
      <c r="A291" s="802" t="s">
        <v>103</v>
      </c>
      <c r="B291" s="805"/>
      <c r="C291" s="803"/>
      <c r="D291" s="803"/>
    </row>
    <row r="292" spans="1:4" x14ac:dyDescent="0.2">
      <c r="A292" s="89" t="s">
        <v>83</v>
      </c>
      <c r="B292" s="89"/>
      <c r="C292" s="89"/>
      <c r="D292" s="197"/>
    </row>
    <row r="293" spans="1:4" x14ac:dyDescent="0.2">
      <c r="A293" s="86" t="s">
        <v>104</v>
      </c>
      <c r="B293" s="87"/>
      <c r="C293" s="87"/>
      <c r="D293" s="195"/>
    </row>
    <row r="294" spans="1:4" x14ac:dyDescent="0.2">
      <c r="A294" s="91" t="s">
        <v>309</v>
      </c>
      <c r="B294" s="196">
        <f t="shared" ref="B294:C294" si="10">SUM(B282:B290)</f>
        <v>0</v>
      </c>
      <c r="C294" s="196">
        <f t="shared" si="10"/>
        <v>0</v>
      </c>
      <c r="D294" s="196">
        <f>SUM(D282:D290)</f>
        <v>0</v>
      </c>
    </row>
    <row r="296" spans="1:4" ht="25.5" x14ac:dyDescent="0.2">
      <c r="A296" s="96" t="s">
        <v>313</v>
      </c>
      <c r="B296" s="97">
        <v>2019</v>
      </c>
      <c r="C296" s="97">
        <v>2020</v>
      </c>
      <c r="D296" s="97">
        <v>2021</v>
      </c>
    </row>
    <row r="297" spans="1:4" x14ac:dyDescent="0.2">
      <c r="A297" s="89" t="s">
        <v>105</v>
      </c>
      <c r="B297" s="89"/>
      <c r="C297" s="89"/>
      <c r="D297" s="89"/>
    </row>
    <row r="298" spans="1:4" x14ac:dyDescent="0.2">
      <c r="A298" s="797" t="s">
        <v>94</v>
      </c>
      <c r="B298" s="798"/>
      <c r="C298" s="798"/>
      <c r="D298" s="799"/>
    </row>
    <row r="299" spans="1:4" x14ac:dyDescent="0.2">
      <c r="A299" s="800" t="s">
        <v>95</v>
      </c>
      <c r="B299" s="801"/>
      <c r="C299" s="801"/>
      <c r="D299" s="801"/>
    </row>
    <row r="300" spans="1:4" x14ac:dyDescent="0.2">
      <c r="A300" s="800" t="s">
        <v>96</v>
      </c>
      <c r="B300" s="801"/>
      <c r="C300" s="801"/>
      <c r="D300" s="801"/>
    </row>
    <row r="301" spans="1:4" x14ac:dyDescent="0.2">
      <c r="A301" s="800" t="s">
        <v>97</v>
      </c>
      <c r="B301" s="801">
        <v>9719412</v>
      </c>
      <c r="C301" s="801">
        <v>18291759</v>
      </c>
      <c r="D301" s="801"/>
    </row>
    <row r="302" spans="1:4" x14ac:dyDescent="0.2">
      <c r="A302" s="800" t="s">
        <v>123</v>
      </c>
      <c r="B302" s="801"/>
      <c r="C302" s="801"/>
      <c r="D302" s="801"/>
    </row>
    <row r="303" spans="1:4" x14ac:dyDescent="0.2">
      <c r="A303" s="802" t="s">
        <v>124</v>
      </c>
      <c r="B303" s="803"/>
      <c r="C303" s="803"/>
      <c r="D303" s="803"/>
    </row>
    <row r="304" spans="1:4" x14ac:dyDescent="0.2">
      <c r="A304" s="89" t="s">
        <v>93</v>
      </c>
      <c r="B304" s="89"/>
      <c r="C304" s="89"/>
      <c r="D304" s="197"/>
    </row>
    <row r="305" spans="1:4" x14ac:dyDescent="0.2">
      <c r="A305" s="797" t="s">
        <v>122</v>
      </c>
      <c r="B305" s="798"/>
      <c r="C305" s="798"/>
      <c r="D305" s="799"/>
    </row>
    <row r="306" spans="1:4" x14ac:dyDescent="0.2">
      <c r="A306" s="800" t="s">
        <v>125</v>
      </c>
      <c r="B306" s="804"/>
      <c r="C306" s="804"/>
      <c r="D306" s="801"/>
    </row>
    <row r="307" spans="1:4" x14ac:dyDescent="0.2">
      <c r="A307" s="800" t="s">
        <v>102</v>
      </c>
      <c r="B307" s="801">
        <v>18912112</v>
      </c>
      <c r="C307" s="801"/>
      <c r="D307" s="801"/>
    </row>
    <row r="308" spans="1:4" x14ac:dyDescent="0.2">
      <c r="A308" s="802" t="s">
        <v>103</v>
      </c>
      <c r="B308" s="805"/>
      <c r="C308" s="803"/>
      <c r="D308" s="803"/>
    </row>
    <row r="309" spans="1:4" x14ac:dyDescent="0.2">
      <c r="A309" s="89" t="s">
        <v>83</v>
      </c>
      <c r="B309" s="89"/>
      <c r="C309" s="89"/>
      <c r="D309" s="197"/>
    </row>
    <row r="310" spans="1:4" x14ac:dyDescent="0.2">
      <c r="A310" s="86" t="s">
        <v>104</v>
      </c>
      <c r="B310" s="87"/>
      <c r="C310" s="87"/>
      <c r="D310" s="195"/>
    </row>
    <row r="311" spans="1:4" x14ac:dyDescent="0.2">
      <c r="A311" s="91" t="s">
        <v>310</v>
      </c>
      <c r="B311" s="196">
        <f>SUM(B298:B309)</f>
        <v>28631524</v>
      </c>
      <c r="C311" s="196">
        <f t="shared" ref="C311:D311" si="11">SUM(C298:C309)</f>
        <v>18291759</v>
      </c>
      <c r="D311" s="196">
        <f t="shared" si="11"/>
        <v>0</v>
      </c>
    </row>
    <row r="313" spans="1:4" ht="25.5" x14ac:dyDescent="0.2">
      <c r="A313" s="96" t="s">
        <v>312</v>
      </c>
      <c r="B313" s="97">
        <v>2019</v>
      </c>
      <c r="C313" s="97">
        <v>2020</v>
      </c>
      <c r="D313" s="97">
        <v>2021</v>
      </c>
    </row>
    <row r="314" spans="1:4" x14ac:dyDescent="0.2">
      <c r="A314" s="89" t="s">
        <v>105</v>
      </c>
      <c r="B314" s="89"/>
      <c r="C314" s="89"/>
      <c r="D314" s="89"/>
    </row>
    <row r="315" spans="1:4" x14ac:dyDescent="0.2">
      <c r="A315" s="797" t="s">
        <v>94</v>
      </c>
      <c r="B315" s="798"/>
      <c r="C315" s="798"/>
      <c r="D315" s="799"/>
    </row>
    <row r="316" spans="1:4" x14ac:dyDescent="0.2">
      <c r="A316" s="800" t="s">
        <v>95</v>
      </c>
      <c r="B316" s="801"/>
      <c r="C316" s="801"/>
      <c r="D316" s="801"/>
    </row>
    <row r="317" spans="1:4" x14ac:dyDescent="0.2">
      <c r="A317" s="800" t="s">
        <v>96</v>
      </c>
      <c r="B317" s="801"/>
      <c r="C317" s="801"/>
      <c r="D317" s="801"/>
    </row>
    <row r="318" spans="1:4" x14ac:dyDescent="0.2">
      <c r="A318" s="800" t="s">
        <v>97</v>
      </c>
      <c r="B318" s="801">
        <v>8168061.1900000004</v>
      </c>
      <c r="C318" s="801">
        <f>C301-9000000</f>
        <v>9291759</v>
      </c>
      <c r="D318" s="801"/>
    </row>
    <row r="319" spans="1:4" x14ac:dyDescent="0.2">
      <c r="A319" s="800" t="s">
        <v>123</v>
      </c>
      <c r="B319" s="801"/>
      <c r="C319" s="801"/>
      <c r="D319" s="801"/>
    </row>
    <row r="320" spans="1:4" x14ac:dyDescent="0.2">
      <c r="A320" s="802" t="s">
        <v>124</v>
      </c>
      <c r="B320" s="803"/>
      <c r="C320" s="803"/>
      <c r="D320" s="803"/>
    </row>
    <row r="321" spans="1:4" x14ac:dyDescent="0.2">
      <c r="A321" s="89" t="s">
        <v>93</v>
      </c>
      <c r="B321" s="89"/>
      <c r="C321" s="89"/>
      <c r="D321" s="197"/>
    </row>
    <row r="322" spans="1:4" x14ac:dyDescent="0.2">
      <c r="A322" s="797" t="s">
        <v>122</v>
      </c>
      <c r="B322" s="798"/>
      <c r="C322" s="798"/>
      <c r="D322" s="799"/>
    </row>
    <row r="323" spans="1:4" x14ac:dyDescent="0.2">
      <c r="A323" s="800" t="s">
        <v>125</v>
      </c>
      <c r="B323" s="804"/>
      <c r="C323" s="804"/>
      <c r="D323" s="801"/>
    </row>
    <row r="324" spans="1:4" x14ac:dyDescent="0.2">
      <c r="A324" s="800" t="s">
        <v>102</v>
      </c>
      <c r="B324" s="801">
        <v>2171703.6</v>
      </c>
      <c r="C324" s="801"/>
      <c r="D324" s="801"/>
    </row>
    <row r="325" spans="1:4" x14ac:dyDescent="0.2">
      <c r="A325" s="802" t="s">
        <v>103</v>
      </c>
      <c r="B325" s="805"/>
      <c r="C325" s="803"/>
      <c r="D325" s="803"/>
    </row>
    <row r="326" spans="1:4" x14ac:dyDescent="0.2">
      <c r="A326" s="89" t="s">
        <v>83</v>
      </c>
      <c r="B326" s="89"/>
      <c r="C326" s="89"/>
      <c r="D326" s="197"/>
    </row>
    <row r="327" spans="1:4" x14ac:dyDescent="0.2">
      <c r="A327" s="86" t="s">
        <v>104</v>
      </c>
      <c r="B327" s="87"/>
      <c r="C327" s="87"/>
      <c r="D327" s="195"/>
    </row>
    <row r="328" spans="1:4" x14ac:dyDescent="0.2">
      <c r="A328" s="188" t="s">
        <v>311</v>
      </c>
      <c r="B328" s="196">
        <f>SUM(B315:B327)</f>
        <v>10339764.790000001</v>
      </c>
      <c r="C328" s="196">
        <f>SUM(C315:C327)</f>
        <v>9291759</v>
      </c>
      <c r="D328" s="196">
        <f>SUM(D315:D327)</f>
        <v>0</v>
      </c>
    </row>
    <row r="329" spans="1:4" x14ac:dyDescent="0.2">
      <c r="A329" s="189" t="s">
        <v>387</v>
      </c>
    </row>
    <row r="330" spans="1:4" x14ac:dyDescent="0.2">
      <c r="A330" s="190" t="s">
        <v>388</v>
      </c>
      <c r="C330" s="208"/>
    </row>
  </sheetData>
  <printOptions horizontalCentered="1"/>
  <pageMargins left="0.70866141732283472" right="0.51181102362204722" top="0.74803149606299213" bottom="0.74803149606299213" header="0.31496062992125984" footer="0.31496062992125984"/>
  <pageSetup paperSize="9" scale="97"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5" manualBreakCount="5">
    <brk id="56" max="16383" man="1"/>
    <brk id="111" max="16383" man="1"/>
    <brk id="166" max="16383" man="1"/>
    <brk id="221" max="16383" man="1"/>
    <brk id="27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9" tint="-0.249977111117893"/>
  </sheetPr>
  <dimension ref="A1:W11"/>
  <sheetViews>
    <sheetView topLeftCell="B1" zoomScaleNormal="100" zoomScaleSheetLayoutView="100" workbookViewId="0">
      <selection activeCell="N17" sqref="N17"/>
    </sheetView>
  </sheetViews>
  <sheetFormatPr baseColWidth="10" defaultColWidth="11.28515625" defaultRowHeight="11.25" x14ac:dyDescent="0.2"/>
  <cols>
    <col min="1" max="1" width="25.5703125" style="60" customWidth="1"/>
    <col min="2" max="2" width="29.140625" style="60" customWidth="1"/>
    <col min="3" max="3" width="5" style="60" customWidth="1"/>
    <col min="4" max="6" width="9.5703125" style="60" customWidth="1"/>
    <col min="7" max="8" width="7.28515625" style="60" customWidth="1"/>
    <col min="9" max="9" width="10.140625" style="60" customWidth="1"/>
    <col min="10" max="11" width="5" style="60" customWidth="1"/>
    <col min="12" max="12" width="8.85546875" style="60" customWidth="1"/>
    <col min="13" max="13" width="5" style="60" customWidth="1"/>
    <col min="14" max="14" width="9" style="60" customWidth="1"/>
    <col min="15" max="16" width="5" style="60" customWidth="1"/>
    <col min="17" max="17" width="9.85546875" style="60" customWidth="1"/>
    <col min="18" max="18" width="5" style="60" customWidth="1"/>
    <col min="19" max="16384" width="11.28515625" style="60"/>
  </cols>
  <sheetData>
    <row r="1" spans="1:23" s="59" customFormat="1" x14ac:dyDescent="0.2">
      <c r="A1" s="53" t="s">
        <v>390</v>
      </c>
      <c r="B1" s="53"/>
      <c r="C1" s="118"/>
      <c r="D1" s="118"/>
      <c r="E1" s="118"/>
      <c r="F1" s="118"/>
      <c r="G1" s="118"/>
      <c r="H1" s="119"/>
      <c r="I1" s="119"/>
      <c r="J1" s="119"/>
      <c r="K1" s="119"/>
      <c r="L1" s="119"/>
      <c r="M1" s="119"/>
      <c r="N1" s="119"/>
      <c r="O1" s="119"/>
      <c r="P1" s="119"/>
      <c r="Q1" s="119"/>
      <c r="R1" s="119"/>
    </row>
    <row r="2" spans="1:23" s="59" customFormat="1" x14ac:dyDescent="0.2">
      <c r="A2" s="53" t="s">
        <v>4532</v>
      </c>
      <c r="B2" s="54"/>
      <c r="C2" s="54"/>
      <c r="D2" s="54"/>
      <c r="E2" s="54"/>
      <c r="F2" s="54"/>
      <c r="G2" s="54"/>
      <c r="H2" s="54"/>
      <c r="I2" s="54"/>
      <c r="J2" s="54"/>
      <c r="K2" s="54"/>
      <c r="L2" s="54"/>
      <c r="M2" s="54"/>
      <c r="N2" s="54"/>
      <c r="O2" s="54"/>
      <c r="P2" s="54"/>
      <c r="Q2" s="54"/>
      <c r="R2" s="54"/>
      <c r="S2" s="58"/>
      <c r="T2" s="58"/>
      <c r="U2" s="58"/>
      <c r="V2" s="58"/>
      <c r="W2" s="58"/>
    </row>
    <row r="3" spans="1:23" s="59" customFormat="1" x14ac:dyDescent="0.2">
      <c r="A3" s="53"/>
      <c r="B3" s="54"/>
      <c r="C3" s="54"/>
      <c r="D3" s="54"/>
      <c r="E3" s="54"/>
      <c r="F3" s="54"/>
      <c r="G3" s="54"/>
      <c r="H3" s="54"/>
      <c r="I3" s="54"/>
      <c r="J3" s="54"/>
      <c r="K3" s="54"/>
      <c r="L3" s="54"/>
      <c r="M3" s="54"/>
      <c r="N3" s="54"/>
      <c r="O3" s="54"/>
      <c r="P3" s="54"/>
      <c r="Q3" s="54"/>
      <c r="R3" s="54"/>
      <c r="S3" s="58"/>
      <c r="T3" s="58"/>
      <c r="U3" s="58"/>
      <c r="V3" s="58"/>
      <c r="W3" s="58"/>
    </row>
    <row r="4" spans="1:23" s="59" customFormat="1" ht="12" thickBot="1" x14ac:dyDescent="0.25">
      <c r="A4" s="53" t="s">
        <v>455</v>
      </c>
      <c r="B4" s="54"/>
      <c r="C4" s="54"/>
      <c r="D4" s="54"/>
      <c r="E4" s="54"/>
      <c r="F4" s="54"/>
      <c r="G4" s="54"/>
      <c r="H4" s="54"/>
      <c r="I4" s="54"/>
      <c r="J4" s="54"/>
      <c r="K4" s="54"/>
      <c r="L4" s="54"/>
      <c r="M4" s="54"/>
      <c r="N4" s="54"/>
      <c r="O4" s="54"/>
      <c r="P4" s="54"/>
      <c r="Q4" s="54"/>
      <c r="R4" s="54"/>
      <c r="S4" s="58"/>
      <c r="T4" s="58"/>
      <c r="U4" s="58"/>
      <c r="V4" s="58"/>
      <c r="W4" s="58"/>
    </row>
    <row r="5" spans="1:23" s="64" customFormat="1" ht="28.35" customHeight="1" thickBot="1" x14ac:dyDescent="0.25">
      <c r="A5" s="825" t="s">
        <v>277</v>
      </c>
      <c r="B5" s="825" t="s">
        <v>262</v>
      </c>
      <c r="C5" s="827" t="s">
        <v>105</v>
      </c>
      <c r="D5" s="828"/>
      <c r="E5" s="828"/>
      <c r="F5" s="828"/>
      <c r="G5" s="828"/>
      <c r="H5" s="828"/>
      <c r="I5" s="829"/>
      <c r="J5" s="827" t="s">
        <v>93</v>
      </c>
      <c r="K5" s="828"/>
      <c r="L5" s="828"/>
      <c r="M5" s="828"/>
      <c r="N5" s="829"/>
      <c r="O5" s="827" t="s">
        <v>83</v>
      </c>
      <c r="P5" s="829"/>
      <c r="Q5" s="827" t="s">
        <v>0</v>
      </c>
      <c r="R5" s="829"/>
    </row>
    <row r="6" spans="1:23" s="65" customFormat="1" ht="109.5" customHeight="1" thickBot="1" x14ac:dyDescent="0.25">
      <c r="A6" s="826"/>
      <c r="B6" s="826"/>
      <c r="C6" s="120" t="s">
        <v>94</v>
      </c>
      <c r="D6" s="121" t="s">
        <v>95</v>
      </c>
      <c r="E6" s="121" t="s">
        <v>96</v>
      </c>
      <c r="F6" s="121" t="s">
        <v>97</v>
      </c>
      <c r="G6" s="121" t="s">
        <v>98</v>
      </c>
      <c r="H6" s="121" t="s">
        <v>99</v>
      </c>
      <c r="I6" s="122" t="s">
        <v>90</v>
      </c>
      <c r="J6" s="120" t="s">
        <v>100</v>
      </c>
      <c r="K6" s="121" t="s">
        <v>101</v>
      </c>
      <c r="L6" s="121" t="s">
        <v>102</v>
      </c>
      <c r="M6" s="121" t="s">
        <v>103</v>
      </c>
      <c r="N6" s="122" t="s">
        <v>91</v>
      </c>
      <c r="O6" s="120" t="s">
        <v>104</v>
      </c>
      <c r="P6" s="122" t="s">
        <v>92</v>
      </c>
      <c r="Q6" s="123" t="s">
        <v>126</v>
      </c>
      <c r="R6" s="124" t="s">
        <v>81</v>
      </c>
    </row>
    <row r="7" spans="1:23" ht="23.25" customHeight="1" x14ac:dyDescent="0.2">
      <c r="A7" s="823" t="s">
        <v>452</v>
      </c>
      <c r="B7" s="775" t="s">
        <v>453</v>
      </c>
      <c r="C7" s="776"/>
      <c r="D7" s="777">
        <v>391332598</v>
      </c>
      <c r="E7" s="777">
        <v>40861304</v>
      </c>
      <c r="F7" s="777">
        <v>120129418</v>
      </c>
      <c r="G7" s="777">
        <v>28993</v>
      </c>
      <c r="H7" s="777">
        <v>195000</v>
      </c>
      <c r="I7" s="778">
        <f>SUM(D7:H7)</f>
        <v>552547313</v>
      </c>
      <c r="J7" s="776"/>
      <c r="K7" s="779"/>
      <c r="L7" s="777">
        <v>3599083</v>
      </c>
      <c r="M7" s="779"/>
      <c r="N7" s="778">
        <f>L7</f>
        <v>3599083</v>
      </c>
      <c r="O7" s="776"/>
      <c r="P7" s="780"/>
      <c r="Q7" s="781">
        <f>N7+I7</f>
        <v>556146396</v>
      </c>
      <c r="R7" s="782">
        <f>Q7/Q10</f>
        <v>0.89009105406408406</v>
      </c>
    </row>
    <row r="8" spans="1:23" ht="22.5" x14ac:dyDescent="0.2">
      <c r="A8" s="824"/>
      <c r="B8" s="783" t="s">
        <v>454</v>
      </c>
      <c r="C8" s="784"/>
      <c r="D8" s="785"/>
      <c r="E8" s="785"/>
      <c r="F8" s="786">
        <v>2000000</v>
      </c>
      <c r="G8" s="785"/>
      <c r="H8" s="785"/>
      <c r="I8" s="787">
        <f>SUM(D8:H8)</f>
        <v>2000000</v>
      </c>
      <c r="J8" s="784"/>
      <c r="K8" s="785"/>
      <c r="L8" s="786">
        <v>66673271</v>
      </c>
      <c r="M8" s="785"/>
      <c r="N8" s="787">
        <f>L8</f>
        <v>66673271</v>
      </c>
      <c r="O8" s="784"/>
      <c r="P8" s="788"/>
      <c r="Q8" s="789">
        <f>N8+I8</f>
        <v>68673271</v>
      </c>
      <c r="R8" s="790">
        <f>Q8/Q10</f>
        <v>0.10990894593591594</v>
      </c>
    </row>
    <row r="9" spans="1:23" ht="12" thickBot="1" x14ac:dyDescent="0.25">
      <c r="A9" s="796"/>
      <c r="B9" s="791"/>
      <c r="C9" s="792"/>
      <c r="D9" s="793"/>
      <c r="E9" s="793"/>
      <c r="F9" s="793"/>
      <c r="G9" s="793"/>
      <c r="H9" s="793"/>
      <c r="I9" s="794"/>
      <c r="J9" s="792"/>
      <c r="K9" s="793"/>
      <c r="L9" s="793"/>
      <c r="M9" s="793"/>
      <c r="N9" s="794"/>
      <c r="O9" s="792"/>
      <c r="P9" s="794"/>
      <c r="Q9" s="792"/>
      <c r="R9" s="795"/>
    </row>
    <row r="10" spans="1:23" ht="12" thickBot="1" x14ac:dyDescent="0.25">
      <c r="A10" s="125" t="s">
        <v>74</v>
      </c>
      <c r="B10" s="125" t="s">
        <v>74</v>
      </c>
      <c r="C10" s="126"/>
      <c r="D10" s="201">
        <f>D7+D8</f>
        <v>391332598</v>
      </c>
      <c r="E10" s="201">
        <f t="shared" ref="E10:N10" si="0">E7+E8</f>
        <v>40861304</v>
      </c>
      <c r="F10" s="201">
        <f t="shared" si="0"/>
        <v>122129418</v>
      </c>
      <c r="G10" s="201">
        <f t="shared" si="0"/>
        <v>28993</v>
      </c>
      <c r="H10" s="201">
        <f t="shared" si="0"/>
        <v>195000</v>
      </c>
      <c r="I10" s="201">
        <f t="shared" si="0"/>
        <v>554547313</v>
      </c>
      <c r="J10" s="201"/>
      <c r="K10" s="201"/>
      <c r="L10" s="201">
        <f t="shared" si="0"/>
        <v>70272354</v>
      </c>
      <c r="M10" s="201"/>
      <c r="N10" s="201">
        <f t="shared" si="0"/>
        <v>70272354</v>
      </c>
      <c r="O10" s="126"/>
      <c r="P10" s="127"/>
      <c r="Q10" s="199">
        <f>Q7+Q8</f>
        <v>624819667</v>
      </c>
      <c r="R10" s="200">
        <f>SUM(R7:R8)</f>
        <v>1</v>
      </c>
    </row>
    <row r="11" spans="1:23" x14ac:dyDescent="0.2">
      <c r="A11" s="66"/>
      <c r="B11" s="66"/>
      <c r="C11" s="67"/>
      <c r="D11" s="68"/>
      <c r="E11" s="69"/>
      <c r="F11" s="69"/>
      <c r="G11" s="69"/>
      <c r="H11" s="69"/>
      <c r="I11" s="69"/>
      <c r="J11" s="69"/>
      <c r="K11" s="69"/>
      <c r="L11" s="69"/>
      <c r="M11" s="69"/>
      <c r="N11" s="69"/>
      <c r="O11" s="69"/>
      <c r="P11" s="69"/>
      <c r="Q11" s="69"/>
      <c r="R11" s="69"/>
    </row>
  </sheetData>
  <mergeCells count="7">
    <mergeCell ref="A7:A8"/>
    <mergeCell ref="A5:A6"/>
    <mergeCell ref="J5:N5"/>
    <mergeCell ref="O5:P5"/>
    <mergeCell ref="Q5:R5"/>
    <mergeCell ref="C5:I5"/>
    <mergeCell ref="B5:B6"/>
  </mergeCells>
  <phoneticPr fontId="0" type="noConversion"/>
  <pageMargins left="0.23622047244094491" right="0.23622047244094491" top="0.74803149606299213" bottom="0.74803149606299213" header="0.31496062992125984" footer="0.31496062992125984"/>
  <pageSetup paperSize="9" scale="82"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D51"/>
  <sheetViews>
    <sheetView zoomScaleNormal="100" workbookViewId="0">
      <selection activeCell="J35" sqref="J35"/>
    </sheetView>
  </sheetViews>
  <sheetFormatPr baseColWidth="10" defaultColWidth="11.28515625" defaultRowHeight="12.75" x14ac:dyDescent="0.2"/>
  <cols>
    <col min="1" max="1" width="64" customWidth="1"/>
    <col min="2" max="4" width="10.140625" customWidth="1"/>
  </cols>
  <sheetData>
    <row r="1" spans="1:4" x14ac:dyDescent="0.2">
      <c r="A1" s="53" t="s">
        <v>391</v>
      </c>
    </row>
    <row r="2" spans="1:4" x14ac:dyDescent="0.2">
      <c r="A2" s="54" t="s">
        <v>6684</v>
      </c>
    </row>
    <row r="3" spans="1:4" s="84" customFormat="1" ht="28.35" customHeight="1" x14ac:dyDescent="0.2">
      <c r="A3" s="96" t="s">
        <v>333</v>
      </c>
      <c r="B3" s="97">
        <v>2019</v>
      </c>
      <c r="C3" s="97">
        <v>2020</v>
      </c>
      <c r="D3" s="97">
        <v>2021</v>
      </c>
    </row>
    <row r="4" spans="1:4" x14ac:dyDescent="0.2">
      <c r="A4" s="87" t="s">
        <v>321</v>
      </c>
      <c r="B4" s="85"/>
      <c r="C4" s="85"/>
      <c r="D4" s="85"/>
    </row>
    <row r="5" spans="1:4" s="88" customFormat="1" x14ac:dyDescent="0.2">
      <c r="A5" s="87" t="s">
        <v>322</v>
      </c>
      <c r="B5" s="87"/>
      <c r="C5" s="87"/>
      <c r="D5" s="87"/>
    </row>
    <row r="6" spans="1:4" s="88" customFormat="1" x14ac:dyDescent="0.2">
      <c r="A6" s="87" t="s">
        <v>323</v>
      </c>
      <c r="B6" s="87"/>
      <c r="C6" s="87"/>
      <c r="D6" s="87"/>
    </row>
    <row r="7" spans="1:4" s="88" customFormat="1" x14ac:dyDescent="0.2">
      <c r="A7" s="87" t="s">
        <v>324</v>
      </c>
      <c r="B7" s="87"/>
      <c r="C7" s="87"/>
      <c r="D7" s="87"/>
    </row>
    <row r="8" spans="1:4" s="88" customFormat="1" x14ac:dyDescent="0.2">
      <c r="A8" s="87" t="s">
        <v>325</v>
      </c>
      <c r="B8" s="87"/>
      <c r="C8" s="87"/>
      <c r="D8" s="87"/>
    </row>
    <row r="9" spans="1:4" s="88" customFormat="1" x14ac:dyDescent="0.2">
      <c r="A9" s="87" t="s">
        <v>326</v>
      </c>
      <c r="B9" s="87"/>
      <c r="C9" s="87"/>
      <c r="D9" s="87"/>
    </row>
    <row r="10" spans="1:4" s="88" customFormat="1" x14ac:dyDescent="0.2">
      <c r="A10" s="87" t="s">
        <v>327</v>
      </c>
      <c r="B10" s="87"/>
      <c r="C10" s="87"/>
      <c r="D10" s="87"/>
    </row>
    <row r="11" spans="1:4" s="88" customFormat="1" x14ac:dyDescent="0.2">
      <c r="A11" s="87" t="s">
        <v>261</v>
      </c>
      <c r="B11" s="87"/>
      <c r="C11" s="87"/>
      <c r="D11" s="87"/>
    </row>
    <row r="12" spans="1:4" s="88" customFormat="1" x14ac:dyDescent="0.2">
      <c r="A12" s="87" t="s">
        <v>328</v>
      </c>
      <c r="B12" s="87"/>
      <c r="C12" s="87"/>
      <c r="D12" s="87"/>
    </row>
    <row r="13" spans="1:4" s="88" customFormat="1" x14ac:dyDescent="0.2">
      <c r="A13" s="87" t="s">
        <v>329</v>
      </c>
      <c r="B13" s="87"/>
      <c r="C13" s="87"/>
      <c r="D13" s="87"/>
    </row>
    <row r="14" spans="1:4" s="88" customFormat="1" x14ac:dyDescent="0.2">
      <c r="A14" s="87" t="s">
        <v>330</v>
      </c>
      <c r="B14" s="87"/>
      <c r="C14" s="87"/>
      <c r="D14" s="87"/>
    </row>
    <row r="15" spans="1:4" s="88" customFormat="1" x14ac:dyDescent="0.2">
      <c r="A15" s="87" t="s">
        <v>331</v>
      </c>
      <c r="B15" s="87"/>
      <c r="C15" s="87"/>
      <c r="D15" s="87"/>
    </row>
    <row r="16" spans="1:4" s="88" customFormat="1" x14ac:dyDescent="0.2">
      <c r="A16" s="87" t="s">
        <v>332</v>
      </c>
      <c r="B16" s="87"/>
      <c r="C16" s="87"/>
      <c r="D16" s="87"/>
    </row>
    <row r="17" spans="1:4" s="93" customFormat="1" ht="22.5" customHeight="1" x14ac:dyDescent="0.2">
      <c r="A17" s="94" t="s">
        <v>309</v>
      </c>
      <c r="B17" s="92"/>
      <c r="C17" s="92"/>
      <c r="D17" s="92"/>
    </row>
    <row r="19" spans="1:4" s="84" customFormat="1" ht="28.35" customHeight="1" x14ac:dyDescent="0.2">
      <c r="A19" s="96" t="s">
        <v>334</v>
      </c>
      <c r="B19" s="97">
        <v>2019</v>
      </c>
      <c r="C19" s="97" t="s">
        <v>385</v>
      </c>
      <c r="D19" s="97" t="s">
        <v>386</v>
      </c>
    </row>
    <row r="20" spans="1:4" x14ac:dyDescent="0.2">
      <c r="A20" s="87" t="s">
        <v>321</v>
      </c>
      <c r="B20" s="85"/>
      <c r="C20" s="85"/>
      <c r="D20" s="85"/>
    </row>
    <row r="21" spans="1:4" s="88" customFormat="1" x14ac:dyDescent="0.2">
      <c r="A21" s="87" t="s">
        <v>322</v>
      </c>
      <c r="B21" s="87"/>
      <c r="C21" s="87"/>
      <c r="D21" s="87"/>
    </row>
    <row r="22" spans="1:4" s="88" customFormat="1" x14ac:dyDescent="0.2">
      <c r="A22" s="87" t="s">
        <v>323</v>
      </c>
      <c r="B22" s="87"/>
      <c r="C22" s="87"/>
      <c r="D22" s="87"/>
    </row>
    <row r="23" spans="1:4" s="88" customFormat="1" x14ac:dyDescent="0.2">
      <c r="A23" s="87" t="s">
        <v>324</v>
      </c>
      <c r="B23" s="87"/>
      <c r="C23" s="87"/>
      <c r="D23" s="87"/>
    </row>
    <row r="24" spans="1:4" s="88" customFormat="1" x14ac:dyDescent="0.2">
      <c r="A24" s="87" t="s">
        <v>325</v>
      </c>
      <c r="B24" s="87"/>
      <c r="C24" s="87"/>
      <c r="D24" s="87"/>
    </row>
    <row r="25" spans="1:4" s="88" customFormat="1" x14ac:dyDescent="0.2">
      <c r="A25" s="87" t="s">
        <v>326</v>
      </c>
      <c r="B25" s="87"/>
      <c r="C25" s="87"/>
      <c r="D25" s="87"/>
    </row>
    <row r="26" spans="1:4" s="88" customFormat="1" x14ac:dyDescent="0.2">
      <c r="A26" s="87" t="s">
        <v>327</v>
      </c>
      <c r="B26" s="87"/>
      <c r="C26" s="87"/>
      <c r="D26" s="87"/>
    </row>
    <row r="27" spans="1:4" s="88" customFormat="1" x14ac:dyDescent="0.2">
      <c r="A27" s="87" t="s">
        <v>261</v>
      </c>
      <c r="B27" s="87"/>
      <c r="C27" s="87"/>
      <c r="D27" s="87"/>
    </row>
    <row r="28" spans="1:4" s="88" customFormat="1" x14ac:dyDescent="0.2">
      <c r="A28" s="87" t="s">
        <v>328</v>
      </c>
      <c r="B28" s="87"/>
      <c r="C28" s="87"/>
      <c r="D28" s="87"/>
    </row>
    <row r="29" spans="1:4" s="88" customFormat="1" x14ac:dyDescent="0.2">
      <c r="A29" s="87" t="s">
        <v>329</v>
      </c>
      <c r="B29" s="87"/>
      <c r="C29" s="87"/>
      <c r="D29" s="87"/>
    </row>
    <row r="30" spans="1:4" s="88" customFormat="1" x14ac:dyDescent="0.2">
      <c r="A30" s="87" t="s">
        <v>330</v>
      </c>
      <c r="B30" s="87"/>
      <c r="C30" s="87"/>
      <c r="D30" s="87"/>
    </row>
    <row r="31" spans="1:4" s="88" customFormat="1" x14ac:dyDescent="0.2">
      <c r="A31" s="87" t="s">
        <v>331</v>
      </c>
      <c r="B31" s="87"/>
      <c r="C31" s="87"/>
      <c r="D31" s="87"/>
    </row>
    <row r="32" spans="1:4" s="88" customFormat="1" x14ac:dyDescent="0.2">
      <c r="A32" s="87" t="s">
        <v>332</v>
      </c>
      <c r="B32" s="87"/>
      <c r="C32" s="87"/>
      <c r="D32" s="87"/>
    </row>
    <row r="33" spans="1:4" s="93" customFormat="1" ht="22.5" customHeight="1" x14ac:dyDescent="0.2">
      <c r="A33" s="94" t="s">
        <v>309</v>
      </c>
      <c r="B33" s="92"/>
      <c r="C33" s="92"/>
      <c r="D33" s="92"/>
    </row>
    <row r="35" spans="1:4" s="84" customFormat="1" ht="28.35" customHeight="1" x14ac:dyDescent="0.2">
      <c r="A35" s="96" t="s">
        <v>335</v>
      </c>
      <c r="B35" s="97">
        <v>2019</v>
      </c>
      <c r="C35" s="97" t="s">
        <v>385</v>
      </c>
      <c r="D35" s="97" t="s">
        <v>386</v>
      </c>
    </row>
    <row r="36" spans="1:4" x14ac:dyDescent="0.2">
      <c r="A36" s="87" t="s">
        <v>321</v>
      </c>
      <c r="B36" s="85"/>
      <c r="C36" s="85"/>
      <c r="D36" s="85"/>
    </row>
    <row r="37" spans="1:4" s="88" customFormat="1" x14ac:dyDescent="0.2">
      <c r="A37" s="87" t="s">
        <v>322</v>
      </c>
      <c r="B37" s="87"/>
      <c r="C37" s="87"/>
      <c r="D37" s="87"/>
    </row>
    <row r="38" spans="1:4" s="88" customFormat="1" x14ac:dyDescent="0.2">
      <c r="A38" s="87" t="s">
        <v>323</v>
      </c>
      <c r="B38" s="87"/>
      <c r="C38" s="87"/>
      <c r="D38" s="87"/>
    </row>
    <row r="39" spans="1:4" s="88" customFormat="1" x14ac:dyDescent="0.2">
      <c r="A39" s="87" t="s">
        <v>324</v>
      </c>
      <c r="B39" s="87"/>
      <c r="C39" s="87"/>
      <c r="D39" s="87"/>
    </row>
    <row r="40" spans="1:4" s="88" customFormat="1" x14ac:dyDescent="0.2">
      <c r="A40" s="87" t="s">
        <v>325</v>
      </c>
      <c r="B40" s="87"/>
      <c r="C40" s="87"/>
      <c r="D40" s="87"/>
    </row>
    <row r="41" spans="1:4" s="88" customFormat="1" x14ac:dyDescent="0.2">
      <c r="A41" s="87" t="s">
        <v>326</v>
      </c>
      <c r="B41" s="87"/>
      <c r="C41" s="87"/>
      <c r="D41" s="87"/>
    </row>
    <row r="42" spans="1:4" s="88" customFormat="1" x14ac:dyDescent="0.2">
      <c r="A42" s="87" t="s">
        <v>327</v>
      </c>
      <c r="B42" s="87"/>
      <c r="C42" s="87"/>
      <c r="D42" s="87"/>
    </row>
    <row r="43" spans="1:4" s="88" customFormat="1" x14ac:dyDescent="0.2">
      <c r="A43" s="87" t="s">
        <v>261</v>
      </c>
      <c r="B43" s="87"/>
      <c r="C43" s="87"/>
      <c r="D43" s="87"/>
    </row>
    <row r="44" spans="1:4" s="88" customFormat="1" x14ac:dyDescent="0.2">
      <c r="A44" s="87" t="s">
        <v>328</v>
      </c>
      <c r="B44" s="87"/>
      <c r="C44" s="87"/>
      <c r="D44" s="87"/>
    </row>
    <row r="45" spans="1:4" s="88" customFormat="1" x14ac:dyDescent="0.2">
      <c r="A45" s="87" t="s">
        <v>329</v>
      </c>
      <c r="B45" s="87"/>
      <c r="C45" s="87"/>
      <c r="D45" s="87"/>
    </row>
    <row r="46" spans="1:4" s="88" customFormat="1" x14ac:dyDescent="0.2">
      <c r="A46" s="87" t="s">
        <v>330</v>
      </c>
      <c r="B46" s="87"/>
      <c r="C46" s="87"/>
      <c r="D46" s="87"/>
    </row>
    <row r="47" spans="1:4" s="88" customFormat="1" x14ac:dyDescent="0.2">
      <c r="A47" s="87" t="s">
        <v>331</v>
      </c>
      <c r="B47" s="87"/>
      <c r="C47" s="87"/>
      <c r="D47" s="87"/>
    </row>
    <row r="48" spans="1:4" s="88" customFormat="1" x14ac:dyDescent="0.2">
      <c r="A48" s="87" t="s">
        <v>332</v>
      </c>
      <c r="B48" s="87"/>
      <c r="C48" s="87"/>
      <c r="D48" s="87"/>
    </row>
    <row r="49" spans="1:4" s="93" customFormat="1" ht="22.5" customHeight="1" x14ac:dyDescent="0.2">
      <c r="A49" s="94" t="s">
        <v>309</v>
      </c>
      <c r="B49" s="92"/>
      <c r="C49" s="92"/>
      <c r="D49" s="92"/>
    </row>
    <row r="50" spans="1:4" x14ac:dyDescent="0.2">
      <c r="A50" s="189" t="s">
        <v>387</v>
      </c>
    </row>
    <row r="51" spans="1:4" x14ac:dyDescent="0.2">
      <c r="A51" s="190" t="s">
        <v>388</v>
      </c>
    </row>
  </sheetData>
  <pageMargins left="0.46875"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9" tint="-0.249977111117893"/>
  </sheetPr>
  <dimension ref="A1:N51"/>
  <sheetViews>
    <sheetView view="pageBreakPreview" zoomScale="70" zoomScaleNormal="70" zoomScaleSheetLayoutView="70" zoomScalePageLayoutView="25" workbookViewId="0">
      <selection activeCell="L41" sqref="L41"/>
    </sheetView>
  </sheetViews>
  <sheetFormatPr baseColWidth="10" defaultColWidth="11.28515625" defaultRowHeight="11.25" x14ac:dyDescent="0.2"/>
  <cols>
    <col min="1" max="1" width="30.7109375" style="60" customWidth="1"/>
    <col min="2" max="3" width="8.7109375" style="60" customWidth="1"/>
    <col min="4" max="5" width="8.7109375" style="95" customWidth="1"/>
    <col min="6" max="14" width="8.7109375" style="60" customWidth="1"/>
    <col min="15" max="16384" width="11.28515625" style="60"/>
  </cols>
  <sheetData>
    <row r="1" spans="1:14" s="56" customFormat="1" ht="14.25" customHeight="1" x14ac:dyDescent="0.2">
      <c r="A1" s="128" t="s">
        <v>392</v>
      </c>
      <c r="B1" s="129"/>
      <c r="C1" s="129"/>
      <c r="D1" s="129"/>
      <c r="E1" s="129"/>
      <c r="F1" s="129"/>
      <c r="G1" s="129"/>
      <c r="H1" s="129"/>
      <c r="I1" s="129"/>
      <c r="J1" s="129"/>
      <c r="K1" s="129"/>
      <c r="L1" s="129"/>
      <c r="M1" s="129"/>
      <c r="N1" s="129"/>
    </row>
    <row r="2" spans="1:14" s="59" customFormat="1" ht="12" thickBot="1" x14ac:dyDescent="0.25">
      <c r="A2" s="54" t="s">
        <v>4518</v>
      </c>
      <c r="B2" s="54"/>
      <c r="C2" s="54"/>
      <c r="D2" s="54"/>
      <c r="E2" s="54"/>
      <c r="F2" s="54"/>
      <c r="G2" s="54"/>
      <c r="H2" s="54"/>
      <c r="I2" s="54"/>
      <c r="J2" s="54"/>
      <c r="K2" s="54"/>
      <c r="L2" s="54"/>
      <c r="M2" s="54"/>
      <c r="N2" s="54"/>
    </row>
    <row r="3" spans="1:14" s="61" customFormat="1" ht="12.75" customHeight="1" thickBot="1" x14ac:dyDescent="0.25">
      <c r="A3" s="835" t="s">
        <v>191</v>
      </c>
      <c r="B3" s="833" t="s">
        <v>224</v>
      </c>
      <c r="C3" s="834"/>
      <c r="D3" s="834"/>
      <c r="E3" s="834"/>
      <c r="F3" s="830" t="s">
        <v>225</v>
      </c>
      <c r="G3" s="831"/>
      <c r="H3" s="832"/>
      <c r="I3" s="830" t="s">
        <v>223</v>
      </c>
      <c r="J3" s="831"/>
      <c r="K3" s="831"/>
      <c r="L3" s="831"/>
      <c r="M3" s="831"/>
      <c r="N3" s="832"/>
    </row>
    <row r="4" spans="1:14" s="76" customFormat="1" ht="84.95" customHeight="1" thickBot="1" x14ac:dyDescent="0.25">
      <c r="A4" s="836"/>
      <c r="B4" s="130">
        <v>2019</v>
      </c>
      <c r="C4" s="131">
        <v>2020</v>
      </c>
      <c r="D4" s="131" t="s">
        <v>393</v>
      </c>
      <c r="E4" s="133" t="s">
        <v>394</v>
      </c>
      <c r="F4" s="130">
        <v>2019</v>
      </c>
      <c r="G4" s="131">
        <v>2020</v>
      </c>
      <c r="H4" s="131" t="s">
        <v>393</v>
      </c>
      <c r="I4" s="130">
        <v>2019</v>
      </c>
      <c r="J4" s="131" t="s">
        <v>385</v>
      </c>
      <c r="K4" s="131" t="s">
        <v>393</v>
      </c>
      <c r="L4" s="132" t="s">
        <v>395</v>
      </c>
      <c r="M4" s="132" t="s">
        <v>394</v>
      </c>
      <c r="N4" s="133" t="s">
        <v>396</v>
      </c>
    </row>
    <row r="5" spans="1:14" x14ac:dyDescent="0.2">
      <c r="A5" s="134"/>
      <c r="B5" s="135"/>
      <c r="C5" s="136"/>
      <c r="D5" s="136"/>
      <c r="E5" s="137"/>
      <c r="F5" s="135"/>
      <c r="G5" s="136"/>
      <c r="H5" s="138"/>
      <c r="I5" s="135"/>
      <c r="J5" s="136"/>
      <c r="K5" s="138"/>
      <c r="L5" s="137"/>
      <c r="M5" s="137"/>
      <c r="N5" s="138"/>
    </row>
    <row r="6" spans="1:14" ht="22.5" x14ac:dyDescent="0.2">
      <c r="A6" s="139" t="s">
        <v>222</v>
      </c>
      <c r="B6" s="140"/>
      <c r="C6" s="141"/>
      <c r="D6" s="141"/>
      <c r="E6" s="142"/>
      <c r="F6" s="140"/>
      <c r="G6" s="141"/>
      <c r="H6" s="143"/>
      <c r="I6" s="140"/>
      <c r="J6" s="141"/>
      <c r="K6" s="143"/>
      <c r="L6" s="142"/>
      <c r="M6" s="142"/>
      <c r="N6" s="143"/>
    </row>
    <row r="7" spans="1:14" x14ac:dyDescent="0.2">
      <c r="A7" s="144" t="s">
        <v>192</v>
      </c>
      <c r="B7" s="145"/>
      <c r="C7" s="146"/>
      <c r="D7" s="146"/>
      <c r="E7" s="147"/>
      <c r="F7" s="145"/>
      <c r="G7" s="146"/>
      <c r="H7" s="148"/>
      <c r="I7" s="145"/>
      <c r="J7" s="146"/>
      <c r="K7" s="148"/>
      <c r="L7" s="147"/>
      <c r="M7" s="147"/>
      <c r="N7" s="148"/>
    </row>
    <row r="8" spans="1:14" s="61" customFormat="1" x14ac:dyDescent="0.2">
      <c r="A8" s="149"/>
      <c r="B8" s="145"/>
      <c r="C8" s="146"/>
      <c r="D8" s="146"/>
      <c r="E8" s="147"/>
      <c r="F8" s="145"/>
      <c r="G8" s="146"/>
      <c r="H8" s="148"/>
      <c r="I8" s="145"/>
      <c r="J8" s="146"/>
      <c r="K8" s="148"/>
      <c r="L8" s="147"/>
      <c r="M8" s="147"/>
      <c r="N8" s="148"/>
    </row>
    <row r="9" spans="1:14" x14ac:dyDescent="0.2">
      <c r="A9" s="139" t="s">
        <v>197</v>
      </c>
      <c r="B9" s="145"/>
      <c r="C9" s="146"/>
      <c r="D9" s="146"/>
      <c r="E9" s="147"/>
      <c r="F9" s="145"/>
      <c r="G9" s="146"/>
      <c r="H9" s="148"/>
      <c r="I9" s="145"/>
      <c r="J9" s="146"/>
      <c r="K9" s="148"/>
      <c r="L9" s="147"/>
      <c r="M9" s="147"/>
      <c r="N9" s="148"/>
    </row>
    <row r="10" spans="1:14" x14ac:dyDescent="0.2">
      <c r="A10" s="150" t="s">
        <v>193</v>
      </c>
      <c r="B10" s="145"/>
      <c r="C10" s="146"/>
      <c r="D10" s="146"/>
      <c r="E10" s="147"/>
      <c r="F10" s="145"/>
      <c r="G10" s="146"/>
      <c r="H10" s="148"/>
      <c r="I10" s="145"/>
      <c r="J10" s="146"/>
      <c r="K10" s="148"/>
      <c r="L10" s="147"/>
      <c r="M10" s="147"/>
      <c r="N10" s="148"/>
    </row>
    <row r="11" spans="1:14" x14ac:dyDescent="0.2">
      <c r="A11" s="150" t="s">
        <v>194</v>
      </c>
      <c r="B11" s="145"/>
      <c r="C11" s="146"/>
      <c r="D11" s="146"/>
      <c r="E11" s="147"/>
      <c r="F11" s="145"/>
      <c r="G11" s="146"/>
      <c r="H11" s="148"/>
      <c r="I11" s="145"/>
      <c r="J11" s="146"/>
      <c r="K11" s="148"/>
      <c r="L11" s="147"/>
      <c r="M11" s="147"/>
      <c r="N11" s="148"/>
    </row>
    <row r="12" spans="1:14" x14ac:dyDescent="0.2">
      <c r="A12" s="150" t="s">
        <v>195</v>
      </c>
      <c r="B12" s="145"/>
      <c r="C12" s="146"/>
      <c r="D12" s="146"/>
      <c r="E12" s="147"/>
      <c r="F12" s="145"/>
      <c r="G12" s="146"/>
      <c r="H12" s="148"/>
      <c r="I12" s="145"/>
      <c r="J12" s="146"/>
      <c r="K12" s="148"/>
      <c r="L12" s="147"/>
      <c r="M12" s="147"/>
      <c r="N12" s="148"/>
    </row>
    <row r="13" spans="1:14" x14ac:dyDescent="0.2">
      <c r="A13" s="150" t="s">
        <v>196</v>
      </c>
      <c r="B13" s="145"/>
      <c r="C13" s="146"/>
      <c r="D13" s="146"/>
      <c r="E13" s="147"/>
      <c r="F13" s="145"/>
      <c r="G13" s="146"/>
      <c r="H13" s="148"/>
      <c r="I13" s="145"/>
      <c r="J13" s="146"/>
      <c r="K13" s="148"/>
      <c r="L13" s="147"/>
      <c r="M13" s="147"/>
      <c r="N13" s="148"/>
    </row>
    <row r="14" spans="1:14" x14ac:dyDescent="0.2">
      <c r="A14" s="150"/>
      <c r="B14" s="140"/>
      <c r="C14" s="141"/>
      <c r="D14" s="141"/>
      <c r="E14" s="142"/>
      <c r="F14" s="140"/>
      <c r="G14" s="141"/>
      <c r="H14" s="143"/>
      <c r="I14" s="140"/>
      <c r="J14" s="141"/>
      <c r="K14" s="143"/>
      <c r="L14" s="142"/>
      <c r="M14" s="142"/>
      <c r="N14" s="143"/>
    </row>
    <row r="15" spans="1:14" x14ac:dyDescent="0.2">
      <c r="A15" s="139" t="s">
        <v>216</v>
      </c>
      <c r="B15" s="145"/>
      <c r="C15" s="146"/>
      <c r="D15" s="146"/>
      <c r="E15" s="147"/>
      <c r="F15" s="145"/>
      <c r="G15" s="146"/>
      <c r="H15" s="148"/>
      <c r="I15" s="145"/>
      <c r="J15" s="146"/>
      <c r="K15" s="148"/>
      <c r="L15" s="147"/>
      <c r="M15" s="147"/>
      <c r="N15" s="148"/>
    </row>
    <row r="16" spans="1:14" x14ac:dyDescent="0.2">
      <c r="A16" s="150" t="s">
        <v>198</v>
      </c>
      <c r="B16" s="145"/>
      <c r="C16" s="146"/>
      <c r="D16" s="146"/>
      <c r="E16" s="147"/>
      <c r="F16" s="145"/>
      <c r="G16" s="146"/>
      <c r="H16" s="148"/>
      <c r="I16" s="145"/>
      <c r="J16" s="146"/>
      <c r="K16" s="148"/>
      <c r="L16" s="147"/>
      <c r="M16" s="147"/>
      <c r="N16" s="148"/>
    </row>
    <row r="17" spans="1:14" x14ac:dyDescent="0.2">
      <c r="A17" s="150" t="s">
        <v>199</v>
      </c>
      <c r="B17" s="145"/>
      <c r="C17" s="146"/>
      <c r="D17" s="146"/>
      <c r="E17" s="147"/>
      <c r="F17" s="145"/>
      <c r="G17" s="146"/>
      <c r="H17" s="148"/>
      <c r="I17" s="145"/>
      <c r="J17" s="146"/>
      <c r="K17" s="148"/>
      <c r="L17" s="147"/>
      <c r="M17" s="147"/>
      <c r="N17" s="148"/>
    </row>
    <row r="18" spans="1:14" x14ac:dyDescent="0.2">
      <c r="A18" s="150" t="s">
        <v>200</v>
      </c>
      <c r="B18" s="145"/>
      <c r="C18" s="146"/>
      <c r="D18" s="146"/>
      <c r="E18" s="147"/>
      <c r="F18" s="145"/>
      <c r="G18" s="146"/>
      <c r="H18" s="148"/>
      <c r="I18" s="145"/>
      <c r="J18" s="146"/>
      <c r="K18" s="148"/>
      <c r="L18" s="147"/>
      <c r="M18" s="147"/>
      <c r="N18" s="148"/>
    </row>
    <row r="19" spans="1:14" x14ac:dyDescent="0.2">
      <c r="A19" s="150" t="s">
        <v>201</v>
      </c>
      <c r="B19" s="145"/>
      <c r="C19" s="146"/>
      <c r="D19" s="146"/>
      <c r="E19" s="147"/>
      <c r="F19" s="145"/>
      <c r="G19" s="146"/>
      <c r="H19" s="148"/>
      <c r="I19" s="145"/>
      <c r="J19" s="146"/>
      <c r="K19" s="148"/>
      <c r="L19" s="147"/>
      <c r="M19" s="147"/>
      <c r="N19" s="148"/>
    </row>
    <row r="20" spans="1:14" ht="22.5" x14ac:dyDescent="0.2">
      <c r="A20" s="150" t="s">
        <v>202</v>
      </c>
      <c r="B20" s="145"/>
      <c r="C20" s="146"/>
      <c r="D20" s="146"/>
      <c r="E20" s="147"/>
      <c r="F20" s="145"/>
      <c r="G20" s="146"/>
      <c r="H20" s="148"/>
      <c r="I20" s="145"/>
      <c r="J20" s="146"/>
      <c r="K20" s="148"/>
      <c r="L20" s="147"/>
      <c r="M20" s="147"/>
      <c r="N20" s="148"/>
    </row>
    <row r="21" spans="1:14" x14ac:dyDescent="0.2">
      <c r="A21" s="151"/>
      <c r="B21" s="145"/>
      <c r="C21" s="146"/>
      <c r="D21" s="146"/>
      <c r="E21" s="147"/>
      <c r="F21" s="145"/>
      <c r="G21" s="146"/>
      <c r="H21" s="148"/>
      <c r="I21" s="145"/>
      <c r="J21" s="146"/>
      <c r="K21" s="148"/>
      <c r="L21" s="147"/>
      <c r="M21" s="147"/>
      <c r="N21" s="148"/>
    </row>
    <row r="22" spans="1:14" x14ac:dyDescent="0.2">
      <c r="A22" s="152" t="s">
        <v>217</v>
      </c>
      <c r="B22" s="145"/>
      <c r="C22" s="146"/>
      <c r="D22" s="146"/>
      <c r="E22" s="147"/>
      <c r="F22" s="145"/>
      <c r="G22" s="146"/>
      <c r="H22" s="148"/>
      <c r="I22" s="145"/>
      <c r="J22" s="146"/>
      <c r="K22" s="148"/>
      <c r="L22" s="147"/>
      <c r="M22" s="147"/>
      <c r="N22" s="148"/>
    </row>
    <row r="23" spans="1:14" x14ac:dyDescent="0.2">
      <c r="A23" s="150" t="s">
        <v>203</v>
      </c>
      <c r="B23" s="145"/>
      <c r="C23" s="146"/>
      <c r="D23" s="146"/>
      <c r="E23" s="147"/>
      <c r="F23" s="145"/>
      <c r="G23" s="146"/>
      <c r="H23" s="148"/>
      <c r="I23" s="145"/>
      <c r="J23" s="146"/>
      <c r="K23" s="148"/>
      <c r="L23" s="147"/>
      <c r="M23" s="147"/>
      <c r="N23" s="148"/>
    </row>
    <row r="24" spans="1:14" x14ac:dyDescent="0.2">
      <c r="A24" s="150" t="s">
        <v>204</v>
      </c>
      <c r="B24" s="145"/>
      <c r="C24" s="146"/>
      <c r="D24" s="146"/>
      <c r="E24" s="147"/>
      <c r="F24" s="145"/>
      <c r="G24" s="146"/>
      <c r="H24" s="148"/>
      <c r="I24" s="145"/>
      <c r="J24" s="146"/>
      <c r="K24" s="148"/>
      <c r="L24" s="147"/>
      <c r="M24" s="147"/>
      <c r="N24" s="148"/>
    </row>
    <row r="25" spans="1:14" x14ac:dyDescent="0.2">
      <c r="A25" s="150" t="s">
        <v>205</v>
      </c>
      <c r="B25" s="145"/>
      <c r="C25" s="146"/>
      <c r="D25" s="146"/>
      <c r="E25" s="147"/>
      <c r="F25" s="145"/>
      <c r="G25" s="146"/>
      <c r="H25" s="148"/>
      <c r="I25" s="145"/>
      <c r="J25" s="146"/>
      <c r="K25" s="148"/>
      <c r="L25" s="147"/>
      <c r="M25" s="147"/>
      <c r="N25" s="148"/>
    </row>
    <row r="26" spans="1:14" x14ac:dyDescent="0.2">
      <c r="A26" s="150"/>
      <c r="B26" s="145"/>
      <c r="C26" s="146"/>
      <c r="D26" s="146"/>
      <c r="E26" s="147"/>
      <c r="F26" s="145"/>
      <c r="G26" s="146"/>
      <c r="H26" s="148"/>
      <c r="I26" s="145"/>
      <c r="J26" s="146"/>
      <c r="K26" s="148"/>
      <c r="L26" s="147"/>
      <c r="M26" s="147"/>
      <c r="N26" s="148"/>
    </row>
    <row r="27" spans="1:14" x14ac:dyDescent="0.2">
      <c r="A27" s="152" t="s">
        <v>218</v>
      </c>
      <c r="B27" s="145"/>
      <c r="C27" s="146"/>
      <c r="D27" s="146"/>
      <c r="E27" s="147"/>
      <c r="F27" s="145"/>
      <c r="G27" s="146"/>
      <c r="H27" s="148"/>
      <c r="I27" s="145"/>
      <c r="J27" s="146"/>
      <c r="K27" s="148"/>
      <c r="L27" s="147"/>
      <c r="M27" s="147"/>
      <c r="N27" s="148"/>
    </row>
    <row r="28" spans="1:14" x14ac:dyDescent="0.2">
      <c r="A28" s="150" t="s">
        <v>206</v>
      </c>
      <c r="B28" s="145"/>
      <c r="C28" s="146"/>
      <c r="D28" s="146"/>
      <c r="E28" s="147"/>
      <c r="F28" s="145"/>
      <c r="G28" s="146"/>
      <c r="H28" s="148"/>
      <c r="I28" s="145"/>
      <c r="J28" s="146"/>
      <c r="K28" s="148"/>
      <c r="L28" s="147"/>
      <c r="M28" s="147"/>
      <c r="N28" s="148"/>
    </row>
    <row r="29" spans="1:14" x14ac:dyDescent="0.2">
      <c r="A29" s="150" t="s">
        <v>204</v>
      </c>
      <c r="B29" s="145"/>
      <c r="C29" s="146"/>
      <c r="D29" s="146"/>
      <c r="E29" s="147"/>
      <c r="F29" s="145"/>
      <c r="G29" s="146"/>
      <c r="H29" s="148"/>
      <c r="I29" s="145"/>
      <c r="J29" s="146"/>
      <c r="K29" s="148"/>
      <c r="L29" s="147"/>
      <c r="M29" s="147"/>
      <c r="N29" s="148"/>
    </row>
    <row r="30" spans="1:14" x14ac:dyDescent="0.2">
      <c r="A30" s="150"/>
      <c r="B30" s="145"/>
      <c r="C30" s="146"/>
      <c r="D30" s="146"/>
      <c r="E30" s="147"/>
      <c r="F30" s="145"/>
      <c r="G30" s="146"/>
      <c r="H30" s="148"/>
      <c r="I30" s="145"/>
      <c r="J30" s="146"/>
      <c r="K30" s="148"/>
      <c r="L30" s="147"/>
      <c r="M30" s="147"/>
      <c r="N30" s="148"/>
    </row>
    <row r="31" spans="1:14" x14ac:dyDescent="0.2">
      <c r="A31" s="152" t="s">
        <v>219</v>
      </c>
      <c r="B31" s="145"/>
      <c r="C31" s="146"/>
      <c r="D31" s="146"/>
      <c r="E31" s="147"/>
      <c r="F31" s="145"/>
      <c r="G31" s="146"/>
      <c r="H31" s="148"/>
      <c r="I31" s="145"/>
      <c r="J31" s="146"/>
      <c r="K31" s="148"/>
      <c r="L31" s="147"/>
      <c r="M31" s="147"/>
      <c r="N31" s="148"/>
    </row>
    <row r="32" spans="1:14" x14ac:dyDescent="0.2">
      <c r="A32" s="150" t="s">
        <v>207</v>
      </c>
      <c r="B32" s="145"/>
      <c r="C32" s="146"/>
      <c r="D32" s="146"/>
      <c r="E32" s="147"/>
      <c r="F32" s="145"/>
      <c r="G32" s="146"/>
      <c r="H32" s="148"/>
      <c r="I32" s="145"/>
      <c r="J32" s="146"/>
      <c r="K32" s="148"/>
      <c r="L32" s="147"/>
      <c r="M32" s="147"/>
      <c r="N32" s="148"/>
    </row>
    <row r="33" spans="1:14" x14ac:dyDescent="0.2">
      <c r="A33" s="150" t="s">
        <v>205</v>
      </c>
      <c r="B33" s="145"/>
      <c r="C33" s="146"/>
      <c r="D33" s="146"/>
      <c r="E33" s="147"/>
      <c r="F33" s="145"/>
      <c r="G33" s="146"/>
      <c r="H33" s="148"/>
      <c r="I33" s="145"/>
      <c r="J33" s="146"/>
      <c r="K33" s="148"/>
      <c r="L33" s="147"/>
      <c r="M33" s="147"/>
      <c r="N33" s="148"/>
    </row>
    <row r="34" spans="1:14" x14ac:dyDescent="0.2">
      <c r="A34" s="150" t="s">
        <v>208</v>
      </c>
      <c r="B34" s="145"/>
      <c r="C34" s="146"/>
      <c r="D34" s="146"/>
      <c r="E34" s="147"/>
      <c r="F34" s="145"/>
      <c r="G34" s="146"/>
      <c r="H34" s="148"/>
      <c r="I34" s="145"/>
      <c r="J34" s="146"/>
      <c r="K34" s="148"/>
      <c r="L34" s="147"/>
      <c r="M34" s="147"/>
      <c r="N34" s="148"/>
    </row>
    <row r="35" spans="1:14" x14ac:dyDescent="0.2">
      <c r="A35" s="150" t="s">
        <v>209</v>
      </c>
      <c r="B35" s="145"/>
      <c r="C35" s="146"/>
      <c r="D35" s="146"/>
      <c r="E35" s="147"/>
      <c r="F35" s="145"/>
      <c r="G35" s="146"/>
      <c r="H35" s="148"/>
      <c r="I35" s="145"/>
      <c r="J35" s="146"/>
      <c r="K35" s="148"/>
      <c r="L35" s="147"/>
      <c r="M35" s="147"/>
      <c r="N35" s="148"/>
    </row>
    <row r="36" spans="1:14" x14ac:dyDescent="0.2">
      <c r="A36" s="150"/>
      <c r="B36" s="145"/>
      <c r="C36" s="146"/>
      <c r="D36" s="146"/>
      <c r="E36" s="147"/>
      <c r="F36" s="145"/>
      <c r="G36" s="146"/>
      <c r="H36" s="148"/>
      <c r="I36" s="145"/>
      <c r="J36" s="146"/>
      <c r="K36" s="148"/>
      <c r="L36" s="147"/>
      <c r="M36" s="147"/>
      <c r="N36" s="148"/>
    </row>
    <row r="37" spans="1:14" x14ac:dyDescent="0.2">
      <c r="A37" s="152" t="s">
        <v>220</v>
      </c>
      <c r="B37" s="145"/>
      <c r="C37" s="146"/>
      <c r="D37" s="146"/>
      <c r="E37" s="147"/>
      <c r="F37" s="145"/>
      <c r="G37" s="146"/>
      <c r="H37" s="148"/>
      <c r="I37" s="145"/>
      <c r="J37" s="146"/>
      <c r="K37" s="148"/>
      <c r="L37" s="147"/>
      <c r="M37" s="147"/>
      <c r="N37" s="148"/>
    </row>
    <row r="38" spans="1:14" x14ac:dyDescent="0.2">
      <c r="A38" s="150" t="s">
        <v>210</v>
      </c>
      <c r="B38" s="145"/>
      <c r="C38" s="146"/>
      <c r="D38" s="146"/>
      <c r="E38" s="147"/>
      <c r="F38" s="145"/>
      <c r="G38" s="146"/>
      <c r="H38" s="148"/>
      <c r="I38" s="145"/>
      <c r="J38" s="146"/>
      <c r="K38" s="148"/>
      <c r="L38" s="147"/>
      <c r="M38" s="147"/>
      <c r="N38" s="148"/>
    </row>
    <row r="39" spans="1:14" x14ac:dyDescent="0.2">
      <c r="A39" s="150" t="s">
        <v>211</v>
      </c>
      <c r="B39" s="145"/>
      <c r="C39" s="146"/>
      <c r="D39" s="146"/>
      <c r="E39" s="147"/>
      <c r="F39" s="145"/>
      <c r="G39" s="146"/>
      <c r="H39" s="148"/>
      <c r="I39" s="145"/>
      <c r="J39" s="146"/>
      <c r="K39" s="148"/>
      <c r="L39" s="147"/>
      <c r="M39" s="147"/>
      <c r="N39" s="148"/>
    </row>
    <row r="40" spans="1:14" ht="22.5" x14ac:dyDescent="0.2">
      <c r="A40" s="150" t="s">
        <v>212</v>
      </c>
      <c r="B40" s="145"/>
      <c r="C40" s="146"/>
      <c r="D40" s="146"/>
      <c r="E40" s="147"/>
      <c r="F40" s="145"/>
      <c r="G40" s="146"/>
      <c r="H40" s="148"/>
      <c r="I40" s="145"/>
      <c r="J40" s="146"/>
      <c r="K40" s="148"/>
      <c r="L40" s="147"/>
      <c r="M40" s="147"/>
      <c r="N40" s="148"/>
    </row>
    <row r="41" spans="1:14" ht="22.5" x14ac:dyDescent="0.2">
      <c r="A41" s="150" t="s">
        <v>213</v>
      </c>
      <c r="B41" s="145"/>
      <c r="C41" s="146"/>
      <c r="D41" s="146"/>
      <c r="E41" s="147"/>
      <c r="F41" s="145"/>
      <c r="G41" s="146"/>
      <c r="H41" s="148"/>
      <c r="I41" s="145"/>
      <c r="J41" s="146"/>
      <c r="K41" s="148"/>
      <c r="L41" s="147"/>
      <c r="M41" s="147"/>
      <c r="N41" s="148"/>
    </row>
    <row r="42" spans="1:14" x14ac:dyDescent="0.2">
      <c r="A42" s="150"/>
      <c r="B42" s="145"/>
      <c r="C42" s="146"/>
      <c r="D42" s="146"/>
      <c r="E42" s="147"/>
      <c r="F42" s="145"/>
      <c r="G42" s="146"/>
      <c r="H42" s="148"/>
      <c r="I42" s="145"/>
      <c r="J42" s="146"/>
      <c r="K42" s="148"/>
      <c r="L42" s="147"/>
      <c r="M42" s="147"/>
      <c r="N42" s="148"/>
    </row>
    <row r="43" spans="1:14" x14ac:dyDescent="0.2">
      <c r="A43" s="152" t="s">
        <v>221</v>
      </c>
      <c r="B43" s="145"/>
      <c r="C43" s="146"/>
      <c r="D43" s="146"/>
      <c r="E43" s="147"/>
      <c r="F43" s="145"/>
      <c r="G43" s="146"/>
      <c r="H43" s="148"/>
      <c r="I43" s="145"/>
      <c r="J43" s="146"/>
      <c r="K43" s="148"/>
      <c r="L43" s="147"/>
      <c r="M43" s="147"/>
      <c r="N43" s="148"/>
    </row>
    <row r="44" spans="1:14" x14ac:dyDescent="0.2">
      <c r="A44" s="150" t="s">
        <v>214</v>
      </c>
      <c r="B44" s="145"/>
      <c r="C44" s="146"/>
      <c r="D44" s="146"/>
      <c r="E44" s="147"/>
      <c r="F44" s="145"/>
      <c r="G44" s="146"/>
      <c r="H44" s="148"/>
      <c r="I44" s="145"/>
      <c r="J44" s="146"/>
      <c r="K44" s="148"/>
      <c r="L44" s="147"/>
      <c r="M44" s="147"/>
      <c r="N44" s="148"/>
    </row>
    <row r="45" spans="1:14" s="61" customFormat="1" ht="22.5" x14ac:dyDescent="0.2">
      <c r="A45" s="150" t="s">
        <v>215</v>
      </c>
      <c r="B45" s="145"/>
      <c r="C45" s="146"/>
      <c r="D45" s="146"/>
      <c r="E45" s="147"/>
      <c r="F45" s="145"/>
      <c r="G45" s="146"/>
      <c r="H45" s="148"/>
      <c r="I45" s="145"/>
      <c r="J45" s="146"/>
      <c r="K45" s="148"/>
      <c r="L45" s="147"/>
      <c r="M45" s="147"/>
      <c r="N45" s="148"/>
    </row>
    <row r="46" spans="1:14" ht="12" thickBot="1" x14ac:dyDescent="0.25">
      <c r="A46" s="153"/>
      <c r="B46" s="145"/>
      <c r="C46" s="146"/>
      <c r="D46" s="146"/>
      <c r="E46" s="147"/>
      <c r="F46" s="145"/>
      <c r="G46" s="146"/>
      <c r="H46" s="148"/>
      <c r="I46" s="145"/>
      <c r="J46" s="146"/>
      <c r="K46" s="148"/>
      <c r="L46" s="147"/>
      <c r="M46" s="147"/>
      <c r="N46" s="148"/>
    </row>
    <row r="47" spans="1:14" s="59" customFormat="1" x14ac:dyDescent="0.2">
      <c r="A47" s="154"/>
      <c r="B47" s="166"/>
      <c r="C47" s="167"/>
      <c r="D47" s="173"/>
      <c r="E47" s="170"/>
      <c r="F47" s="166"/>
      <c r="G47" s="169"/>
      <c r="H47" s="170"/>
      <c r="I47" s="166"/>
      <c r="J47" s="167"/>
      <c r="K47" s="168"/>
      <c r="L47" s="169"/>
      <c r="M47" s="169"/>
      <c r="N47" s="170"/>
    </row>
    <row r="48" spans="1:14" s="59" customFormat="1" ht="12" thickBot="1" x14ac:dyDescent="0.25">
      <c r="A48" s="155" t="s">
        <v>0</v>
      </c>
      <c r="B48" s="156"/>
      <c r="C48" s="157"/>
      <c r="D48" s="172"/>
      <c r="E48" s="159"/>
      <c r="F48" s="156"/>
      <c r="G48" s="158"/>
      <c r="H48" s="159"/>
      <c r="I48" s="156"/>
      <c r="J48" s="157"/>
      <c r="K48" s="165"/>
      <c r="L48" s="158"/>
      <c r="M48" s="158"/>
      <c r="N48" s="159"/>
    </row>
    <row r="49" spans="1:14" s="59" customFormat="1" ht="12.75" thickTop="1" thickBot="1" x14ac:dyDescent="0.25">
      <c r="A49" s="160" t="s">
        <v>11</v>
      </c>
      <c r="B49" s="161"/>
      <c r="C49" s="162"/>
      <c r="D49" s="174"/>
      <c r="E49" s="164"/>
      <c r="F49" s="161"/>
      <c r="G49" s="163"/>
      <c r="H49" s="164"/>
      <c r="I49" s="161"/>
      <c r="J49" s="162"/>
      <c r="K49" s="171"/>
      <c r="L49" s="163"/>
      <c r="M49" s="163"/>
      <c r="N49" s="164"/>
    </row>
    <row r="50" spans="1:14" x14ac:dyDescent="0.2">
      <c r="A50" s="31" t="s">
        <v>397</v>
      </c>
      <c r="B50" s="31"/>
      <c r="C50" s="31"/>
      <c r="D50" s="31"/>
      <c r="E50" s="31"/>
      <c r="F50" s="31"/>
      <c r="G50" s="31"/>
      <c r="H50" s="31"/>
      <c r="I50" s="31"/>
      <c r="J50" s="31"/>
      <c r="K50" s="31"/>
      <c r="L50" s="31"/>
      <c r="M50" s="31"/>
      <c r="N50" s="31"/>
    </row>
    <row r="51" spans="1:14" x14ac:dyDescent="0.2">
      <c r="A51" s="31" t="s">
        <v>398</v>
      </c>
      <c r="B51" s="31"/>
      <c r="C51" s="31"/>
      <c r="D51" s="31"/>
      <c r="E51" s="31"/>
      <c r="F51" s="31"/>
      <c r="G51" s="31"/>
      <c r="H51" s="31"/>
      <c r="I51" s="31"/>
      <c r="J51" s="31"/>
      <c r="K51" s="31"/>
      <c r="L51" s="31"/>
      <c r="M51" s="31"/>
      <c r="N51" s="31"/>
    </row>
  </sheetData>
  <mergeCells count="4">
    <mergeCell ref="I3:N3"/>
    <mergeCell ref="B3:E3"/>
    <mergeCell ref="F3:H3"/>
    <mergeCell ref="A3:A4"/>
  </mergeCells>
  <printOptions horizontalCentered="1"/>
  <pageMargins left="0.23622047244094491" right="0.23622047244094491" top="0.74803149606299213" bottom="0.74803149606299213" header="0.31496062992125984" footer="0.31496062992125984"/>
  <pageSetup paperSize="9" scale="7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V27"/>
  <sheetViews>
    <sheetView showGridLines="0" zoomScaleNormal="100" zoomScaleSheetLayoutView="90" workbookViewId="0">
      <selection activeCell="H6" sqref="H6"/>
    </sheetView>
  </sheetViews>
  <sheetFormatPr baseColWidth="10" defaultColWidth="11.28515625" defaultRowHeight="11.25" x14ac:dyDescent="0.2"/>
  <cols>
    <col min="1" max="1" width="25.5703125" style="60" customWidth="1"/>
    <col min="2" max="2" width="7" style="60" customWidth="1"/>
    <col min="3" max="5" width="10.28515625" style="60" customWidth="1"/>
    <col min="6" max="7" width="7" style="60" customWidth="1"/>
    <col min="8" max="8" width="10.85546875" style="60" customWidth="1"/>
    <col min="9" max="10" width="4.28515625" style="60" customWidth="1"/>
    <col min="11" max="11" width="9" style="60" customWidth="1"/>
    <col min="12" max="12" width="7" style="60" customWidth="1"/>
    <col min="13" max="13" width="8.42578125" style="60" customWidth="1"/>
    <col min="14" max="15" width="3.7109375" style="60" customWidth="1"/>
    <col min="16" max="16" width="9.85546875" style="60" customWidth="1"/>
    <col min="17" max="17" width="5.42578125" style="60" customWidth="1"/>
    <col min="18" max="16384" width="11.28515625" style="60"/>
  </cols>
  <sheetData>
    <row r="1" spans="1:22" s="59" customFormat="1" x14ac:dyDescent="0.2">
      <c r="A1" s="57" t="s">
        <v>399</v>
      </c>
      <c r="B1" s="63"/>
      <c r="C1" s="63"/>
      <c r="D1" s="63"/>
      <c r="E1" s="63"/>
    </row>
    <row r="2" spans="1:22" s="59" customFormat="1" x14ac:dyDescent="0.2">
      <c r="A2" s="58" t="s">
        <v>6684</v>
      </c>
      <c r="B2" s="58"/>
      <c r="C2" s="58"/>
      <c r="D2" s="58"/>
      <c r="E2" s="58"/>
      <c r="F2" s="58"/>
      <c r="G2" s="58"/>
      <c r="H2" s="58"/>
      <c r="I2" s="58"/>
      <c r="J2" s="58"/>
      <c r="K2" s="58"/>
      <c r="L2" s="58"/>
      <c r="M2" s="58"/>
      <c r="N2" s="58"/>
      <c r="O2" s="58"/>
      <c r="P2" s="58"/>
      <c r="Q2" s="58"/>
      <c r="R2" s="58"/>
      <c r="S2" s="58"/>
      <c r="T2" s="58"/>
      <c r="U2" s="58"/>
      <c r="V2" s="58"/>
    </row>
    <row r="3" spans="1:22" s="59" customFormat="1" x14ac:dyDescent="0.2">
      <c r="A3" s="58"/>
      <c r="B3" s="58"/>
      <c r="C3" s="58"/>
      <c r="D3" s="58"/>
      <c r="E3" s="58"/>
      <c r="F3" s="58"/>
      <c r="G3" s="58"/>
      <c r="H3" s="58"/>
      <c r="I3" s="58"/>
      <c r="J3" s="58"/>
      <c r="K3" s="58"/>
      <c r="L3" s="58"/>
      <c r="M3" s="58"/>
      <c r="N3" s="58"/>
      <c r="O3" s="58"/>
      <c r="P3" s="58"/>
      <c r="Q3" s="58"/>
      <c r="R3" s="58"/>
      <c r="S3" s="58"/>
      <c r="T3" s="58"/>
      <c r="U3" s="58"/>
      <c r="V3" s="58"/>
    </row>
    <row r="4" spans="1:22" s="59" customFormat="1" ht="12" thickBot="1" x14ac:dyDescent="0.25">
      <c r="A4" s="58" t="s">
        <v>455</v>
      </c>
      <c r="B4" s="58"/>
      <c r="C4" s="58"/>
      <c r="D4" s="58"/>
      <c r="E4" s="58"/>
      <c r="F4" s="58"/>
      <c r="G4" s="58"/>
      <c r="H4" s="58"/>
      <c r="I4" s="58"/>
      <c r="J4" s="58"/>
      <c r="K4" s="58"/>
      <c r="L4" s="58"/>
      <c r="M4" s="58"/>
      <c r="N4" s="58"/>
      <c r="O4" s="58"/>
      <c r="P4" s="58"/>
      <c r="Q4" s="58"/>
      <c r="R4" s="58"/>
      <c r="S4" s="58"/>
      <c r="T4" s="58"/>
      <c r="U4" s="58"/>
      <c r="V4" s="58"/>
    </row>
    <row r="5" spans="1:22" ht="12" thickBot="1" x14ac:dyDescent="0.25">
      <c r="A5" s="841" t="s">
        <v>1</v>
      </c>
      <c r="B5" s="839" t="s">
        <v>400</v>
      </c>
      <c r="C5" s="840"/>
      <c r="D5" s="840"/>
      <c r="E5" s="840"/>
      <c r="F5" s="840"/>
      <c r="G5" s="840"/>
      <c r="H5" s="838"/>
      <c r="I5" s="837" t="s">
        <v>401</v>
      </c>
      <c r="J5" s="840"/>
      <c r="K5" s="840"/>
      <c r="L5" s="840"/>
      <c r="M5" s="838"/>
      <c r="N5" s="837" t="s">
        <v>402</v>
      </c>
      <c r="O5" s="838"/>
      <c r="P5" s="837" t="s">
        <v>0</v>
      </c>
      <c r="Q5" s="838"/>
    </row>
    <row r="6" spans="1:22" s="78" customFormat="1" ht="80.25" customHeight="1" thickBot="1" x14ac:dyDescent="0.25">
      <c r="A6" s="842"/>
      <c r="B6" s="99" t="s">
        <v>263</v>
      </c>
      <c r="C6" s="100" t="s">
        <v>264</v>
      </c>
      <c r="D6" s="99" t="s">
        <v>265</v>
      </c>
      <c r="E6" s="99" t="s">
        <v>266</v>
      </c>
      <c r="F6" s="99" t="s">
        <v>267</v>
      </c>
      <c r="G6" s="98" t="s">
        <v>268</v>
      </c>
      <c r="H6" s="98" t="s">
        <v>269</v>
      </c>
      <c r="I6" s="99" t="s">
        <v>270</v>
      </c>
      <c r="J6" s="98" t="s">
        <v>268</v>
      </c>
      <c r="K6" s="98" t="s">
        <v>271</v>
      </c>
      <c r="L6" s="98" t="s">
        <v>272</v>
      </c>
      <c r="M6" s="98" t="s">
        <v>273</v>
      </c>
      <c r="N6" s="98" t="s">
        <v>274</v>
      </c>
      <c r="O6" s="100" t="s">
        <v>275</v>
      </c>
      <c r="P6" s="99" t="s">
        <v>10</v>
      </c>
      <c r="Q6" s="98" t="s">
        <v>12</v>
      </c>
    </row>
    <row r="7" spans="1:22" x14ac:dyDescent="0.2">
      <c r="A7" s="79"/>
      <c r="B7" s="70"/>
      <c r="C7" s="71"/>
      <c r="D7" s="70"/>
      <c r="E7" s="72"/>
      <c r="F7" s="72"/>
      <c r="G7" s="72"/>
      <c r="H7" s="72"/>
      <c r="I7" s="72"/>
      <c r="J7" s="72"/>
      <c r="K7" s="72"/>
      <c r="L7" s="72"/>
      <c r="M7" s="72"/>
      <c r="N7" s="72"/>
      <c r="O7" s="72"/>
      <c r="P7" s="71"/>
      <c r="Q7" s="79"/>
    </row>
    <row r="8" spans="1:22" x14ac:dyDescent="0.2">
      <c r="A8" s="79" t="s">
        <v>35</v>
      </c>
      <c r="B8" s="70"/>
      <c r="C8" s="71">
        <v>391332598</v>
      </c>
      <c r="D8" s="70">
        <v>40861304</v>
      </c>
      <c r="E8" s="72">
        <v>120697832</v>
      </c>
      <c r="F8" s="72"/>
      <c r="G8" s="72">
        <v>195000</v>
      </c>
      <c r="H8" s="72">
        <f>SUM(C8:G8)</f>
        <v>553086734</v>
      </c>
      <c r="I8" s="72"/>
      <c r="J8" s="72"/>
      <c r="K8" s="72">
        <v>3599083</v>
      </c>
      <c r="L8" s="72"/>
      <c r="M8" s="72">
        <f>K8</f>
        <v>3599083</v>
      </c>
      <c r="N8" s="72"/>
      <c r="O8" s="72"/>
      <c r="P8" s="71">
        <f>M8+H8</f>
        <v>556685817</v>
      </c>
      <c r="Q8" s="204">
        <f>P8/P26</f>
        <v>0.89095437676099909</v>
      </c>
    </row>
    <row r="9" spans="1:22" x14ac:dyDescent="0.2">
      <c r="A9" s="79"/>
      <c r="B9" s="70"/>
      <c r="C9" s="71"/>
      <c r="D9" s="70"/>
      <c r="E9" s="72"/>
      <c r="F9" s="72"/>
      <c r="G9" s="72"/>
      <c r="H9" s="72"/>
      <c r="I9" s="72"/>
      <c r="J9" s="72"/>
      <c r="K9" s="72"/>
      <c r="L9" s="72"/>
      <c r="M9" s="72"/>
      <c r="N9" s="72"/>
      <c r="O9" s="72"/>
      <c r="P9" s="71"/>
      <c r="Q9" s="204"/>
    </row>
    <row r="10" spans="1:22" x14ac:dyDescent="0.2">
      <c r="A10" s="79" t="s">
        <v>36</v>
      </c>
      <c r="B10" s="70"/>
      <c r="C10" s="71"/>
      <c r="D10" s="70"/>
      <c r="E10" s="72">
        <v>1431586</v>
      </c>
      <c r="F10" s="72">
        <v>28993</v>
      </c>
      <c r="G10" s="72"/>
      <c r="H10" s="72">
        <f>SUM(C10:G10)</f>
        <v>1460579</v>
      </c>
      <c r="I10" s="72"/>
      <c r="J10" s="72"/>
      <c r="K10" s="72"/>
      <c r="L10" s="72"/>
      <c r="M10" s="72"/>
      <c r="N10" s="72"/>
      <c r="O10" s="72"/>
      <c r="P10" s="71">
        <f>H10+M10</f>
        <v>1460579</v>
      </c>
      <c r="Q10" s="204">
        <f>P10/P26</f>
        <v>2.3376008745256095E-3</v>
      </c>
    </row>
    <row r="11" spans="1:22" x14ac:dyDescent="0.2">
      <c r="A11" s="79"/>
      <c r="B11" s="70"/>
      <c r="C11" s="71"/>
      <c r="D11" s="70"/>
      <c r="E11" s="72"/>
      <c r="F11" s="72"/>
      <c r="G11" s="72"/>
      <c r="H11" s="72"/>
      <c r="I11" s="72"/>
      <c r="J11" s="72"/>
      <c r="K11" s="72"/>
      <c r="L11" s="72"/>
      <c r="M11" s="72"/>
      <c r="N11" s="72"/>
      <c r="O11" s="72"/>
      <c r="P11" s="71"/>
      <c r="Q11" s="204"/>
    </row>
    <row r="12" spans="1:22" x14ac:dyDescent="0.2">
      <c r="A12" s="79" t="s">
        <v>37</v>
      </c>
      <c r="B12" s="70"/>
      <c r="C12" s="71"/>
      <c r="D12" s="70"/>
      <c r="E12" s="72"/>
      <c r="F12" s="72"/>
      <c r="G12" s="72"/>
      <c r="H12" s="72"/>
      <c r="I12" s="72"/>
      <c r="J12" s="72"/>
      <c r="K12" s="72">
        <v>66673271</v>
      </c>
      <c r="L12" s="72"/>
      <c r="M12" s="72">
        <f>K12</f>
        <v>66673271</v>
      </c>
      <c r="N12" s="72"/>
      <c r="O12" s="72"/>
      <c r="P12" s="71">
        <f>M12</f>
        <v>66673271</v>
      </c>
      <c r="Q12" s="204">
        <f>P12/P26</f>
        <v>0.10670802236447528</v>
      </c>
    </row>
    <row r="13" spans="1:22" x14ac:dyDescent="0.2">
      <c r="A13" s="79" t="s">
        <v>82</v>
      </c>
      <c r="B13" s="70"/>
      <c r="C13" s="71"/>
      <c r="D13" s="70"/>
      <c r="E13" s="72"/>
      <c r="F13" s="72"/>
      <c r="G13" s="72"/>
      <c r="H13" s="72"/>
      <c r="I13" s="72"/>
      <c r="J13" s="72"/>
      <c r="K13" s="72"/>
      <c r="L13" s="72"/>
      <c r="M13" s="72"/>
      <c r="N13" s="72"/>
      <c r="O13" s="72"/>
      <c r="P13" s="71"/>
      <c r="Q13" s="204"/>
    </row>
    <row r="14" spans="1:22" x14ac:dyDescent="0.2">
      <c r="A14" s="77"/>
      <c r="B14" s="70"/>
      <c r="C14" s="73"/>
      <c r="D14" s="74"/>
      <c r="E14" s="80"/>
      <c r="F14" s="80"/>
      <c r="G14" s="72"/>
      <c r="H14" s="72"/>
      <c r="I14" s="72"/>
      <c r="J14" s="72"/>
      <c r="K14" s="72"/>
      <c r="L14" s="72"/>
      <c r="M14" s="72"/>
      <c r="N14" s="72"/>
      <c r="O14" s="72"/>
      <c r="P14" s="71"/>
      <c r="Q14" s="204"/>
    </row>
    <row r="15" spans="1:22" x14ac:dyDescent="0.2">
      <c r="A15" s="79" t="s">
        <v>38</v>
      </c>
      <c r="B15" s="70"/>
      <c r="C15" s="71"/>
      <c r="D15" s="70"/>
      <c r="E15" s="72"/>
      <c r="F15" s="72"/>
      <c r="G15" s="72"/>
      <c r="H15" s="72"/>
      <c r="I15" s="72"/>
      <c r="J15" s="72"/>
      <c r="K15" s="72"/>
      <c r="L15" s="72"/>
      <c r="M15" s="72"/>
      <c r="N15" s="72"/>
      <c r="O15" s="72"/>
      <c r="P15" s="71"/>
      <c r="Q15" s="204"/>
    </row>
    <row r="16" spans="1:22" x14ac:dyDescent="0.2">
      <c r="A16" s="79"/>
      <c r="B16" s="70"/>
      <c r="C16" s="71"/>
      <c r="D16" s="70"/>
      <c r="E16" s="72"/>
      <c r="F16" s="72"/>
      <c r="G16" s="72"/>
      <c r="H16" s="72"/>
      <c r="I16" s="72"/>
      <c r="J16" s="72"/>
      <c r="K16" s="72"/>
      <c r="L16" s="72"/>
      <c r="M16" s="72"/>
      <c r="N16" s="72"/>
      <c r="O16" s="72"/>
      <c r="P16" s="71"/>
      <c r="Q16" s="204"/>
    </row>
    <row r="17" spans="1:17" x14ac:dyDescent="0.2">
      <c r="A17" s="79" t="s">
        <v>39</v>
      </c>
      <c r="B17" s="70"/>
      <c r="C17" s="71"/>
      <c r="D17" s="70"/>
      <c r="E17" s="72"/>
      <c r="F17" s="72"/>
      <c r="G17" s="72"/>
      <c r="H17" s="72"/>
      <c r="I17" s="72"/>
      <c r="J17" s="72"/>
      <c r="K17" s="72"/>
      <c r="L17" s="72"/>
      <c r="M17" s="72"/>
      <c r="N17" s="72"/>
      <c r="O17" s="72"/>
      <c r="P17" s="71"/>
      <c r="Q17" s="204"/>
    </row>
    <row r="18" spans="1:17" x14ac:dyDescent="0.2">
      <c r="A18" s="79"/>
      <c r="B18" s="70"/>
      <c r="C18" s="71"/>
      <c r="D18" s="70"/>
      <c r="E18" s="72"/>
      <c r="F18" s="72"/>
      <c r="G18" s="72"/>
      <c r="H18" s="72"/>
      <c r="I18" s="72"/>
      <c r="J18" s="72"/>
      <c r="K18" s="72"/>
      <c r="L18" s="72"/>
      <c r="M18" s="72"/>
      <c r="N18" s="72"/>
      <c r="O18" s="72"/>
      <c r="P18" s="71"/>
      <c r="Q18" s="204"/>
    </row>
    <row r="19" spans="1:17" x14ac:dyDescent="0.2">
      <c r="A19" s="79" t="s">
        <v>43</v>
      </c>
      <c r="B19" s="70"/>
      <c r="C19" s="71"/>
      <c r="D19" s="70"/>
      <c r="E19" s="72"/>
      <c r="F19" s="72"/>
      <c r="G19" s="72"/>
      <c r="H19" s="72"/>
      <c r="I19" s="72"/>
      <c r="J19" s="72"/>
      <c r="K19" s="72"/>
      <c r="L19" s="72"/>
      <c r="M19" s="72"/>
      <c r="N19" s="72"/>
      <c r="O19" s="72"/>
      <c r="P19" s="71"/>
      <c r="Q19" s="204"/>
    </row>
    <row r="20" spans="1:17" x14ac:dyDescent="0.2">
      <c r="A20" s="79" t="s">
        <v>44</v>
      </c>
      <c r="B20" s="70"/>
      <c r="C20" s="71"/>
      <c r="D20" s="70"/>
      <c r="E20" s="72"/>
      <c r="F20" s="72"/>
      <c r="G20" s="72"/>
      <c r="H20" s="72"/>
      <c r="I20" s="72"/>
      <c r="J20" s="72"/>
      <c r="K20" s="72"/>
      <c r="L20" s="72"/>
      <c r="M20" s="72"/>
      <c r="N20" s="72"/>
      <c r="O20" s="72"/>
      <c r="P20" s="71"/>
      <c r="Q20" s="204"/>
    </row>
    <row r="21" spans="1:17" x14ac:dyDescent="0.2">
      <c r="A21" s="79" t="s">
        <v>40</v>
      </c>
      <c r="B21" s="70"/>
      <c r="C21" s="71"/>
      <c r="D21" s="70"/>
      <c r="E21" s="72"/>
      <c r="F21" s="72"/>
      <c r="G21" s="72"/>
      <c r="H21" s="72"/>
      <c r="I21" s="72"/>
      <c r="J21" s="72"/>
      <c r="K21" s="72"/>
      <c r="L21" s="72"/>
      <c r="M21" s="72"/>
      <c r="N21" s="72"/>
      <c r="O21" s="72"/>
      <c r="P21" s="71"/>
      <c r="Q21" s="204"/>
    </row>
    <row r="22" spans="1:17" x14ac:dyDescent="0.2">
      <c r="A22" s="79" t="s">
        <v>41</v>
      </c>
      <c r="B22" s="70"/>
      <c r="C22" s="71"/>
      <c r="D22" s="70"/>
      <c r="E22" s="72"/>
      <c r="F22" s="72"/>
      <c r="G22" s="72"/>
      <c r="H22" s="72"/>
      <c r="I22" s="72"/>
      <c r="J22" s="72"/>
      <c r="K22" s="72"/>
      <c r="L22" s="72"/>
      <c r="M22" s="72"/>
      <c r="N22" s="72"/>
      <c r="O22" s="72"/>
      <c r="P22" s="71"/>
      <c r="Q22" s="204"/>
    </row>
    <row r="23" spans="1:17" x14ac:dyDescent="0.2">
      <c r="A23" s="79" t="s">
        <v>42</v>
      </c>
      <c r="B23" s="70"/>
      <c r="C23" s="71"/>
      <c r="D23" s="70"/>
      <c r="E23" s="72"/>
      <c r="F23" s="72"/>
      <c r="G23" s="72"/>
      <c r="H23" s="72"/>
      <c r="I23" s="72"/>
      <c r="J23" s="72"/>
      <c r="K23" s="72"/>
      <c r="L23" s="72"/>
      <c r="M23" s="72"/>
      <c r="N23" s="72"/>
      <c r="O23" s="72"/>
      <c r="P23" s="71"/>
      <c r="Q23" s="204"/>
    </row>
    <row r="24" spans="1:17" x14ac:dyDescent="0.2">
      <c r="A24" s="79" t="s">
        <v>73</v>
      </c>
      <c r="B24" s="70"/>
      <c r="C24" s="71"/>
      <c r="D24" s="70"/>
      <c r="E24" s="72"/>
      <c r="F24" s="72"/>
      <c r="G24" s="72"/>
      <c r="H24" s="72"/>
      <c r="I24" s="72"/>
      <c r="J24" s="72"/>
      <c r="K24" s="72"/>
      <c r="L24" s="72"/>
      <c r="M24" s="72"/>
      <c r="N24" s="72"/>
      <c r="O24" s="72"/>
      <c r="P24" s="71"/>
      <c r="Q24" s="204"/>
    </row>
    <row r="25" spans="1:17" ht="12" thickBot="1" x14ac:dyDescent="0.25">
      <c r="A25" s="75"/>
      <c r="B25" s="75"/>
      <c r="C25" s="81"/>
      <c r="D25" s="79"/>
      <c r="E25" s="82"/>
      <c r="F25" s="82"/>
      <c r="G25" s="82"/>
      <c r="H25" s="82"/>
      <c r="I25" s="82"/>
      <c r="J25" s="82"/>
      <c r="K25" s="82"/>
      <c r="L25" s="82"/>
      <c r="M25" s="82"/>
      <c r="N25" s="82"/>
      <c r="O25" s="82"/>
      <c r="P25" s="81"/>
      <c r="Q25" s="204"/>
    </row>
    <row r="26" spans="1:17" ht="12" thickBot="1" x14ac:dyDescent="0.25">
      <c r="A26" s="83" t="s">
        <v>0</v>
      </c>
      <c r="B26" s="62"/>
      <c r="C26" s="203">
        <f>C8+C10+C12</f>
        <v>391332598</v>
      </c>
      <c r="D26" s="203">
        <f t="shared" ref="D26:M26" si="0">D8+D10+D12</f>
        <v>40861304</v>
      </c>
      <c r="E26" s="203">
        <f t="shared" si="0"/>
        <v>122129418</v>
      </c>
      <c r="F26" s="203">
        <f t="shared" si="0"/>
        <v>28993</v>
      </c>
      <c r="G26" s="203">
        <f t="shared" si="0"/>
        <v>195000</v>
      </c>
      <c r="H26" s="203">
        <f t="shared" si="0"/>
        <v>554547313</v>
      </c>
      <c r="I26" s="203"/>
      <c r="J26" s="203"/>
      <c r="K26" s="203">
        <f t="shared" si="0"/>
        <v>70272354</v>
      </c>
      <c r="L26" s="203"/>
      <c r="M26" s="203">
        <f t="shared" si="0"/>
        <v>70272354</v>
      </c>
      <c r="N26" s="202"/>
      <c r="O26" s="202"/>
      <c r="P26" s="203">
        <f>P8+P10+P12</f>
        <v>624819667</v>
      </c>
      <c r="Q26" s="205">
        <f>SUM(Q8:Q13)</f>
        <v>1</v>
      </c>
    </row>
    <row r="27" spans="1:17" x14ac:dyDescent="0.2">
      <c r="A27" s="66"/>
      <c r="B27" s="81"/>
      <c r="C27" s="81"/>
      <c r="D27" s="81"/>
      <c r="E27" s="81"/>
      <c r="F27" s="81"/>
      <c r="G27" s="81"/>
      <c r="H27" s="81"/>
      <c r="I27" s="81"/>
      <c r="J27" s="81"/>
      <c r="K27" s="81"/>
      <c r="L27" s="81"/>
      <c r="M27" s="81"/>
      <c r="N27" s="81"/>
      <c r="O27" s="81"/>
      <c r="P27" s="81"/>
      <c r="Q27" s="81"/>
    </row>
  </sheetData>
  <mergeCells count="5">
    <mergeCell ref="P5:Q5"/>
    <mergeCell ref="B5:H5"/>
    <mergeCell ref="I5:M5"/>
    <mergeCell ref="A5:A6"/>
    <mergeCell ref="N5:O5"/>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DEL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tint="-0.249977111117893"/>
    <pageSetUpPr fitToPage="1"/>
  </sheetPr>
  <dimension ref="A1:V16"/>
  <sheetViews>
    <sheetView zoomScaleNormal="100" zoomScaleSheetLayoutView="70" zoomScalePageLayoutView="90" workbookViewId="0">
      <selection activeCell="V19" sqref="V19"/>
    </sheetView>
  </sheetViews>
  <sheetFormatPr baseColWidth="10" defaultColWidth="11.42578125" defaultRowHeight="12" x14ac:dyDescent="0.2"/>
  <cols>
    <col min="1" max="1" width="25" style="39" customWidth="1"/>
    <col min="2" max="2" width="15.5703125" style="39" customWidth="1"/>
    <col min="3" max="3" width="4.42578125" style="39" customWidth="1"/>
    <col min="4" max="6" width="13" style="39" customWidth="1"/>
    <col min="7" max="7" width="8.7109375" style="39" customWidth="1"/>
    <col min="8" max="8" width="10" style="39" customWidth="1"/>
    <col min="9" max="9" width="11.85546875" style="39" customWidth="1"/>
    <col min="10" max="11" width="5.140625" style="39" customWidth="1"/>
    <col min="12" max="12" width="12.140625" style="39" customWidth="1"/>
    <col min="13" max="13" width="6" style="39" customWidth="1"/>
    <col min="14" max="14" width="11.28515625" style="39" customWidth="1"/>
    <col min="15" max="16" width="5" style="39" customWidth="1"/>
    <col min="17" max="17" width="11.42578125" style="39" customWidth="1"/>
    <col min="18" max="18" width="8.7109375" style="39" customWidth="1"/>
    <col min="19" max="16384" width="11.42578125" style="39"/>
  </cols>
  <sheetData>
    <row r="1" spans="1:22" s="4" customFormat="1" x14ac:dyDescent="0.2">
      <c r="A1" s="53" t="s">
        <v>403</v>
      </c>
      <c r="B1" s="5"/>
      <c r="C1" s="5"/>
      <c r="D1" s="5"/>
      <c r="E1" s="5"/>
      <c r="F1" s="5"/>
      <c r="G1" s="5"/>
      <c r="H1" s="5"/>
      <c r="I1" s="5"/>
      <c r="J1" s="5"/>
      <c r="K1" s="5"/>
      <c r="L1" s="5"/>
      <c r="M1" s="5"/>
      <c r="N1" s="5"/>
      <c r="O1" s="5"/>
      <c r="P1" s="5"/>
      <c r="Q1" s="5"/>
      <c r="R1" s="5"/>
    </row>
    <row r="2" spans="1:22" s="4" customFormat="1" ht="12.75" thickBot="1" x14ac:dyDescent="0.25">
      <c r="A2" s="54" t="s">
        <v>4532</v>
      </c>
      <c r="B2" s="52"/>
      <c r="C2" s="52"/>
      <c r="D2" s="52"/>
      <c r="E2" s="52"/>
      <c r="F2" s="52"/>
      <c r="G2" s="52"/>
      <c r="H2" s="52"/>
      <c r="I2" s="52"/>
      <c r="J2" s="52"/>
      <c r="K2" s="52"/>
      <c r="L2" s="52"/>
      <c r="M2" s="52"/>
      <c r="N2" s="52"/>
      <c r="O2" s="52"/>
      <c r="P2" s="52"/>
      <c r="Q2" s="52"/>
      <c r="R2" s="52"/>
      <c r="S2" s="52"/>
      <c r="T2" s="52"/>
      <c r="U2" s="52"/>
      <c r="V2" s="52"/>
    </row>
    <row r="3" spans="1:22" ht="27" customHeight="1" x14ac:dyDescent="0.2">
      <c r="A3" s="845" t="s">
        <v>112</v>
      </c>
      <c r="B3" s="852" t="s">
        <v>113</v>
      </c>
      <c r="C3" s="847" t="s">
        <v>13</v>
      </c>
      <c r="D3" s="848"/>
      <c r="E3" s="848"/>
      <c r="F3" s="848"/>
      <c r="G3" s="848"/>
      <c r="H3" s="848"/>
      <c r="I3" s="849"/>
      <c r="J3" s="850" t="s">
        <v>93</v>
      </c>
      <c r="K3" s="843"/>
      <c r="L3" s="843"/>
      <c r="M3" s="843"/>
      <c r="N3" s="844"/>
      <c r="O3" s="851" t="s">
        <v>83</v>
      </c>
      <c r="P3" s="843"/>
      <c r="Q3" s="843" t="s">
        <v>0</v>
      </c>
      <c r="R3" s="844"/>
    </row>
    <row r="4" spans="1:22" ht="112.5" customHeight="1" thickBot="1" x14ac:dyDescent="0.25">
      <c r="A4" s="846"/>
      <c r="B4" s="853"/>
      <c r="C4" s="101" t="s">
        <v>227</v>
      </c>
      <c r="D4" s="102" t="s">
        <v>228</v>
      </c>
      <c r="E4" s="102" t="s">
        <v>229</v>
      </c>
      <c r="F4" s="102" t="s">
        <v>230</v>
      </c>
      <c r="G4" s="102" t="s">
        <v>231</v>
      </c>
      <c r="H4" s="102" t="s">
        <v>232</v>
      </c>
      <c r="I4" s="103" t="s">
        <v>90</v>
      </c>
      <c r="J4" s="101" t="s">
        <v>231</v>
      </c>
      <c r="K4" s="102" t="s">
        <v>232</v>
      </c>
      <c r="L4" s="102" t="s">
        <v>233</v>
      </c>
      <c r="M4" s="102" t="s">
        <v>234</v>
      </c>
      <c r="N4" s="103" t="s">
        <v>91</v>
      </c>
      <c r="O4" s="104" t="s">
        <v>235</v>
      </c>
      <c r="P4" s="102" t="s">
        <v>92</v>
      </c>
      <c r="Q4" s="105" t="s">
        <v>32</v>
      </c>
      <c r="R4" s="106" t="s">
        <v>81</v>
      </c>
    </row>
    <row r="5" spans="1:22" ht="12.75" x14ac:dyDescent="0.2">
      <c r="A5" s="9" t="s">
        <v>114</v>
      </c>
      <c r="B5" s="21">
        <v>2019</v>
      </c>
      <c r="C5" s="735"/>
      <c r="D5" s="736">
        <v>403313368</v>
      </c>
      <c r="E5" s="736">
        <v>30662566</v>
      </c>
      <c r="F5" s="736">
        <v>107608070</v>
      </c>
      <c r="G5" s="736">
        <v>41419</v>
      </c>
      <c r="H5" s="737">
        <v>195000</v>
      </c>
      <c r="I5" s="738">
        <f>SUM(D5:H5)</f>
        <v>541820423</v>
      </c>
      <c r="J5" s="735"/>
      <c r="K5" s="739"/>
      <c r="L5" s="740">
        <v>14529863</v>
      </c>
      <c r="M5" s="739"/>
      <c r="N5" s="741">
        <f>L5</f>
        <v>14529863</v>
      </c>
      <c r="O5" s="742"/>
      <c r="P5" s="739"/>
      <c r="Q5" s="736">
        <f>N5+I5</f>
        <v>556350286</v>
      </c>
      <c r="R5" s="743"/>
    </row>
    <row r="6" spans="1:22" ht="12.75" x14ac:dyDescent="0.2">
      <c r="A6" s="10"/>
      <c r="B6" s="8">
        <v>2020</v>
      </c>
      <c r="C6" s="744"/>
      <c r="D6" s="745">
        <v>395433232</v>
      </c>
      <c r="E6" s="745">
        <v>19307497</v>
      </c>
      <c r="F6" s="745">
        <v>128002642</v>
      </c>
      <c r="G6" s="745">
        <v>41419</v>
      </c>
      <c r="H6" s="746">
        <v>195000</v>
      </c>
      <c r="I6" s="746">
        <f>SUM(D6:H6)</f>
        <v>542979790</v>
      </c>
      <c r="J6" s="744"/>
      <c r="K6" s="747"/>
      <c r="L6" s="748">
        <v>60094774</v>
      </c>
      <c r="M6" s="749"/>
      <c r="N6" s="750">
        <f>L6</f>
        <v>60094774</v>
      </c>
      <c r="O6" s="751"/>
      <c r="P6" s="747"/>
      <c r="Q6" s="745">
        <f t="shared" ref="Q6:Q7" si="0">N6+I6</f>
        <v>603074564</v>
      </c>
      <c r="R6" s="752"/>
    </row>
    <row r="7" spans="1:22" ht="12.75" x14ac:dyDescent="0.2">
      <c r="A7" s="10"/>
      <c r="B7" s="8">
        <v>2021</v>
      </c>
      <c r="C7" s="744"/>
      <c r="D7" s="745">
        <v>391332598</v>
      </c>
      <c r="E7" s="745">
        <v>19307497</v>
      </c>
      <c r="F7" s="745">
        <v>122129418</v>
      </c>
      <c r="G7" s="745">
        <v>28993</v>
      </c>
      <c r="H7" s="746">
        <v>195000</v>
      </c>
      <c r="I7" s="746">
        <f>SUM(D7:H7)</f>
        <v>532993506</v>
      </c>
      <c r="J7" s="744"/>
      <c r="K7" s="747"/>
      <c r="L7" s="748">
        <v>70272354</v>
      </c>
      <c r="M7" s="747"/>
      <c r="N7" s="750">
        <f>L7</f>
        <v>70272354</v>
      </c>
      <c r="O7" s="751"/>
      <c r="P7" s="747"/>
      <c r="Q7" s="745">
        <f t="shared" si="0"/>
        <v>603265860</v>
      </c>
      <c r="R7" s="752"/>
    </row>
    <row r="8" spans="1:22" ht="12.75" thickBot="1" x14ac:dyDescent="0.25">
      <c r="A8" s="11"/>
      <c r="B8" s="33" t="s">
        <v>404</v>
      </c>
      <c r="C8" s="759"/>
      <c r="D8" s="760">
        <f>(D7-D6)/D6</f>
        <v>-1.0369978211644084E-2</v>
      </c>
      <c r="E8" s="760">
        <f t="shared" ref="E8:I8" si="1">(E7-E6)/E6</f>
        <v>0</v>
      </c>
      <c r="F8" s="760">
        <f t="shared" si="1"/>
        <v>-4.588361543350019E-2</v>
      </c>
      <c r="G8" s="760">
        <f>(G7-G6)/G6</f>
        <v>-0.30000724305270526</v>
      </c>
      <c r="H8" s="760">
        <f t="shared" si="1"/>
        <v>0</v>
      </c>
      <c r="I8" s="760">
        <f t="shared" si="1"/>
        <v>-1.8391631113931516E-2</v>
      </c>
      <c r="J8" s="759"/>
      <c r="K8" s="761"/>
      <c r="L8" s="760">
        <f>(L7-L6)/L6</f>
        <v>0.16935881978689196</v>
      </c>
      <c r="M8" s="760"/>
      <c r="N8" s="760">
        <f t="shared" ref="N8" si="2">(N7-N6)/N6</f>
        <v>0.16935881978689196</v>
      </c>
      <c r="O8" s="762"/>
      <c r="P8" s="762"/>
      <c r="Q8" s="760">
        <f>(Q7-Q6)/Q6</f>
        <v>3.1720124080709863E-4</v>
      </c>
      <c r="R8" s="763"/>
    </row>
    <row r="9" spans="1:22" x14ac:dyDescent="0.2">
      <c r="A9" s="9" t="s">
        <v>236</v>
      </c>
      <c r="B9" s="21">
        <v>2019</v>
      </c>
      <c r="C9" s="735"/>
      <c r="D9" s="739"/>
      <c r="E9" s="737">
        <v>23944505</v>
      </c>
      <c r="F9" s="737"/>
      <c r="G9" s="737"/>
      <c r="H9" s="737">
        <v>3500000</v>
      </c>
      <c r="I9" s="741">
        <f>H9+E9</f>
        <v>27444505</v>
      </c>
      <c r="J9" s="735"/>
      <c r="K9" s="739"/>
      <c r="L9" s="739"/>
      <c r="M9" s="739"/>
      <c r="N9" s="743"/>
      <c r="O9" s="742"/>
      <c r="P9" s="739"/>
      <c r="Q9" s="736">
        <f>N9+I9</f>
        <v>27444505</v>
      </c>
      <c r="R9" s="743"/>
    </row>
    <row r="10" spans="1:22" x14ac:dyDescent="0.2">
      <c r="A10" s="10"/>
      <c r="B10" s="8">
        <v>2020</v>
      </c>
      <c r="C10" s="744"/>
      <c r="D10" s="747"/>
      <c r="E10" s="745">
        <v>21495096</v>
      </c>
      <c r="F10" s="747"/>
      <c r="G10" s="747"/>
      <c r="H10" s="747"/>
      <c r="I10" s="753">
        <f>E10</f>
        <v>21495096</v>
      </c>
      <c r="J10" s="744"/>
      <c r="K10" s="747"/>
      <c r="L10" s="747"/>
      <c r="M10" s="747"/>
      <c r="N10" s="752"/>
      <c r="O10" s="751"/>
      <c r="P10" s="747"/>
      <c r="Q10" s="745">
        <f t="shared" ref="Q10:Q11" si="3">N10+I10</f>
        <v>21495096</v>
      </c>
      <c r="R10" s="752"/>
    </row>
    <row r="11" spans="1:22" x14ac:dyDescent="0.2">
      <c r="A11" s="10"/>
      <c r="B11" s="8">
        <v>2021</v>
      </c>
      <c r="C11" s="744"/>
      <c r="D11" s="747"/>
      <c r="E11" s="745">
        <v>21553807</v>
      </c>
      <c r="F11" s="747"/>
      <c r="G11" s="747"/>
      <c r="H11" s="747"/>
      <c r="I11" s="753">
        <f>E11</f>
        <v>21553807</v>
      </c>
      <c r="J11" s="744"/>
      <c r="K11" s="747"/>
      <c r="L11" s="747"/>
      <c r="M11" s="747"/>
      <c r="N11" s="752"/>
      <c r="O11" s="751"/>
      <c r="P11" s="747"/>
      <c r="Q11" s="745">
        <f t="shared" si="3"/>
        <v>21553807</v>
      </c>
      <c r="R11" s="752"/>
    </row>
    <row r="12" spans="1:22" ht="12.75" thickBot="1" x14ac:dyDescent="0.25">
      <c r="A12" s="11"/>
      <c r="B12" s="33" t="s">
        <v>404</v>
      </c>
      <c r="C12" s="769"/>
      <c r="D12" s="770"/>
      <c r="E12" s="771">
        <f>(E11-E10)/E10</f>
        <v>2.7313671918469218E-3</v>
      </c>
      <c r="F12" s="772"/>
      <c r="G12" s="772"/>
      <c r="H12" s="772"/>
      <c r="I12" s="771">
        <f t="shared" ref="I12" si="4">(I11-I10)/I10</f>
        <v>2.7313671918469218E-3</v>
      </c>
      <c r="J12" s="769"/>
      <c r="K12" s="770"/>
      <c r="L12" s="770"/>
      <c r="M12" s="770"/>
      <c r="N12" s="773"/>
      <c r="O12" s="774"/>
      <c r="P12" s="770"/>
      <c r="Q12" s="771">
        <f>(Q11-Q10)/Q10</f>
        <v>2.7313671918469218E-3</v>
      </c>
      <c r="R12" s="773"/>
    </row>
    <row r="13" spans="1:22" x14ac:dyDescent="0.2">
      <c r="A13" s="26" t="s">
        <v>0</v>
      </c>
      <c r="B13" s="21">
        <v>2019</v>
      </c>
      <c r="C13" s="764"/>
      <c r="D13" s="765">
        <f>D5+D9</f>
        <v>403313368</v>
      </c>
      <c r="E13" s="765">
        <f t="shared" ref="E13:Q13" si="5">E5+E9</f>
        <v>54607071</v>
      </c>
      <c r="F13" s="765">
        <f t="shared" si="5"/>
        <v>107608070</v>
      </c>
      <c r="G13" s="765">
        <f t="shared" si="5"/>
        <v>41419</v>
      </c>
      <c r="H13" s="765">
        <f t="shared" si="5"/>
        <v>3695000</v>
      </c>
      <c r="I13" s="766">
        <f t="shared" si="5"/>
        <v>569264928</v>
      </c>
      <c r="J13" s="765"/>
      <c r="K13" s="765"/>
      <c r="L13" s="765">
        <f t="shared" si="5"/>
        <v>14529863</v>
      </c>
      <c r="M13" s="765"/>
      <c r="N13" s="767">
        <f t="shared" si="5"/>
        <v>14529863</v>
      </c>
      <c r="O13" s="765"/>
      <c r="P13" s="765"/>
      <c r="Q13" s="765">
        <f t="shared" si="5"/>
        <v>583794791</v>
      </c>
      <c r="R13" s="768"/>
    </row>
    <row r="14" spans="1:22" x14ac:dyDescent="0.2">
      <c r="A14" s="12"/>
      <c r="B14" s="8">
        <v>2020</v>
      </c>
      <c r="C14" s="744"/>
      <c r="D14" s="745">
        <f>D6+D10</f>
        <v>395433232</v>
      </c>
      <c r="E14" s="745">
        <f t="shared" ref="E14:Q14" si="6">E6+E10</f>
        <v>40802593</v>
      </c>
      <c r="F14" s="745">
        <f t="shared" si="6"/>
        <v>128002642</v>
      </c>
      <c r="G14" s="745">
        <f t="shared" si="6"/>
        <v>41419</v>
      </c>
      <c r="H14" s="745">
        <f t="shared" si="6"/>
        <v>195000</v>
      </c>
      <c r="I14" s="753">
        <f t="shared" si="6"/>
        <v>564474886</v>
      </c>
      <c r="J14" s="745"/>
      <c r="K14" s="745"/>
      <c r="L14" s="745">
        <f t="shared" si="6"/>
        <v>60094774</v>
      </c>
      <c r="M14" s="745"/>
      <c r="N14" s="750">
        <f t="shared" si="6"/>
        <v>60094774</v>
      </c>
      <c r="O14" s="745"/>
      <c r="P14" s="745"/>
      <c r="Q14" s="745">
        <f t="shared" si="6"/>
        <v>624569660</v>
      </c>
      <c r="R14" s="752"/>
    </row>
    <row r="15" spans="1:22" x14ac:dyDescent="0.2">
      <c r="A15" s="12"/>
      <c r="B15" s="8">
        <v>2021</v>
      </c>
      <c r="C15" s="754"/>
      <c r="D15" s="755">
        <f>D7+D11</f>
        <v>391332598</v>
      </c>
      <c r="E15" s="755">
        <f t="shared" ref="E15:Q15" si="7">E7+E11</f>
        <v>40861304</v>
      </c>
      <c r="F15" s="755">
        <f t="shared" si="7"/>
        <v>122129418</v>
      </c>
      <c r="G15" s="755">
        <f t="shared" si="7"/>
        <v>28993</v>
      </c>
      <c r="H15" s="755">
        <f t="shared" si="7"/>
        <v>195000</v>
      </c>
      <c r="I15" s="756">
        <f t="shared" si="7"/>
        <v>554547313</v>
      </c>
      <c r="J15" s="755"/>
      <c r="K15" s="755"/>
      <c r="L15" s="755">
        <f t="shared" si="7"/>
        <v>70272354</v>
      </c>
      <c r="M15" s="755"/>
      <c r="N15" s="757">
        <f t="shared" si="7"/>
        <v>70272354</v>
      </c>
      <c r="O15" s="755"/>
      <c r="P15" s="755"/>
      <c r="Q15" s="755">
        <f t="shared" si="7"/>
        <v>624819667</v>
      </c>
      <c r="R15" s="758"/>
    </row>
    <row r="16" spans="1:22" ht="12.75" thickBot="1" x14ac:dyDescent="0.25">
      <c r="A16" s="11"/>
      <c r="B16" s="33" t="s">
        <v>404</v>
      </c>
      <c r="C16" s="34"/>
      <c r="D16" s="206">
        <f>(D15-D14)/D14</f>
        <v>-1.0369978211644084E-2</v>
      </c>
      <c r="E16" s="206">
        <f t="shared" ref="E16:I16" si="8">(E15-E14)/E14</f>
        <v>1.4389036500694944E-3</v>
      </c>
      <c r="F16" s="206">
        <f t="shared" si="8"/>
        <v>-4.588361543350019E-2</v>
      </c>
      <c r="G16" s="206">
        <f t="shared" si="8"/>
        <v>-0.30000724305270526</v>
      </c>
      <c r="H16" s="206">
        <f t="shared" si="8"/>
        <v>0</v>
      </c>
      <c r="I16" s="206">
        <f t="shared" si="8"/>
        <v>-1.7587271367109147E-2</v>
      </c>
      <c r="J16" s="34"/>
      <c r="K16" s="35"/>
      <c r="L16" s="206">
        <f>(L15-L14)/L14</f>
        <v>0.16935881978689196</v>
      </c>
      <c r="M16" s="206"/>
      <c r="N16" s="209">
        <f t="shared" ref="N16:Q16" si="9">(N15-N14)/N14</f>
        <v>0.16935881978689196</v>
      </c>
      <c r="O16" s="206"/>
      <c r="P16" s="206"/>
      <c r="Q16" s="206">
        <f t="shared" si="9"/>
        <v>4.0028681508480577E-4</v>
      </c>
      <c r="R16" s="36"/>
    </row>
  </sheetData>
  <mergeCells count="6">
    <mergeCell ref="Q3:R3"/>
    <mergeCell ref="A3:A4"/>
    <mergeCell ref="C3:I3"/>
    <mergeCell ref="J3:N3"/>
    <mergeCell ref="O3:P3"/>
    <mergeCell ref="B3:B4"/>
  </mergeCells>
  <phoneticPr fontId="0" type="noConversion"/>
  <printOptions horizontalCentered="1"/>
  <pageMargins left="0.23622047244094491" right="0.23622047244094491" top="0.74803149606299213" bottom="0.74803149606299213" header="0.31496062992125984" footer="0.31496062992125984"/>
  <pageSetup paperSize="9" scale="79"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ignoredErrors>
    <ignoredError sqref="Q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AC39"/>
  <sheetViews>
    <sheetView showGridLines="0" zoomScale="85" zoomScaleNormal="85" zoomScaleSheetLayoutView="90" workbookViewId="0">
      <selection activeCell="Y14" sqref="Y14"/>
    </sheetView>
  </sheetViews>
  <sheetFormatPr baseColWidth="10" defaultColWidth="11.42578125" defaultRowHeight="12.75" x14ac:dyDescent="0.2"/>
  <cols>
    <col min="1" max="1" width="41.28515625" style="13" customWidth="1"/>
    <col min="2" max="2" width="5.42578125" style="13" customWidth="1"/>
    <col min="3" max="3" width="11.7109375" style="13" bestFit="1" customWidth="1"/>
    <col min="4" max="4" width="11.140625" style="13" customWidth="1"/>
    <col min="5" max="9" width="5.7109375" style="13" customWidth="1"/>
    <col min="10" max="10" width="10.85546875" style="13" bestFit="1" customWidth="1"/>
    <col min="11" max="11" width="11.7109375" style="13" bestFit="1" customWidth="1"/>
    <col min="12" max="12" width="13" style="13" bestFit="1" customWidth="1"/>
    <col min="13" max="13" width="5.5703125" style="13" customWidth="1"/>
    <col min="14" max="14" width="11.7109375" style="13" bestFit="1" customWidth="1"/>
    <col min="15" max="15" width="10.85546875" style="13" bestFit="1" customWidth="1"/>
    <col min="16" max="20" width="5.140625" style="13" customWidth="1"/>
    <col min="21" max="21" width="10.85546875" style="13" bestFit="1" customWidth="1"/>
    <col min="22" max="22" width="11.7109375" style="13" bestFit="1" customWidth="1"/>
    <col min="23" max="23" width="13" style="13" bestFit="1" customWidth="1"/>
    <col min="24" max="24" width="1.7109375" style="235" customWidth="1"/>
    <col min="25" max="26" width="10.7109375" style="234" customWidth="1"/>
    <col min="27" max="28" width="11.28515625" style="234" bestFit="1" customWidth="1"/>
    <col min="29" max="16384" width="11.42578125" style="175"/>
  </cols>
  <sheetData>
    <row r="1" spans="1:29" s="258" customFormat="1" ht="15.75" x14ac:dyDescent="0.2">
      <c r="A1" s="260" t="s">
        <v>407</v>
      </c>
      <c r="B1" s="259"/>
      <c r="C1" s="259"/>
      <c r="D1" s="259"/>
      <c r="E1" s="259"/>
      <c r="F1" s="259"/>
      <c r="G1" s="259"/>
      <c r="H1" s="259"/>
      <c r="I1" s="259"/>
      <c r="J1" s="259"/>
      <c r="K1" s="259"/>
      <c r="L1" s="259"/>
      <c r="M1" s="259"/>
      <c r="N1" s="259"/>
      <c r="O1" s="259"/>
      <c r="P1" s="259"/>
      <c r="Q1" s="259"/>
      <c r="R1" s="259"/>
      <c r="S1" s="259"/>
      <c r="T1" s="259"/>
      <c r="U1" s="259"/>
      <c r="V1" s="259"/>
      <c r="W1" s="259"/>
    </row>
    <row r="2" spans="1:29" s="256" customFormat="1" ht="15.75" x14ac:dyDescent="0.25">
      <c r="A2" s="257" t="s">
        <v>6685</v>
      </c>
    </row>
    <row r="3" spans="1:29" ht="13.5" thickBot="1" x14ac:dyDescent="0.25">
      <c r="L3" s="220"/>
      <c r="W3" s="220"/>
    </row>
    <row r="4" spans="1:29" s="254" customFormat="1" ht="26.25" customHeight="1" x14ac:dyDescent="0.2">
      <c r="A4" s="107" t="s">
        <v>8</v>
      </c>
      <c r="B4" s="854" t="s">
        <v>405</v>
      </c>
      <c r="C4" s="855"/>
      <c r="D4" s="855"/>
      <c r="E4" s="855"/>
      <c r="F4" s="855"/>
      <c r="G4" s="855"/>
      <c r="H4" s="855"/>
      <c r="I4" s="855"/>
      <c r="J4" s="855"/>
      <c r="K4" s="855"/>
      <c r="L4" s="856"/>
      <c r="M4" s="855" t="s">
        <v>406</v>
      </c>
      <c r="N4" s="855"/>
      <c r="O4" s="855"/>
      <c r="P4" s="855"/>
      <c r="Q4" s="855"/>
      <c r="R4" s="855"/>
      <c r="S4" s="855"/>
      <c r="T4" s="855"/>
      <c r="U4" s="855"/>
      <c r="V4" s="855"/>
      <c r="W4" s="856"/>
      <c r="X4" s="255"/>
    </row>
    <row r="5" spans="1:29" s="250" customFormat="1" ht="99.95" customHeight="1" x14ac:dyDescent="0.2">
      <c r="A5" s="108" t="s">
        <v>7</v>
      </c>
      <c r="B5" s="253" t="s">
        <v>338</v>
      </c>
      <c r="C5" s="110" t="s">
        <v>115</v>
      </c>
      <c r="D5" s="110" t="s">
        <v>283</v>
      </c>
      <c r="E5" s="110" t="s">
        <v>276</v>
      </c>
      <c r="F5" s="110" t="s">
        <v>285</v>
      </c>
      <c r="G5" s="110" t="s">
        <v>286</v>
      </c>
      <c r="H5" s="110" t="s">
        <v>287</v>
      </c>
      <c r="I5" s="110" t="s">
        <v>294</v>
      </c>
      <c r="J5" s="110" t="s">
        <v>289</v>
      </c>
      <c r="K5" s="110" t="s">
        <v>291</v>
      </c>
      <c r="L5" s="252" t="s">
        <v>293</v>
      </c>
      <c r="M5" s="109" t="s">
        <v>338</v>
      </c>
      <c r="N5" s="110" t="s">
        <v>115</v>
      </c>
      <c r="O5" s="110" t="s">
        <v>283</v>
      </c>
      <c r="P5" s="110" t="s">
        <v>276</v>
      </c>
      <c r="Q5" s="110" t="s">
        <v>285</v>
      </c>
      <c r="R5" s="110" t="s">
        <v>286</v>
      </c>
      <c r="S5" s="110" t="s">
        <v>287</v>
      </c>
      <c r="T5" s="110" t="s">
        <v>294</v>
      </c>
      <c r="U5" s="110" t="s">
        <v>289</v>
      </c>
      <c r="V5" s="110" t="s">
        <v>291</v>
      </c>
      <c r="W5" s="110" t="s">
        <v>292</v>
      </c>
      <c r="X5" s="251"/>
    </row>
    <row r="6" spans="1:29" x14ac:dyDescent="0.2">
      <c r="A6" s="15"/>
      <c r="B6" s="246"/>
      <c r="C6" s="245"/>
      <c r="D6" s="245"/>
      <c r="E6" s="245"/>
      <c r="F6" s="245"/>
      <c r="G6" s="245"/>
      <c r="H6" s="245"/>
      <c r="I6" s="245"/>
      <c r="J6" s="245"/>
      <c r="K6" s="245"/>
      <c r="L6" s="244"/>
      <c r="M6" s="245"/>
      <c r="N6" s="245"/>
      <c r="O6" s="245"/>
      <c r="P6" s="245"/>
      <c r="Q6" s="245"/>
      <c r="R6" s="245"/>
      <c r="S6" s="245"/>
      <c r="T6" s="245"/>
      <c r="U6" s="245"/>
      <c r="V6" s="245"/>
      <c r="W6" s="244"/>
      <c r="X6" s="243"/>
      <c r="Y6" s="238"/>
      <c r="Z6" s="238"/>
      <c r="AA6" s="237"/>
      <c r="AB6" s="237"/>
      <c r="AC6" s="237"/>
    </row>
    <row r="7" spans="1:29" x14ac:dyDescent="0.2">
      <c r="A7" s="16" t="s">
        <v>5</v>
      </c>
      <c r="B7" s="249"/>
      <c r="C7" s="248">
        <f>SUM(C8:C14)</f>
        <v>78</v>
      </c>
      <c r="D7" s="248"/>
      <c r="E7" s="248"/>
      <c r="F7" s="248"/>
      <c r="G7" s="248"/>
      <c r="H7" s="248"/>
      <c r="I7" s="248"/>
      <c r="J7" s="248"/>
      <c r="K7" s="248">
        <f>SUM(K8:K14)</f>
        <v>9276513.3499999996</v>
      </c>
      <c r="L7" s="247">
        <f>SUM(L8:L14)</f>
        <v>18553026.699999999</v>
      </c>
      <c r="M7" s="248"/>
      <c r="N7" s="248">
        <f>SUM(N8:N14)</f>
        <v>78</v>
      </c>
      <c r="O7" s="248"/>
      <c r="P7" s="248"/>
      <c r="Q7" s="248"/>
      <c r="R7" s="248"/>
      <c r="S7" s="248"/>
      <c r="T7" s="248"/>
      <c r="U7" s="248"/>
      <c r="V7" s="248">
        <f>SUM(V8:V14)</f>
        <v>9276513.3499999996</v>
      </c>
      <c r="W7" s="247">
        <f>SUM(W8:W14)</f>
        <v>18553026.699999999</v>
      </c>
      <c r="X7" s="239"/>
      <c r="Y7" s="238"/>
      <c r="Z7" s="238"/>
      <c r="AA7" s="237"/>
      <c r="AB7" s="237"/>
      <c r="AC7" s="237"/>
    </row>
    <row r="8" spans="1:29" x14ac:dyDescent="0.2">
      <c r="A8" s="15" t="s">
        <v>814</v>
      </c>
      <c r="B8" s="246"/>
      <c r="C8" s="245">
        <v>33</v>
      </c>
      <c r="D8" s="245"/>
      <c r="E8" s="245"/>
      <c r="F8" s="245"/>
      <c r="G8" s="245"/>
      <c r="H8" s="245"/>
      <c r="I8" s="245"/>
      <c r="J8" s="245"/>
      <c r="K8" s="245">
        <v>3333530.38</v>
      </c>
      <c r="L8" s="244">
        <f t="shared" ref="L8:L14" si="0">K8*2</f>
        <v>6667060.7599999998</v>
      </c>
      <c r="M8" s="245"/>
      <c r="N8" s="245">
        <v>33</v>
      </c>
      <c r="O8" s="245"/>
      <c r="P8" s="245"/>
      <c r="Q8" s="245"/>
      <c r="R8" s="245"/>
      <c r="S8" s="245"/>
      <c r="T8" s="245"/>
      <c r="U8" s="245"/>
      <c r="V8" s="245">
        <v>3333530.38</v>
      </c>
      <c r="W8" s="244">
        <v>6667060.7599999998</v>
      </c>
      <c r="X8" s="243"/>
      <c r="Y8" s="238"/>
      <c r="Z8" s="238"/>
      <c r="AA8" s="237"/>
      <c r="AB8" s="237"/>
      <c r="AC8" s="237"/>
    </row>
    <row r="9" spans="1:29" x14ac:dyDescent="0.2">
      <c r="A9" s="15" t="s">
        <v>813</v>
      </c>
      <c r="B9" s="246"/>
      <c r="C9" s="245">
        <v>23</v>
      </c>
      <c r="D9" s="245"/>
      <c r="E9" s="245"/>
      <c r="F9" s="245"/>
      <c r="G9" s="245"/>
      <c r="H9" s="245"/>
      <c r="I9" s="245"/>
      <c r="J9" s="245"/>
      <c r="K9" s="245">
        <v>2336543.12</v>
      </c>
      <c r="L9" s="244">
        <f t="shared" si="0"/>
        <v>4673086.24</v>
      </c>
      <c r="M9" s="245"/>
      <c r="N9" s="245">
        <v>23</v>
      </c>
      <c r="O9" s="245"/>
      <c r="P9" s="245"/>
      <c r="Q9" s="245"/>
      <c r="R9" s="245"/>
      <c r="S9" s="245"/>
      <c r="T9" s="245"/>
      <c r="U9" s="245"/>
      <c r="V9" s="245">
        <v>2336543.12</v>
      </c>
      <c r="W9" s="244">
        <v>4673086.24</v>
      </c>
      <c r="X9" s="243"/>
      <c r="Y9" s="238"/>
      <c r="Z9" s="238"/>
      <c r="AA9" s="237"/>
      <c r="AB9" s="237"/>
      <c r="AC9" s="237"/>
    </row>
    <row r="10" spans="1:29" x14ac:dyDescent="0.2">
      <c r="A10" s="15" t="s">
        <v>812</v>
      </c>
      <c r="B10" s="246"/>
      <c r="C10" s="245">
        <v>12</v>
      </c>
      <c r="D10" s="245"/>
      <c r="E10" s="245"/>
      <c r="F10" s="245"/>
      <c r="G10" s="245"/>
      <c r="H10" s="245"/>
      <c r="I10" s="245"/>
      <c r="J10" s="245"/>
      <c r="K10" s="245">
        <v>1852968.2000000002</v>
      </c>
      <c r="L10" s="244">
        <f t="shared" si="0"/>
        <v>3705936.4000000004</v>
      </c>
      <c r="M10" s="245"/>
      <c r="N10" s="245">
        <v>12</v>
      </c>
      <c r="O10" s="245"/>
      <c r="P10" s="245"/>
      <c r="Q10" s="245"/>
      <c r="R10" s="245"/>
      <c r="S10" s="245"/>
      <c r="T10" s="245"/>
      <c r="U10" s="245"/>
      <c r="V10" s="245">
        <v>1852968.2000000002</v>
      </c>
      <c r="W10" s="244">
        <v>3705936.4000000004</v>
      </c>
      <c r="X10" s="243"/>
      <c r="Y10" s="238"/>
      <c r="Z10" s="238"/>
      <c r="AA10" s="237"/>
      <c r="AB10" s="237"/>
      <c r="AC10" s="237"/>
    </row>
    <row r="11" spans="1:29" x14ac:dyDescent="0.2">
      <c r="A11" s="15" t="s">
        <v>811</v>
      </c>
      <c r="B11" s="246"/>
      <c r="C11" s="245">
        <v>7</v>
      </c>
      <c r="D11" s="245"/>
      <c r="E11" s="245"/>
      <c r="F11" s="245"/>
      <c r="G11" s="245"/>
      <c r="H11" s="245"/>
      <c r="I11" s="245"/>
      <c r="J11" s="245"/>
      <c r="K11" s="245">
        <v>1021441.15</v>
      </c>
      <c r="L11" s="244">
        <f t="shared" si="0"/>
        <v>2042882.3</v>
      </c>
      <c r="M11" s="245"/>
      <c r="N11" s="245">
        <v>7</v>
      </c>
      <c r="O11" s="245"/>
      <c r="P11" s="245"/>
      <c r="Q11" s="245"/>
      <c r="R11" s="245"/>
      <c r="S11" s="245"/>
      <c r="T11" s="245"/>
      <c r="U11" s="245"/>
      <c r="V11" s="245">
        <v>1021441.15</v>
      </c>
      <c r="W11" s="244">
        <v>2042882.3</v>
      </c>
      <c r="X11" s="243"/>
      <c r="Y11" s="238"/>
      <c r="Z11" s="238"/>
      <c r="AA11" s="237"/>
      <c r="AB11" s="237"/>
      <c r="AC11" s="237"/>
    </row>
    <row r="12" spans="1:29" x14ac:dyDescent="0.2">
      <c r="A12" s="15" t="s">
        <v>810</v>
      </c>
      <c r="B12" s="246"/>
      <c r="C12" s="245">
        <v>1</v>
      </c>
      <c r="D12" s="245"/>
      <c r="E12" s="245"/>
      <c r="F12" s="245"/>
      <c r="G12" s="245"/>
      <c r="H12" s="245"/>
      <c r="I12" s="245"/>
      <c r="J12" s="245"/>
      <c r="K12" s="245">
        <v>300161.91000000003</v>
      </c>
      <c r="L12" s="244">
        <f t="shared" si="0"/>
        <v>600323.82000000007</v>
      </c>
      <c r="M12" s="245"/>
      <c r="N12" s="245">
        <v>1</v>
      </c>
      <c r="O12" s="245"/>
      <c r="P12" s="245"/>
      <c r="Q12" s="245"/>
      <c r="R12" s="245"/>
      <c r="S12" s="245"/>
      <c r="T12" s="245"/>
      <c r="U12" s="245"/>
      <c r="V12" s="245">
        <v>300161.91000000003</v>
      </c>
      <c r="W12" s="244">
        <v>600323.82000000007</v>
      </c>
      <c r="X12" s="243"/>
      <c r="Y12" s="238"/>
      <c r="Z12" s="238"/>
      <c r="AA12" s="237"/>
      <c r="AB12" s="237"/>
      <c r="AC12" s="237"/>
    </row>
    <row r="13" spans="1:29" x14ac:dyDescent="0.2">
      <c r="A13" s="15" t="s">
        <v>809</v>
      </c>
      <c r="B13" s="246"/>
      <c r="C13" s="245">
        <v>1</v>
      </c>
      <c r="D13" s="245"/>
      <c r="E13" s="245"/>
      <c r="F13" s="245"/>
      <c r="G13" s="245"/>
      <c r="H13" s="245"/>
      <c r="I13" s="245"/>
      <c r="J13" s="245"/>
      <c r="K13" s="245">
        <v>232550.08000000002</v>
      </c>
      <c r="L13" s="244">
        <f t="shared" si="0"/>
        <v>465100.16000000003</v>
      </c>
      <c r="M13" s="245"/>
      <c r="N13" s="245">
        <v>1</v>
      </c>
      <c r="O13" s="245"/>
      <c r="P13" s="245"/>
      <c r="Q13" s="245"/>
      <c r="R13" s="245"/>
      <c r="S13" s="245"/>
      <c r="T13" s="245"/>
      <c r="U13" s="245"/>
      <c r="V13" s="245">
        <v>232550.08000000002</v>
      </c>
      <c r="W13" s="244">
        <v>465100.16000000003</v>
      </c>
      <c r="X13" s="243"/>
      <c r="Y13" s="238"/>
      <c r="Z13" s="238"/>
      <c r="AA13" s="237"/>
      <c r="AB13" s="237"/>
      <c r="AC13" s="237"/>
    </row>
    <row r="14" spans="1:29" x14ac:dyDescent="0.2">
      <c r="A14" s="15" t="s">
        <v>808</v>
      </c>
      <c r="B14" s="246"/>
      <c r="C14" s="245">
        <v>1</v>
      </c>
      <c r="D14" s="245"/>
      <c r="E14" s="245"/>
      <c r="F14" s="245"/>
      <c r="G14" s="245"/>
      <c r="H14" s="245"/>
      <c r="I14" s="245"/>
      <c r="J14" s="245"/>
      <c r="K14" s="245">
        <v>199318.51</v>
      </c>
      <c r="L14" s="244">
        <f t="shared" si="0"/>
        <v>398637.02</v>
      </c>
      <c r="M14" s="245"/>
      <c r="N14" s="245">
        <v>1</v>
      </c>
      <c r="O14" s="245"/>
      <c r="P14" s="245"/>
      <c r="Q14" s="245"/>
      <c r="R14" s="245"/>
      <c r="S14" s="245"/>
      <c r="T14" s="245"/>
      <c r="U14" s="245"/>
      <c r="V14" s="245">
        <v>199318.51</v>
      </c>
      <c r="W14" s="244">
        <v>398637.02</v>
      </c>
      <c r="X14" s="243"/>
      <c r="Y14" s="238"/>
      <c r="Z14" s="238"/>
      <c r="AA14" s="237"/>
      <c r="AB14" s="237"/>
      <c r="AC14" s="237"/>
    </row>
    <row r="15" spans="1:29" x14ac:dyDescent="0.2">
      <c r="A15" s="16" t="s">
        <v>3</v>
      </c>
      <c r="B15" s="249"/>
      <c r="C15" s="248">
        <f>SUM(C16:C23)</f>
        <v>2708</v>
      </c>
      <c r="D15" s="248"/>
      <c r="E15" s="248"/>
      <c r="F15" s="248"/>
      <c r="G15" s="248"/>
      <c r="H15" s="248"/>
      <c r="I15" s="248"/>
      <c r="J15" s="248"/>
      <c r="K15" s="248">
        <f>SUM(K16:K23)</f>
        <v>155066693.13999987</v>
      </c>
      <c r="L15" s="247">
        <f>SUM(L16:L23)</f>
        <v>310133386.27999973</v>
      </c>
      <c r="M15" s="248"/>
      <c r="N15" s="248">
        <f>SUM(N16:N23)</f>
        <v>2708</v>
      </c>
      <c r="O15" s="248"/>
      <c r="P15" s="248"/>
      <c r="Q15" s="248"/>
      <c r="R15" s="248"/>
      <c r="S15" s="248"/>
      <c r="T15" s="248"/>
      <c r="U15" s="248"/>
      <c r="V15" s="248">
        <f>SUM(V16:V23)</f>
        <v>155925930.1399999</v>
      </c>
      <c r="W15" s="247">
        <f>SUM(W16:W23)</f>
        <v>311851860.27999979</v>
      </c>
      <c r="X15" s="239"/>
      <c r="Y15" s="238"/>
      <c r="Z15" s="238"/>
      <c r="AA15" s="237"/>
      <c r="AB15" s="237"/>
      <c r="AC15" s="237"/>
    </row>
    <row r="16" spans="1:29" x14ac:dyDescent="0.2">
      <c r="A16" s="15" t="s">
        <v>807</v>
      </c>
      <c r="B16" s="246"/>
      <c r="C16" s="245">
        <v>1334</v>
      </c>
      <c r="D16" s="245"/>
      <c r="E16" s="245"/>
      <c r="F16" s="245"/>
      <c r="G16" s="245"/>
      <c r="H16" s="245"/>
      <c r="I16" s="245"/>
      <c r="J16" s="245"/>
      <c r="K16" s="245">
        <v>58964280.639999896</v>
      </c>
      <c r="L16" s="244">
        <f t="shared" ref="L16:L23" si="1">K16*2</f>
        <v>117928561.27999979</v>
      </c>
      <c r="M16" s="245"/>
      <c r="N16" s="245">
        <v>1334</v>
      </c>
      <c r="O16" s="245"/>
      <c r="P16" s="245"/>
      <c r="Q16" s="245"/>
      <c r="R16" s="245"/>
      <c r="S16" s="245"/>
      <c r="T16" s="245"/>
      <c r="U16" s="245"/>
      <c r="V16" s="245">
        <v>59823517.639999911</v>
      </c>
      <c r="W16" s="244">
        <v>119647035.27999982</v>
      </c>
      <c r="X16" s="243"/>
      <c r="Y16" s="238"/>
      <c r="Z16" s="238"/>
      <c r="AA16" s="237"/>
      <c r="AB16" s="237"/>
      <c r="AC16" s="237"/>
    </row>
    <row r="17" spans="1:29" x14ac:dyDescent="0.2">
      <c r="A17" s="15" t="s">
        <v>806</v>
      </c>
      <c r="B17" s="246"/>
      <c r="C17" s="245">
        <v>555</v>
      </c>
      <c r="D17" s="245"/>
      <c r="E17" s="245"/>
      <c r="F17" s="245"/>
      <c r="G17" s="245"/>
      <c r="H17" s="245"/>
      <c r="I17" s="245"/>
      <c r="J17" s="245"/>
      <c r="K17" s="245">
        <v>31937836.229999967</v>
      </c>
      <c r="L17" s="244">
        <f t="shared" si="1"/>
        <v>63875672.459999934</v>
      </c>
      <c r="M17" s="245"/>
      <c r="N17" s="245">
        <v>555</v>
      </c>
      <c r="O17" s="245"/>
      <c r="P17" s="245"/>
      <c r="Q17" s="245"/>
      <c r="R17" s="245"/>
      <c r="S17" s="245"/>
      <c r="T17" s="245"/>
      <c r="U17" s="245"/>
      <c r="V17" s="245">
        <v>31937836.229999967</v>
      </c>
      <c r="W17" s="244">
        <v>63875672.459999934</v>
      </c>
      <c r="X17" s="243"/>
      <c r="Y17" s="238"/>
      <c r="Z17" s="238"/>
      <c r="AA17" s="237"/>
      <c r="AB17" s="237"/>
      <c r="AC17" s="237"/>
    </row>
    <row r="18" spans="1:29" x14ac:dyDescent="0.2">
      <c r="A18" s="15" t="s">
        <v>805</v>
      </c>
      <c r="B18" s="246"/>
      <c r="C18" s="245">
        <v>307</v>
      </c>
      <c r="D18" s="245"/>
      <c r="E18" s="245"/>
      <c r="F18" s="245"/>
      <c r="G18" s="245"/>
      <c r="H18" s="245"/>
      <c r="I18" s="245"/>
      <c r="J18" s="245"/>
      <c r="K18" s="245">
        <v>23276887.749999981</v>
      </c>
      <c r="L18" s="244">
        <f t="shared" si="1"/>
        <v>46553775.499999963</v>
      </c>
      <c r="M18" s="245"/>
      <c r="N18" s="245">
        <v>307</v>
      </c>
      <c r="O18" s="245"/>
      <c r="P18" s="245"/>
      <c r="Q18" s="245"/>
      <c r="R18" s="245"/>
      <c r="S18" s="245"/>
      <c r="T18" s="245"/>
      <c r="U18" s="245"/>
      <c r="V18" s="245">
        <v>23276887.749999981</v>
      </c>
      <c r="W18" s="244">
        <v>46553775.499999963</v>
      </c>
      <c r="X18" s="243"/>
      <c r="Y18" s="238"/>
      <c r="Z18" s="238"/>
      <c r="AA18" s="237"/>
      <c r="AB18" s="237"/>
      <c r="AC18" s="237"/>
    </row>
    <row r="19" spans="1:29" x14ac:dyDescent="0.2">
      <c r="A19" s="15" t="s">
        <v>804</v>
      </c>
      <c r="B19" s="246"/>
      <c r="C19" s="245">
        <v>265</v>
      </c>
      <c r="D19" s="245"/>
      <c r="E19" s="245"/>
      <c r="F19" s="245"/>
      <c r="G19" s="245"/>
      <c r="H19" s="245"/>
      <c r="I19" s="245"/>
      <c r="J19" s="245"/>
      <c r="K19" s="245">
        <v>17573360.219999999</v>
      </c>
      <c r="L19" s="244">
        <f t="shared" si="1"/>
        <v>35146720.439999998</v>
      </c>
      <c r="M19" s="245"/>
      <c r="N19" s="245">
        <v>265</v>
      </c>
      <c r="O19" s="245"/>
      <c r="P19" s="245"/>
      <c r="Q19" s="245"/>
      <c r="R19" s="245"/>
      <c r="S19" s="245"/>
      <c r="T19" s="245"/>
      <c r="U19" s="245"/>
      <c r="V19" s="245">
        <v>17573360.219999999</v>
      </c>
      <c r="W19" s="244">
        <v>35146720.439999998</v>
      </c>
      <c r="X19" s="243"/>
      <c r="Y19" s="238"/>
      <c r="Z19" s="238"/>
      <c r="AA19" s="237"/>
      <c r="AB19" s="237"/>
      <c r="AC19" s="237"/>
    </row>
    <row r="20" spans="1:29" x14ac:dyDescent="0.2">
      <c r="A20" s="15" t="s">
        <v>803</v>
      </c>
      <c r="B20" s="246"/>
      <c r="C20" s="245">
        <v>134</v>
      </c>
      <c r="D20" s="245"/>
      <c r="E20" s="245"/>
      <c r="F20" s="245"/>
      <c r="G20" s="245"/>
      <c r="H20" s="245"/>
      <c r="I20" s="245"/>
      <c r="J20" s="245"/>
      <c r="K20" s="245">
        <v>11227262.91</v>
      </c>
      <c r="L20" s="244">
        <f t="shared" si="1"/>
        <v>22454525.82</v>
      </c>
      <c r="M20" s="245"/>
      <c r="N20" s="245">
        <v>134</v>
      </c>
      <c r="O20" s="245"/>
      <c r="P20" s="245"/>
      <c r="Q20" s="245"/>
      <c r="R20" s="245"/>
      <c r="S20" s="245"/>
      <c r="T20" s="245"/>
      <c r="U20" s="245"/>
      <c r="V20" s="245">
        <v>11227262.91</v>
      </c>
      <c r="W20" s="244">
        <v>22454525.82</v>
      </c>
      <c r="X20" s="243"/>
      <c r="Y20" s="238"/>
      <c r="Z20" s="238"/>
      <c r="AA20" s="237"/>
      <c r="AB20" s="237"/>
      <c r="AC20" s="237"/>
    </row>
    <row r="21" spans="1:29" x14ac:dyDescent="0.2">
      <c r="A21" s="15" t="s">
        <v>802</v>
      </c>
      <c r="B21" s="246"/>
      <c r="C21" s="245">
        <v>66</v>
      </c>
      <c r="D21" s="245"/>
      <c r="E21" s="245"/>
      <c r="F21" s="245"/>
      <c r="G21" s="245"/>
      <c r="H21" s="245"/>
      <c r="I21" s="245"/>
      <c r="J21" s="245"/>
      <c r="K21" s="245">
        <v>6294220.2399999984</v>
      </c>
      <c r="L21" s="244">
        <f t="shared" si="1"/>
        <v>12588440.479999997</v>
      </c>
      <c r="M21" s="245"/>
      <c r="N21" s="245">
        <v>66</v>
      </c>
      <c r="O21" s="245"/>
      <c r="P21" s="245"/>
      <c r="Q21" s="245"/>
      <c r="R21" s="245"/>
      <c r="S21" s="245"/>
      <c r="T21" s="245"/>
      <c r="U21" s="245"/>
      <c r="V21" s="245">
        <v>6294220.2399999984</v>
      </c>
      <c r="W21" s="244">
        <v>12588440.479999997</v>
      </c>
      <c r="X21" s="243"/>
      <c r="Y21" s="238"/>
      <c r="Z21" s="238"/>
      <c r="AA21" s="237"/>
      <c r="AB21" s="237"/>
      <c r="AC21" s="237"/>
    </row>
    <row r="22" spans="1:29" x14ac:dyDescent="0.2">
      <c r="A22" s="15" t="s">
        <v>801</v>
      </c>
      <c r="B22" s="246"/>
      <c r="C22" s="245">
        <v>34</v>
      </c>
      <c r="D22" s="245"/>
      <c r="E22" s="245"/>
      <c r="F22" s="245"/>
      <c r="G22" s="245"/>
      <c r="H22" s="245"/>
      <c r="I22" s="245"/>
      <c r="J22" s="245"/>
      <c r="K22" s="245">
        <v>3884397.3200000008</v>
      </c>
      <c r="L22" s="244">
        <f t="shared" si="1"/>
        <v>7768794.6400000015</v>
      </c>
      <c r="M22" s="245"/>
      <c r="N22" s="245">
        <v>34</v>
      </c>
      <c r="O22" s="245"/>
      <c r="P22" s="245"/>
      <c r="Q22" s="245"/>
      <c r="R22" s="245"/>
      <c r="S22" s="245"/>
      <c r="T22" s="245"/>
      <c r="U22" s="245"/>
      <c r="V22" s="245">
        <v>3884397.3200000008</v>
      </c>
      <c r="W22" s="244">
        <v>7768794.6400000015</v>
      </c>
      <c r="X22" s="243"/>
      <c r="Y22" s="238"/>
      <c r="Z22" s="238"/>
      <c r="AA22" s="237"/>
      <c r="AB22" s="237"/>
      <c r="AC22" s="237"/>
    </row>
    <row r="23" spans="1:29" x14ac:dyDescent="0.2">
      <c r="A23" s="15" t="s">
        <v>800</v>
      </c>
      <c r="B23" s="246"/>
      <c r="C23" s="245">
        <v>13</v>
      </c>
      <c r="D23" s="245"/>
      <c r="E23" s="245"/>
      <c r="F23" s="245"/>
      <c r="G23" s="245"/>
      <c r="H23" s="245"/>
      <c r="I23" s="245"/>
      <c r="J23" s="245"/>
      <c r="K23" s="245">
        <v>1908447.8299999998</v>
      </c>
      <c r="L23" s="244">
        <f t="shared" si="1"/>
        <v>3816895.6599999997</v>
      </c>
      <c r="M23" s="245"/>
      <c r="N23" s="245">
        <v>13</v>
      </c>
      <c r="O23" s="245"/>
      <c r="P23" s="245"/>
      <c r="Q23" s="245"/>
      <c r="R23" s="245"/>
      <c r="S23" s="245"/>
      <c r="T23" s="245"/>
      <c r="U23" s="245"/>
      <c r="V23" s="245">
        <v>1908447.8299999998</v>
      </c>
      <c r="W23" s="244">
        <v>3816895.6599999997</v>
      </c>
      <c r="X23" s="243"/>
      <c r="Y23" s="238"/>
      <c r="Z23" s="238"/>
      <c r="AA23" s="237"/>
      <c r="AB23" s="237"/>
      <c r="AC23" s="237"/>
    </row>
    <row r="24" spans="1:29" x14ac:dyDescent="0.2">
      <c r="A24" s="16" t="s">
        <v>799</v>
      </c>
      <c r="B24" s="249"/>
      <c r="C24" s="248">
        <f>SUM(C25:C30)</f>
        <v>342</v>
      </c>
      <c r="D24" s="248"/>
      <c r="E24" s="248"/>
      <c r="F24" s="248"/>
      <c r="G24" s="248"/>
      <c r="H24" s="248"/>
      <c r="I24" s="248"/>
      <c r="J24" s="248"/>
      <c r="K24" s="248">
        <f>SUM(K25:K30)</f>
        <v>10952708.039999999</v>
      </c>
      <c r="L24" s="247">
        <f>SUM(L25:L30)</f>
        <v>21905416.079999998</v>
      </c>
      <c r="M24" s="248"/>
      <c r="N24" s="248">
        <f>SUM(N25:N30)</f>
        <v>342</v>
      </c>
      <c r="O24" s="248"/>
      <c r="P24" s="248"/>
      <c r="Q24" s="248"/>
      <c r="R24" s="248"/>
      <c r="S24" s="248"/>
      <c r="T24" s="248"/>
      <c r="U24" s="248"/>
      <c r="V24" s="248">
        <f>SUM(V25:V30)</f>
        <v>10952708.039999999</v>
      </c>
      <c r="W24" s="247">
        <f>SUM(W25:W30)</f>
        <v>21905416.079999998</v>
      </c>
      <c r="X24" s="239"/>
      <c r="Y24" s="238"/>
      <c r="Z24" s="238"/>
      <c r="AA24" s="237"/>
      <c r="AB24" s="237"/>
      <c r="AC24" s="237"/>
    </row>
    <row r="25" spans="1:29" x14ac:dyDescent="0.2">
      <c r="A25" s="15" t="s">
        <v>798</v>
      </c>
      <c r="B25" s="246"/>
      <c r="C25" s="245">
        <v>137</v>
      </c>
      <c r="D25" s="245"/>
      <c r="E25" s="245"/>
      <c r="F25" s="245"/>
      <c r="G25" s="245"/>
      <c r="H25" s="245"/>
      <c r="I25" s="245"/>
      <c r="J25" s="245"/>
      <c r="K25" s="245">
        <v>5191602.0299999993</v>
      </c>
      <c r="L25" s="244">
        <f t="shared" ref="L25:L30" si="2">K25*2</f>
        <v>10383204.059999999</v>
      </c>
      <c r="M25" s="245"/>
      <c r="N25" s="245">
        <v>137</v>
      </c>
      <c r="O25" s="245"/>
      <c r="P25" s="245"/>
      <c r="Q25" s="245"/>
      <c r="R25" s="245"/>
      <c r="S25" s="245"/>
      <c r="T25" s="245"/>
      <c r="U25" s="245"/>
      <c r="V25" s="245">
        <v>5191602.0299999993</v>
      </c>
      <c r="W25" s="244">
        <v>10383204.059999999</v>
      </c>
      <c r="X25" s="243"/>
      <c r="Y25" s="238"/>
      <c r="Z25" s="238"/>
      <c r="AA25" s="237"/>
      <c r="AB25" s="237"/>
      <c r="AC25" s="237"/>
    </row>
    <row r="26" spans="1:29" x14ac:dyDescent="0.2">
      <c r="A26" s="15" t="s">
        <v>797</v>
      </c>
      <c r="B26" s="246"/>
      <c r="C26" s="245">
        <v>75</v>
      </c>
      <c r="D26" s="245"/>
      <c r="E26" s="245"/>
      <c r="F26" s="245"/>
      <c r="G26" s="245"/>
      <c r="H26" s="245"/>
      <c r="I26" s="245"/>
      <c r="J26" s="245"/>
      <c r="K26" s="245">
        <v>2393043.7500000009</v>
      </c>
      <c r="L26" s="244">
        <f t="shared" si="2"/>
        <v>4786087.5000000019</v>
      </c>
      <c r="M26" s="245"/>
      <c r="N26" s="245">
        <v>75</v>
      </c>
      <c r="O26" s="245"/>
      <c r="P26" s="245"/>
      <c r="Q26" s="245"/>
      <c r="R26" s="245"/>
      <c r="S26" s="245"/>
      <c r="T26" s="245"/>
      <c r="U26" s="245"/>
      <c r="V26" s="245">
        <v>2393043.7500000009</v>
      </c>
      <c r="W26" s="244">
        <v>4786087.5000000019</v>
      </c>
      <c r="X26" s="243"/>
      <c r="Y26" s="238"/>
      <c r="Z26" s="238"/>
      <c r="AA26" s="237"/>
      <c r="AB26" s="237"/>
      <c r="AC26" s="237"/>
    </row>
    <row r="27" spans="1:29" x14ac:dyDescent="0.2">
      <c r="A27" s="15" t="s">
        <v>796</v>
      </c>
      <c r="B27" s="246"/>
      <c r="C27" s="245">
        <v>47</v>
      </c>
      <c r="D27" s="245"/>
      <c r="E27" s="245"/>
      <c r="F27" s="245"/>
      <c r="G27" s="245"/>
      <c r="H27" s="245"/>
      <c r="I27" s="245"/>
      <c r="J27" s="245"/>
      <c r="K27" s="245">
        <v>1571870.2799999998</v>
      </c>
      <c r="L27" s="244">
        <f t="shared" si="2"/>
        <v>3143740.5599999996</v>
      </c>
      <c r="M27" s="245"/>
      <c r="N27" s="245">
        <v>47</v>
      </c>
      <c r="O27" s="245"/>
      <c r="P27" s="245"/>
      <c r="Q27" s="245"/>
      <c r="R27" s="245"/>
      <c r="S27" s="245"/>
      <c r="T27" s="245"/>
      <c r="U27" s="245"/>
      <c r="V27" s="245">
        <v>1571870.2799999998</v>
      </c>
      <c r="W27" s="244">
        <v>3143740.5599999996</v>
      </c>
      <c r="X27" s="243"/>
      <c r="Y27" s="238"/>
      <c r="Z27" s="238"/>
      <c r="AA27" s="237"/>
      <c r="AB27" s="237"/>
      <c r="AC27" s="237"/>
    </row>
    <row r="28" spans="1:29" x14ac:dyDescent="0.2">
      <c r="A28" s="15" t="s">
        <v>795</v>
      </c>
      <c r="B28" s="246"/>
      <c r="C28" s="245">
        <v>66</v>
      </c>
      <c r="D28" s="245"/>
      <c r="E28" s="245"/>
      <c r="F28" s="245"/>
      <c r="G28" s="245"/>
      <c r="H28" s="245"/>
      <c r="I28" s="245"/>
      <c r="J28" s="245"/>
      <c r="K28" s="245">
        <v>1439754.1</v>
      </c>
      <c r="L28" s="244">
        <f t="shared" si="2"/>
        <v>2879508.2</v>
      </c>
      <c r="M28" s="245"/>
      <c r="N28" s="245">
        <v>66</v>
      </c>
      <c r="O28" s="245"/>
      <c r="P28" s="245"/>
      <c r="Q28" s="245"/>
      <c r="R28" s="245"/>
      <c r="S28" s="245"/>
      <c r="T28" s="245"/>
      <c r="U28" s="245"/>
      <c r="V28" s="245">
        <v>1439754.1</v>
      </c>
      <c r="W28" s="244">
        <v>2879508.2</v>
      </c>
      <c r="X28" s="243"/>
      <c r="Y28" s="238"/>
      <c r="Z28" s="238"/>
      <c r="AA28" s="237"/>
      <c r="AB28" s="237"/>
      <c r="AC28" s="237"/>
    </row>
    <row r="29" spans="1:29" x14ac:dyDescent="0.2">
      <c r="A29" s="15" t="s">
        <v>794</v>
      </c>
      <c r="B29" s="246"/>
      <c r="C29" s="245">
        <v>14</v>
      </c>
      <c r="D29" s="245"/>
      <c r="E29" s="245"/>
      <c r="F29" s="245"/>
      <c r="G29" s="245"/>
      <c r="H29" s="245"/>
      <c r="I29" s="245"/>
      <c r="J29" s="245"/>
      <c r="K29" s="245">
        <v>306737.27999999991</v>
      </c>
      <c r="L29" s="244">
        <f t="shared" si="2"/>
        <v>613474.55999999982</v>
      </c>
      <c r="M29" s="245"/>
      <c r="N29" s="245">
        <v>14</v>
      </c>
      <c r="O29" s="245"/>
      <c r="P29" s="245"/>
      <c r="Q29" s="245"/>
      <c r="R29" s="245"/>
      <c r="S29" s="245"/>
      <c r="T29" s="245"/>
      <c r="U29" s="245"/>
      <c r="V29" s="245">
        <v>306737.27999999991</v>
      </c>
      <c r="W29" s="244">
        <v>613474.55999999982</v>
      </c>
      <c r="X29" s="243"/>
      <c r="Y29" s="238"/>
      <c r="Z29" s="238"/>
      <c r="AA29" s="237"/>
      <c r="AB29" s="237"/>
      <c r="AC29" s="237"/>
    </row>
    <row r="30" spans="1:29" x14ac:dyDescent="0.2">
      <c r="A30" s="15" t="s">
        <v>793</v>
      </c>
      <c r="B30" s="246"/>
      <c r="C30" s="245">
        <v>3</v>
      </c>
      <c r="D30" s="245"/>
      <c r="E30" s="245"/>
      <c r="F30" s="245"/>
      <c r="G30" s="245"/>
      <c r="H30" s="245"/>
      <c r="I30" s="245"/>
      <c r="J30" s="245"/>
      <c r="K30" s="245">
        <v>49700.600000000006</v>
      </c>
      <c r="L30" s="244">
        <f t="shared" si="2"/>
        <v>99401.200000000012</v>
      </c>
      <c r="M30" s="245"/>
      <c r="N30" s="245">
        <v>3</v>
      </c>
      <c r="O30" s="245"/>
      <c r="P30" s="245"/>
      <c r="Q30" s="245"/>
      <c r="R30" s="245"/>
      <c r="S30" s="245"/>
      <c r="T30" s="245"/>
      <c r="U30" s="245"/>
      <c r="V30" s="245">
        <v>49700.600000000006</v>
      </c>
      <c r="W30" s="244">
        <v>99401.200000000012</v>
      </c>
      <c r="X30" s="243"/>
      <c r="Y30" s="238"/>
      <c r="Z30" s="238"/>
      <c r="AA30" s="237"/>
      <c r="AB30" s="237"/>
      <c r="AC30" s="237"/>
    </row>
    <row r="31" spans="1:29" x14ac:dyDescent="0.2">
      <c r="A31" s="16" t="s">
        <v>4</v>
      </c>
      <c r="B31" s="249"/>
      <c r="C31" s="248"/>
      <c r="D31" s="248">
        <f>SUM(D32:D34)</f>
        <v>1652</v>
      </c>
      <c r="E31" s="248"/>
      <c r="F31" s="248"/>
      <c r="G31" s="248"/>
      <c r="H31" s="248"/>
      <c r="I31" s="248"/>
      <c r="J31" s="248">
        <f>SUM(J32:J34)</f>
        <v>362</v>
      </c>
      <c r="K31" s="248">
        <f>SUM(K32:K34)</f>
        <v>71790803</v>
      </c>
      <c r="L31" s="247">
        <f>SUM(L32:L34)</f>
        <v>143581606</v>
      </c>
      <c r="M31" s="248"/>
      <c r="N31" s="248"/>
      <c r="O31" s="248">
        <f>SUM(O32:O34)</f>
        <v>2015</v>
      </c>
      <c r="P31" s="248"/>
      <c r="Q31" s="248"/>
      <c r="R31" s="248"/>
      <c r="S31" s="248"/>
      <c r="T31" s="248"/>
      <c r="U31" s="248">
        <f>SUM(U32:U34)</f>
        <v>362</v>
      </c>
      <c r="V31" s="248">
        <f>SUM(V32:V34)</f>
        <v>97876526.26000002</v>
      </c>
      <c r="W31" s="247">
        <f>SUM(W32:W34)</f>
        <v>195753052.52000004</v>
      </c>
      <c r="X31" s="239"/>
      <c r="Y31" s="238"/>
      <c r="Z31" s="238"/>
      <c r="AA31" s="237"/>
      <c r="AB31" s="237"/>
      <c r="AC31" s="237"/>
    </row>
    <row r="32" spans="1:29" x14ac:dyDescent="0.2">
      <c r="A32" s="15" t="s">
        <v>86</v>
      </c>
      <c r="B32" s="246"/>
      <c r="C32" s="245"/>
      <c r="D32" s="245">
        <v>1652</v>
      </c>
      <c r="E32" s="245"/>
      <c r="F32" s="245"/>
      <c r="G32" s="245"/>
      <c r="H32" s="245"/>
      <c r="I32" s="245"/>
      <c r="J32" s="245"/>
      <c r="K32" s="245">
        <v>62120304</v>
      </c>
      <c r="L32" s="244">
        <f>K32*2</f>
        <v>124240608</v>
      </c>
      <c r="M32" s="245"/>
      <c r="N32" s="245"/>
      <c r="O32" s="245">
        <v>2015</v>
      </c>
      <c r="P32" s="245"/>
      <c r="Q32" s="245"/>
      <c r="R32" s="245"/>
      <c r="S32" s="245"/>
      <c r="T32" s="245"/>
      <c r="U32" s="245"/>
      <c r="V32" s="245">
        <v>86344285</v>
      </c>
      <c r="W32" s="244">
        <f>V32*2</f>
        <v>172688570</v>
      </c>
      <c r="X32" s="243" t="s">
        <v>627</v>
      </c>
      <c r="Y32" s="238"/>
      <c r="Z32" s="238"/>
      <c r="AA32" s="237"/>
      <c r="AB32" s="237"/>
      <c r="AC32" s="237"/>
    </row>
    <row r="33" spans="1:29" x14ac:dyDescent="0.2">
      <c r="A33" s="15" t="s">
        <v>792</v>
      </c>
      <c r="B33" s="246"/>
      <c r="C33" s="245"/>
      <c r="D33" s="245"/>
      <c r="E33" s="245"/>
      <c r="F33" s="245"/>
      <c r="G33" s="245"/>
      <c r="H33" s="245"/>
      <c r="I33" s="245"/>
      <c r="J33" s="245">
        <v>359</v>
      </c>
      <c r="K33" s="245">
        <v>9586499</v>
      </c>
      <c r="L33" s="244">
        <f>K33*2</f>
        <v>19172998</v>
      </c>
      <c r="M33" s="245"/>
      <c r="N33" s="245"/>
      <c r="O33" s="245"/>
      <c r="P33" s="245"/>
      <c r="Q33" s="245"/>
      <c r="R33" s="245"/>
      <c r="S33" s="245"/>
      <c r="T33" s="245"/>
      <c r="U33" s="245">
        <v>359</v>
      </c>
      <c r="V33" s="245">
        <v>11388241.26000002</v>
      </c>
      <c r="W33" s="244">
        <f>V33*2</f>
        <v>22776482.520000041</v>
      </c>
      <c r="X33" s="243"/>
      <c r="Y33" s="238"/>
      <c r="Z33" s="238"/>
      <c r="AA33" s="237"/>
      <c r="AB33" s="237"/>
      <c r="AC33" s="237"/>
    </row>
    <row r="34" spans="1:29" ht="13.5" thickBot="1" x14ac:dyDescent="0.25">
      <c r="A34" s="15" t="s">
        <v>791</v>
      </c>
      <c r="B34" s="246"/>
      <c r="C34" s="245"/>
      <c r="D34" s="245"/>
      <c r="E34" s="245"/>
      <c r="F34" s="245"/>
      <c r="G34" s="245"/>
      <c r="H34" s="245"/>
      <c r="I34" s="245"/>
      <c r="J34" s="245">
        <v>3</v>
      </c>
      <c r="K34" s="245">
        <v>84000</v>
      </c>
      <c r="L34" s="244">
        <f>K34*2</f>
        <v>168000</v>
      </c>
      <c r="M34" s="245"/>
      <c r="N34" s="245"/>
      <c r="O34" s="245"/>
      <c r="P34" s="245"/>
      <c r="Q34" s="245"/>
      <c r="R34" s="245"/>
      <c r="S34" s="245"/>
      <c r="T34" s="245"/>
      <c r="U34" s="245">
        <v>3</v>
      </c>
      <c r="V34" s="245">
        <v>144000</v>
      </c>
      <c r="W34" s="244">
        <f>V34*2</f>
        <v>288000</v>
      </c>
      <c r="X34" s="243"/>
      <c r="Y34" s="238"/>
      <c r="Z34" s="238"/>
      <c r="AA34" s="237"/>
      <c r="AB34" s="237"/>
      <c r="AC34" s="237"/>
    </row>
    <row r="35" spans="1:29" ht="13.5" thickBot="1" x14ac:dyDescent="0.25">
      <c r="A35" s="17" t="s">
        <v>14</v>
      </c>
      <c r="B35" s="242"/>
      <c r="C35" s="241">
        <f>C7+C15+C24+C31</f>
        <v>3128</v>
      </c>
      <c r="D35" s="241">
        <f>D7+D15+D24+D31</f>
        <v>1652</v>
      </c>
      <c r="E35" s="241"/>
      <c r="F35" s="241"/>
      <c r="G35" s="241"/>
      <c r="H35" s="241"/>
      <c r="I35" s="241"/>
      <c r="J35" s="241">
        <f>J7+J15+J24+J31</f>
        <v>362</v>
      </c>
      <c r="K35" s="241">
        <f>K7+K15+K24+K31</f>
        <v>247086717.52999985</v>
      </c>
      <c r="L35" s="240">
        <f>L7+L15+L24+L31</f>
        <v>494173435.0599997</v>
      </c>
      <c r="M35" s="241"/>
      <c r="N35" s="241">
        <f>N7+N15+N24+N31</f>
        <v>3128</v>
      </c>
      <c r="O35" s="241">
        <f>O7+O15+O24+O31</f>
        <v>2015</v>
      </c>
      <c r="P35" s="241"/>
      <c r="Q35" s="241"/>
      <c r="R35" s="241"/>
      <c r="S35" s="241"/>
      <c r="T35" s="241"/>
      <c r="U35" s="241">
        <f>U7+U15+U24+U31</f>
        <v>362</v>
      </c>
      <c r="V35" s="241">
        <f>V7+V15+V24+V31</f>
        <v>274031677.7899999</v>
      </c>
      <c r="W35" s="240">
        <f>W7+W15+W24+W31</f>
        <v>548063355.5799998</v>
      </c>
      <c r="X35" s="239"/>
      <c r="Y35" s="238"/>
      <c r="Z35" s="238"/>
      <c r="AA35" s="237"/>
      <c r="AB35" s="237"/>
      <c r="AC35" s="237"/>
    </row>
    <row r="36" spans="1:29" x14ac:dyDescent="0.2">
      <c r="A36" s="231" t="s">
        <v>290</v>
      </c>
      <c r="B36" s="219"/>
      <c r="C36" s="219"/>
      <c r="D36" s="219"/>
      <c r="E36" s="219"/>
      <c r="F36" s="219"/>
      <c r="G36" s="219"/>
      <c r="H36" s="219"/>
      <c r="I36" s="219"/>
      <c r="J36" s="219"/>
      <c r="K36" s="219"/>
      <c r="L36" s="219"/>
      <c r="M36" s="219"/>
      <c r="N36" s="219"/>
      <c r="O36" s="219"/>
      <c r="P36" s="175"/>
      <c r="Q36" s="235"/>
      <c r="R36" s="234"/>
      <c r="S36" s="234"/>
      <c r="T36" s="175"/>
      <c r="U36" s="175"/>
      <c r="V36" s="175"/>
      <c r="W36" s="175"/>
      <c r="X36" s="175"/>
      <c r="Y36" s="175"/>
      <c r="Z36" s="175"/>
      <c r="AA36" s="175"/>
      <c r="AB36" s="175"/>
    </row>
    <row r="37" spans="1:29" x14ac:dyDescent="0.2">
      <c r="A37" s="13" t="s">
        <v>284</v>
      </c>
      <c r="P37" s="175"/>
      <c r="Q37" s="235"/>
      <c r="R37" s="234"/>
      <c r="S37" s="234"/>
      <c r="T37" s="234"/>
      <c r="U37" s="234"/>
      <c r="V37" s="175"/>
      <c r="W37" s="175"/>
      <c r="X37" s="175"/>
      <c r="Y37" s="175"/>
      <c r="Z37" s="175"/>
      <c r="AA37" s="175"/>
      <c r="AB37" s="175"/>
    </row>
    <row r="38" spans="1:29" x14ac:dyDescent="0.2">
      <c r="A38" s="13" t="s">
        <v>288</v>
      </c>
      <c r="P38" s="175"/>
      <c r="Q38" s="235"/>
      <c r="R38" s="234"/>
      <c r="S38" s="234"/>
      <c r="T38" s="234"/>
      <c r="U38" s="234"/>
      <c r="V38" s="175"/>
      <c r="W38" s="175"/>
      <c r="X38" s="175"/>
      <c r="Y38" s="175"/>
      <c r="Z38" s="175"/>
      <c r="AA38" s="175"/>
      <c r="AB38" s="175"/>
    </row>
    <row r="39" spans="1:29" x14ac:dyDescent="0.2">
      <c r="A39" s="13" t="s">
        <v>295</v>
      </c>
      <c r="L39" s="236"/>
    </row>
  </sheetData>
  <mergeCells count="2">
    <mergeCell ref="B4:L4"/>
    <mergeCell ref="M4:W4"/>
  </mergeCells>
  <printOptions horizontalCentered="1"/>
  <pageMargins left="0.23622047244094491" right="0.23622047244094491" top="0.74803149606299213" bottom="0.74803149606299213" header="0.31496062992125984" footer="0.31496062992125984"/>
  <pageSetup paperSize="9" scale="65"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ignoredErrors>
    <ignoredError sqref="L15 L2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AN37"/>
  <sheetViews>
    <sheetView zoomScaleNormal="100" zoomScaleSheetLayoutView="100" zoomScalePageLayoutView="90" workbookViewId="0">
      <selection activeCell="F32" sqref="F32"/>
    </sheetView>
  </sheetViews>
  <sheetFormatPr baseColWidth="10" defaultColWidth="11.42578125" defaultRowHeight="12" x14ac:dyDescent="0.2"/>
  <cols>
    <col min="1" max="1" width="62" style="175" customWidth="1"/>
    <col min="2" max="9" width="14.7109375" style="175" customWidth="1"/>
    <col min="10" max="16384" width="11.42578125" style="175"/>
  </cols>
  <sheetData>
    <row r="1" spans="1:40" s="262" customFormat="1" ht="15.75" x14ac:dyDescent="0.25">
      <c r="A1" s="219" t="s">
        <v>4531</v>
      </c>
      <c r="B1" s="261"/>
      <c r="C1" s="261"/>
      <c r="D1" s="261"/>
      <c r="E1" s="261"/>
      <c r="F1" s="261"/>
      <c r="H1" s="259"/>
      <c r="I1" s="259"/>
    </row>
    <row r="2" spans="1:40" s="258" customFormat="1" ht="15.75" x14ac:dyDescent="0.2">
      <c r="A2" s="219" t="s">
        <v>4532</v>
      </c>
      <c r="B2" s="259"/>
      <c r="C2" s="259"/>
      <c r="D2" s="259"/>
      <c r="E2" s="259"/>
      <c r="F2" s="259"/>
      <c r="G2" s="259"/>
      <c r="H2" s="259"/>
      <c r="I2" s="259"/>
      <c r="J2" s="259"/>
      <c r="K2" s="259"/>
      <c r="L2" s="259"/>
      <c r="M2" s="259"/>
      <c r="N2" s="259"/>
      <c r="O2" s="259"/>
      <c r="P2" s="259"/>
      <c r="Q2" s="259"/>
      <c r="R2" s="259"/>
      <c r="S2" s="259"/>
      <c r="T2" s="259"/>
      <c r="U2" s="259"/>
      <c r="V2" s="259"/>
    </row>
    <row r="3" spans="1:40" ht="12.75" thickBot="1" x14ac:dyDescent="0.25">
      <c r="B3" s="6"/>
      <c r="E3" s="6"/>
    </row>
    <row r="4" spans="1:40" ht="12.75" thickBot="1" x14ac:dyDescent="0.25">
      <c r="A4" s="212" t="s">
        <v>8</v>
      </c>
      <c r="B4" s="857" t="s">
        <v>339</v>
      </c>
      <c r="C4" s="857"/>
      <c r="D4" s="858" t="s">
        <v>408</v>
      </c>
      <c r="E4" s="859"/>
      <c r="F4" s="858" t="s">
        <v>409</v>
      </c>
      <c r="G4" s="860"/>
      <c r="H4" s="858" t="s">
        <v>815</v>
      </c>
      <c r="I4" s="860"/>
    </row>
    <row r="5" spans="1:40" s="263" customFormat="1" ht="24" customHeight="1" x14ac:dyDescent="0.2">
      <c r="A5" s="111" t="s">
        <v>7</v>
      </c>
      <c r="B5" s="112" t="s">
        <v>132</v>
      </c>
      <c r="C5" s="113" t="s">
        <v>16</v>
      </c>
      <c r="D5" s="111" t="s">
        <v>132</v>
      </c>
      <c r="E5" s="211" t="s">
        <v>16</v>
      </c>
      <c r="F5" s="111" t="s">
        <v>132</v>
      </c>
      <c r="G5" s="211" t="s">
        <v>16</v>
      </c>
      <c r="H5" s="111" t="s">
        <v>132</v>
      </c>
      <c r="I5" s="211" t="s">
        <v>16</v>
      </c>
    </row>
    <row r="6" spans="1:40" x14ac:dyDescent="0.2">
      <c r="A6" s="719" t="s">
        <v>129</v>
      </c>
      <c r="B6" s="720">
        <v>2979</v>
      </c>
      <c r="C6" s="721">
        <v>257458352</v>
      </c>
      <c r="D6" s="720">
        <v>3150</v>
      </c>
      <c r="E6" s="722">
        <v>283503124</v>
      </c>
      <c r="F6" s="720">
        <v>3128</v>
      </c>
      <c r="G6" s="722">
        <v>257358528</v>
      </c>
      <c r="H6" s="723">
        <f>F6-D6</f>
        <v>-22</v>
      </c>
      <c r="I6" s="722">
        <f>G6-E6</f>
        <v>-26144596</v>
      </c>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row>
    <row r="7" spans="1:40" x14ac:dyDescent="0.2">
      <c r="A7" s="463" t="s">
        <v>160</v>
      </c>
      <c r="B7" s="724"/>
      <c r="C7" s="725"/>
      <c r="D7" s="724"/>
      <c r="E7" s="726"/>
      <c r="F7" s="727"/>
      <c r="G7" s="726"/>
      <c r="H7" s="727"/>
      <c r="I7" s="726"/>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row>
    <row r="8" spans="1:40" x14ac:dyDescent="0.2">
      <c r="A8" s="463" t="s">
        <v>158</v>
      </c>
      <c r="B8" s="724"/>
      <c r="C8" s="725"/>
      <c r="D8" s="724"/>
      <c r="E8" s="726"/>
      <c r="F8" s="727"/>
      <c r="G8" s="726"/>
      <c r="H8" s="727"/>
      <c r="I8" s="726"/>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row>
    <row r="9" spans="1:40" x14ac:dyDescent="0.2">
      <c r="A9" s="463" t="s">
        <v>167</v>
      </c>
      <c r="B9" s="724"/>
      <c r="C9" s="725"/>
      <c r="D9" s="724"/>
      <c r="E9" s="726"/>
      <c r="F9" s="727"/>
      <c r="G9" s="726"/>
      <c r="H9" s="727"/>
      <c r="I9" s="726"/>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row>
    <row r="10" spans="1:40" x14ac:dyDescent="0.2">
      <c r="A10" s="463" t="s">
        <v>161</v>
      </c>
      <c r="B10" s="724"/>
      <c r="C10" s="725"/>
      <c r="D10" s="724">
        <v>10</v>
      </c>
      <c r="E10" s="726">
        <v>1742266</v>
      </c>
      <c r="F10" s="727">
        <v>3</v>
      </c>
      <c r="G10" s="726">
        <v>1742266</v>
      </c>
      <c r="H10" s="727">
        <f t="shared" ref="H10:I11" si="0">F10-D10</f>
        <v>-7</v>
      </c>
      <c r="I10" s="726">
        <f t="shared" si="0"/>
        <v>0</v>
      </c>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row>
    <row r="11" spans="1:40" x14ac:dyDescent="0.2">
      <c r="A11" s="463" t="s">
        <v>159</v>
      </c>
      <c r="B11" s="724">
        <v>2979</v>
      </c>
      <c r="C11" s="725">
        <v>47078309</v>
      </c>
      <c r="D11" s="724">
        <v>3150</v>
      </c>
      <c r="E11" s="726">
        <v>45398046</v>
      </c>
      <c r="F11" s="724">
        <v>3128</v>
      </c>
      <c r="G11" s="726">
        <v>47509559</v>
      </c>
      <c r="H11" s="727">
        <f t="shared" si="0"/>
        <v>-22</v>
      </c>
      <c r="I11" s="726">
        <f t="shared" si="0"/>
        <v>2111513</v>
      </c>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row>
    <row r="12" spans="1:40" x14ac:dyDescent="0.2">
      <c r="A12" s="463" t="s">
        <v>166</v>
      </c>
      <c r="B12" s="724"/>
      <c r="C12" s="725"/>
      <c r="D12" s="724"/>
      <c r="E12" s="726"/>
      <c r="F12" s="727"/>
      <c r="G12" s="726"/>
      <c r="H12" s="727"/>
      <c r="I12" s="726"/>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row>
    <row r="13" spans="1:40" x14ac:dyDescent="0.2">
      <c r="A13" s="463" t="s">
        <v>18</v>
      </c>
      <c r="B13" s="724">
        <v>2979</v>
      </c>
      <c r="C13" s="725">
        <v>29094709</v>
      </c>
      <c r="D13" s="724">
        <v>3150</v>
      </c>
      <c r="E13" s="726">
        <v>25904792</v>
      </c>
      <c r="F13" s="724">
        <v>3128</v>
      </c>
      <c r="G13" s="726">
        <v>35028220</v>
      </c>
      <c r="H13" s="727">
        <f>F13-D13</f>
        <v>-22</v>
      </c>
      <c r="I13" s="726">
        <f>G13-E13</f>
        <v>9123428</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row>
    <row r="14" spans="1:40" x14ac:dyDescent="0.2">
      <c r="A14" s="463" t="s">
        <v>163</v>
      </c>
      <c r="B14" s="724"/>
      <c r="C14" s="725"/>
      <c r="D14" s="724"/>
      <c r="E14" s="726"/>
      <c r="F14" s="727"/>
      <c r="G14" s="726"/>
      <c r="H14" s="727"/>
      <c r="I14" s="726"/>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row>
    <row r="15" spans="1:40" x14ac:dyDescent="0.2">
      <c r="A15" s="463" t="s">
        <v>17</v>
      </c>
      <c r="B15" s="724">
        <v>2979</v>
      </c>
      <c r="C15" s="725">
        <v>20012894</v>
      </c>
      <c r="D15" s="724">
        <v>3150</v>
      </c>
      <c r="E15" s="726">
        <v>18081829</v>
      </c>
      <c r="F15" s="724">
        <v>3128</v>
      </c>
      <c r="G15" s="726">
        <v>19675752</v>
      </c>
      <c r="H15" s="727">
        <f t="shared" ref="H15:I16" si="1">F15-D15</f>
        <v>-22</v>
      </c>
      <c r="I15" s="726">
        <f t="shared" si="1"/>
        <v>1593923</v>
      </c>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row>
    <row r="16" spans="1:40" x14ac:dyDescent="0.2">
      <c r="A16" s="463" t="s">
        <v>164</v>
      </c>
      <c r="B16" s="724">
        <v>2979</v>
      </c>
      <c r="C16" s="725">
        <v>22470354</v>
      </c>
      <c r="D16" s="724">
        <v>3150</v>
      </c>
      <c r="E16" s="726">
        <v>11424475</v>
      </c>
      <c r="F16" s="724">
        <v>3128</v>
      </c>
      <c r="G16" s="726">
        <v>24327383</v>
      </c>
      <c r="H16" s="727">
        <f t="shared" si="1"/>
        <v>-22</v>
      </c>
      <c r="I16" s="726">
        <f t="shared" si="1"/>
        <v>12902908</v>
      </c>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row>
    <row r="17" spans="1:40" x14ac:dyDescent="0.2">
      <c r="A17" s="463" t="s">
        <v>162</v>
      </c>
      <c r="B17" s="724"/>
      <c r="C17" s="725"/>
      <c r="D17" s="724"/>
      <c r="E17" s="726"/>
      <c r="F17" s="727"/>
      <c r="G17" s="726"/>
      <c r="H17" s="727"/>
      <c r="I17" s="726"/>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row>
    <row r="18" spans="1:40" x14ac:dyDescent="0.2">
      <c r="A18" s="463" t="s">
        <v>165</v>
      </c>
      <c r="B18" s="724"/>
      <c r="C18" s="725"/>
      <c r="D18" s="724"/>
      <c r="E18" s="726"/>
      <c r="F18" s="727"/>
      <c r="G18" s="726"/>
      <c r="H18" s="727"/>
      <c r="I18" s="726"/>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row>
    <row r="19" spans="1:40" x14ac:dyDescent="0.2">
      <c r="A19" s="463" t="s">
        <v>25</v>
      </c>
      <c r="B19" s="724"/>
      <c r="C19" s="725"/>
      <c r="D19" s="724"/>
      <c r="E19" s="726"/>
      <c r="F19" s="727"/>
      <c r="G19" s="726"/>
      <c r="H19" s="727"/>
      <c r="I19" s="726"/>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row>
    <row r="20" spans="1:40" x14ac:dyDescent="0.2">
      <c r="A20" s="463" t="s">
        <v>157</v>
      </c>
      <c r="B20" s="724">
        <v>2979</v>
      </c>
      <c r="C20" s="725">
        <v>7800813</v>
      </c>
      <c r="D20" s="724">
        <v>3150</v>
      </c>
      <c r="E20" s="726">
        <v>1448266</v>
      </c>
      <c r="F20" s="724">
        <v>3128</v>
      </c>
      <c r="G20" s="726">
        <v>0</v>
      </c>
      <c r="H20" s="727">
        <f>F20-D20</f>
        <v>-22</v>
      </c>
      <c r="I20" s="726">
        <f>G20-E20</f>
        <v>-1448266</v>
      </c>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row>
    <row r="21" spans="1:40" ht="12.75" thickBot="1" x14ac:dyDescent="0.25">
      <c r="A21" s="684" t="s">
        <v>46</v>
      </c>
      <c r="B21" s="728">
        <v>2979</v>
      </c>
      <c r="C21" s="729">
        <v>7584448</v>
      </c>
      <c r="D21" s="728">
        <v>3150</v>
      </c>
      <c r="E21" s="730">
        <v>7930434</v>
      </c>
      <c r="F21" s="728">
        <v>3128</v>
      </c>
      <c r="G21" s="730">
        <v>5690890</v>
      </c>
      <c r="H21" s="731">
        <f>F21-D21</f>
        <v>-22</v>
      </c>
      <c r="I21" s="730">
        <f>G21-E21</f>
        <v>-2239544</v>
      </c>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row>
    <row r="22" spans="1:40" ht="12.75" thickBot="1" x14ac:dyDescent="0.25">
      <c r="A22" s="17" t="s">
        <v>45</v>
      </c>
      <c r="B22" s="264">
        <v>2979</v>
      </c>
      <c r="C22" s="264">
        <f>SUM(C6:C21)</f>
        <v>391499879</v>
      </c>
      <c r="D22" s="265">
        <v>3150</v>
      </c>
      <c r="E22" s="264">
        <f>SUM(E6:E21)</f>
        <v>395433232</v>
      </c>
      <c r="F22" s="265">
        <v>3128</v>
      </c>
      <c r="G22" s="264">
        <f>SUM(G6:G21)</f>
        <v>391332598</v>
      </c>
      <c r="H22" s="264">
        <v>-29</v>
      </c>
      <c r="I22" s="264">
        <f>SUM(I6:I21)</f>
        <v>-4100634</v>
      </c>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row>
    <row r="23" spans="1:40" x14ac:dyDescent="0.2">
      <c r="A23" s="231" t="s">
        <v>340</v>
      </c>
      <c r="B23" s="266"/>
      <c r="C23" s="266"/>
      <c r="D23" s="266"/>
      <c r="E23" s="266"/>
      <c r="F23" s="266"/>
      <c r="G23" s="266"/>
      <c r="H23" s="266"/>
      <c r="I23" s="266"/>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row>
    <row r="24" spans="1:40" x14ac:dyDescent="0.2">
      <c r="A24" s="231" t="s">
        <v>84</v>
      </c>
      <c r="B24" s="266"/>
      <c r="C24" s="266"/>
      <c r="D24" s="266"/>
      <c r="E24" s="266"/>
      <c r="F24" s="266"/>
      <c r="G24" s="266"/>
      <c r="H24" s="266"/>
      <c r="I24" s="266"/>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row>
    <row r="25" spans="1:40" x14ac:dyDescent="0.2">
      <c r="A25" s="231"/>
      <c r="B25" s="266"/>
      <c r="C25" s="266"/>
      <c r="D25" s="266"/>
      <c r="E25" s="266"/>
      <c r="F25" s="266"/>
      <c r="G25" s="266"/>
      <c r="H25" s="266"/>
      <c r="I25" s="266"/>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row>
    <row r="26" spans="1:40" x14ac:dyDescent="0.2">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row>
    <row r="27" spans="1:40" x14ac:dyDescent="0.2">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row>
    <row r="28" spans="1:40" x14ac:dyDescent="0.2">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row>
    <row r="29" spans="1:40" x14ac:dyDescent="0.2">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row>
    <row r="30" spans="1:40" x14ac:dyDescent="0.2">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row>
    <row r="31" spans="1:40" x14ac:dyDescent="0.2">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row>
    <row r="32" spans="1:40" x14ac:dyDescent="0.2">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row>
    <row r="33" spans="2:40" x14ac:dyDescent="0.2">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row>
    <row r="34" spans="2:40" x14ac:dyDescent="0.2">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row>
    <row r="35" spans="2:40" x14ac:dyDescent="0.2">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row>
    <row r="36" spans="2:40" x14ac:dyDescent="0.2">
      <c r="B36" s="23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row>
    <row r="37" spans="2:40" x14ac:dyDescent="0.2">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row>
  </sheetData>
  <mergeCells count="4">
    <mergeCell ref="B4:C4"/>
    <mergeCell ref="D4:E4"/>
    <mergeCell ref="F4:G4"/>
    <mergeCell ref="H4:I4"/>
  </mergeCells>
  <printOptions horizontalCentered="1"/>
  <pageMargins left="0.23622047244094491" right="0.23622047244094491" top="0.74803149606299213" bottom="0.74803149606299213" header="0.31496062992125984" footer="0.31496062992125984"/>
  <pageSetup paperSize="9" scale="81"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pageSetUpPr fitToPage="1"/>
  </sheetPr>
  <dimension ref="A1:AJ52"/>
  <sheetViews>
    <sheetView showGridLines="0" topLeftCell="K12" zoomScale="85" zoomScaleNormal="85" zoomScaleSheetLayoutView="85" zoomScalePageLayoutView="70" workbookViewId="0">
      <selection activeCell="AA45" sqref="AA45"/>
    </sheetView>
  </sheetViews>
  <sheetFormatPr baseColWidth="10" defaultColWidth="11.42578125" defaultRowHeight="12" x14ac:dyDescent="0.2"/>
  <cols>
    <col min="1" max="1" width="43.7109375" style="175" customWidth="1"/>
    <col min="2" max="2" width="8.7109375" style="332" customWidth="1"/>
    <col min="3" max="3" width="12.140625" style="175" bestFit="1" customWidth="1"/>
    <col min="4" max="5" width="4" style="175" customWidth="1"/>
    <col min="6" max="6" width="5" style="175" customWidth="1"/>
    <col min="7" max="9" width="4" style="175" customWidth="1"/>
    <col min="10" max="10" width="5.28515625" style="175" customWidth="1"/>
    <col min="11" max="12" width="12.140625" style="175" bestFit="1" customWidth="1"/>
    <col min="13" max="14" width="12.42578125" style="175" bestFit="1" customWidth="1"/>
    <col min="15" max="15" width="13.85546875" style="175" bestFit="1" customWidth="1"/>
    <col min="16" max="16" width="18.5703125" style="175" bestFit="1" customWidth="1"/>
    <col min="17" max="17" width="7.42578125" style="332" bestFit="1" customWidth="1"/>
    <col min="18" max="18" width="12.140625" style="175" customWidth="1"/>
    <col min="19" max="20" width="4.7109375" style="175" customWidth="1"/>
    <col min="21" max="25" width="5.5703125" style="175" customWidth="1"/>
    <col min="26" max="26" width="12.7109375" style="175" bestFit="1" customWidth="1"/>
    <col min="27" max="29" width="11" style="175" customWidth="1"/>
    <col min="30" max="30" width="14" style="175" bestFit="1" customWidth="1"/>
    <col min="31" max="31" width="16.5703125" style="175" bestFit="1" customWidth="1"/>
    <col min="32" max="32" width="14" style="175" bestFit="1" customWidth="1"/>
    <col min="33" max="33" width="8.7109375" style="333" customWidth="1"/>
    <col min="34" max="34" width="10.28515625" style="175" bestFit="1" customWidth="1"/>
    <col min="35" max="35" width="16.5703125" style="175" bestFit="1" customWidth="1"/>
    <col min="36" max="16384" width="11.42578125" style="175"/>
  </cols>
  <sheetData>
    <row r="1" spans="1:36" s="235" customFormat="1" x14ac:dyDescent="0.2">
      <c r="A1" s="267" t="s">
        <v>425</v>
      </c>
      <c r="B1" s="268"/>
      <c r="Q1" s="268"/>
      <c r="AG1" s="269"/>
    </row>
    <row r="2" spans="1:36" s="235" customFormat="1" x14ac:dyDescent="0.2">
      <c r="A2" s="40" t="s">
        <v>337</v>
      </c>
      <c r="B2" s="270"/>
      <c r="C2" s="40"/>
      <c r="D2" s="40"/>
      <c r="E2" s="40"/>
      <c r="F2" s="40"/>
      <c r="G2" s="40"/>
      <c r="H2" s="40"/>
      <c r="I2" s="40"/>
      <c r="J2" s="40"/>
      <c r="K2" s="40"/>
      <c r="L2" s="40"/>
      <c r="M2" s="40"/>
      <c r="N2" s="40"/>
      <c r="O2" s="40"/>
      <c r="P2" s="40"/>
      <c r="Q2" s="270"/>
      <c r="R2" s="40"/>
      <c r="S2" s="40"/>
      <c r="T2" s="40"/>
      <c r="U2" s="40"/>
      <c r="V2" s="40"/>
      <c r="W2" s="40"/>
      <c r="X2" s="40"/>
      <c r="Y2" s="40"/>
      <c r="Z2" s="40"/>
      <c r="AA2" s="40"/>
      <c r="AB2" s="40"/>
      <c r="AC2" s="40"/>
      <c r="AD2" s="40"/>
      <c r="AG2" s="269"/>
    </row>
    <row r="3" spans="1:36" s="267" customFormat="1" x14ac:dyDescent="0.2">
      <c r="A3" s="267" t="s">
        <v>6686</v>
      </c>
      <c r="B3" s="271"/>
      <c r="Q3" s="271"/>
      <c r="AG3" s="272"/>
    </row>
    <row r="4" spans="1:36" s="267" customFormat="1" ht="12.75" thickBot="1" x14ac:dyDescent="0.25">
      <c r="B4" s="271"/>
      <c r="Q4" s="271"/>
      <c r="AG4" s="272"/>
    </row>
    <row r="5" spans="1:36" ht="30.75" customHeight="1" thickBot="1" x14ac:dyDescent="0.25">
      <c r="A5" s="861" t="s">
        <v>50</v>
      </c>
      <c r="B5" s="864" t="s">
        <v>341</v>
      </c>
      <c r="C5" s="865"/>
      <c r="D5" s="865"/>
      <c r="E5" s="865"/>
      <c r="F5" s="865"/>
      <c r="G5" s="865"/>
      <c r="H5" s="865"/>
      <c r="I5" s="865"/>
      <c r="J5" s="865"/>
      <c r="K5" s="865"/>
      <c r="L5" s="865"/>
      <c r="M5" s="865"/>
      <c r="N5" s="865"/>
      <c r="O5" s="865"/>
      <c r="P5" s="866"/>
      <c r="Q5" s="865" t="s">
        <v>426</v>
      </c>
      <c r="R5" s="865"/>
      <c r="S5" s="865"/>
      <c r="T5" s="865"/>
      <c r="U5" s="865"/>
      <c r="V5" s="865"/>
      <c r="W5" s="865"/>
      <c r="X5" s="865"/>
      <c r="Y5" s="865"/>
      <c r="Z5" s="865"/>
      <c r="AA5" s="865"/>
      <c r="AB5" s="865"/>
      <c r="AC5" s="865"/>
      <c r="AD5" s="865"/>
      <c r="AE5" s="866"/>
      <c r="AF5" s="867" t="s">
        <v>428</v>
      </c>
      <c r="AG5" s="868"/>
      <c r="AH5" s="867" t="s">
        <v>427</v>
      </c>
      <c r="AI5" s="868"/>
    </row>
    <row r="6" spans="1:36" ht="172.5" customHeight="1" x14ac:dyDescent="0.2">
      <c r="A6" s="862"/>
      <c r="B6" s="349" t="s">
        <v>9</v>
      </c>
      <c r="C6" s="273" t="s">
        <v>133</v>
      </c>
      <c r="D6" s="273" t="s">
        <v>254</v>
      </c>
      <c r="E6" s="273" t="s">
        <v>135</v>
      </c>
      <c r="F6" s="273" t="s">
        <v>169</v>
      </c>
      <c r="G6" s="273" t="s">
        <v>170</v>
      </c>
      <c r="H6" s="273" t="s">
        <v>171</v>
      </c>
      <c r="I6" s="273" t="s">
        <v>172</v>
      </c>
      <c r="J6" s="273" t="s">
        <v>136</v>
      </c>
      <c r="K6" s="273" t="s">
        <v>137</v>
      </c>
      <c r="L6" s="273" t="s">
        <v>138</v>
      </c>
      <c r="M6" s="273" t="s">
        <v>168</v>
      </c>
      <c r="N6" s="273" t="s">
        <v>108</v>
      </c>
      <c r="O6" s="273" t="s">
        <v>143</v>
      </c>
      <c r="P6" s="350" t="s">
        <v>142</v>
      </c>
      <c r="Q6" s="345" t="s">
        <v>9</v>
      </c>
      <c r="R6" s="273" t="s">
        <v>133</v>
      </c>
      <c r="S6" s="273" t="s">
        <v>134</v>
      </c>
      <c r="T6" s="273" t="s">
        <v>135</v>
      </c>
      <c r="U6" s="273" t="s">
        <v>169</v>
      </c>
      <c r="V6" s="273" t="s">
        <v>170</v>
      </c>
      <c r="W6" s="273" t="s">
        <v>171</v>
      </c>
      <c r="X6" s="273" t="s">
        <v>172</v>
      </c>
      <c r="Y6" s="273" t="s">
        <v>136</v>
      </c>
      <c r="Z6" s="273" t="s">
        <v>137</v>
      </c>
      <c r="AA6" s="273" t="s">
        <v>138</v>
      </c>
      <c r="AB6" s="273" t="s">
        <v>168</v>
      </c>
      <c r="AC6" s="274" t="s">
        <v>108</v>
      </c>
      <c r="AD6" s="275" t="s">
        <v>143</v>
      </c>
      <c r="AE6" s="276" t="s">
        <v>342</v>
      </c>
      <c r="AF6" s="277" t="s">
        <v>147</v>
      </c>
      <c r="AG6" s="278" t="s">
        <v>146</v>
      </c>
      <c r="AH6" s="277" t="s">
        <v>9</v>
      </c>
      <c r="AI6" s="276" t="s">
        <v>343</v>
      </c>
    </row>
    <row r="7" spans="1:36" ht="15.75" customHeight="1" thickBot="1" x14ac:dyDescent="0.25">
      <c r="A7" s="863"/>
      <c r="B7" s="279" t="s">
        <v>51</v>
      </c>
      <c r="C7" s="280" t="s">
        <v>52</v>
      </c>
      <c r="D7" s="281" t="s">
        <v>53</v>
      </c>
      <c r="E7" s="281" t="s">
        <v>54</v>
      </c>
      <c r="F7" s="282" t="s">
        <v>55</v>
      </c>
      <c r="G7" s="282" t="s">
        <v>56</v>
      </c>
      <c r="H7" s="282" t="s">
        <v>70</v>
      </c>
      <c r="I7" s="282" t="s">
        <v>107</v>
      </c>
      <c r="J7" s="282" t="s">
        <v>141</v>
      </c>
      <c r="K7" s="282" t="s">
        <v>145</v>
      </c>
      <c r="L7" s="282" t="s">
        <v>177</v>
      </c>
      <c r="M7" s="282" t="s">
        <v>178</v>
      </c>
      <c r="N7" s="283" t="s">
        <v>180</v>
      </c>
      <c r="O7" s="284" t="s">
        <v>181</v>
      </c>
      <c r="P7" s="285" t="s">
        <v>182</v>
      </c>
      <c r="Q7" s="346" t="s">
        <v>51</v>
      </c>
      <c r="R7" s="280" t="s">
        <v>52</v>
      </c>
      <c r="S7" s="281" t="s">
        <v>53</v>
      </c>
      <c r="T7" s="281" t="s">
        <v>54</v>
      </c>
      <c r="U7" s="282" t="s">
        <v>55</v>
      </c>
      <c r="V7" s="282" t="s">
        <v>56</v>
      </c>
      <c r="W7" s="282" t="s">
        <v>70</v>
      </c>
      <c r="X7" s="282" t="s">
        <v>107</v>
      </c>
      <c r="Y7" s="282" t="s">
        <v>141</v>
      </c>
      <c r="Z7" s="282" t="s">
        <v>145</v>
      </c>
      <c r="AA7" s="282" t="s">
        <v>177</v>
      </c>
      <c r="AB7" s="282" t="s">
        <v>178</v>
      </c>
      <c r="AC7" s="283" t="s">
        <v>180</v>
      </c>
      <c r="AD7" s="284" t="s">
        <v>181</v>
      </c>
      <c r="AE7" s="285" t="s">
        <v>182</v>
      </c>
      <c r="AF7" s="286"/>
      <c r="AG7" s="279"/>
      <c r="AH7" s="286"/>
      <c r="AI7" s="287"/>
    </row>
    <row r="8" spans="1:36" ht="9" customHeight="1" x14ac:dyDescent="0.2">
      <c r="A8" s="288"/>
      <c r="B8" s="289"/>
      <c r="C8" s="290"/>
      <c r="D8" s="290"/>
      <c r="E8" s="290"/>
      <c r="F8" s="291"/>
      <c r="G8" s="291"/>
      <c r="H8" s="291"/>
      <c r="I8" s="291"/>
      <c r="J8" s="291"/>
      <c r="K8" s="291"/>
      <c r="L8" s="291"/>
      <c r="M8" s="291"/>
      <c r="N8" s="351"/>
      <c r="O8" s="293"/>
      <c r="P8" s="294"/>
      <c r="Q8" s="347"/>
      <c r="R8" s="411"/>
      <c r="S8" s="290"/>
      <c r="T8" s="290"/>
      <c r="U8" s="291"/>
      <c r="V8" s="291"/>
      <c r="W8" s="291"/>
      <c r="X8" s="291"/>
      <c r="Y8" s="291"/>
      <c r="Z8" s="291"/>
      <c r="AA8" s="291"/>
      <c r="AB8" s="291"/>
      <c r="AC8" s="292"/>
      <c r="AD8" s="293"/>
      <c r="AE8" s="294"/>
      <c r="AF8" s="295"/>
      <c r="AG8" s="289"/>
      <c r="AH8" s="295"/>
      <c r="AI8" s="296"/>
    </row>
    <row r="9" spans="1:36" s="223" customFormat="1" x14ac:dyDescent="0.2">
      <c r="A9" s="16" t="s">
        <v>5</v>
      </c>
      <c r="B9" s="297">
        <f>SUM(B10:B16)</f>
        <v>68</v>
      </c>
      <c r="C9" s="298">
        <f>SUM(C10:C16)</f>
        <v>155924.55909090908</v>
      </c>
      <c r="D9" s="298"/>
      <c r="E9" s="298"/>
      <c r="F9" s="298"/>
      <c r="G9" s="298"/>
      <c r="H9" s="298"/>
      <c r="I9" s="298"/>
      <c r="J9" s="298"/>
      <c r="K9" s="298">
        <f t="shared" ref="K9:R9" si="0">SUM(K10:K16)</f>
        <v>155924.55909090908</v>
      </c>
      <c r="L9" s="298">
        <f t="shared" si="0"/>
        <v>197805.64353030306</v>
      </c>
      <c r="M9" s="298">
        <f t="shared" si="0"/>
        <v>357245.23287878791</v>
      </c>
      <c r="N9" s="299">
        <f t="shared" si="0"/>
        <v>555050.87640909094</v>
      </c>
      <c r="O9" s="298">
        <f t="shared" si="0"/>
        <v>2426145.5855</v>
      </c>
      <c r="P9" s="301">
        <f t="shared" si="0"/>
        <v>17680320.150000002</v>
      </c>
      <c r="Q9" s="301">
        <f t="shared" si="0"/>
        <v>78</v>
      </c>
      <c r="R9" s="300">
        <f t="shared" si="0"/>
        <v>155924.55909090908</v>
      </c>
      <c r="S9" s="298"/>
      <c r="T9" s="298"/>
      <c r="U9" s="298"/>
      <c r="V9" s="298"/>
      <c r="W9" s="298"/>
      <c r="X9" s="298"/>
      <c r="Y9" s="298"/>
      <c r="Z9" s="298">
        <f t="shared" ref="Z9:AE9" si="1">SUM(Z10:Z16)</f>
        <v>155924.55909090908</v>
      </c>
      <c r="AA9" s="298">
        <f t="shared" si="1"/>
        <v>197805.64353030306</v>
      </c>
      <c r="AB9" s="298">
        <f t="shared" si="1"/>
        <v>357245.23287878791</v>
      </c>
      <c r="AC9" s="732">
        <f t="shared" si="1"/>
        <v>555050.87640909094</v>
      </c>
      <c r="AD9" s="300">
        <f t="shared" si="1"/>
        <v>2426145.5855</v>
      </c>
      <c r="AE9" s="301">
        <f t="shared" si="1"/>
        <v>20382199.319000006</v>
      </c>
      <c r="AF9" s="301"/>
      <c r="AG9" s="302"/>
      <c r="AH9" s="301">
        <f>SUM(AH10:AH16)</f>
        <v>78</v>
      </c>
      <c r="AI9" s="301">
        <f>SUM(AI10:AI16)</f>
        <v>20382199.319000006</v>
      </c>
      <c r="AJ9" s="303"/>
    </row>
    <row r="10" spans="1:36" x14ac:dyDescent="0.2">
      <c r="A10" s="15" t="s">
        <v>810</v>
      </c>
      <c r="B10" s="304">
        <v>1</v>
      </c>
      <c r="C10" s="305">
        <v>32593</v>
      </c>
      <c r="D10" s="305"/>
      <c r="E10" s="305"/>
      <c r="F10" s="305"/>
      <c r="G10" s="305"/>
      <c r="H10" s="305"/>
      <c r="I10" s="305"/>
      <c r="J10" s="305"/>
      <c r="K10" s="305">
        <f>SUM(C10:J10)</f>
        <v>32593</v>
      </c>
      <c r="L10" s="305">
        <v>35193.03</v>
      </c>
      <c r="M10" s="305">
        <v>51605.59</v>
      </c>
      <c r="N10" s="306">
        <f>L10+M10</f>
        <v>86798.62</v>
      </c>
      <c r="O10" s="305">
        <f>((K10*12)+N10)</f>
        <v>477914.62</v>
      </c>
      <c r="P10" s="307">
        <f>B10*O10</f>
        <v>477914.62</v>
      </c>
      <c r="Q10" s="307">
        <v>1</v>
      </c>
      <c r="R10" s="412">
        <v>32593</v>
      </c>
      <c r="S10" s="305"/>
      <c r="T10" s="305"/>
      <c r="U10" s="305"/>
      <c r="V10" s="305"/>
      <c r="W10" s="305"/>
      <c r="X10" s="305"/>
      <c r="Y10" s="305"/>
      <c r="Z10" s="305">
        <f>SUM(R10:Y10)</f>
        <v>32593</v>
      </c>
      <c r="AA10" s="305">
        <v>35193.03</v>
      </c>
      <c r="AB10" s="305">
        <v>51605.59</v>
      </c>
      <c r="AC10" s="306">
        <f>AA10+AB10</f>
        <v>86798.62</v>
      </c>
      <c r="AD10" s="305">
        <f>(Z10*12)+AC10</f>
        <v>477914.62</v>
      </c>
      <c r="AE10" s="307">
        <f>Q10*AD10</f>
        <v>477914.62</v>
      </c>
      <c r="AF10" s="307">
        <f>P10-AE10</f>
        <v>0</v>
      </c>
      <c r="AG10" s="308">
        <f>Q10-B10</f>
        <v>0</v>
      </c>
      <c r="AH10" s="307">
        <f>Q10</f>
        <v>1</v>
      </c>
      <c r="AI10" s="304">
        <f>AE10</f>
        <v>477914.62</v>
      </c>
      <c r="AJ10" s="237"/>
    </row>
    <row r="11" spans="1:36" x14ac:dyDescent="0.2">
      <c r="A11" s="15" t="s">
        <v>809</v>
      </c>
      <c r="B11" s="304">
        <v>1</v>
      </c>
      <c r="C11" s="305">
        <v>28593</v>
      </c>
      <c r="D11" s="305"/>
      <c r="E11" s="305"/>
      <c r="F11" s="305"/>
      <c r="G11" s="305"/>
      <c r="H11" s="305"/>
      <c r="I11" s="305"/>
      <c r="J11" s="305"/>
      <c r="K11" s="305">
        <f t="shared" ref="K11:K32" si="2">SUM(C11:J11)</f>
        <v>28593</v>
      </c>
      <c r="L11" s="305">
        <v>30923.03</v>
      </c>
      <c r="M11" s="305">
        <v>88133.119999999995</v>
      </c>
      <c r="N11" s="306">
        <f t="shared" ref="N11:N32" si="3">L11+M11</f>
        <v>119056.15</v>
      </c>
      <c r="O11" s="305">
        <f t="shared" ref="O11:O32" si="4">(K11*12)+N11</f>
        <v>462172.15</v>
      </c>
      <c r="P11" s="307">
        <f t="shared" ref="P11:P32" si="5">B11*O11</f>
        <v>462172.15</v>
      </c>
      <c r="Q11" s="307">
        <v>1</v>
      </c>
      <c r="R11" s="412">
        <v>28593</v>
      </c>
      <c r="S11" s="305"/>
      <c r="T11" s="305"/>
      <c r="U11" s="305"/>
      <c r="V11" s="305"/>
      <c r="W11" s="305"/>
      <c r="X11" s="305"/>
      <c r="Y11" s="305"/>
      <c r="Z11" s="305">
        <f t="shared" ref="Z11:Z16" si="6">SUM(R11:Y11)</f>
        <v>28593</v>
      </c>
      <c r="AA11" s="305">
        <v>30923.03</v>
      </c>
      <c r="AB11" s="305">
        <v>88133.119999999995</v>
      </c>
      <c r="AC11" s="306">
        <f t="shared" ref="AC11:AC16" si="7">AA11+AB11</f>
        <v>119056.15</v>
      </c>
      <c r="AD11" s="305">
        <f t="shared" ref="AD11:AD16" si="8">(Z11*12)+AC11</f>
        <v>462172.15</v>
      </c>
      <c r="AE11" s="307">
        <f t="shared" ref="AE11:AE16" si="9">Q11*AD11</f>
        <v>462172.15</v>
      </c>
      <c r="AF11" s="307">
        <f t="shared" ref="AF11:AF16" si="10">P11-AE11</f>
        <v>0</v>
      </c>
      <c r="AG11" s="308">
        <f t="shared" ref="AG11:AG16" si="11">Q11-B11</f>
        <v>0</v>
      </c>
      <c r="AH11" s="307">
        <f t="shared" ref="AH11:AH16" si="12">Q11</f>
        <v>1</v>
      </c>
      <c r="AI11" s="304">
        <f t="shared" ref="AI11:AI16" si="13">AE11</f>
        <v>462172.15</v>
      </c>
      <c r="AJ11" s="237"/>
    </row>
    <row r="12" spans="1:36" x14ac:dyDescent="0.2">
      <c r="A12" s="15" t="s">
        <v>808</v>
      </c>
      <c r="B12" s="304">
        <v>1</v>
      </c>
      <c r="C12" s="305">
        <v>24500</v>
      </c>
      <c r="D12" s="305"/>
      <c r="E12" s="305"/>
      <c r="F12" s="305"/>
      <c r="G12" s="305"/>
      <c r="H12" s="305"/>
      <c r="I12" s="305"/>
      <c r="J12" s="305"/>
      <c r="K12" s="305">
        <f t="shared" si="2"/>
        <v>24500</v>
      </c>
      <c r="L12" s="305">
        <v>26553.75</v>
      </c>
      <c r="M12" s="305">
        <v>29532.87</v>
      </c>
      <c r="N12" s="306">
        <f t="shared" si="3"/>
        <v>56086.619999999995</v>
      </c>
      <c r="O12" s="305">
        <f t="shared" si="4"/>
        <v>350086.62</v>
      </c>
      <c r="P12" s="307">
        <f t="shared" si="5"/>
        <v>350086.62</v>
      </c>
      <c r="Q12" s="307">
        <v>1</v>
      </c>
      <c r="R12" s="412">
        <v>24500</v>
      </c>
      <c r="S12" s="305"/>
      <c r="T12" s="305"/>
      <c r="U12" s="305"/>
      <c r="V12" s="305"/>
      <c r="W12" s="305"/>
      <c r="X12" s="305"/>
      <c r="Y12" s="305"/>
      <c r="Z12" s="305">
        <f t="shared" si="6"/>
        <v>24500</v>
      </c>
      <c r="AA12" s="305">
        <v>26553.75</v>
      </c>
      <c r="AB12" s="305">
        <v>29532.87</v>
      </c>
      <c r="AC12" s="306">
        <f t="shared" si="7"/>
        <v>56086.619999999995</v>
      </c>
      <c r="AD12" s="305">
        <f t="shared" si="8"/>
        <v>350086.62</v>
      </c>
      <c r="AE12" s="307">
        <f t="shared" si="9"/>
        <v>350086.62</v>
      </c>
      <c r="AF12" s="307">
        <f t="shared" si="10"/>
        <v>0</v>
      </c>
      <c r="AG12" s="308">
        <f t="shared" si="11"/>
        <v>0</v>
      </c>
      <c r="AH12" s="307">
        <f t="shared" si="12"/>
        <v>1</v>
      </c>
      <c r="AI12" s="304">
        <f t="shared" si="13"/>
        <v>350086.62</v>
      </c>
      <c r="AJ12" s="237"/>
    </row>
    <row r="13" spans="1:36" x14ac:dyDescent="0.2">
      <c r="A13" s="15" t="s">
        <v>812</v>
      </c>
      <c r="B13" s="304">
        <v>12</v>
      </c>
      <c r="C13" s="305">
        <v>20523.25</v>
      </c>
      <c r="D13" s="305"/>
      <c r="E13" s="305"/>
      <c r="F13" s="305"/>
      <c r="G13" s="305"/>
      <c r="H13" s="305"/>
      <c r="I13" s="305"/>
      <c r="J13" s="305"/>
      <c r="K13" s="305">
        <f t="shared" si="2"/>
        <v>20523.25</v>
      </c>
      <c r="L13" s="305">
        <v>27696.60083333333</v>
      </c>
      <c r="M13" s="305">
        <v>45393.44166666668</v>
      </c>
      <c r="N13" s="306">
        <f t="shared" si="3"/>
        <v>73090.04250000001</v>
      </c>
      <c r="O13" s="305">
        <f t="shared" si="4"/>
        <v>319369.04249999998</v>
      </c>
      <c r="P13" s="307">
        <f t="shared" si="5"/>
        <v>3832428.51</v>
      </c>
      <c r="Q13" s="307">
        <v>12</v>
      </c>
      <c r="R13" s="412">
        <v>20523.25</v>
      </c>
      <c r="S13" s="305"/>
      <c r="T13" s="305"/>
      <c r="U13" s="305"/>
      <c r="V13" s="305"/>
      <c r="W13" s="305"/>
      <c r="X13" s="305"/>
      <c r="Y13" s="305"/>
      <c r="Z13" s="305">
        <f t="shared" si="6"/>
        <v>20523.25</v>
      </c>
      <c r="AA13" s="305">
        <v>27696.60083333333</v>
      </c>
      <c r="AB13" s="305">
        <v>45393.44166666668</v>
      </c>
      <c r="AC13" s="306">
        <f t="shared" si="7"/>
        <v>73090.04250000001</v>
      </c>
      <c r="AD13" s="305">
        <f t="shared" si="8"/>
        <v>319369.04249999998</v>
      </c>
      <c r="AE13" s="307">
        <f t="shared" si="9"/>
        <v>3832428.51</v>
      </c>
      <c r="AF13" s="307">
        <f t="shared" si="10"/>
        <v>0</v>
      </c>
      <c r="AG13" s="308">
        <f t="shared" si="11"/>
        <v>0</v>
      </c>
      <c r="AH13" s="307">
        <f t="shared" si="12"/>
        <v>12</v>
      </c>
      <c r="AI13" s="304">
        <f t="shared" si="13"/>
        <v>3832428.51</v>
      </c>
      <c r="AJ13" s="237"/>
    </row>
    <row r="14" spans="1:36" x14ac:dyDescent="0.2">
      <c r="A14" s="15" t="s">
        <v>811</v>
      </c>
      <c r="B14" s="304">
        <v>1</v>
      </c>
      <c r="C14" s="305">
        <v>18593</v>
      </c>
      <c r="D14" s="305"/>
      <c r="E14" s="305"/>
      <c r="F14" s="305"/>
      <c r="G14" s="305"/>
      <c r="H14" s="305"/>
      <c r="I14" s="305"/>
      <c r="J14" s="305"/>
      <c r="K14" s="305">
        <f t="shared" si="2"/>
        <v>18593</v>
      </c>
      <c r="L14" s="305">
        <v>41968.85</v>
      </c>
      <c r="M14" s="305">
        <v>87982.05</v>
      </c>
      <c r="N14" s="306">
        <f t="shared" si="3"/>
        <v>129950.9</v>
      </c>
      <c r="O14" s="305">
        <f t="shared" si="4"/>
        <v>353066.9</v>
      </c>
      <c r="P14" s="307">
        <f t="shared" si="5"/>
        <v>353066.9</v>
      </c>
      <c r="Q14" s="307">
        <v>7</v>
      </c>
      <c r="R14" s="412">
        <v>18593</v>
      </c>
      <c r="S14" s="305"/>
      <c r="T14" s="305"/>
      <c r="U14" s="305"/>
      <c r="V14" s="305"/>
      <c r="W14" s="305"/>
      <c r="X14" s="305"/>
      <c r="Y14" s="305"/>
      <c r="Z14" s="305">
        <f t="shared" si="6"/>
        <v>18593</v>
      </c>
      <c r="AA14" s="305">
        <v>41968.85</v>
      </c>
      <c r="AB14" s="305">
        <v>87982.05</v>
      </c>
      <c r="AC14" s="306">
        <f t="shared" si="7"/>
        <v>129950.9</v>
      </c>
      <c r="AD14" s="305">
        <f t="shared" si="8"/>
        <v>353066.9</v>
      </c>
      <c r="AE14" s="307">
        <f t="shared" si="9"/>
        <v>2471468.3000000003</v>
      </c>
      <c r="AF14" s="307">
        <f t="shared" si="10"/>
        <v>-2118401.4000000004</v>
      </c>
      <c r="AG14" s="308">
        <f t="shared" si="11"/>
        <v>6</v>
      </c>
      <c r="AH14" s="307">
        <f t="shared" si="12"/>
        <v>7</v>
      </c>
      <c r="AI14" s="304">
        <f t="shared" si="13"/>
        <v>2471468.3000000003</v>
      </c>
      <c r="AJ14" s="237"/>
    </row>
    <row r="15" spans="1:36" x14ac:dyDescent="0.2">
      <c r="A15" s="15" t="s">
        <v>813</v>
      </c>
      <c r="B15" s="304">
        <v>30</v>
      </c>
      <c r="C15" s="305">
        <v>16558.900000000001</v>
      </c>
      <c r="D15" s="305"/>
      <c r="E15" s="305"/>
      <c r="F15" s="305"/>
      <c r="G15" s="305"/>
      <c r="H15" s="305"/>
      <c r="I15" s="305"/>
      <c r="J15" s="305"/>
      <c r="K15" s="305">
        <f t="shared" si="2"/>
        <v>16558.900000000001</v>
      </c>
      <c r="L15" s="305">
        <v>20151.311333333349</v>
      </c>
      <c r="M15" s="305">
        <v>31998.611666666679</v>
      </c>
      <c r="N15" s="306">
        <f t="shared" si="3"/>
        <v>52149.923000000024</v>
      </c>
      <c r="O15" s="305">
        <f t="shared" si="4"/>
        <v>250856.72300000006</v>
      </c>
      <c r="P15" s="307">
        <f t="shared" si="5"/>
        <v>7525701.6900000013</v>
      </c>
      <c r="Q15" s="307">
        <v>23</v>
      </c>
      <c r="R15" s="412">
        <v>16558.900000000001</v>
      </c>
      <c r="S15" s="305"/>
      <c r="T15" s="305"/>
      <c r="U15" s="305"/>
      <c r="V15" s="305"/>
      <c r="W15" s="305"/>
      <c r="X15" s="305"/>
      <c r="Y15" s="305"/>
      <c r="Z15" s="305">
        <f t="shared" si="6"/>
        <v>16558.900000000001</v>
      </c>
      <c r="AA15" s="305">
        <v>20151.311333333349</v>
      </c>
      <c r="AB15" s="305">
        <v>31998.611666666679</v>
      </c>
      <c r="AC15" s="306">
        <f t="shared" si="7"/>
        <v>52149.923000000024</v>
      </c>
      <c r="AD15" s="305">
        <f t="shared" si="8"/>
        <v>250856.72300000006</v>
      </c>
      <c r="AE15" s="307">
        <f t="shared" si="9"/>
        <v>5769704.6290000016</v>
      </c>
      <c r="AF15" s="307">
        <f t="shared" si="10"/>
        <v>1755997.0609999998</v>
      </c>
      <c r="AG15" s="308">
        <f t="shared" si="11"/>
        <v>-7</v>
      </c>
      <c r="AH15" s="307">
        <f t="shared" si="12"/>
        <v>23</v>
      </c>
      <c r="AI15" s="304">
        <f t="shared" si="13"/>
        <v>5769704.6290000016</v>
      </c>
      <c r="AJ15" s="237"/>
    </row>
    <row r="16" spans="1:36" x14ac:dyDescent="0.2">
      <c r="A16" s="15" t="s">
        <v>814</v>
      </c>
      <c r="B16" s="304">
        <v>22</v>
      </c>
      <c r="C16" s="305">
        <v>14563.40909090909</v>
      </c>
      <c r="D16" s="305"/>
      <c r="E16" s="305"/>
      <c r="F16" s="305"/>
      <c r="G16" s="305"/>
      <c r="H16" s="305"/>
      <c r="I16" s="305"/>
      <c r="J16" s="305"/>
      <c r="K16" s="305">
        <f t="shared" si="2"/>
        <v>14563.40909090909</v>
      </c>
      <c r="L16" s="305">
        <v>15319.071363636367</v>
      </c>
      <c r="M16" s="305">
        <v>22599.549545454556</v>
      </c>
      <c r="N16" s="306">
        <f t="shared" si="3"/>
        <v>37918.620909090925</v>
      </c>
      <c r="O16" s="305">
        <f t="shared" si="4"/>
        <v>212679.53000000003</v>
      </c>
      <c r="P16" s="307">
        <f t="shared" si="5"/>
        <v>4678949.66</v>
      </c>
      <c r="Q16" s="307">
        <v>33</v>
      </c>
      <c r="R16" s="412">
        <v>14563.40909090909</v>
      </c>
      <c r="S16" s="305"/>
      <c r="T16" s="305"/>
      <c r="U16" s="305"/>
      <c r="V16" s="305"/>
      <c r="W16" s="305"/>
      <c r="X16" s="305"/>
      <c r="Y16" s="305"/>
      <c r="Z16" s="305">
        <f t="shared" si="6"/>
        <v>14563.40909090909</v>
      </c>
      <c r="AA16" s="305">
        <v>15319.071363636367</v>
      </c>
      <c r="AB16" s="305">
        <v>22599.549545454556</v>
      </c>
      <c r="AC16" s="306">
        <f t="shared" si="7"/>
        <v>37918.620909090925</v>
      </c>
      <c r="AD16" s="305">
        <f t="shared" si="8"/>
        <v>212679.53000000003</v>
      </c>
      <c r="AE16" s="307">
        <f t="shared" si="9"/>
        <v>7018424.4900000012</v>
      </c>
      <c r="AF16" s="307">
        <f t="shared" si="10"/>
        <v>-2339474.830000001</v>
      </c>
      <c r="AG16" s="308">
        <f t="shared" si="11"/>
        <v>11</v>
      </c>
      <c r="AH16" s="307">
        <f t="shared" si="12"/>
        <v>33</v>
      </c>
      <c r="AI16" s="304">
        <f t="shared" si="13"/>
        <v>7018424.4900000012</v>
      </c>
      <c r="AJ16" s="237"/>
    </row>
    <row r="17" spans="1:36" x14ac:dyDescent="0.2">
      <c r="A17" s="16" t="s">
        <v>3</v>
      </c>
      <c r="B17" s="297">
        <f>SUM(B18:B25)</f>
        <v>2500</v>
      </c>
      <c r="C17" s="298">
        <f>SUM(C18:C25)</f>
        <v>88722.57498227297</v>
      </c>
      <c r="D17" s="309"/>
      <c r="E17" s="309"/>
      <c r="F17" s="309"/>
      <c r="G17" s="309"/>
      <c r="H17" s="309"/>
      <c r="I17" s="309"/>
      <c r="J17" s="309"/>
      <c r="K17" s="298">
        <f t="shared" ref="K17:R17" si="14">SUM(K18:K25)</f>
        <v>88722.57498227297</v>
      </c>
      <c r="L17" s="298">
        <f t="shared" si="14"/>
        <v>88381.579650684274</v>
      </c>
      <c r="M17" s="298">
        <f t="shared" si="14"/>
        <v>150753.7750543984</v>
      </c>
      <c r="N17" s="299">
        <f t="shared" si="14"/>
        <v>239135.35470508269</v>
      </c>
      <c r="O17" s="298">
        <f t="shared" si="14"/>
        <v>1303806.2544923583</v>
      </c>
      <c r="P17" s="301">
        <f t="shared" si="14"/>
        <v>283614403.99999988</v>
      </c>
      <c r="Q17" s="301">
        <f t="shared" si="14"/>
        <v>2708</v>
      </c>
      <c r="R17" s="300">
        <f t="shared" si="14"/>
        <v>88722.57498227297</v>
      </c>
      <c r="S17" s="309"/>
      <c r="T17" s="309"/>
      <c r="U17" s="309"/>
      <c r="V17" s="309"/>
      <c r="W17" s="309"/>
      <c r="X17" s="309"/>
      <c r="Y17" s="309"/>
      <c r="Z17" s="298">
        <f>SUM(Z18:Z25)</f>
        <v>88722.57498227297</v>
      </c>
      <c r="AA17" s="298">
        <f t="shared" ref="AA17:AB17" si="15">SUM(AA18:AA25)</f>
        <v>88381.579650684274</v>
      </c>
      <c r="AB17" s="298">
        <f t="shared" si="15"/>
        <v>150753.7750543984</v>
      </c>
      <c r="AC17" s="298">
        <f>SUM(AC18:AC25)</f>
        <v>239135.35470508269</v>
      </c>
      <c r="AD17" s="298">
        <f>SUM(AD18:AD25)</f>
        <v>1303806.2544923583</v>
      </c>
      <c r="AE17" s="298">
        <f>SUM(AE18:AE25)</f>
        <v>301996018.94222552</v>
      </c>
      <c r="AF17" s="310"/>
      <c r="AG17" s="311"/>
      <c r="AH17" s="301">
        <f>SUM(AH18:AH25)</f>
        <v>2708</v>
      </c>
      <c r="AI17" s="301">
        <f>SUM(AI18:AI25)</f>
        <v>301996018.94222552</v>
      </c>
      <c r="AJ17" s="237"/>
    </row>
    <row r="18" spans="1:36" x14ac:dyDescent="0.2">
      <c r="A18" s="15" t="s">
        <v>800</v>
      </c>
      <c r="B18" s="304">
        <v>15</v>
      </c>
      <c r="C18" s="305">
        <v>19315.822</v>
      </c>
      <c r="D18" s="305"/>
      <c r="E18" s="305"/>
      <c r="F18" s="305"/>
      <c r="G18" s="305"/>
      <c r="H18" s="305"/>
      <c r="I18" s="305"/>
      <c r="J18" s="305"/>
      <c r="K18" s="305">
        <f t="shared" si="2"/>
        <v>19315.822</v>
      </c>
      <c r="L18" s="305">
        <v>21013.436666666668</v>
      </c>
      <c r="M18" s="305">
        <v>43885.239333333324</v>
      </c>
      <c r="N18" s="306">
        <f t="shared" si="3"/>
        <v>64898.675999999992</v>
      </c>
      <c r="O18" s="305">
        <f t="shared" si="4"/>
        <v>296688.53999999998</v>
      </c>
      <c r="P18" s="307">
        <f t="shared" si="5"/>
        <v>4450328.0999999996</v>
      </c>
      <c r="Q18" s="307">
        <v>13</v>
      </c>
      <c r="R18" s="412">
        <v>19315.822</v>
      </c>
      <c r="S18" s="305"/>
      <c r="T18" s="305"/>
      <c r="U18" s="305"/>
      <c r="V18" s="305"/>
      <c r="W18" s="305"/>
      <c r="X18" s="305"/>
      <c r="Y18" s="305"/>
      <c r="Z18" s="305">
        <f t="shared" ref="Z18:Z25" si="16">SUM(R18:Y18)</f>
        <v>19315.822</v>
      </c>
      <c r="AA18" s="305">
        <v>21013.436666666668</v>
      </c>
      <c r="AB18" s="305">
        <v>43885.239333333324</v>
      </c>
      <c r="AC18" s="306">
        <f t="shared" ref="AC18:AC25" si="17">AA18+AB18</f>
        <v>64898.675999999992</v>
      </c>
      <c r="AD18" s="305">
        <f t="shared" ref="AD18:AD25" si="18">(Z18*12)+AC18</f>
        <v>296688.53999999998</v>
      </c>
      <c r="AE18" s="307">
        <f t="shared" ref="AE18:AE25" si="19">Q18*AD18</f>
        <v>3856951.0199999996</v>
      </c>
      <c r="AF18" s="307">
        <f t="shared" ref="AF18:AF25" si="20">P18-AE18</f>
        <v>593377.08000000007</v>
      </c>
      <c r="AG18" s="308">
        <f t="shared" ref="AG18:AG25" si="21">Q18-B18</f>
        <v>-2</v>
      </c>
      <c r="AH18" s="307">
        <f t="shared" ref="AH18:AH25" si="22">Q18</f>
        <v>13</v>
      </c>
      <c r="AI18" s="304">
        <f t="shared" ref="AI18:AI25" si="23">AE18</f>
        <v>3856951.0199999996</v>
      </c>
      <c r="AJ18" s="237"/>
    </row>
    <row r="19" spans="1:36" x14ac:dyDescent="0.2">
      <c r="A19" s="15" t="s">
        <v>801</v>
      </c>
      <c r="B19" s="304">
        <v>34</v>
      </c>
      <c r="C19" s="305">
        <v>14968.529705882351</v>
      </c>
      <c r="D19" s="305"/>
      <c r="E19" s="305"/>
      <c r="F19" s="305"/>
      <c r="G19" s="305"/>
      <c r="H19" s="305"/>
      <c r="I19" s="305"/>
      <c r="J19" s="305"/>
      <c r="K19" s="305">
        <f t="shared" si="2"/>
        <v>14968.529705882351</v>
      </c>
      <c r="L19" s="305">
        <v>16282.776764705883</v>
      </c>
      <c r="M19" s="305">
        <v>24340.792647058832</v>
      </c>
      <c r="N19" s="306">
        <f t="shared" si="3"/>
        <v>40623.569411764714</v>
      </c>
      <c r="O19" s="305">
        <f t="shared" si="4"/>
        <v>220245.92588235292</v>
      </c>
      <c r="P19" s="307">
        <f t="shared" si="5"/>
        <v>7488361.4799999995</v>
      </c>
      <c r="Q19" s="307">
        <v>34</v>
      </c>
      <c r="R19" s="412">
        <v>14968.529705882351</v>
      </c>
      <c r="S19" s="305"/>
      <c r="T19" s="305"/>
      <c r="U19" s="305"/>
      <c r="V19" s="305"/>
      <c r="W19" s="305"/>
      <c r="X19" s="305"/>
      <c r="Y19" s="305"/>
      <c r="Z19" s="305">
        <f t="shared" si="16"/>
        <v>14968.529705882351</v>
      </c>
      <c r="AA19" s="305">
        <v>16282.776764705883</v>
      </c>
      <c r="AB19" s="305">
        <v>24340.792647058832</v>
      </c>
      <c r="AC19" s="306">
        <f t="shared" si="17"/>
        <v>40623.569411764714</v>
      </c>
      <c r="AD19" s="305">
        <f t="shared" si="18"/>
        <v>220245.92588235292</v>
      </c>
      <c r="AE19" s="307">
        <f t="shared" si="19"/>
        <v>7488361.4799999995</v>
      </c>
      <c r="AF19" s="307">
        <f t="shared" si="20"/>
        <v>0</v>
      </c>
      <c r="AG19" s="308">
        <f t="shared" si="21"/>
        <v>0</v>
      </c>
      <c r="AH19" s="307">
        <f t="shared" si="22"/>
        <v>34</v>
      </c>
      <c r="AI19" s="304">
        <f t="shared" si="23"/>
        <v>7488361.4799999995</v>
      </c>
      <c r="AJ19" s="237"/>
    </row>
    <row r="20" spans="1:36" x14ac:dyDescent="0.2">
      <c r="A20" s="15" t="s">
        <v>802</v>
      </c>
      <c r="B20" s="304">
        <v>66</v>
      </c>
      <c r="C20" s="305">
        <v>12236.156363636361</v>
      </c>
      <c r="D20" s="305"/>
      <c r="E20" s="305"/>
      <c r="F20" s="305"/>
      <c r="G20" s="305"/>
      <c r="H20" s="305"/>
      <c r="I20" s="305"/>
      <c r="J20" s="305"/>
      <c r="K20" s="305">
        <f t="shared" si="2"/>
        <v>12236.156363636361</v>
      </c>
      <c r="L20" s="305">
        <v>10962.609090909091</v>
      </c>
      <c r="M20" s="305">
        <v>18712.083333333343</v>
      </c>
      <c r="N20" s="306">
        <f t="shared" si="3"/>
        <v>29674.692424242436</v>
      </c>
      <c r="O20" s="305">
        <f t="shared" si="4"/>
        <v>176508.56878787879</v>
      </c>
      <c r="P20" s="307">
        <f t="shared" si="5"/>
        <v>11649565.539999999</v>
      </c>
      <c r="Q20" s="307">
        <v>66</v>
      </c>
      <c r="R20" s="412">
        <v>12236.156363636361</v>
      </c>
      <c r="S20" s="305"/>
      <c r="T20" s="305"/>
      <c r="U20" s="305"/>
      <c r="V20" s="305"/>
      <c r="W20" s="305"/>
      <c r="X20" s="305"/>
      <c r="Y20" s="305"/>
      <c r="Z20" s="305">
        <f t="shared" si="16"/>
        <v>12236.156363636361</v>
      </c>
      <c r="AA20" s="305">
        <v>10962.609090909091</v>
      </c>
      <c r="AB20" s="305">
        <v>18712.083333333343</v>
      </c>
      <c r="AC20" s="306">
        <f t="shared" si="17"/>
        <v>29674.692424242436</v>
      </c>
      <c r="AD20" s="305">
        <f t="shared" si="18"/>
        <v>176508.56878787879</v>
      </c>
      <c r="AE20" s="307">
        <f t="shared" si="19"/>
        <v>11649565.539999999</v>
      </c>
      <c r="AF20" s="307">
        <f t="shared" si="20"/>
        <v>0</v>
      </c>
      <c r="AG20" s="308">
        <f t="shared" si="21"/>
        <v>0</v>
      </c>
      <c r="AH20" s="307">
        <f t="shared" si="22"/>
        <v>66</v>
      </c>
      <c r="AI20" s="304">
        <f t="shared" si="23"/>
        <v>11649565.539999999</v>
      </c>
      <c r="AJ20" s="237"/>
    </row>
    <row r="21" spans="1:36" x14ac:dyDescent="0.2">
      <c r="A21" s="15" t="s">
        <v>803</v>
      </c>
      <c r="B21" s="304">
        <v>137</v>
      </c>
      <c r="C21" s="305">
        <v>10734.859635036495</v>
      </c>
      <c r="D21" s="305"/>
      <c r="E21" s="305"/>
      <c r="F21" s="305"/>
      <c r="G21" s="305"/>
      <c r="H21" s="305"/>
      <c r="I21" s="305"/>
      <c r="J21" s="305"/>
      <c r="K21" s="305">
        <f t="shared" si="2"/>
        <v>10734.859635036495</v>
      </c>
      <c r="L21" s="305">
        <v>8087.4356934306634</v>
      </c>
      <c r="M21" s="305">
        <v>12738.786058394156</v>
      </c>
      <c r="N21" s="306">
        <f t="shared" si="3"/>
        <v>20826.221751824822</v>
      </c>
      <c r="O21" s="305">
        <f t="shared" si="4"/>
        <v>149644.53737226274</v>
      </c>
      <c r="P21" s="307">
        <f t="shared" si="5"/>
        <v>20501301.619999997</v>
      </c>
      <c r="Q21" s="307">
        <v>134</v>
      </c>
      <c r="R21" s="412">
        <v>10734.859635036495</v>
      </c>
      <c r="S21" s="305"/>
      <c r="T21" s="305"/>
      <c r="U21" s="305"/>
      <c r="V21" s="305"/>
      <c r="W21" s="305"/>
      <c r="X21" s="305"/>
      <c r="Y21" s="305"/>
      <c r="Z21" s="305">
        <f t="shared" si="16"/>
        <v>10734.859635036495</v>
      </c>
      <c r="AA21" s="305">
        <v>8087.4356934306634</v>
      </c>
      <c r="AB21" s="305">
        <v>12738.786058394156</v>
      </c>
      <c r="AC21" s="306">
        <f t="shared" si="17"/>
        <v>20826.221751824822</v>
      </c>
      <c r="AD21" s="305">
        <f t="shared" si="18"/>
        <v>149644.53737226274</v>
      </c>
      <c r="AE21" s="307">
        <f t="shared" si="19"/>
        <v>20052368.007883206</v>
      </c>
      <c r="AF21" s="307">
        <f t="shared" si="20"/>
        <v>448933.61211679131</v>
      </c>
      <c r="AG21" s="308">
        <f t="shared" si="21"/>
        <v>-3</v>
      </c>
      <c r="AH21" s="307">
        <f t="shared" si="22"/>
        <v>134</v>
      </c>
      <c r="AI21" s="304">
        <f t="shared" si="23"/>
        <v>20052368.007883206</v>
      </c>
      <c r="AJ21" s="237"/>
    </row>
    <row r="22" spans="1:36" x14ac:dyDescent="0.2">
      <c r="A22" s="15" t="s">
        <v>805</v>
      </c>
      <c r="B22" s="304">
        <v>311</v>
      </c>
      <c r="C22" s="305">
        <v>9609.758842443729</v>
      </c>
      <c r="D22" s="305"/>
      <c r="E22" s="305"/>
      <c r="F22" s="305"/>
      <c r="G22" s="305"/>
      <c r="H22" s="305"/>
      <c r="I22" s="305"/>
      <c r="J22" s="305"/>
      <c r="K22" s="305">
        <f t="shared" si="2"/>
        <v>9609.758842443729</v>
      </c>
      <c r="L22" s="305">
        <v>8412.4958199356879</v>
      </c>
      <c r="M22" s="305">
        <v>15128.476591639823</v>
      </c>
      <c r="N22" s="306">
        <f t="shared" si="3"/>
        <v>23540.972411575509</v>
      </c>
      <c r="O22" s="305">
        <f t="shared" si="4"/>
        <v>138858.07852090028</v>
      </c>
      <c r="P22" s="307">
        <f t="shared" si="5"/>
        <v>43184862.419999987</v>
      </c>
      <c r="Q22" s="307">
        <v>307</v>
      </c>
      <c r="R22" s="412">
        <v>9609.758842443729</v>
      </c>
      <c r="S22" s="305"/>
      <c r="T22" s="305"/>
      <c r="U22" s="305"/>
      <c r="V22" s="305"/>
      <c r="W22" s="305"/>
      <c r="X22" s="305"/>
      <c r="Y22" s="305"/>
      <c r="Z22" s="305">
        <f t="shared" si="16"/>
        <v>9609.758842443729</v>
      </c>
      <c r="AA22" s="305">
        <v>8412.4958199356879</v>
      </c>
      <c r="AB22" s="305">
        <v>15128.476591639823</v>
      </c>
      <c r="AC22" s="306">
        <f t="shared" si="17"/>
        <v>23540.972411575509</v>
      </c>
      <c r="AD22" s="305">
        <f t="shared" si="18"/>
        <v>138858.07852090028</v>
      </c>
      <c r="AE22" s="307">
        <f t="shared" si="19"/>
        <v>42629430.105916388</v>
      </c>
      <c r="AF22" s="307">
        <f t="shared" si="20"/>
        <v>555432.31408359855</v>
      </c>
      <c r="AG22" s="308">
        <f t="shared" si="21"/>
        <v>-4</v>
      </c>
      <c r="AH22" s="307">
        <f t="shared" si="22"/>
        <v>307</v>
      </c>
      <c r="AI22" s="304">
        <f t="shared" si="23"/>
        <v>42629430.105916388</v>
      </c>
      <c r="AJ22" s="237"/>
    </row>
    <row r="23" spans="1:36" x14ac:dyDescent="0.2">
      <c r="A23" s="15" t="s">
        <v>804</v>
      </c>
      <c r="B23" s="304">
        <v>273</v>
      </c>
      <c r="C23" s="305">
        <v>8446.9368131868123</v>
      </c>
      <c r="D23" s="305"/>
      <c r="E23" s="305"/>
      <c r="F23" s="305"/>
      <c r="G23" s="305"/>
      <c r="H23" s="305"/>
      <c r="I23" s="305"/>
      <c r="J23" s="305"/>
      <c r="K23" s="305">
        <f t="shared" si="2"/>
        <v>8446.9368131868123</v>
      </c>
      <c r="L23" s="305">
        <v>7321.1375091575228</v>
      </c>
      <c r="M23" s="305">
        <v>12445.654102564087</v>
      </c>
      <c r="N23" s="306">
        <f t="shared" si="3"/>
        <v>19766.791611721608</v>
      </c>
      <c r="O23" s="305">
        <f t="shared" si="4"/>
        <v>121130.03336996336</v>
      </c>
      <c r="P23" s="307">
        <f t="shared" si="5"/>
        <v>33068499.109999999</v>
      </c>
      <c r="Q23" s="307">
        <v>265</v>
      </c>
      <c r="R23" s="412">
        <v>8446.9368131868123</v>
      </c>
      <c r="S23" s="305"/>
      <c r="T23" s="305"/>
      <c r="U23" s="305"/>
      <c r="V23" s="305"/>
      <c r="W23" s="305"/>
      <c r="X23" s="305"/>
      <c r="Y23" s="305"/>
      <c r="Z23" s="305">
        <f t="shared" si="16"/>
        <v>8446.9368131868123</v>
      </c>
      <c r="AA23" s="305">
        <v>7321.1375091575228</v>
      </c>
      <c r="AB23" s="305">
        <v>12445.654102564087</v>
      </c>
      <c r="AC23" s="306">
        <f t="shared" si="17"/>
        <v>19766.791611721608</v>
      </c>
      <c r="AD23" s="305">
        <f t="shared" si="18"/>
        <v>121130.03336996336</v>
      </c>
      <c r="AE23" s="307">
        <f t="shared" si="19"/>
        <v>32099458.843040291</v>
      </c>
      <c r="AF23" s="307">
        <f t="shared" si="20"/>
        <v>969040.26695970818</v>
      </c>
      <c r="AG23" s="308">
        <f t="shared" si="21"/>
        <v>-8</v>
      </c>
      <c r="AH23" s="307">
        <f t="shared" si="22"/>
        <v>265</v>
      </c>
      <c r="AI23" s="304">
        <f t="shared" si="23"/>
        <v>32099458.843040291</v>
      </c>
      <c r="AJ23" s="237"/>
    </row>
    <row r="24" spans="1:36" x14ac:dyDescent="0.2">
      <c r="A24" s="15" t="s">
        <v>806</v>
      </c>
      <c r="B24" s="304">
        <v>561</v>
      </c>
      <c r="C24" s="305">
        <v>7347.0005704099831</v>
      </c>
      <c r="D24" s="305"/>
      <c r="E24" s="305"/>
      <c r="F24" s="305"/>
      <c r="G24" s="305"/>
      <c r="H24" s="305"/>
      <c r="I24" s="305"/>
      <c r="J24" s="305"/>
      <c r="K24" s="305">
        <f t="shared" si="2"/>
        <v>7347.0005704099831</v>
      </c>
      <c r="L24" s="305">
        <v>7587.0662745097852</v>
      </c>
      <c r="M24" s="305">
        <v>11507.844955436647</v>
      </c>
      <c r="N24" s="306">
        <f t="shared" si="3"/>
        <v>19094.911229946432</v>
      </c>
      <c r="O24" s="305">
        <f t="shared" si="4"/>
        <v>107258.91807486623</v>
      </c>
      <c r="P24" s="307">
        <f t="shared" si="5"/>
        <v>60172253.039999954</v>
      </c>
      <c r="Q24" s="307">
        <v>555</v>
      </c>
      <c r="R24" s="412">
        <v>7347.0005704099831</v>
      </c>
      <c r="S24" s="305"/>
      <c r="T24" s="305"/>
      <c r="U24" s="305"/>
      <c r="V24" s="305"/>
      <c r="W24" s="305"/>
      <c r="X24" s="305"/>
      <c r="Y24" s="305"/>
      <c r="Z24" s="305">
        <f t="shared" si="16"/>
        <v>7347.0005704099831</v>
      </c>
      <c r="AA24" s="305">
        <v>7587.0662745097852</v>
      </c>
      <c r="AB24" s="305">
        <v>11507.844955436647</v>
      </c>
      <c r="AC24" s="306">
        <f t="shared" si="17"/>
        <v>19094.911229946432</v>
      </c>
      <c r="AD24" s="305">
        <f t="shared" si="18"/>
        <v>107258.91807486623</v>
      </c>
      <c r="AE24" s="307">
        <f t="shared" si="19"/>
        <v>59528699.531550758</v>
      </c>
      <c r="AF24" s="307">
        <f t="shared" si="20"/>
        <v>643553.50844919682</v>
      </c>
      <c r="AG24" s="308">
        <f t="shared" si="21"/>
        <v>-6</v>
      </c>
      <c r="AH24" s="307">
        <f t="shared" si="22"/>
        <v>555</v>
      </c>
      <c r="AI24" s="304">
        <f t="shared" si="23"/>
        <v>59528699.531550758</v>
      </c>
      <c r="AJ24" s="237"/>
    </row>
    <row r="25" spans="1:36" x14ac:dyDescent="0.2">
      <c r="A25" s="15" t="s">
        <v>807</v>
      </c>
      <c r="B25" s="304">
        <v>1103</v>
      </c>
      <c r="C25" s="305">
        <v>6063.5110516772438</v>
      </c>
      <c r="D25" s="305"/>
      <c r="E25" s="305"/>
      <c r="F25" s="305"/>
      <c r="G25" s="305"/>
      <c r="H25" s="305"/>
      <c r="I25" s="305"/>
      <c r="J25" s="305"/>
      <c r="K25" s="305">
        <f t="shared" si="2"/>
        <v>6063.5110516772438</v>
      </c>
      <c r="L25" s="305">
        <v>8714.6218313689806</v>
      </c>
      <c r="M25" s="305">
        <v>11994.898032638186</v>
      </c>
      <c r="N25" s="306">
        <f t="shared" si="3"/>
        <v>20709.519864007169</v>
      </c>
      <c r="O25" s="305">
        <f t="shared" si="4"/>
        <v>93471.652484134102</v>
      </c>
      <c r="P25" s="307">
        <f t="shared" si="5"/>
        <v>103099232.68999991</v>
      </c>
      <c r="Q25" s="307">
        <v>1334</v>
      </c>
      <c r="R25" s="412">
        <v>6063.5110516772438</v>
      </c>
      <c r="S25" s="305"/>
      <c r="T25" s="305"/>
      <c r="U25" s="305"/>
      <c r="V25" s="305"/>
      <c r="W25" s="305"/>
      <c r="X25" s="305"/>
      <c r="Y25" s="305"/>
      <c r="Z25" s="305">
        <f t="shared" si="16"/>
        <v>6063.5110516772438</v>
      </c>
      <c r="AA25" s="305">
        <v>8714.6218313689806</v>
      </c>
      <c r="AB25" s="305">
        <v>11994.898032638186</v>
      </c>
      <c r="AC25" s="306">
        <f t="shared" si="17"/>
        <v>20709.519864007169</v>
      </c>
      <c r="AD25" s="305">
        <f t="shared" si="18"/>
        <v>93471.652484134102</v>
      </c>
      <c r="AE25" s="307">
        <f t="shared" si="19"/>
        <v>124691184.41383488</v>
      </c>
      <c r="AF25" s="307">
        <f t="shared" si="20"/>
        <v>-21591951.723834977</v>
      </c>
      <c r="AG25" s="308">
        <f t="shared" si="21"/>
        <v>231</v>
      </c>
      <c r="AH25" s="307">
        <f t="shared" si="22"/>
        <v>1334</v>
      </c>
      <c r="AI25" s="304">
        <f t="shared" si="23"/>
        <v>124691184.41383488</v>
      </c>
      <c r="AJ25" s="237"/>
    </row>
    <row r="26" spans="1:36" x14ac:dyDescent="0.2">
      <c r="A26" s="16" t="s">
        <v>799</v>
      </c>
      <c r="B26" s="297">
        <f>SUM(B27:B32)</f>
        <v>346</v>
      </c>
      <c r="C26" s="298">
        <f>SUM(C27:C32)</f>
        <v>21126.40444377462</v>
      </c>
      <c r="D26" s="309"/>
      <c r="E26" s="309"/>
      <c r="F26" s="309"/>
      <c r="G26" s="309"/>
      <c r="H26" s="309"/>
      <c r="I26" s="309"/>
      <c r="J26" s="309"/>
      <c r="K26" s="298">
        <f t="shared" ref="K26:R26" si="24">SUM(K27:K32)</f>
        <v>21126.40444377462</v>
      </c>
      <c r="L26" s="298">
        <f t="shared" si="24"/>
        <v>25084.587536619743</v>
      </c>
      <c r="M26" s="298">
        <f t="shared" si="24"/>
        <v>40799.627810235237</v>
      </c>
      <c r="N26" s="299">
        <f t="shared" si="24"/>
        <v>65884.21534685498</v>
      </c>
      <c r="O26" s="298">
        <f t="shared" si="24"/>
        <v>319401.06867215043</v>
      </c>
      <c r="P26" s="301">
        <f t="shared" si="24"/>
        <v>21541677.570000011</v>
      </c>
      <c r="Q26" s="301">
        <f t="shared" si="24"/>
        <v>342</v>
      </c>
      <c r="R26" s="300">
        <f t="shared" si="24"/>
        <v>21126.40444377462</v>
      </c>
      <c r="S26" s="309"/>
      <c r="T26" s="309"/>
      <c r="U26" s="309"/>
      <c r="V26" s="309"/>
      <c r="W26" s="309"/>
      <c r="X26" s="309"/>
      <c r="Y26" s="309"/>
      <c r="Z26" s="298">
        <f>SUM(Z27:Z32)</f>
        <v>21126.40444377462</v>
      </c>
      <c r="AA26" s="298">
        <f t="shared" ref="AA26:AB26" si="25">SUM(AA27:AA32)</f>
        <v>25084.587536619743</v>
      </c>
      <c r="AB26" s="298">
        <f t="shared" si="25"/>
        <v>40799.627810235237</v>
      </c>
      <c r="AC26" s="732">
        <f>SUM(AC27:AC32)</f>
        <v>65884.21534685498</v>
      </c>
      <c r="AD26" s="300">
        <f>SUM(AD27:AD32)</f>
        <v>319401.06867215043</v>
      </c>
      <c r="AE26" s="301">
        <f>SUM(AE27:AE32)</f>
        <v>21338880.557993509</v>
      </c>
      <c r="AF26" s="301">
        <f>SUM(AF27:AF32)</f>
        <v>202797.01200649876</v>
      </c>
      <c r="AG26" s="311"/>
      <c r="AH26" s="301">
        <f>SUM(AH27:AH32)</f>
        <v>342</v>
      </c>
      <c r="AI26" s="301">
        <f>SUM(AI27:AI32)</f>
        <v>21338880.557993509</v>
      </c>
      <c r="AJ26" s="237"/>
    </row>
    <row r="27" spans="1:36" x14ac:dyDescent="0.2">
      <c r="A27" s="15" t="s">
        <v>798</v>
      </c>
      <c r="B27" s="304">
        <v>139</v>
      </c>
      <c r="C27" s="305">
        <v>4896.6161151079141</v>
      </c>
      <c r="D27" s="305"/>
      <c r="E27" s="305"/>
      <c r="F27" s="305"/>
      <c r="G27" s="305"/>
      <c r="H27" s="305"/>
      <c r="I27" s="305"/>
      <c r="J27" s="305"/>
      <c r="K27" s="305">
        <f t="shared" si="2"/>
        <v>4896.6161151079141</v>
      </c>
      <c r="L27" s="305">
        <v>5722.6575539568375</v>
      </c>
      <c r="M27" s="305">
        <v>10424.986762589953</v>
      </c>
      <c r="N27" s="306">
        <f t="shared" si="3"/>
        <v>16147.64431654679</v>
      </c>
      <c r="O27" s="305">
        <f t="shared" si="4"/>
        <v>74907.037697841763</v>
      </c>
      <c r="P27" s="307">
        <f t="shared" si="5"/>
        <v>10412078.240000006</v>
      </c>
      <c r="Q27" s="307">
        <v>137</v>
      </c>
      <c r="R27" s="412">
        <v>4896.6161151079141</v>
      </c>
      <c r="S27" s="305"/>
      <c r="T27" s="305"/>
      <c r="U27" s="305"/>
      <c r="V27" s="305"/>
      <c r="W27" s="305"/>
      <c r="X27" s="305"/>
      <c r="Y27" s="305"/>
      <c r="Z27" s="312">
        <f t="shared" ref="Z27:Z32" si="26">SUM(R27:Y27)</f>
        <v>4896.6161151079141</v>
      </c>
      <c r="AA27" s="305">
        <v>5722.6575539568375</v>
      </c>
      <c r="AB27" s="305">
        <v>10424.986762589953</v>
      </c>
      <c r="AC27" s="306">
        <f t="shared" ref="AC27:AC32" si="27">AA27+AB27</f>
        <v>16147.64431654679</v>
      </c>
      <c r="AD27" s="305">
        <f t="shared" ref="AD27:AD32" si="28">(Z27*12)+AC27</f>
        <v>74907.037697841763</v>
      </c>
      <c r="AE27" s="307">
        <f t="shared" ref="AE27:AE32" si="29">Q27*AD27</f>
        <v>10262264.164604321</v>
      </c>
      <c r="AF27" s="307">
        <f t="shared" ref="AF27:AF32" si="30">P27-AE27</f>
        <v>149814.07539568469</v>
      </c>
      <c r="AG27" s="308">
        <f t="shared" ref="AG27:AG32" si="31">Q27-B27</f>
        <v>-2</v>
      </c>
      <c r="AH27" s="307">
        <f t="shared" ref="AH27:AH32" si="32">Q27</f>
        <v>137</v>
      </c>
      <c r="AI27" s="304">
        <f t="shared" ref="AI27:AI32" si="33">AE27</f>
        <v>10262264.164604321</v>
      </c>
      <c r="AJ27" s="237"/>
    </row>
    <row r="28" spans="1:36" x14ac:dyDescent="0.2">
      <c r="A28" s="15" t="s">
        <v>797</v>
      </c>
      <c r="B28" s="304">
        <v>73</v>
      </c>
      <c r="C28" s="305">
        <v>4138.7945205479455</v>
      </c>
      <c r="D28" s="305"/>
      <c r="E28" s="305"/>
      <c r="F28" s="305"/>
      <c r="G28" s="305"/>
      <c r="H28" s="305"/>
      <c r="I28" s="305"/>
      <c r="J28" s="305"/>
      <c r="K28" s="305">
        <f t="shared" si="2"/>
        <v>4138.7945205479455</v>
      </c>
      <c r="L28" s="305">
        <v>4927.2816438356176</v>
      </c>
      <c r="M28" s="305">
        <v>6232.0016438356288</v>
      </c>
      <c r="N28" s="306">
        <f t="shared" si="3"/>
        <v>11159.283287671245</v>
      </c>
      <c r="O28" s="305">
        <f t="shared" si="4"/>
        <v>60824.817534246598</v>
      </c>
      <c r="P28" s="307">
        <f t="shared" si="5"/>
        <v>4440211.6800000016</v>
      </c>
      <c r="Q28" s="307">
        <v>75</v>
      </c>
      <c r="R28" s="412">
        <v>4138.7945205479455</v>
      </c>
      <c r="S28" s="305"/>
      <c r="T28" s="305"/>
      <c r="U28" s="305"/>
      <c r="V28" s="305"/>
      <c r="W28" s="305"/>
      <c r="X28" s="305"/>
      <c r="Y28" s="305"/>
      <c r="Z28" s="312">
        <f t="shared" si="26"/>
        <v>4138.7945205479455</v>
      </c>
      <c r="AA28" s="305">
        <v>4927.2816438356176</v>
      </c>
      <c r="AB28" s="305">
        <v>6232.0016438356288</v>
      </c>
      <c r="AC28" s="306">
        <f t="shared" si="27"/>
        <v>11159.283287671245</v>
      </c>
      <c r="AD28" s="305">
        <f t="shared" si="28"/>
        <v>60824.817534246598</v>
      </c>
      <c r="AE28" s="307">
        <f t="shared" si="29"/>
        <v>4561861.3150684945</v>
      </c>
      <c r="AF28" s="307">
        <f t="shared" si="30"/>
        <v>-121649.63506849296</v>
      </c>
      <c r="AG28" s="308">
        <f t="shared" si="31"/>
        <v>2</v>
      </c>
      <c r="AH28" s="307">
        <f t="shared" si="32"/>
        <v>75</v>
      </c>
      <c r="AI28" s="304">
        <f t="shared" si="33"/>
        <v>4561861.3150684945</v>
      </c>
      <c r="AJ28" s="237"/>
    </row>
    <row r="29" spans="1:36" x14ac:dyDescent="0.2">
      <c r="A29" s="15" t="s">
        <v>796</v>
      </c>
      <c r="B29" s="304">
        <v>47</v>
      </c>
      <c r="C29" s="305">
        <v>3967.9438297872343</v>
      </c>
      <c r="D29" s="305"/>
      <c r="E29" s="305"/>
      <c r="F29" s="305"/>
      <c r="G29" s="305"/>
      <c r="H29" s="305"/>
      <c r="I29" s="305"/>
      <c r="J29" s="305"/>
      <c r="K29" s="305">
        <f t="shared" si="2"/>
        <v>3967.9438297872343</v>
      </c>
      <c r="L29" s="305">
        <v>4580.2174468085086</v>
      </c>
      <c r="M29" s="305">
        <v>7788.8502127659594</v>
      </c>
      <c r="N29" s="306">
        <f t="shared" si="3"/>
        <v>12369.067659574468</v>
      </c>
      <c r="O29" s="305">
        <f t="shared" si="4"/>
        <v>59984.393617021276</v>
      </c>
      <c r="P29" s="307">
        <f t="shared" si="5"/>
        <v>2819266.5</v>
      </c>
      <c r="Q29" s="307">
        <v>47</v>
      </c>
      <c r="R29" s="412">
        <v>3967.9438297872343</v>
      </c>
      <c r="S29" s="305"/>
      <c r="T29" s="305"/>
      <c r="U29" s="305"/>
      <c r="V29" s="305"/>
      <c r="W29" s="305"/>
      <c r="X29" s="305"/>
      <c r="Y29" s="305"/>
      <c r="Z29" s="312">
        <f t="shared" si="26"/>
        <v>3967.9438297872343</v>
      </c>
      <c r="AA29" s="305">
        <v>4580.2174468085086</v>
      </c>
      <c r="AB29" s="305">
        <v>7788.8502127659594</v>
      </c>
      <c r="AC29" s="306">
        <f t="shared" si="27"/>
        <v>12369.067659574468</v>
      </c>
      <c r="AD29" s="305">
        <f t="shared" si="28"/>
        <v>59984.393617021276</v>
      </c>
      <c r="AE29" s="307">
        <f t="shared" si="29"/>
        <v>2819266.5</v>
      </c>
      <c r="AF29" s="307">
        <f t="shared" si="30"/>
        <v>0</v>
      </c>
      <c r="AG29" s="308">
        <f t="shared" si="31"/>
        <v>0</v>
      </c>
      <c r="AH29" s="307">
        <f t="shared" si="32"/>
        <v>47</v>
      </c>
      <c r="AI29" s="304">
        <f t="shared" si="33"/>
        <v>2819266.5</v>
      </c>
      <c r="AJ29" s="237"/>
    </row>
    <row r="30" spans="1:36" x14ac:dyDescent="0.2">
      <c r="A30" s="15" t="s">
        <v>795</v>
      </c>
      <c r="B30" s="304">
        <v>71</v>
      </c>
      <c r="C30" s="305">
        <v>3038.8169014084506</v>
      </c>
      <c r="D30" s="305"/>
      <c r="E30" s="305"/>
      <c r="F30" s="305"/>
      <c r="G30" s="305"/>
      <c r="H30" s="305"/>
      <c r="I30" s="305"/>
      <c r="J30" s="305"/>
      <c r="K30" s="305">
        <f t="shared" si="2"/>
        <v>3038.8169014084506</v>
      </c>
      <c r="L30" s="305">
        <v>3765.7642253521121</v>
      </c>
      <c r="M30" s="305">
        <v>4220.9109859154933</v>
      </c>
      <c r="N30" s="306">
        <f t="shared" si="3"/>
        <v>7986.6752112676058</v>
      </c>
      <c r="O30" s="305">
        <f t="shared" si="4"/>
        <v>44452.478028169011</v>
      </c>
      <c r="P30" s="307">
        <f t="shared" si="5"/>
        <v>3156125.94</v>
      </c>
      <c r="Q30" s="307">
        <v>66</v>
      </c>
      <c r="R30" s="412">
        <v>3038.8169014084506</v>
      </c>
      <c r="S30" s="305"/>
      <c r="T30" s="305"/>
      <c r="U30" s="305"/>
      <c r="V30" s="305"/>
      <c r="W30" s="305"/>
      <c r="X30" s="305"/>
      <c r="Y30" s="305"/>
      <c r="Z30" s="312">
        <f t="shared" si="26"/>
        <v>3038.8169014084506</v>
      </c>
      <c r="AA30" s="305">
        <v>3765.7642253521121</v>
      </c>
      <c r="AB30" s="305">
        <v>4220.9109859154933</v>
      </c>
      <c r="AC30" s="306">
        <f t="shared" si="27"/>
        <v>7986.6752112676058</v>
      </c>
      <c r="AD30" s="305">
        <f t="shared" si="28"/>
        <v>44452.478028169011</v>
      </c>
      <c r="AE30" s="307">
        <f t="shared" si="29"/>
        <v>2933863.5498591545</v>
      </c>
      <c r="AF30" s="307">
        <f t="shared" si="30"/>
        <v>222262.39014084544</v>
      </c>
      <c r="AG30" s="308">
        <f>Q30-B30</f>
        <v>-5</v>
      </c>
      <c r="AH30" s="307">
        <f t="shared" si="32"/>
        <v>66</v>
      </c>
      <c r="AI30" s="304">
        <f t="shared" si="33"/>
        <v>2933863.5498591545</v>
      </c>
      <c r="AJ30" s="237"/>
    </row>
    <row r="31" spans="1:36" x14ac:dyDescent="0.2">
      <c r="A31" s="15" t="s">
        <v>794</v>
      </c>
      <c r="B31" s="304">
        <v>13</v>
      </c>
      <c r="C31" s="305">
        <v>2953.2330769230762</v>
      </c>
      <c r="D31" s="305"/>
      <c r="E31" s="305"/>
      <c r="F31" s="305"/>
      <c r="G31" s="305"/>
      <c r="H31" s="305"/>
      <c r="I31" s="305"/>
      <c r="J31" s="305"/>
      <c r="K31" s="305">
        <f t="shared" si="2"/>
        <v>2953.2330769230762</v>
      </c>
      <c r="L31" s="305">
        <v>3422.1299999999997</v>
      </c>
      <c r="M31" s="305">
        <v>8768.8915384615393</v>
      </c>
      <c r="N31" s="306">
        <f t="shared" si="3"/>
        <v>12191.021538461539</v>
      </c>
      <c r="O31" s="305">
        <f t="shared" si="4"/>
        <v>47629.818461538453</v>
      </c>
      <c r="P31" s="307">
        <f t="shared" si="5"/>
        <v>619187.6399999999</v>
      </c>
      <c r="Q31" s="307">
        <v>14</v>
      </c>
      <c r="R31" s="412">
        <v>2953.2330769230762</v>
      </c>
      <c r="S31" s="305"/>
      <c r="T31" s="305"/>
      <c r="U31" s="305"/>
      <c r="V31" s="305"/>
      <c r="W31" s="305"/>
      <c r="X31" s="305"/>
      <c r="Y31" s="305"/>
      <c r="Z31" s="312">
        <f t="shared" si="26"/>
        <v>2953.2330769230762</v>
      </c>
      <c r="AA31" s="305">
        <v>3422.1299999999997</v>
      </c>
      <c r="AB31" s="305">
        <v>8768.8915384615393</v>
      </c>
      <c r="AC31" s="306">
        <f t="shared" si="27"/>
        <v>12191.021538461539</v>
      </c>
      <c r="AD31" s="305">
        <f t="shared" si="28"/>
        <v>47629.818461538453</v>
      </c>
      <c r="AE31" s="307">
        <f t="shared" si="29"/>
        <v>666817.45846153831</v>
      </c>
      <c r="AF31" s="307">
        <f t="shared" si="30"/>
        <v>-47629.818461538409</v>
      </c>
      <c r="AG31" s="308">
        <f t="shared" si="31"/>
        <v>1</v>
      </c>
      <c r="AH31" s="307">
        <f t="shared" si="32"/>
        <v>14</v>
      </c>
      <c r="AI31" s="304">
        <f t="shared" si="33"/>
        <v>666817.45846153831</v>
      </c>
      <c r="AJ31" s="237"/>
    </row>
    <row r="32" spans="1:36" x14ac:dyDescent="0.2">
      <c r="A32" s="733" t="s">
        <v>793</v>
      </c>
      <c r="B32" s="734">
        <v>3</v>
      </c>
      <c r="C32" s="316">
        <v>2131</v>
      </c>
      <c r="D32" s="316"/>
      <c r="E32" s="316"/>
      <c r="F32" s="316"/>
      <c r="G32" s="316"/>
      <c r="H32" s="316"/>
      <c r="I32" s="316"/>
      <c r="J32" s="316"/>
      <c r="K32" s="316">
        <f t="shared" si="2"/>
        <v>2131</v>
      </c>
      <c r="L32" s="316">
        <v>2666.5366666666669</v>
      </c>
      <c r="M32" s="316">
        <v>3363.9866666666671</v>
      </c>
      <c r="N32" s="313">
        <f t="shared" si="3"/>
        <v>6030.5233333333344</v>
      </c>
      <c r="O32" s="314">
        <f t="shared" si="4"/>
        <v>31602.523333333334</v>
      </c>
      <c r="P32" s="313">
        <f t="shared" si="5"/>
        <v>94807.57</v>
      </c>
      <c r="Q32" s="317">
        <v>3</v>
      </c>
      <c r="R32" s="316">
        <v>2131</v>
      </c>
      <c r="S32" s="316"/>
      <c r="T32" s="316"/>
      <c r="U32" s="316"/>
      <c r="V32" s="316"/>
      <c r="W32" s="316"/>
      <c r="X32" s="316"/>
      <c r="Y32" s="316"/>
      <c r="Z32" s="315">
        <f t="shared" si="26"/>
        <v>2131</v>
      </c>
      <c r="AA32" s="316">
        <v>2666.5366666666669</v>
      </c>
      <c r="AB32" s="316">
        <v>3363.9866666666671</v>
      </c>
      <c r="AC32" s="313">
        <f t="shared" si="27"/>
        <v>6030.5233333333344</v>
      </c>
      <c r="AD32" s="316">
        <f t="shared" si="28"/>
        <v>31602.523333333334</v>
      </c>
      <c r="AE32" s="317">
        <f t="shared" si="29"/>
        <v>94807.57</v>
      </c>
      <c r="AF32" s="317">
        <f t="shared" si="30"/>
        <v>0</v>
      </c>
      <c r="AG32" s="318">
        <f t="shared" si="31"/>
        <v>0</v>
      </c>
      <c r="AH32" s="317">
        <f t="shared" si="32"/>
        <v>3</v>
      </c>
      <c r="AI32" s="734">
        <f t="shared" si="33"/>
        <v>94807.57</v>
      </c>
      <c r="AJ32" s="237"/>
    </row>
    <row r="33" spans="1:36" ht="12.75" thickBot="1" x14ac:dyDescent="0.25">
      <c r="A33" s="319" t="s">
        <v>0</v>
      </c>
      <c r="B33" s="320">
        <f>B26+B17+B9</f>
        <v>2914</v>
      </c>
      <c r="C33" s="321">
        <f t="shared" ref="C33:AI33" si="34">C26+C17+C9</f>
        <v>265773.53851695667</v>
      </c>
      <c r="D33" s="322"/>
      <c r="E33" s="322"/>
      <c r="F33" s="322"/>
      <c r="G33" s="322"/>
      <c r="H33" s="322"/>
      <c r="I33" s="322"/>
      <c r="J33" s="322"/>
      <c r="K33" s="322">
        <f t="shared" si="34"/>
        <v>265773.53851695667</v>
      </c>
      <c r="L33" s="322">
        <f t="shared" si="34"/>
        <v>311271.81071760709</v>
      </c>
      <c r="M33" s="322">
        <f t="shared" si="34"/>
        <v>548798.6357434215</v>
      </c>
      <c r="N33" s="323">
        <f t="shared" si="34"/>
        <v>860070.44646102865</v>
      </c>
      <c r="O33" s="324">
        <f t="shared" si="34"/>
        <v>4049352.9086645087</v>
      </c>
      <c r="P33" s="325">
        <f t="shared" si="34"/>
        <v>322836401.71999985</v>
      </c>
      <c r="Q33" s="348">
        <f>Q26+Q17+Q9</f>
        <v>3128</v>
      </c>
      <c r="R33" s="321">
        <f t="shared" si="34"/>
        <v>265773.53851695667</v>
      </c>
      <c r="S33" s="322">
        <f t="shared" si="34"/>
        <v>0</v>
      </c>
      <c r="T33" s="322">
        <f t="shared" si="34"/>
        <v>0</v>
      </c>
      <c r="U33" s="322">
        <f t="shared" si="34"/>
        <v>0</v>
      </c>
      <c r="V33" s="322">
        <f t="shared" si="34"/>
        <v>0</v>
      </c>
      <c r="W33" s="322">
        <f t="shared" si="34"/>
        <v>0</v>
      </c>
      <c r="X33" s="322">
        <f t="shared" si="34"/>
        <v>0</v>
      </c>
      <c r="Y33" s="322">
        <f t="shared" si="34"/>
        <v>0</v>
      </c>
      <c r="Z33" s="326">
        <f t="shared" si="34"/>
        <v>265773.53851695667</v>
      </c>
      <c r="AA33" s="326">
        <f t="shared" si="34"/>
        <v>311271.81071760709</v>
      </c>
      <c r="AB33" s="326">
        <f t="shared" si="34"/>
        <v>548798.6357434215</v>
      </c>
      <c r="AC33" s="327">
        <f t="shared" si="34"/>
        <v>860070.44646102865</v>
      </c>
      <c r="AD33" s="324">
        <f t="shared" si="34"/>
        <v>4049352.9086645087</v>
      </c>
      <c r="AE33" s="325">
        <f t="shared" si="34"/>
        <v>343717098.81921905</v>
      </c>
      <c r="AF33" s="325">
        <f t="shared" si="34"/>
        <v>202797.01200649876</v>
      </c>
      <c r="AG33" s="328">
        <f t="shared" si="34"/>
        <v>0</v>
      </c>
      <c r="AH33" s="320">
        <f t="shared" si="34"/>
        <v>3128</v>
      </c>
      <c r="AI33" s="320">
        <f t="shared" si="34"/>
        <v>343717098.81921905</v>
      </c>
      <c r="AJ33" s="237"/>
    </row>
    <row r="34" spans="1:36" x14ac:dyDescent="0.2">
      <c r="A34" s="175" t="s">
        <v>57</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329"/>
      <c r="AH34" s="237"/>
      <c r="AI34" s="237"/>
      <c r="AJ34" s="237"/>
    </row>
    <row r="35" spans="1:36" x14ac:dyDescent="0.2">
      <c r="A35" s="175" t="s">
        <v>58</v>
      </c>
      <c r="B35" s="330" t="s">
        <v>148</v>
      </c>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1"/>
      <c r="AH35" s="330"/>
      <c r="AI35" s="330"/>
      <c r="AJ35" s="330"/>
    </row>
    <row r="36" spans="1:36" x14ac:dyDescent="0.2">
      <c r="A36" s="175" t="s">
        <v>59</v>
      </c>
      <c r="B36" s="332" t="s">
        <v>60</v>
      </c>
    </row>
    <row r="37" spans="1:36" x14ac:dyDescent="0.2">
      <c r="A37" s="175" t="s">
        <v>61</v>
      </c>
      <c r="B37" s="332" t="s">
        <v>62</v>
      </c>
    </row>
    <row r="38" spans="1:36" x14ac:dyDescent="0.2">
      <c r="A38" s="175" t="s">
        <v>63</v>
      </c>
      <c r="B38" s="332" t="s">
        <v>64</v>
      </c>
    </row>
    <row r="39" spans="1:36" x14ac:dyDescent="0.2">
      <c r="B39" s="332" t="s">
        <v>65</v>
      </c>
    </row>
    <row r="40" spans="1:36" x14ac:dyDescent="0.2">
      <c r="A40" s="175" t="s">
        <v>66</v>
      </c>
      <c r="B40" s="332" t="s">
        <v>139</v>
      </c>
    </row>
    <row r="41" spans="1:36" x14ac:dyDescent="0.2">
      <c r="B41" s="332" t="s">
        <v>67</v>
      </c>
    </row>
    <row r="42" spans="1:36" x14ac:dyDescent="0.2">
      <c r="B42" s="332" t="s">
        <v>68</v>
      </c>
    </row>
    <row r="43" spans="1:36" x14ac:dyDescent="0.2">
      <c r="B43" s="332" t="s">
        <v>69</v>
      </c>
    </row>
    <row r="44" spans="1:36" x14ac:dyDescent="0.2">
      <c r="A44" s="175" t="s">
        <v>173</v>
      </c>
      <c r="B44" s="332" t="s">
        <v>174</v>
      </c>
    </row>
    <row r="45" spans="1:36" x14ac:dyDescent="0.2">
      <c r="A45" s="175" t="s">
        <v>175</v>
      </c>
      <c r="B45" s="332" t="s">
        <v>144</v>
      </c>
    </row>
    <row r="46" spans="1:36" x14ac:dyDescent="0.2">
      <c r="A46" s="175" t="s">
        <v>176</v>
      </c>
      <c r="B46" s="332" t="s">
        <v>140</v>
      </c>
    </row>
    <row r="47" spans="1:36" x14ac:dyDescent="0.2">
      <c r="B47" s="332" t="s">
        <v>67</v>
      </c>
    </row>
    <row r="48" spans="1:36" x14ac:dyDescent="0.2">
      <c r="B48" s="332" t="s">
        <v>68</v>
      </c>
    </row>
    <row r="49" spans="1:2" x14ac:dyDescent="0.2">
      <c r="B49" s="332" t="s">
        <v>106</v>
      </c>
    </row>
    <row r="50" spans="1:2" x14ac:dyDescent="0.2">
      <c r="A50" s="175" t="s">
        <v>185</v>
      </c>
      <c r="B50" s="332" t="s">
        <v>186</v>
      </c>
    </row>
    <row r="51" spans="1:2" x14ac:dyDescent="0.2">
      <c r="A51" s="175" t="s">
        <v>183</v>
      </c>
      <c r="B51" s="332" t="s">
        <v>179</v>
      </c>
    </row>
    <row r="52" spans="1:2" x14ac:dyDescent="0.2">
      <c r="A52" s="175" t="s">
        <v>184</v>
      </c>
      <c r="B52" s="332" t="s">
        <v>187</v>
      </c>
    </row>
  </sheetData>
  <mergeCells count="5">
    <mergeCell ref="A5:A7"/>
    <mergeCell ref="B5:P5"/>
    <mergeCell ref="Q5:AE5"/>
    <mergeCell ref="AF5:AG5"/>
    <mergeCell ref="AH5:AI5"/>
  </mergeCells>
  <printOptions horizontalCentered="1"/>
  <pageMargins left="0.23622047244094491" right="0.23622047244094491" top="0.74803149606299213" bottom="0.74803149606299213" header="0.31496062992125984" footer="0.31496062992125984"/>
  <pageSetup paperSize="9" scale="40"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ignoredErrors>
    <ignoredError sqref="B7:AE7" numberStoredAsText="1"/>
    <ignoredError sqref="K10:K16 K18:K25 K27:K32 Z10:Z16 Z18:Z23 Z24:Z25 Z27:Z32" formulaRange="1"/>
    <ignoredError sqref="K17 K26 Z17 Z26" formula="1" formulaRange="1"/>
    <ignoredError sqref="N17:Y17 N26:Y26 AA17:AI17 AA26:AI26"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7">
    <tabColor theme="9" tint="-0.249977111117893"/>
    <pageSetUpPr fitToPage="1"/>
  </sheetPr>
  <dimension ref="A1:V44"/>
  <sheetViews>
    <sheetView topLeftCell="C1" zoomScaleNormal="100" zoomScaleSheetLayoutView="80" workbookViewId="0">
      <selection activeCell="R29" sqref="R29"/>
    </sheetView>
  </sheetViews>
  <sheetFormatPr baseColWidth="10" defaultColWidth="11.42578125" defaultRowHeight="12" x14ac:dyDescent="0.2"/>
  <cols>
    <col min="1" max="1" width="1.5703125" style="217" customWidth="1"/>
    <col min="2" max="2" width="43.85546875" style="3" customWidth="1"/>
    <col min="3" max="5" width="12.7109375" style="3" customWidth="1"/>
    <col min="6" max="6" width="11.7109375" style="3" customWidth="1"/>
    <col min="7" max="7" width="12.7109375" style="3" customWidth="1"/>
    <col min="8" max="8" width="14.28515625" style="3" customWidth="1"/>
    <col min="9" max="9" width="12.7109375" style="3" customWidth="1"/>
    <col min="10" max="10" width="15" style="3" customWidth="1"/>
    <col min="11" max="11" width="12.7109375" style="3" customWidth="1"/>
    <col min="12" max="16384" width="11.42578125" style="3"/>
  </cols>
  <sheetData>
    <row r="1" spans="1:22" s="38" customFormat="1" x14ac:dyDescent="0.2">
      <c r="A1" s="216"/>
      <c r="B1" s="52" t="s">
        <v>410</v>
      </c>
      <c r="C1" s="52"/>
      <c r="D1" s="52"/>
      <c r="E1" s="52"/>
      <c r="F1" s="52"/>
      <c r="G1" s="52"/>
      <c r="H1" s="52"/>
      <c r="I1" s="52"/>
      <c r="J1" s="52"/>
    </row>
    <row r="2" spans="1:22" s="4" customFormat="1" x14ac:dyDescent="0.2">
      <c r="A2" s="217"/>
      <c r="B2" s="52" t="s">
        <v>4533</v>
      </c>
      <c r="C2" s="52"/>
      <c r="D2" s="52"/>
      <c r="E2" s="52"/>
      <c r="F2" s="52"/>
      <c r="G2" s="52"/>
      <c r="H2" s="52"/>
      <c r="I2" s="52"/>
      <c r="J2" s="52"/>
      <c r="K2" s="52"/>
      <c r="L2" s="52"/>
      <c r="M2" s="52"/>
      <c r="N2" s="52"/>
      <c r="O2" s="52"/>
      <c r="P2" s="52"/>
      <c r="Q2" s="52"/>
      <c r="R2" s="52"/>
      <c r="S2" s="52"/>
      <c r="T2" s="52"/>
      <c r="U2" s="52"/>
      <c r="V2" s="52"/>
    </row>
    <row r="3" spans="1:22" s="4" customFormat="1" x14ac:dyDescent="0.2">
      <c r="A3" s="217"/>
      <c r="B3" s="52"/>
      <c r="C3" s="52"/>
      <c r="D3" s="52"/>
      <c r="E3" s="52"/>
      <c r="F3" s="52"/>
      <c r="G3" s="52"/>
      <c r="H3" s="52"/>
      <c r="I3" s="52"/>
      <c r="J3" s="52"/>
      <c r="K3" s="52"/>
      <c r="L3" s="52"/>
      <c r="M3" s="52"/>
      <c r="N3" s="52"/>
      <c r="O3" s="52"/>
      <c r="P3" s="52"/>
      <c r="Q3" s="52"/>
      <c r="R3" s="52"/>
      <c r="S3" s="52"/>
      <c r="T3" s="52"/>
      <c r="U3" s="52"/>
      <c r="V3" s="52"/>
    </row>
    <row r="4" spans="1:22" s="39" customFormat="1" ht="12.75" thickBot="1" x14ac:dyDescent="0.25">
      <c r="A4" s="217"/>
      <c r="B4" s="207" t="s">
        <v>455</v>
      </c>
      <c r="C4" s="6"/>
      <c r="F4" s="6"/>
    </row>
    <row r="5" spans="1:22" ht="12" customHeight="1" thickBot="1" x14ac:dyDescent="0.25">
      <c r="B5" s="869" t="s">
        <v>26</v>
      </c>
      <c r="C5" s="879" t="s">
        <v>344</v>
      </c>
      <c r="D5" s="875" t="s">
        <v>411</v>
      </c>
      <c r="E5" s="880" t="s">
        <v>412</v>
      </c>
      <c r="F5" s="873" t="s">
        <v>413</v>
      </c>
      <c r="G5" s="877" t="s">
        <v>414</v>
      </c>
      <c r="H5" s="871" t="s">
        <v>345</v>
      </c>
      <c r="I5" s="873" t="s">
        <v>346</v>
      </c>
      <c r="J5" s="871" t="s">
        <v>416</v>
      </c>
      <c r="K5" s="875" t="s">
        <v>415</v>
      </c>
    </row>
    <row r="6" spans="1:22" ht="31.5" customHeight="1" thickBot="1" x14ac:dyDescent="0.25">
      <c r="B6" s="870"/>
      <c r="C6" s="870"/>
      <c r="D6" s="876"/>
      <c r="E6" s="881"/>
      <c r="F6" s="874"/>
      <c r="G6" s="878"/>
      <c r="H6" s="872"/>
      <c r="I6" s="874"/>
      <c r="J6" s="872"/>
      <c r="K6" s="876"/>
    </row>
    <row r="7" spans="1:22" ht="12.75" x14ac:dyDescent="0.2">
      <c r="A7" s="404" t="s">
        <v>458</v>
      </c>
      <c r="B7" s="690" t="s">
        <v>29</v>
      </c>
      <c r="C7" s="691">
        <v>419146</v>
      </c>
      <c r="D7" s="692">
        <v>584117</v>
      </c>
      <c r="E7" s="693">
        <v>61631</v>
      </c>
      <c r="F7" s="694">
        <v>293741</v>
      </c>
      <c r="G7" s="695">
        <v>132272</v>
      </c>
      <c r="H7" s="696">
        <f>C7-E7</f>
        <v>357515</v>
      </c>
      <c r="I7" s="697">
        <f>H7/C7</f>
        <v>0.85296054358147277</v>
      </c>
      <c r="J7" s="698">
        <f>E7-G7</f>
        <v>-70641</v>
      </c>
      <c r="K7" s="699">
        <f>J7/E7</f>
        <v>-1.1461926627833396</v>
      </c>
    </row>
    <row r="8" spans="1:22" x14ac:dyDescent="0.2">
      <c r="A8" s="405">
        <v>2325</v>
      </c>
      <c r="B8" s="700" t="s">
        <v>243</v>
      </c>
      <c r="C8" s="701">
        <v>4833573</v>
      </c>
      <c r="D8" s="702">
        <v>7789675</v>
      </c>
      <c r="E8" s="703">
        <v>2968398</v>
      </c>
      <c r="F8" s="704">
        <v>5894308</v>
      </c>
      <c r="G8" s="705">
        <v>5700000</v>
      </c>
      <c r="H8" s="706">
        <f t="shared" ref="H8:H39" si="0">C8-E8</f>
        <v>1865175</v>
      </c>
      <c r="I8" s="707">
        <f t="shared" ref="I8:I38" si="1">H8/C8</f>
        <v>0.38587914157911757</v>
      </c>
      <c r="J8" s="708">
        <f t="shared" ref="J8:J38" si="2">E8-G8</f>
        <v>-2731602</v>
      </c>
      <c r="K8" s="709">
        <f t="shared" ref="K8:K38" si="3">J8/E8</f>
        <v>-0.92022767836388519</v>
      </c>
    </row>
    <row r="9" spans="1:22" s="51" customFormat="1" x14ac:dyDescent="0.2">
      <c r="A9" s="405">
        <v>2312</v>
      </c>
      <c r="B9" s="700" t="s">
        <v>456</v>
      </c>
      <c r="C9" s="701">
        <v>138932</v>
      </c>
      <c r="D9" s="702">
        <v>495406</v>
      </c>
      <c r="E9" s="703">
        <v>279713</v>
      </c>
      <c r="F9" s="704">
        <v>182688</v>
      </c>
      <c r="G9" s="705">
        <v>0</v>
      </c>
      <c r="H9" s="706">
        <f t="shared" si="0"/>
        <v>-140781</v>
      </c>
      <c r="I9" s="707">
        <f t="shared" si="1"/>
        <v>-1.0133086689891457</v>
      </c>
      <c r="J9" s="708">
        <f t="shared" si="2"/>
        <v>279713</v>
      </c>
      <c r="K9" s="709">
        <f t="shared" si="3"/>
        <v>1</v>
      </c>
    </row>
    <row r="10" spans="1:22" x14ac:dyDescent="0.2">
      <c r="A10" s="217">
        <v>231112</v>
      </c>
      <c r="B10" s="700" t="s">
        <v>28</v>
      </c>
      <c r="C10" s="701">
        <v>0</v>
      </c>
      <c r="D10" s="702">
        <v>32737</v>
      </c>
      <c r="E10" s="703">
        <v>81500</v>
      </c>
      <c r="F10" s="704">
        <v>2450</v>
      </c>
      <c r="G10" s="705">
        <v>100</v>
      </c>
      <c r="H10" s="706">
        <f t="shared" si="0"/>
        <v>-81500</v>
      </c>
      <c r="I10" s="707"/>
      <c r="J10" s="708">
        <f t="shared" si="2"/>
        <v>81400</v>
      </c>
      <c r="K10" s="709">
        <f t="shared" si="3"/>
        <v>0.99877300613496933</v>
      </c>
    </row>
    <row r="11" spans="1:22" x14ac:dyDescent="0.2">
      <c r="A11" s="405"/>
      <c r="B11" s="700" t="s">
        <v>22</v>
      </c>
      <c r="C11" s="701"/>
      <c r="D11" s="702"/>
      <c r="E11" s="703"/>
      <c r="F11" s="704"/>
      <c r="G11" s="705"/>
      <c r="H11" s="706">
        <f t="shared" si="0"/>
        <v>0</v>
      </c>
      <c r="I11" s="707"/>
      <c r="J11" s="708">
        <f t="shared" si="2"/>
        <v>0</v>
      </c>
      <c r="K11" s="709"/>
    </row>
    <row r="12" spans="1:22" x14ac:dyDescent="0.2">
      <c r="A12" s="405" t="s">
        <v>459</v>
      </c>
      <c r="B12" s="700" t="s">
        <v>19</v>
      </c>
      <c r="C12" s="701">
        <v>266987</v>
      </c>
      <c r="D12" s="702">
        <v>715049</v>
      </c>
      <c r="E12" s="703">
        <v>21430</v>
      </c>
      <c r="F12" s="704">
        <v>1109279</v>
      </c>
      <c r="G12" s="705">
        <v>430800</v>
      </c>
      <c r="H12" s="706">
        <f t="shared" si="0"/>
        <v>245557</v>
      </c>
      <c r="I12" s="707">
        <f t="shared" si="1"/>
        <v>0.9197339196290456</v>
      </c>
      <c r="J12" s="708">
        <f t="shared" si="2"/>
        <v>-409370</v>
      </c>
      <c r="K12" s="709">
        <f t="shared" si="3"/>
        <v>-19.10265982267849</v>
      </c>
    </row>
    <row r="13" spans="1:22" x14ac:dyDescent="0.2">
      <c r="A13" s="405">
        <v>231312</v>
      </c>
      <c r="B13" s="700" t="s">
        <v>240</v>
      </c>
      <c r="C13" s="701">
        <v>0</v>
      </c>
      <c r="D13" s="702">
        <v>1742</v>
      </c>
      <c r="E13" s="703">
        <v>4200</v>
      </c>
      <c r="F13" s="704">
        <v>357</v>
      </c>
      <c r="G13" s="705">
        <v>0</v>
      </c>
      <c r="H13" s="706">
        <f t="shared" si="0"/>
        <v>-4200</v>
      </c>
      <c r="I13" s="707"/>
      <c r="J13" s="708">
        <f t="shared" si="2"/>
        <v>4200</v>
      </c>
      <c r="K13" s="709">
        <f t="shared" si="3"/>
        <v>1</v>
      </c>
    </row>
    <row r="14" spans="1:22" x14ac:dyDescent="0.2">
      <c r="A14" s="405">
        <v>23199</v>
      </c>
      <c r="B14" s="700" t="s">
        <v>253</v>
      </c>
      <c r="C14" s="701">
        <v>422410</v>
      </c>
      <c r="D14" s="702">
        <v>357479</v>
      </c>
      <c r="E14" s="703">
        <v>864436</v>
      </c>
      <c r="F14" s="704">
        <v>347701</v>
      </c>
      <c r="G14" s="705">
        <v>15960</v>
      </c>
      <c r="H14" s="706">
        <f t="shared" si="0"/>
        <v>-442026</v>
      </c>
      <c r="I14" s="707">
        <f t="shared" si="1"/>
        <v>-1.0464382945479511</v>
      </c>
      <c r="J14" s="708">
        <f t="shared" si="2"/>
        <v>848476</v>
      </c>
      <c r="K14" s="709">
        <f t="shared" si="3"/>
        <v>0.9815370947068377</v>
      </c>
    </row>
    <row r="15" spans="1:22" x14ac:dyDescent="0.2">
      <c r="A15" s="405"/>
      <c r="B15" s="700" t="s">
        <v>24</v>
      </c>
      <c r="C15" s="701"/>
      <c r="D15" s="702"/>
      <c r="E15" s="703"/>
      <c r="F15" s="704"/>
      <c r="G15" s="705"/>
      <c r="H15" s="706">
        <f t="shared" si="0"/>
        <v>0</v>
      </c>
      <c r="I15" s="707"/>
      <c r="J15" s="708">
        <f t="shared" si="2"/>
        <v>0</v>
      </c>
      <c r="K15" s="709"/>
    </row>
    <row r="16" spans="1:22" x14ac:dyDescent="0.2">
      <c r="A16" s="405">
        <v>2328</v>
      </c>
      <c r="B16" s="700" t="s">
        <v>249</v>
      </c>
      <c r="C16" s="701">
        <v>41347109</v>
      </c>
      <c r="D16" s="702">
        <v>143316722</v>
      </c>
      <c r="E16" s="703">
        <v>66174434</v>
      </c>
      <c r="F16" s="704">
        <v>117132151</v>
      </c>
      <c r="G16" s="705">
        <v>85331260</v>
      </c>
      <c r="H16" s="706">
        <f t="shared" si="0"/>
        <v>-24827325</v>
      </c>
      <c r="I16" s="707">
        <f t="shared" si="1"/>
        <v>-0.60046096572314156</v>
      </c>
      <c r="J16" s="708">
        <f t="shared" si="2"/>
        <v>-19156826</v>
      </c>
      <c r="K16" s="709">
        <f t="shared" si="3"/>
        <v>-0.28948983530406924</v>
      </c>
    </row>
    <row r="17" spans="1:11" x14ac:dyDescent="0.2">
      <c r="A17" s="405">
        <v>231711</v>
      </c>
      <c r="B17" s="700" t="s">
        <v>247</v>
      </c>
      <c r="C17" s="701">
        <v>10168</v>
      </c>
      <c r="D17" s="702">
        <v>72461</v>
      </c>
      <c r="E17" s="703">
        <v>96542</v>
      </c>
      <c r="F17" s="704">
        <v>13005</v>
      </c>
      <c r="G17" s="705">
        <v>0</v>
      </c>
      <c r="H17" s="706">
        <f t="shared" si="0"/>
        <v>-86374</v>
      </c>
      <c r="I17" s="707">
        <f t="shared" si="1"/>
        <v>-8.4946892210857587</v>
      </c>
      <c r="J17" s="708">
        <f t="shared" si="2"/>
        <v>96542</v>
      </c>
      <c r="K17" s="709">
        <f t="shared" si="3"/>
        <v>1</v>
      </c>
    </row>
    <row r="18" spans="1:11" x14ac:dyDescent="0.2">
      <c r="A18" s="405">
        <v>2315</v>
      </c>
      <c r="B18" s="700" t="s">
        <v>244</v>
      </c>
      <c r="C18" s="701">
        <v>2236089</v>
      </c>
      <c r="D18" s="702">
        <v>2606447</v>
      </c>
      <c r="E18" s="703">
        <v>1357422</v>
      </c>
      <c r="F18" s="704">
        <v>2120005</v>
      </c>
      <c r="G18" s="705">
        <v>1008450</v>
      </c>
      <c r="H18" s="706">
        <f t="shared" si="0"/>
        <v>878667</v>
      </c>
      <c r="I18" s="707">
        <f t="shared" si="1"/>
        <v>0.3929481339964554</v>
      </c>
      <c r="J18" s="708">
        <f t="shared" si="2"/>
        <v>348972</v>
      </c>
      <c r="K18" s="709">
        <f t="shared" si="3"/>
        <v>0.25708438495913577</v>
      </c>
    </row>
    <row r="19" spans="1:11" x14ac:dyDescent="0.2">
      <c r="A19" s="405">
        <v>2319</v>
      </c>
      <c r="B19" s="700" t="s">
        <v>251</v>
      </c>
      <c r="C19" s="701">
        <v>539</v>
      </c>
      <c r="D19" s="702">
        <v>10475</v>
      </c>
      <c r="E19" s="703">
        <v>124554</v>
      </c>
      <c r="F19" s="704">
        <v>405</v>
      </c>
      <c r="G19" s="705">
        <v>0</v>
      </c>
      <c r="H19" s="706">
        <f t="shared" si="0"/>
        <v>-124015</v>
      </c>
      <c r="I19" s="707">
        <f t="shared" si="1"/>
        <v>-230.08348794063079</v>
      </c>
      <c r="J19" s="708">
        <f t="shared" si="2"/>
        <v>124554</v>
      </c>
      <c r="K19" s="709">
        <f t="shared" si="3"/>
        <v>1</v>
      </c>
    </row>
    <row r="20" spans="1:11" x14ac:dyDescent="0.2">
      <c r="A20" s="405">
        <v>232612</v>
      </c>
      <c r="B20" s="700" t="s">
        <v>457</v>
      </c>
      <c r="C20" s="701">
        <v>25788</v>
      </c>
      <c r="D20" s="702">
        <v>9687</v>
      </c>
      <c r="E20" s="703">
        <v>1200</v>
      </c>
      <c r="F20" s="704">
        <v>4300</v>
      </c>
      <c r="G20" s="705">
        <v>1200</v>
      </c>
      <c r="H20" s="706">
        <f t="shared" si="0"/>
        <v>24588</v>
      </c>
      <c r="I20" s="707">
        <f t="shared" si="1"/>
        <v>0.95346672871102833</v>
      </c>
      <c r="J20" s="708">
        <f t="shared" si="2"/>
        <v>0</v>
      </c>
      <c r="K20" s="709">
        <f t="shared" si="3"/>
        <v>0</v>
      </c>
    </row>
    <row r="21" spans="1:11" x14ac:dyDescent="0.2">
      <c r="A21" s="405"/>
      <c r="B21" s="700" t="s">
        <v>27</v>
      </c>
      <c r="C21" s="701"/>
      <c r="D21" s="702"/>
      <c r="E21" s="703"/>
      <c r="F21" s="704"/>
      <c r="G21" s="705"/>
      <c r="H21" s="706">
        <f t="shared" si="0"/>
        <v>0</v>
      </c>
      <c r="I21" s="707"/>
      <c r="J21" s="708">
        <f t="shared" si="2"/>
        <v>0</v>
      </c>
      <c r="K21" s="709"/>
    </row>
    <row r="22" spans="1:11" s="39" customFormat="1" x14ac:dyDescent="0.2">
      <c r="A22" s="405" t="s">
        <v>461</v>
      </c>
      <c r="B22" s="700" t="s">
        <v>23</v>
      </c>
      <c r="C22" s="701">
        <v>1388807</v>
      </c>
      <c r="D22" s="702">
        <v>7335057</v>
      </c>
      <c r="E22" s="703">
        <v>1574315</v>
      </c>
      <c r="F22" s="704">
        <v>2942098</v>
      </c>
      <c r="G22" s="705">
        <v>1000000</v>
      </c>
      <c r="H22" s="706">
        <f t="shared" si="0"/>
        <v>-185508</v>
      </c>
      <c r="I22" s="707">
        <f t="shared" si="1"/>
        <v>-0.13357363550154916</v>
      </c>
      <c r="J22" s="708">
        <f t="shared" si="2"/>
        <v>574315</v>
      </c>
      <c r="K22" s="709">
        <f t="shared" si="3"/>
        <v>0.36480310484242351</v>
      </c>
    </row>
    <row r="23" spans="1:11" s="39" customFormat="1" x14ac:dyDescent="0.2">
      <c r="A23" s="405">
        <v>232752</v>
      </c>
      <c r="B23" s="700" t="s">
        <v>21</v>
      </c>
      <c r="C23" s="701">
        <v>744525</v>
      </c>
      <c r="D23" s="702">
        <v>484434</v>
      </c>
      <c r="E23" s="703">
        <v>837525</v>
      </c>
      <c r="F23" s="704">
        <v>0</v>
      </c>
      <c r="G23" s="705">
        <v>0</v>
      </c>
      <c r="H23" s="706">
        <f t="shared" si="0"/>
        <v>-93000</v>
      </c>
      <c r="I23" s="707">
        <f t="shared" si="1"/>
        <v>-0.1249118565528357</v>
      </c>
      <c r="J23" s="708">
        <f t="shared" si="2"/>
        <v>837525</v>
      </c>
      <c r="K23" s="709">
        <f t="shared" si="3"/>
        <v>1</v>
      </c>
    </row>
    <row r="24" spans="1:11" s="39" customFormat="1" x14ac:dyDescent="0.2">
      <c r="A24" s="405">
        <v>2316</v>
      </c>
      <c r="B24" s="700" t="s">
        <v>245</v>
      </c>
      <c r="C24" s="701">
        <v>146209</v>
      </c>
      <c r="D24" s="702">
        <v>294202</v>
      </c>
      <c r="E24" s="703">
        <v>151528</v>
      </c>
      <c r="F24" s="704">
        <v>225138</v>
      </c>
      <c r="G24" s="705">
        <v>100</v>
      </c>
      <c r="H24" s="706">
        <f t="shared" si="0"/>
        <v>-5319</v>
      </c>
      <c r="I24" s="707">
        <f t="shared" si="1"/>
        <v>-3.6379429446887677E-2</v>
      </c>
      <c r="J24" s="708">
        <f t="shared" si="2"/>
        <v>151428</v>
      </c>
      <c r="K24" s="709">
        <f t="shared" si="3"/>
        <v>0.99934005596325437</v>
      </c>
    </row>
    <row r="25" spans="1:11" s="39" customFormat="1" x14ac:dyDescent="0.2">
      <c r="A25" s="405">
        <v>23263</v>
      </c>
      <c r="B25" s="700" t="s">
        <v>30</v>
      </c>
      <c r="C25" s="701">
        <v>665923</v>
      </c>
      <c r="D25" s="702">
        <v>1942778</v>
      </c>
      <c r="E25" s="703">
        <v>501200</v>
      </c>
      <c r="F25" s="704">
        <v>1860702</v>
      </c>
      <c r="G25" s="705">
        <v>1317100</v>
      </c>
      <c r="H25" s="706">
        <f t="shared" si="0"/>
        <v>164723</v>
      </c>
      <c r="I25" s="707">
        <f t="shared" si="1"/>
        <v>0.24736043056029</v>
      </c>
      <c r="J25" s="708">
        <f t="shared" si="2"/>
        <v>-815900</v>
      </c>
      <c r="K25" s="709">
        <f t="shared" si="3"/>
        <v>-1.6278930566640064</v>
      </c>
    </row>
    <row r="26" spans="1:11" s="39" customFormat="1" x14ac:dyDescent="0.2">
      <c r="A26" s="405" t="s">
        <v>468</v>
      </c>
      <c r="B26" s="700" t="s">
        <v>467</v>
      </c>
      <c r="C26" s="701">
        <v>1052236</v>
      </c>
      <c r="D26" s="702">
        <v>37221496</v>
      </c>
      <c r="E26" s="703">
        <v>132004</v>
      </c>
      <c r="F26" s="704">
        <v>147100</v>
      </c>
      <c r="G26" s="705">
        <v>0</v>
      </c>
      <c r="H26" s="706">
        <f t="shared" si="0"/>
        <v>920232</v>
      </c>
      <c r="I26" s="707">
        <f t="shared" si="1"/>
        <v>0.87454905553507012</v>
      </c>
      <c r="J26" s="708">
        <f t="shared" si="2"/>
        <v>132004</v>
      </c>
      <c r="K26" s="709">
        <f t="shared" si="3"/>
        <v>1</v>
      </c>
    </row>
    <row r="27" spans="1:11" s="39" customFormat="1" x14ac:dyDescent="0.2">
      <c r="A27" s="405">
        <v>2324</v>
      </c>
      <c r="B27" s="700" t="s">
        <v>242</v>
      </c>
      <c r="C27" s="701">
        <v>2137837</v>
      </c>
      <c r="D27" s="702">
        <v>2656405</v>
      </c>
      <c r="E27" s="703">
        <v>1620652</v>
      </c>
      <c r="F27" s="704">
        <v>1650860</v>
      </c>
      <c r="G27" s="705">
        <v>0</v>
      </c>
      <c r="H27" s="706">
        <f t="shared" si="0"/>
        <v>517185</v>
      </c>
      <c r="I27" s="707">
        <f t="shared" si="1"/>
        <v>0.241919753470447</v>
      </c>
      <c r="J27" s="708">
        <f t="shared" si="2"/>
        <v>1620652</v>
      </c>
      <c r="K27" s="709">
        <f t="shared" si="3"/>
        <v>1</v>
      </c>
    </row>
    <row r="28" spans="1:11" s="39" customFormat="1" x14ac:dyDescent="0.2">
      <c r="A28" s="405" t="s">
        <v>464</v>
      </c>
      <c r="B28" s="700" t="s">
        <v>246</v>
      </c>
      <c r="C28" s="701">
        <v>217865</v>
      </c>
      <c r="D28" s="702">
        <v>255278</v>
      </c>
      <c r="E28" s="703">
        <v>192000</v>
      </c>
      <c r="F28" s="704">
        <v>52222</v>
      </c>
      <c r="G28" s="705">
        <v>500</v>
      </c>
      <c r="H28" s="706">
        <f t="shared" si="0"/>
        <v>25865</v>
      </c>
      <c r="I28" s="707">
        <f t="shared" si="1"/>
        <v>0.11872030844789204</v>
      </c>
      <c r="J28" s="708">
        <f t="shared" si="2"/>
        <v>191500</v>
      </c>
      <c r="K28" s="709">
        <f t="shared" si="3"/>
        <v>0.99739583333333337</v>
      </c>
    </row>
    <row r="29" spans="1:11" s="39" customFormat="1" x14ac:dyDescent="0.2">
      <c r="A29" s="405">
        <v>2322</v>
      </c>
      <c r="B29" s="700" t="s">
        <v>239</v>
      </c>
      <c r="C29" s="701">
        <v>7645504</v>
      </c>
      <c r="D29" s="702">
        <v>9445998</v>
      </c>
      <c r="E29" s="703">
        <v>7655900</v>
      </c>
      <c r="F29" s="704">
        <v>6759018</v>
      </c>
      <c r="G29" s="705">
        <v>5999550</v>
      </c>
      <c r="H29" s="706">
        <f t="shared" si="0"/>
        <v>-10396</v>
      </c>
      <c r="I29" s="707">
        <f t="shared" si="1"/>
        <v>-1.3597533923205064E-3</v>
      </c>
      <c r="J29" s="708">
        <f t="shared" si="2"/>
        <v>1656350</v>
      </c>
      <c r="K29" s="709">
        <f t="shared" si="3"/>
        <v>0.2163494820987735</v>
      </c>
    </row>
    <row r="30" spans="1:11" s="39" customFormat="1" x14ac:dyDescent="0.2">
      <c r="A30" s="405" t="s">
        <v>462</v>
      </c>
      <c r="B30" s="700" t="s">
        <v>241</v>
      </c>
      <c r="C30" s="701">
        <v>9355265</v>
      </c>
      <c r="D30" s="702">
        <v>10358913</v>
      </c>
      <c r="E30" s="703">
        <v>7701750</v>
      </c>
      <c r="F30" s="704">
        <v>11737630</v>
      </c>
      <c r="G30" s="705">
        <v>10347500</v>
      </c>
      <c r="H30" s="706">
        <f t="shared" si="0"/>
        <v>1653515</v>
      </c>
      <c r="I30" s="707">
        <f t="shared" si="1"/>
        <v>0.17674699754630147</v>
      </c>
      <c r="J30" s="708">
        <f t="shared" si="2"/>
        <v>-2645750</v>
      </c>
      <c r="K30" s="709">
        <f t="shared" si="3"/>
        <v>-0.34352582205342941</v>
      </c>
    </row>
    <row r="31" spans="1:11" s="39" customFormat="1" x14ac:dyDescent="0.2">
      <c r="A31" s="405">
        <v>23271199</v>
      </c>
      <c r="B31" s="700" t="s">
        <v>20</v>
      </c>
      <c r="C31" s="701">
        <v>14911055</v>
      </c>
      <c r="D31" s="702">
        <v>28664825</v>
      </c>
      <c r="E31" s="703">
        <v>21341171</v>
      </c>
      <c r="F31" s="704">
        <v>22638117</v>
      </c>
      <c r="G31" s="705">
        <v>1381290</v>
      </c>
      <c r="H31" s="706">
        <f t="shared" si="0"/>
        <v>-6430116</v>
      </c>
      <c r="I31" s="707">
        <f t="shared" si="1"/>
        <v>-0.43123145880690533</v>
      </c>
      <c r="J31" s="708">
        <f t="shared" si="2"/>
        <v>19959881</v>
      </c>
      <c r="K31" s="709">
        <f t="shared" si="3"/>
        <v>0.93527581031050266</v>
      </c>
    </row>
    <row r="32" spans="1:11" s="39" customFormat="1" x14ac:dyDescent="0.2">
      <c r="A32" s="405" t="s">
        <v>463</v>
      </c>
      <c r="B32" s="700" t="s">
        <v>248</v>
      </c>
      <c r="C32" s="701">
        <v>2342939</v>
      </c>
      <c r="D32" s="702">
        <v>1472100</v>
      </c>
      <c r="E32" s="703">
        <v>2898346</v>
      </c>
      <c r="F32" s="704">
        <v>48548157</v>
      </c>
      <c r="G32" s="705">
        <v>4100</v>
      </c>
      <c r="H32" s="706">
        <f t="shared" si="0"/>
        <v>-555407</v>
      </c>
      <c r="I32" s="707">
        <f t="shared" si="1"/>
        <v>-0.23705568092041662</v>
      </c>
      <c r="J32" s="708">
        <f t="shared" si="2"/>
        <v>2894246</v>
      </c>
      <c r="K32" s="709">
        <f t="shared" si="3"/>
        <v>0.99858540008680818</v>
      </c>
    </row>
    <row r="33" spans="1:11" s="39" customFormat="1" x14ac:dyDescent="0.2">
      <c r="A33" s="405">
        <v>2318</v>
      </c>
      <c r="B33" s="700" t="s">
        <v>250</v>
      </c>
      <c r="C33" s="701">
        <v>18240</v>
      </c>
      <c r="D33" s="702">
        <v>19501</v>
      </c>
      <c r="E33" s="703">
        <v>58369</v>
      </c>
      <c r="F33" s="704">
        <v>5026369</v>
      </c>
      <c r="G33" s="705">
        <v>0</v>
      </c>
      <c r="H33" s="706">
        <f t="shared" si="0"/>
        <v>-40129</v>
      </c>
      <c r="I33" s="707">
        <f t="shared" si="1"/>
        <v>-2.2000548245614033</v>
      </c>
      <c r="J33" s="708">
        <f t="shared" si="2"/>
        <v>58369</v>
      </c>
      <c r="K33" s="709">
        <f t="shared" si="3"/>
        <v>1</v>
      </c>
    </row>
    <row r="34" spans="1:11" s="39" customFormat="1" x14ac:dyDescent="0.2">
      <c r="A34" s="405" t="s">
        <v>460</v>
      </c>
      <c r="B34" s="700" t="s">
        <v>238</v>
      </c>
      <c r="C34" s="701">
        <v>60923</v>
      </c>
      <c r="D34" s="702">
        <v>156531</v>
      </c>
      <c r="E34" s="704">
        <v>12336</v>
      </c>
      <c r="F34" s="710">
        <v>143198</v>
      </c>
      <c r="G34" s="705">
        <v>0</v>
      </c>
      <c r="H34" s="706">
        <f t="shared" si="0"/>
        <v>48587</v>
      </c>
      <c r="I34" s="707">
        <f t="shared" si="1"/>
        <v>0.79751489585214119</v>
      </c>
      <c r="J34" s="708">
        <f t="shared" si="2"/>
        <v>12336</v>
      </c>
      <c r="K34" s="709">
        <f t="shared" si="3"/>
        <v>1</v>
      </c>
    </row>
    <row r="35" spans="1:11" s="39" customFormat="1" x14ac:dyDescent="0.2">
      <c r="A35" s="405"/>
      <c r="B35" s="700" t="s">
        <v>252</v>
      </c>
      <c r="C35" s="701">
        <v>0</v>
      </c>
      <c r="D35" s="702">
        <v>650</v>
      </c>
      <c r="E35" s="703"/>
      <c r="F35" s="704"/>
      <c r="G35" s="705"/>
      <c r="H35" s="706">
        <f t="shared" si="0"/>
        <v>0</v>
      </c>
      <c r="I35" s="707"/>
      <c r="J35" s="708">
        <f t="shared" si="2"/>
        <v>0</v>
      </c>
      <c r="K35" s="709"/>
    </row>
    <row r="36" spans="1:11" s="39" customFormat="1" x14ac:dyDescent="0.2">
      <c r="A36" s="405">
        <v>232911</v>
      </c>
      <c r="B36" s="700" t="s">
        <v>469</v>
      </c>
      <c r="C36" s="701"/>
      <c r="D36" s="702"/>
      <c r="E36" s="703"/>
      <c r="F36" s="704"/>
      <c r="G36" s="705">
        <v>4500000</v>
      </c>
      <c r="H36" s="706">
        <f t="shared" si="0"/>
        <v>0</v>
      </c>
      <c r="I36" s="707"/>
      <c r="J36" s="708">
        <f t="shared" si="2"/>
        <v>-4500000</v>
      </c>
      <c r="K36" s="709"/>
    </row>
    <row r="37" spans="1:11" s="39" customFormat="1" x14ac:dyDescent="0.2">
      <c r="A37" s="405" t="s">
        <v>465</v>
      </c>
      <c r="B37" s="700" t="s">
        <v>237</v>
      </c>
      <c r="C37" s="701">
        <v>242368</v>
      </c>
      <c r="D37" s="702">
        <v>513376</v>
      </c>
      <c r="E37" s="703">
        <v>31210</v>
      </c>
      <c r="F37" s="704">
        <v>395323</v>
      </c>
      <c r="G37" s="705">
        <v>16100</v>
      </c>
      <c r="H37" s="706">
        <f t="shared" si="0"/>
        <v>211158</v>
      </c>
      <c r="I37" s="707">
        <f t="shared" si="1"/>
        <v>0.87122887509902303</v>
      </c>
      <c r="J37" s="708">
        <f t="shared" si="2"/>
        <v>15110</v>
      </c>
      <c r="K37" s="709">
        <f t="shared" si="3"/>
        <v>0.48413969881448254</v>
      </c>
    </row>
    <row r="38" spans="1:11" s="39" customFormat="1" x14ac:dyDescent="0.2">
      <c r="A38" s="405" t="s">
        <v>466</v>
      </c>
      <c r="B38" s="700" t="s">
        <v>31</v>
      </c>
      <c r="C38" s="701">
        <v>16977633</v>
      </c>
      <c r="D38" s="702">
        <v>12868345</v>
      </c>
      <c r="E38" s="703">
        <v>11258876</v>
      </c>
      <c r="F38" s="704">
        <v>21529110</v>
      </c>
      <c r="G38" s="705">
        <v>4943136</v>
      </c>
      <c r="H38" s="706">
        <f t="shared" si="0"/>
        <v>5718757</v>
      </c>
      <c r="I38" s="707">
        <f t="shared" si="1"/>
        <v>0.33684065381787909</v>
      </c>
      <c r="J38" s="708">
        <f t="shared" si="2"/>
        <v>6315740</v>
      </c>
      <c r="K38" s="709">
        <f t="shared" si="3"/>
        <v>0.56095652887552894</v>
      </c>
    </row>
    <row r="39" spans="1:11" ht="12.75" thickBot="1" x14ac:dyDescent="0.25">
      <c r="A39" s="405"/>
      <c r="B39" s="711"/>
      <c r="C39" s="712"/>
      <c r="D39" s="713"/>
      <c r="E39" s="714"/>
      <c r="F39" s="715"/>
      <c r="G39" s="475"/>
      <c r="H39" s="716">
        <f t="shared" si="0"/>
        <v>0</v>
      </c>
      <c r="I39" s="717"/>
      <c r="J39" s="718"/>
      <c r="K39" s="686"/>
    </row>
    <row r="40" spans="1:11" ht="12.75" thickBot="1" x14ac:dyDescent="0.25">
      <c r="B40" s="14" t="s">
        <v>45</v>
      </c>
      <c r="C40" s="210">
        <f t="shared" ref="C40:D40" si="4">SUM(C7:C39)</f>
        <v>107608070</v>
      </c>
      <c r="D40" s="210">
        <f t="shared" si="4"/>
        <v>269681886</v>
      </c>
      <c r="E40" s="210">
        <f>SUM(E7:E39)</f>
        <v>128002642</v>
      </c>
      <c r="F40" s="210">
        <f>SUM(F7:F39)</f>
        <v>250755432</v>
      </c>
      <c r="G40" s="210">
        <f t="shared" ref="G40" si="5">SUM(G7:G39)</f>
        <v>122129418</v>
      </c>
      <c r="H40" s="352">
        <f>C40-E40</f>
        <v>-20394572</v>
      </c>
      <c r="I40" s="353">
        <f>(E40-C40)/C40</f>
        <v>0.18952641748894855</v>
      </c>
      <c r="J40" s="354">
        <f>E40-G40</f>
        <v>5873224</v>
      </c>
      <c r="K40" s="355">
        <f>J40/E40</f>
        <v>4.588361543350019E-2</v>
      </c>
    </row>
    <row r="41" spans="1:11" x14ac:dyDescent="0.2">
      <c r="B41" s="1" t="s">
        <v>47</v>
      </c>
      <c r="C41" s="2"/>
      <c r="D41" s="2"/>
      <c r="E41" s="2"/>
      <c r="F41" s="2"/>
      <c r="G41" s="2"/>
      <c r="H41" s="2"/>
      <c r="I41" s="2"/>
      <c r="J41" s="2"/>
    </row>
    <row r="42" spans="1:11" s="32" customFormat="1" x14ac:dyDescent="0.2">
      <c r="A42" s="217"/>
      <c r="B42" s="1" t="s">
        <v>347</v>
      </c>
      <c r="C42" s="27"/>
      <c r="D42" s="27"/>
      <c r="E42" s="27"/>
      <c r="F42" s="27"/>
      <c r="G42" s="27"/>
      <c r="H42" s="27"/>
      <c r="I42" s="27"/>
      <c r="J42" s="27"/>
    </row>
    <row r="43" spans="1:11" x14ac:dyDescent="0.2">
      <c r="B43" s="1" t="s">
        <v>149</v>
      </c>
      <c r="C43" s="2"/>
      <c r="D43" s="2"/>
      <c r="E43" s="2"/>
      <c r="F43" s="2"/>
      <c r="G43" s="2"/>
      <c r="H43" s="2"/>
      <c r="I43" s="2"/>
      <c r="J43" s="2"/>
    </row>
    <row r="44" spans="1:11" x14ac:dyDescent="0.2">
      <c r="B44" s="1"/>
      <c r="C44" s="2"/>
      <c r="D44" s="2"/>
      <c r="E44" s="2"/>
      <c r="F44" s="2"/>
      <c r="G44" s="2"/>
      <c r="H44" s="2"/>
      <c r="I44" s="2"/>
      <c r="J44" s="2"/>
    </row>
  </sheetData>
  <sortState xmlns:xlrd2="http://schemas.microsoft.com/office/spreadsheetml/2017/richdata2" ref="B10:L44">
    <sortCondition ref="B10:B44"/>
  </sortState>
  <mergeCells count="10">
    <mergeCell ref="B5:B6"/>
    <mergeCell ref="H5:H6"/>
    <mergeCell ref="J5:J6"/>
    <mergeCell ref="I5:I6"/>
    <mergeCell ref="K5:K6"/>
    <mergeCell ref="D5:D6"/>
    <mergeCell ref="F5:F6"/>
    <mergeCell ref="G5:G6"/>
    <mergeCell ref="C5:C6"/>
    <mergeCell ref="E5:E6"/>
  </mergeCells>
  <phoneticPr fontId="0" type="noConversion"/>
  <printOptions horizontalCentered="1"/>
  <pageMargins left="0.23622047244094491" right="0.23622047244094491" top="0.74803149606299213" bottom="0.74803149606299213" header="0.31496062992125984" footer="0.31496062992125984"/>
  <pageSetup paperSize="9" scale="9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ignoredErrors>
    <ignoredError sqref="I7:I40 J7:J3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pageSetUpPr fitToPage="1"/>
  </sheetPr>
  <dimension ref="A1:Y16"/>
  <sheetViews>
    <sheetView view="pageBreakPreview" zoomScale="70" zoomScaleNormal="100" zoomScaleSheetLayoutView="70" zoomScalePageLayoutView="85" workbookViewId="0">
      <selection activeCell="F10" sqref="F10"/>
    </sheetView>
  </sheetViews>
  <sheetFormatPr baseColWidth="10" defaultColWidth="11.42578125" defaultRowHeight="12" x14ac:dyDescent="0.2"/>
  <cols>
    <col min="1" max="1" width="40.42578125" style="175" customWidth="1"/>
    <col min="2" max="2" width="10.7109375" style="175" customWidth="1"/>
    <col min="3" max="3" width="18.5703125" style="175" customWidth="1"/>
    <col min="4" max="4" width="12.5703125" style="175" customWidth="1"/>
    <col min="5" max="5" width="19.85546875" style="175" customWidth="1"/>
    <col min="6" max="6" width="18" style="175" customWidth="1"/>
    <col min="7" max="7" width="12.7109375" style="175" customWidth="1"/>
    <col min="8" max="8" width="32.5703125" style="175" customWidth="1"/>
    <col min="9" max="9" width="12.42578125" style="175" customWidth="1"/>
    <col min="10" max="10" width="15.5703125" style="175" customWidth="1"/>
    <col min="11" max="14" width="11.28515625" style="175" customWidth="1"/>
    <col min="15" max="16384" width="11.42578125" style="175"/>
  </cols>
  <sheetData>
    <row r="1" spans="1:25" ht="15.75" customHeight="1" x14ac:dyDescent="0.2">
      <c r="A1" s="219" t="s">
        <v>417</v>
      </c>
      <c r="B1" s="219"/>
      <c r="C1" s="219"/>
      <c r="D1" s="219"/>
      <c r="E1" s="219"/>
      <c r="F1" s="219"/>
      <c r="G1" s="219"/>
      <c r="H1" s="219"/>
      <c r="I1" s="219"/>
      <c r="J1" s="219"/>
      <c r="K1" s="219"/>
      <c r="L1" s="219"/>
      <c r="M1" s="219"/>
      <c r="N1" s="219"/>
    </row>
    <row r="2" spans="1:25" x14ac:dyDescent="0.2">
      <c r="A2" s="219" t="s">
        <v>6684</v>
      </c>
      <c r="B2" s="219"/>
      <c r="C2" s="219"/>
      <c r="D2" s="219"/>
      <c r="E2" s="219"/>
      <c r="F2" s="219"/>
      <c r="G2" s="219"/>
      <c r="H2" s="219"/>
      <c r="I2" s="219"/>
      <c r="J2" s="219"/>
      <c r="K2" s="219"/>
      <c r="L2" s="219"/>
      <c r="M2" s="219"/>
      <c r="N2" s="219"/>
      <c r="O2" s="219"/>
      <c r="P2" s="219"/>
      <c r="Q2" s="219"/>
      <c r="R2" s="219"/>
      <c r="S2" s="219"/>
      <c r="T2" s="219"/>
      <c r="U2" s="219"/>
      <c r="V2" s="219"/>
      <c r="W2" s="219"/>
      <c r="X2" s="219"/>
      <c r="Y2" s="219"/>
    </row>
    <row r="3" spans="1:25" ht="12.75" thickBot="1" x14ac:dyDescent="0.25">
      <c r="B3" s="6"/>
      <c r="G3" s="6"/>
      <c r="H3" s="6"/>
    </row>
    <row r="4" spans="1:25" ht="13.5" hidden="1" customHeight="1" x14ac:dyDescent="0.2">
      <c r="A4" s="25" t="s">
        <v>71</v>
      </c>
      <c r="B4" s="24"/>
      <c r="C4" s="37"/>
      <c r="D4" s="37"/>
      <c r="E4" s="37"/>
      <c r="F4" s="37"/>
      <c r="G4" s="37"/>
      <c r="H4" s="37"/>
      <c r="I4" s="37"/>
      <c r="J4" s="37"/>
      <c r="K4" s="37"/>
      <c r="L4" s="37"/>
      <c r="M4" s="37"/>
      <c r="N4" s="37"/>
    </row>
    <row r="5" spans="1:25" ht="57" customHeight="1" thickBot="1" x14ac:dyDescent="0.25">
      <c r="A5" s="213" t="s">
        <v>75</v>
      </c>
      <c r="B5" s="115" t="s">
        <v>76</v>
      </c>
      <c r="C5" s="114" t="s">
        <v>77</v>
      </c>
      <c r="D5" s="114" t="s">
        <v>189</v>
      </c>
      <c r="E5" s="114" t="s">
        <v>190</v>
      </c>
      <c r="F5" s="114" t="s">
        <v>226</v>
      </c>
      <c r="G5" s="114" t="s">
        <v>150</v>
      </c>
      <c r="H5" s="114" t="s">
        <v>188</v>
      </c>
      <c r="I5" s="114" t="s">
        <v>152</v>
      </c>
      <c r="J5" s="114" t="s">
        <v>151</v>
      </c>
      <c r="K5" s="114" t="s">
        <v>153</v>
      </c>
      <c r="L5" s="114" t="s">
        <v>154</v>
      </c>
      <c r="M5" s="114" t="s">
        <v>155</v>
      </c>
      <c r="N5" s="114" t="s">
        <v>156</v>
      </c>
    </row>
    <row r="6" spans="1:25" ht="34.9" customHeight="1" x14ac:dyDescent="0.2">
      <c r="A6" s="457" t="s">
        <v>776</v>
      </c>
      <c r="B6" s="673">
        <v>176223</v>
      </c>
      <c r="C6" s="674" t="s">
        <v>777</v>
      </c>
      <c r="D6" s="675" t="s">
        <v>778</v>
      </c>
      <c r="E6" s="675" t="s">
        <v>779</v>
      </c>
      <c r="F6" s="676">
        <v>5440743.2300000004</v>
      </c>
      <c r="G6" s="677">
        <v>43521</v>
      </c>
      <c r="H6" s="674" t="s">
        <v>780</v>
      </c>
      <c r="I6" s="673" t="s">
        <v>781</v>
      </c>
      <c r="J6" s="670">
        <v>43743</v>
      </c>
      <c r="K6" s="673" t="s">
        <v>782</v>
      </c>
      <c r="L6" s="670">
        <v>43755</v>
      </c>
      <c r="M6" s="678">
        <v>43797</v>
      </c>
      <c r="N6" s="678">
        <v>44162</v>
      </c>
    </row>
    <row r="7" spans="1:25" ht="34.9" customHeight="1" x14ac:dyDescent="0.2">
      <c r="A7" s="463" t="s">
        <v>783</v>
      </c>
      <c r="B7" s="671">
        <v>176223</v>
      </c>
      <c r="C7" s="679" t="s">
        <v>777</v>
      </c>
      <c r="D7" s="680" t="s">
        <v>778</v>
      </c>
      <c r="E7" s="680" t="s">
        <v>784</v>
      </c>
      <c r="F7" s="681">
        <f>4585959.28-F8</f>
        <v>1477615.1</v>
      </c>
      <c r="G7" s="682">
        <v>43734</v>
      </c>
      <c r="H7" s="679" t="s">
        <v>785</v>
      </c>
      <c r="I7" s="671" t="s">
        <v>786</v>
      </c>
      <c r="J7" s="683">
        <v>43977</v>
      </c>
      <c r="K7" s="671"/>
      <c r="L7" s="671"/>
      <c r="M7" s="436"/>
      <c r="N7" s="436"/>
    </row>
    <row r="8" spans="1:25" ht="34.9" customHeight="1" x14ac:dyDescent="0.2">
      <c r="A8" s="463" t="s">
        <v>787</v>
      </c>
      <c r="B8" s="671">
        <v>176223</v>
      </c>
      <c r="C8" s="679" t="s">
        <v>777</v>
      </c>
      <c r="D8" s="680" t="s">
        <v>778</v>
      </c>
      <c r="E8" s="680" t="s">
        <v>784</v>
      </c>
      <c r="F8" s="681">
        <v>3108344.18</v>
      </c>
      <c r="G8" s="682">
        <v>43734</v>
      </c>
      <c r="H8" s="679" t="s">
        <v>785</v>
      </c>
      <c r="I8" s="671" t="s">
        <v>786</v>
      </c>
      <c r="J8" s="683">
        <v>43977</v>
      </c>
      <c r="K8" s="671"/>
      <c r="L8" s="671"/>
      <c r="M8" s="436"/>
      <c r="N8" s="436"/>
    </row>
    <row r="9" spans="1:25" ht="34.9" customHeight="1" x14ac:dyDescent="0.2">
      <c r="A9" s="463" t="s">
        <v>788</v>
      </c>
      <c r="B9" s="671">
        <v>176223</v>
      </c>
      <c r="C9" s="679" t="s">
        <v>777</v>
      </c>
      <c r="D9" s="680" t="s">
        <v>778</v>
      </c>
      <c r="E9" s="680" t="s">
        <v>789</v>
      </c>
      <c r="F9" s="681">
        <f>4532522.83-F10</f>
        <v>2054960.5</v>
      </c>
      <c r="G9" s="682">
        <v>43740</v>
      </c>
      <c r="H9" s="679" t="s">
        <v>780</v>
      </c>
      <c r="I9" s="671" t="s">
        <v>781</v>
      </c>
      <c r="J9" s="683">
        <v>43935</v>
      </c>
      <c r="K9" s="671"/>
      <c r="L9" s="671"/>
      <c r="M9" s="436"/>
      <c r="N9" s="436"/>
    </row>
    <row r="10" spans="1:25" ht="34.9" customHeight="1" thickBot="1" x14ac:dyDescent="0.25">
      <c r="A10" s="684" t="s">
        <v>790</v>
      </c>
      <c r="B10" s="672">
        <v>176223</v>
      </c>
      <c r="C10" s="685" t="s">
        <v>777</v>
      </c>
      <c r="D10" s="686" t="s">
        <v>778</v>
      </c>
      <c r="E10" s="686" t="s">
        <v>789</v>
      </c>
      <c r="F10" s="687">
        <v>2477562.33</v>
      </c>
      <c r="G10" s="688">
        <v>43740</v>
      </c>
      <c r="H10" s="685" t="s">
        <v>780</v>
      </c>
      <c r="I10" s="672" t="s">
        <v>781</v>
      </c>
      <c r="J10" s="689">
        <v>43935</v>
      </c>
      <c r="K10" s="672"/>
      <c r="L10" s="672"/>
      <c r="M10" s="451"/>
      <c r="N10" s="451"/>
    </row>
    <row r="11" spans="1:25" ht="12.75" thickBot="1" x14ac:dyDescent="0.25">
      <c r="A11" s="17" t="s">
        <v>0</v>
      </c>
      <c r="B11" s="17"/>
      <c r="C11" s="20"/>
      <c r="D11" s="18"/>
      <c r="E11" s="18"/>
      <c r="F11" s="233">
        <f>+SUM(F6:F10)</f>
        <v>14559225.34</v>
      </c>
      <c r="G11" s="20"/>
      <c r="H11" s="20"/>
      <c r="I11" s="20"/>
      <c r="J11" s="20"/>
      <c r="K11" s="20"/>
      <c r="L11" s="20"/>
      <c r="M11" s="20"/>
      <c r="N11" s="20"/>
    </row>
    <row r="12" spans="1:25" x14ac:dyDescent="0.2">
      <c r="A12" s="231" t="s">
        <v>349</v>
      </c>
      <c r="B12" s="219"/>
      <c r="C12" s="219"/>
      <c r="D12" s="219"/>
      <c r="E12" s="219"/>
      <c r="F12" s="219"/>
      <c r="G12" s="219"/>
      <c r="H12" s="219"/>
      <c r="I12" s="219"/>
      <c r="J12" s="219"/>
      <c r="K12" s="219"/>
      <c r="L12" s="219"/>
    </row>
    <row r="13" spans="1:25" x14ac:dyDescent="0.2">
      <c r="A13" s="230"/>
      <c r="B13" s="230"/>
    </row>
    <row r="14" spans="1:25" x14ac:dyDescent="0.2">
      <c r="A14" s="230"/>
    </row>
    <row r="15" spans="1:25" x14ac:dyDescent="0.2">
      <c r="A15" s="230"/>
    </row>
    <row r="16" spans="1:25" x14ac:dyDescent="0.2">
      <c r="A16" s="230"/>
    </row>
  </sheetData>
  <printOptions horizontalCentered="1"/>
  <pageMargins left="0.23622047244094491" right="0.23622047244094491" top="0.74803149606299213" bottom="0.74803149606299213" header="0.31496062992125984" footer="0.31496062992125984"/>
  <pageSetup paperSize="9" scale="61"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pageSetUpPr fitToPage="1"/>
  </sheetPr>
  <dimension ref="A1:Y46"/>
  <sheetViews>
    <sheetView showGridLines="0" zoomScale="55" zoomScaleNormal="55" zoomScaleSheetLayoutView="55" workbookViewId="0">
      <selection activeCell="W17" sqref="W17"/>
    </sheetView>
  </sheetViews>
  <sheetFormatPr baseColWidth="10" defaultColWidth="11.42578125" defaultRowHeight="12" x14ac:dyDescent="0.2"/>
  <cols>
    <col min="1" max="1" width="56.140625" style="263" customWidth="1"/>
    <col min="2" max="3" width="20.28515625" style="361" customWidth="1"/>
    <col min="4" max="4" width="17.7109375" style="374" customWidth="1"/>
    <col min="5" max="5" width="13.7109375" style="175" customWidth="1"/>
    <col min="6" max="6" width="30.5703125" style="379" customWidth="1"/>
    <col min="7" max="7" width="17.7109375" style="335" customWidth="1"/>
    <col min="8" max="8" width="17.7109375" style="365" customWidth="1"/>
    <col min="9" max="9" width="17.7109375" style="335" customWidth="1"/>
    <col min="10" max="10" width="20.28515625" style="263" customWidth="1"/>
    <col min="11" max="16384" width="11.42578125" style="175"/>
  </cols>
  <sheetData>
    <row r="1" spans="1:25" ht="15.75" customHeight="1" x14ac:dyDescent="0.2">
      <c r="A1" s="219" t="s">
        <v>418</v>
      </c>
      <c r="B1" s="356"/>
      <c r="C1" s="357"/>
      <c r="D1" s="357"/>
      <c r="E1" s="219"/>
      <c r="F1" s="376"/>
      <c r="G1" s="220"/>
      <c r="H1" s="359"/>
      <c r="I1" s="220"/>
      <c r="J1" s="358"/>
    </row>
    <row r="2" spans="1:25" x14ac:dyDescent="0.2">
      <c r="A2" s="358" t="s">
        <v>4533</v>
      </c>
      <c r="B2" s="356"/>
      <c r="C2" s="357"/>
      <c r="D2" s="357"/>
      <c r="E2" s="219"/>
      <c r="F2" s="376"/>
      <c r="G2" s="220"/>
      <c r="H2" s="359"/>
      <c r="I2" s="220"/>
      <c r="J2" s="358"/>
      <c r="K2" s="219"/>
      <c r="L2" s="219"/>
      <c r="M2" s="219"/>
      <c r="N2" s="219"/>
      <c r="O2" s="219"/>
      <c r="P2" s="219"/>
      <c r="Q2" s="219"/>
      <c r="R2" s="219"/>
      <c r="S2" s="219"/>
      <c r="T2" s="219"/>
      <c r="U2" s="219"/>
      <c r="V2" s="219"/>
      <c r="W2" s="219"/>
      <c r="X2" s="219"/>
      <c r="Y2" s="219"/>
    </row>
    <row r="3" spans="1:25" ht="14.25" customHeight="1" x14ac:dyDescent="0.2">
      <c r="A3" s="360"/>
      <c r="C3" s="362"/>
      <c r="D3" s="363"/>
      <c r="E3" s="223"/>
      <c r="F3" s="377"/>
      <c r="G3" s="364"/>
    </row>
    <row r="4" spans="1:25" ht="13.5" hidden="1" customHeight="1" x14ac:dyDescent="0.2">
      <c r="A4" s="366" t="s">
        <v>71</v>
      </c>
      <c r="B4" s="367"/>
      <c r="C4" s="366"/>
      <c r="D4" s="368"/>
      <c r="E4" s="369"/>
      <c r="F4" s="378"/>
      <c r="G4" s="37" t="s">
        <v>32</v>
      </c>
      <c r="H4" s="370" t="s">
        <v>72</v>
      </c>
      <c r="I4" s="37"/>
      <c r="J4" s="368"/>
    </row>
    <row r="5" spans="1:25" ht="36" x14ac:dyDescent="0.2">
      <c r="A5" s="371" t="s">
        <v>78</v>
      </c>
      <c r="B5" s="371" t="s">
        <v>77</v>
      </c>
      <c r="C5" s="371" t="s">
        <v>189</v>
      </c>
      <c r="D5" s="371" t="s">
        <v>190</v>
      </c>
      <c r="E5" s="372" t="s">
        <v>2</v>
      </c>
      <c r="F5" s="371" t="s">
        <v>188</v>
      </c>
      <c r="G5" s="371" t="s">
        <v>80</v>
      </c>
      <c r="H5" s="373" t="s">
        <v>150</v>
      </c>
      <c r="I5" s="371" t="s">
        <v>155</v>
      </c>
      <c r="J5" s="371" t="s">
        <v>79</v>
      </c>
    </row>
    <row r="6" spans="1:25" s="263" customFormat="1" ht="44.25" customHeight="1" x14ac:dyDescent="0.2">
      <c r="A6" s="644" t="s">
        <v>4534</v>
      </c>
      <c r="B6" s="645" t="s">
        <v>4535</v>
      </c>
      <c r="C6" s="645" t="s">
        <v>4536</v>
      </c>
      <c r="D6" s="645" t="s">
        <v>4537</v>
      </c>
      <c r="E6" s="646">
        <v>7044469.2000000002</v>
      </c>
      <c r="F6" s="645" t="s">
        <v>4538</v>
      </c>
      <c r="G6" s="645" t="s">
        <v>4539</v>
      </c>
      <c r="H6" s="647">
        <v>43560</v>
      </c>
      <c r="I6" s="647">
        <v>44290</v>
      </c>
      <c r="J6" s="648"/>
    </row>
    <row r="7" spans="1:25" s="263" customFormat="1" ht="44.25" customHeight="1" x14ac:dyDescent="0.2">
      <c r="A7" s="649" t="s">
        <v>4540</v>
      </c>
      <c r="B7" s="521" t="s">
        <v>4535</v>
      </c>
      <c r="C7" s="521" t="s">
        <v>4536</v>
      </c>
      <c r="D7" s="521" t="s">
        <v>4537</v>
      </c>
      <c r="E7" s="650">
        <v>609000</v>
      </c>
      <c r="F7" s="649" t="s">
        <v>4541</v>
      </c>
      <c r="G7" s="521" t="s">
        <v>4539</v>
      </c>
      <c r="H7" s="651">
        <v>43558</v>
      </c>
      <c r="I7" s="651">
        <v>44288</v>
      </c>
      <c r="J7" s="652"/>
    </row>
    <row r="8" spans="1:25" s="263" customFormat="1" ht="44.25" customHeight="1" x14ac:dyDescent="0.2">
      <c r="A8" s="649" t="s">
        <v>4542</v>
      </c>
      <c r="B8" s="521" t="s">
        <v>4535</v>
      </c>
      <c r="C8" s="521" t="s">
        <v>4536</v>
      </c>
      <c r="D8" s="521" t="s">
        <v>4537</v>
      </c>
      <c r="E8" s="650">
        <v>372000</v>
      </c>
      <c r="F8" s="649" t="s">
        <v>4541</v>
      </c>
      <c r="G8" s="521" t="s">
        <v>4539</v>
      </c>
      <c r="H8" s="651">
        <v>43558</v>
      </c>
      <c r="I8" s="651">
        <v>44288</v>
      </c>
      <c r="J8" s="652"/>
    </row>
    <row r="9" spans="1:25" s="263" customFormat="1" ht="44.25" customHeight="1" x14ac:dyDescent="0.2">
      <c r="A9" s="649" t="s">
        <v>4543</v>
      </c>
      <c r="B9" s="521" t="s">
        <v>4535</v>
      </c>
      <c r="C9" s="521" t="s">
        <v>4536</v>
      </c>
      <c r="D9" s="521" t="s">
        <v>4537</v>
      </c>
      <c r="E9" s="650">
        <v>951974.88</v>
      </c>
      <c r="F9" s="649" t="s">
        <v>4544</v>
      </c>
      <c r="G9" s="521" t="s">
        <v>4539</v>
      </c>
      <c r="H9" s="651">
        <v>43564</v>
      </c>
      <c r="I9" s="651">
        <v>44294</v>
      </c>
      <c r="J9" s="652"/>
    </row>
    <row r="10" spans="1:25" s="263" customFormat="1" ht="44.25" customHeight="1" x14ac:dyDescent="0.2">
      <c r="A10" s="649" t="s">
        <v>4545</v>
      </c>
      <c r="B10" s="521" t="s">
        <v>4535</v>
      </c>
      <c r="C10" s="521" t="s">
        <v>4536</v>
      </c>
      <c r="D10" s="521" t="s">
        <v>4537</v>
      </c>
      <c r="E10" s="650">
        <v>513600</v>
      </c>
      <c r="F10" s="649" t="s">
        <v>4546</v>
      </c>
      <c r="G10" s="521" t="s">
        <v>4539</v>
      </c>
      <c r="H10" s="651">
        <v>43619</v>
      </c>
      <c r="I10" s="651">
        <v>44349</v>
      </c>
      <c r="J10" s="652"/>
    </row>
    <row r="11" spans="1:25" s="263" customFormat="1" ht="44.25" customHeight="1" x14ac:dyDescent="0.2">
      <c r="A11" s="649" t="s">
        <v>4547</v>
      </c>
      <c r="B11" s="521" t="s">
        <v>4535</v>
      </c>
      <c r="C11" s="521" t="s">
        <v>4536</v>
      </c>
      <c r="D11" s="521" t="s">
        <v>4548</v>
      </c>
      <c r="E11" s="650">
        <v>3327013.75</v>
      </c>
      <c r="F11" s="649" t="s">
        <v>4549</v>
      </c>
      <c r="G11" s="569" t="s">
        <v>4550</v>
      </c>
      <c r="H11" s="651">
        <v>43509</v>
      </c>
      <c r="I11" s="651">
        <v>43874</v>
      </c>
      <c r="J11" s="652"/>
    </row>
    <row r="12" spans="1:25" s="263" customFormat="1" ht="44.25" customHeight="1" x14ac:dyDescent="0.2">
      <c r="A12" s="649" t="s">
        <v>4551</v>
      </c>
      <c r="B12" s="521" t="s">
        <v>4552</v>
      </c>
      <c r="C12" s="521" t="s">
        <v>4536</v>
      </c>
      <c r="D12" s="521" t="s">
        <v>4553</v>
      </c>
      <c r="E12" s="650">
        <v>386989</v>
      </c>
      <c r="F12" s="649" t="s">
        <v>4554</v>
      </c>
      <c r="G12" s="569" t="s">
        <v>4550</v>
      </c>
      <c r="H12" s="651">
        <v>43566</v>
      </c>
      <c r="I12" s="651">
        <v>43931</v>
      </c>
      <c r="J12" s="652"/>
    </row>
    <row r="13" spans="1:25" ht="44.25" customHeight="1" x14ac:dyDescent="0.2">
      <c r="A13" s="653" t="s">
        <v>4555</v>
      </c>
      <c r="B13" s="654" t="s">
        <v>4556</v>
      </c>
      <c r="C13" s="521" t="s">
        <v>4536</v>
      </c>
      <c r="D13" s="521" t="s">
        <v>4557</v>
      </c>
      <c r="E13" s="655">
        <v>142163.45000000001</v>
      </c>
      <c r="F13" s="649" t="s">
        <v>4558</v>
      </c>
      <c r="G13" s="521" t="s">
        <v>4539</v>
      </c>
      <c r="H13" s="656">
        <v>43882</v>
      </c>
      <c r="I13" s="656">
        <v>44246</v>
      </c>
      <c r="J13" s="657"/>
    </row>
    <row r="14" spans="1:25" ht="44.25" customHeight="1" x14ac:dyDescent="0.2">
      <c r="A14" s="653" t="s">
        <v>4559</v>
      </c>
      <c r="B14" s="654" t="s">
        <v>4552</v>
      </c>
      <c r="C14" s="521" t="s">
        <v>4536</v>
      </c>
      <c r="D14" s="521" t="s">
        <v>4560</v>
      </c>
      <c r="E14" s="655">
        <v>143039</v>
      </c>
      <c r="F14" s="649" t="s">
        <v>4561</v>
      </c>
      <c r="G14" s="521" t="s">
        <v>4539</v>
      </c>
      <c r="H14" s="656">
        <v>44071</v>
      </c>
      <c r="I14" s="656">
        <v>44456</v>
      </c>
      <c r="J14" s="657"/>
    </row>
    <row r="15" spans="1:25" ht="44.25" customHeight="1" x14ac:dyDescent="0.2">
      <c r="A15" s="653" t="s">
        <v>4562</v>
      </c>
      <c r="B15" s="654" t="s">
        <v>4552</v>
      </c>
      <c r="C15" s="521" t="s">
        <v>4536</v>
      </c>
      <c r="D15" s="521" t="s">
        <v>4563</v>
      </c>
      <c r="E15" s="655">
        <v>164842.57999999999</v>
      </c>
      <c r="F15" s="649" t="s">
        <v>4564</v>
      </c>
      <c r="G15" s="521" t="s">
        <v>4539</v>
      </c>
      <c r="H15" s="656">
        <v>44006</v>
      </c>
      <c r="I15" s="656">
        <v>44371</v>
      </c>
      <c r="J15" s="657"/>
    </row>
    <row r="16" spans="1:25" ht="44.25" customHeight="1" x14ac:dyDescent="0.2">
      <c r="A16" s="653" t="s">
        <v>4565</v>
      </c>
      <c r="B16" s="654" t="s">
        <v>4552</v>
      </c>
      <c r="C16" s="521" t="s">
        <v>4536</v>
      </c>
      <c r="D16" s="521" t="s">
        <v>4566</v>
      </c>
      <c r="E16" s="655">
        <v>63700</v>
      </c>
      <c r="F16" s="649" t="s">
        <v>4567</v>
      </c>
      <c r="G16" s="521" t="s">
        <v>4539</v>
      </c>
      <c r="H16" s="656">
        <v>44078</v>
      </c>
      <c r="I16" s="656">
        <v>44484</v>
      </c>
      <c r="J16" s="657"/>
    </row>
    <row r="17" spans="1:10" ht="44.25" customHeight="1" x14ac:dyDescent="0.2">
      <c r="A17" s="653" t="s">
        <v>4568</v>
      </c>
      <c r="B17" s="654" t="s">
        <v>4535</v>
      </c>
      <c r="C17" s="521" t="s">
        <v>4536</v>
      </c>
      <c r="D17" s="521" t="s">
        <v>4569</v>
      </c>
      <c r="E17" s="655">
        <v>488699</v>
      </c>
      <c r="F17" s="649" t="s">
        <v>4570</v>
      </c>
      <c r="G17" s="521" t="s">
        <v>4539</v>
      </c>
      <c r="H17" s="656">
        <v>44075</v>
      </c>
      <c r="I17" s="656">
        <v>45215</v>
      </c>
      <c r="J17" s="657"/>
    </row>
    <row r="18" spans="1:10" ht="44.25" customHeight="1" x14ac:dyDescent="0.2">
      <c r="A18" s="653" t="s">
        <v>4571</v>
      </c>
      <c r="B18" s="654" t="s">
        <v>4535</v>
      </c>
      <c r="C18" s="521" t="s">
        <v>4536</v>
      </c>
      <c r="D18" s="521" t="s">
        <v>4572</v>
      </c>
      <c r="E18" s="655"/>
      <c r="F18" s="649"/>
      <c r="G18" s="521" t="s">
        <v>4573</v>
      </c>
      <c r="H18" s="656"/>
      <c r="I18" s="656"/>
      <c r="J18" s="657" t="s">
        <v>4573</v>
      </c>
    </row>
    <row r="19" spans="1:10" ht="44.25" customHeight="1" x14ac:dyDescent="0.2">
      <c r="A19" s="653" t="s">
        <v>4574</v>
      </c>
      <c r="B19" s="654" t="s">
        <v>4535</v>
      </c>
      <c r="C19" s="521" t="s">
        <v>4536</v>
      </c>
      <c r="D19" s="521" t="s">
        <v>4575</v>
      </c>
      <c r="E19" s="655">
        <v>2435136.7200000002</v>
      </c>
      <c r="F19" s="649" t="s">
        <v>4576</v>
      </c>
      <c r="G19" s="521" t="s">
        <v>4539</v>
      </c>
      <c r="H19" s="656">
        <v>44056</v>
      </c>
      <c r="I19" s="656">
        <v>44456</v>
      </c>
      <c r="J19" s="657"/>
    </row>
    <row r="20" spans="1:10" ht="44.25" customHeight="1" x14ac:dyDescent="0.2">
      <c r="A20" s="653" t="s">
        <v>4577</v>
      </c>
      <c r="B20" s="654" t="s">
        <v>4552</v>
      </c>
      <c r="C20" s="521" t="s">
        <v>4536</v>
      </c>
      <c r="D20" s="521" t="s">
        <v>4578</v>
      </c>
      <c r="E20" s="655"/>
      <c r="F20" s="649"/>
      <c r="G20" s="521" t="s">
        <v>4573</v>
      </c>
      <c r="H20" s="656"/>
      <c r="I20" s="656"/>
      <c r="J20" s="657" t="s">
        <v>4573</v>
      </c>
    </row>
    <row r="21" spans="1:10" ht="44.25" customHeight="1" x14ac:dyDescent="0.2">
      <c r="A21" s="653" t="s">
        <v>4579</v>
      </c>
      <c r="B21" s="654" t="s">
        <v>4580</v>
      </c>
      <c r="C21" s="521" t="s">
        <v>4581</v>
      </c>
      <c r="D21" s="521" t="s">
        <v>4582</v>
      </c>
      <c r="E21" s="655">
        <v>26287.47</v>
      </c>
      <c r="F21" s="649" t="s">
        <v>4583</v>
      </c>
      <c r="G21" s="569" t="s">
        <v>4550</v>
      </c>
      <c r="H21" s="656">
        <v>43860</v>
      </c>
      <c r="I21" s="656">
        <v>43867</v>
      </c>
      <c r="J21" s="657"/>
    </row>
    <row r="22" spans="1:10" ht="44.25" customHeight="1" x14ac:dyDescent="0.2">
      <c r="A22" s="653" t="s">
        <v>4584</v>
      </c>
      <c r="B22" s="654" t="s">
        <v>4580</v>
      </c>
      <c r="C22" s="521" t="s">
        <v>4581</v>
      </c>
      <c r="D22" s="658" t="s">
        <v>4585</v>
      </c>
      <c r="E22" s="655">
        <v>109067.4</v>
      </c>
      <c r="F22" s="649" t="s">
        <v>4586</v>
      </c>
      <c r="G22" s="569" t="s">
        <v>4550</v>
      </c>
      <c r="H22" s="656">
        <v>43889</v>
      </c>
      <c r="I22" s="656">
        <v>43908</v>
      </c>
      <c r="J22" s="657"/>
    </row>
    <row r="23" spans="1:10" ht="44.25" customHeight="1" x14ac:dyDescent="0.2">
      <c r="A23" s="653" t="s">
        <v>4587</v>
      </c>
      <c r="B23" s="654" t="s">
        <v>4556</v>
      </c>
      <c r="C23" s="521" t="s">
        <v>4536</v>
      </c>
      <c r="D23" s="569" t="s">
        <v>4588</v>
      </c>
      <c r="E23" s="659">
        <v>229000</v>
      </c>
      <c r="F23" s="660" t="s">
        <v>4589</v>
      </c>
      <c r="G23" s="569" t="s">
        <v>4550</v>
      </c>
      <c r="H23" s="661">
        <v>43950</v>
      </c>
      <c r="I23" s="661">
        <v>43964</v>
      </c>
      <c r="J23" s="660"/>
    </row>
    <row r="24" spans="1:10" ht="44.25" customHeight="1" x14ac:dyDescent="0.2">
      <c r="A24" s="653" t="s">
        <v>4590</v>
      </c>
      <c r="B24" s="654" t="s">
        <v>4552</v>
      </c>
      <c r="C24" s="521" t="s">
        <v>4536</v>
      </c>
      <c r="D24" s="569" t="s">
        <v>4591</v>
      </c>
      <c r="E24" s="659">
        <v>2379916.7999999998</v>
      </c>
      <c r="F24" s="660" t="s">
        <v>4592</v>
      </c>
      <c r="G24" s="569" t="s">
        <v>4539</v>
      </c>
      <c r="H24" s="661">
        <v>44018</v>
      </c>
      <c r="I24" s="661">
        <v>44748</v>
      </c>
      <c r="J24" s="660"/>
    </row>
    <row r="25" spans="1:10" ht="44.25" customHeight="1" x14ac:dyDescent="0.2">
      <c r="A25" s="653" t="s">
        <v>4574</v>
      </c>
      <c r="B25" s="654" t="s">
        <v>4556</v>
      </c>
      <c r="C25" s="521" t="s">
        <v>4536</v>
      </c>
      <c r="D25" s="569" t="s">
        <v>4593</v>
      </c>
      <c r="E25" s="659">
        <v>1087873</v>
      </c>
      <c r="F25" s="660" t="s">
        <v>4594</v>
      </c>
      <c r="G25" s="569" t="s">
        <v>4539</v>
      </c>
      <c r="H25" s="661">
        <v>43998</v>
      </c>
      <c r="I25" s="661">
        <v>44090</v>
      </c>
      <c r="J25" s="660"/>
    </row>
    <row r="26" spans="1:10" ht="52.5" customHeight="1" x14ac:dyDescent="0.2">
      <c r="A26" s="653" t="s">
        <v>4595</v>
      </c>
      <c r="B26" s="654" t="s">
        <v>4556</v>
      </c>
      <c r="C26" s="521" t="s">
        <v>4536</v>
      </c>
      <c r="D26" s="569" t="s">
        <v>4596</v>
      </c>
      <c r="E26" s="659">
        <v>405398</v>
      </c>
      <c r="F26" s="660" t="s">
        <v>4597</v>
      </c>
      <c r="G26" s="569" t="s">
        <v>4539</v>
      </c>
      <c r="H26" s="661">
        <v>44035</v>
      </c>
      <c r="I26" s="661">
        <v>44165</v>
      </c>
      <c r="J26" s="660"/>
    </row>
    <row r="27" spans="1:10" ht="52.5" customHeight="1" x14ac:dyDescent="0.2">
      <c r="A27" s="653" t="s">
        <v>4598</v>
      </c>
      <c r="B27" s="654" t="s">
        <v>4556</v>
      </c>
      <c r="C27" s="521" t="s">
        <v>4536</v>
      </c>
      <c r="D27" s="569" t="s">
        <v>4599</v>
      </c>
      <c r="E27" s="659">
        <v>478078</v>
      </c>
      <c r="F27" s="660" t="s">
        <v>4600</v>
      </c>
      <c r="G27" s="569" t="s">
        <v>4550</v>
      </c>
      <c r="H27" s="661">
        <v>44012</v>
      </c>
      <c r="I27" s="661">
        <v>44012</v>
      </c>
      <c r="J27" s="660"/>
    </row>
    <row r="28" spans="1:10" ht="44.25" customHeight="1" x14ac:dyDescent="0.2">
      <c r="A28" s="653" t="s">
        <v>4601</v>
      </c>
      <c r="B28" s="654" t="s">
        <v>4580</v>
      </c>
      <c r="C28" s="521" t="s">
        <v>4581</v>
      </c>
      <c r="D28" s="658" t="s">
        <v>4602</v>
      </c>
      <c r="E28" s="659">
        <v>1476823.64</v>
      </c>
      <c r="F28" s="660" t="s">
        <v>4603</v>
      </c>
      <c r="G28" s="569" t="s">
        <v>4539</v>
      </c>
      <c r="H28" s="661">
        <v>44041</v>
      </c>
      <c r="I28" s="661">
        <v>44076</v>
      </c>
      <c r="J28" s="660"/>
    </row>
    <row r="29" spans="1:10" ht="44.25" customHeight="1" x14ac:dyDescent="0.2">
      <c r="A29" s="653" t="s">
        <v>4604</v>
      </c>
      <c r="B29" s="654" t="s">
        <v>4556</v>
      </c>
      <c r="C29" s="521" t="s">
        <v>4536</v>
      </c>
      <c r="D29" s="569" t="s">
        <v>4605</v>
      </c>
      <c r="E29" s="659">
        <v>276000</v>
      </c>
      <c r="F29" s="660" t="s">
        <v>4606</v>
      </c>
      <c r="G29" s="569" t="s">
        <v>4539</v>
      </c>
      <c r="H29" s="661">
        <v>44025</v>
      </c>
      <c r="I29" s="661">
        <v>44753</v>
      </c>
      <c r="J29" s="660"/>
    </row>
    <row r="30" spans="1:10" ht="44.25" customHeight="1" x14ac:dyDescent="0.2">
      <c r="A30" s="653" t="s">
        <v>4607</v>
      </c>
      <c r="B30" s="654" t="s">
        <v>4580</v>
      </c>
      <c r="C30" s="521" t="s">
        <v>4581</v>
      </c>
      <c r="D30" s="658" t="s">
        <v>4608</v>
      </c>
      <c r="E30" s="659">
        <v>781145.25</v>
      </c>
      <c r="F30" s="660" t="s">
        <v>4609</v>
      </c>
      <c r="G30" s="569" t="s">
        <v>4550</v>
      </c>
      <c r="H30" s="661">
        <v>44015</v>
      </c>
      <c r="I30" s="661">
        <v>44053</v>
      </c>
      <c r="J30" s="660"/>
    </row>
    <row r="31" spans="1:10" ht="44.25" customHeight="1" x14ac:dyDescent="0.2">
      <c r="A31" s="653" t="s">
        <v>4610</v>
      </c>
      <c r="B31" s="654" t="s">
        <v>4556</v>
      </c>
      <c r="C31" s="521" t="s">
        <v>4536</v>
      </c>
      <c r="D31" s="569" t="s">
        <v>4611</v>
      </c>
      <c r="E31" s="659">
        <v>1374000</v>
      </c>
      <c r="F31" s="660" t="s">
        <v>4612</v>
      </c>
      <c r="G31" s="569" t="s">
        <v>4539</v>
      </c>
      <c r="H31" s="661">
        <v>44041</v>
      </c>
      <c r="I31" s="661">
        <v>44135</v>
      </c>
      <c r="J31" s="660"/>
    </row>
    <row r="32" spans="1:10" ht="44.25" customHeight="1" x14ac:dyDescent="0.2">
      <c r="A32" s="653" t="s">
        <v>4613</v>
      </c>
      <c r="B32" s="654" t="s">
        <v>4580</v>
      </c>
      <c r="C32" s="521" t="s">
        <v>4581</v>
      </c>
      <c r="D32" s="658" t="s">
        <v>4614</v>
      </c>
      <c r="E32" s="659">
        <v>529230</v>
      </c>
      <c r="F32" s="660" t="s">
        <v>4615</v>
      </c>
      <c r="G32" s="569" t="s">
        <v>4539</v>
      </c>
      <c r="H32" s="661">
        <v>44036</v>
      </c>
      <c r="I32" s="661">
        <v>44075</v>
      </c>
      <c r="J32" s="660"/>
    </row>
    <row r="33" spans="1:10" ht="44.25" customHeight="1" x14ac:dyDescent="0.2">
      <c r="A33" s="653" t="s">
        <v>4616</v>
      </c>
      <c r="B33" s="654" t="s">
        <v>4580</v>
      </c>
      <c r="C33" s="521" t="s">
        <v>4581</v>
      </c>
      <c r="D33" s="658" t="s">
        <v>4617</v>
      </c>
      <c r="E33" s="659">
        <v>66906</v>
      </c>
      <c r="F33" s="660" t="s">
        <v>4618</v>
      </c>
      <c r="G33" s="569" t="s">
        <v>4539</v>
      </c>
      <c r="H33" s="661">
        <v>44081</v>
      </c>
      <c r="I33" s="661">
        <v>44092</v>
      </c>
      <c r="J33" s="660"/>
    </row>
    <row r="34" spans="1:10" ht="75.75" customHeight="1" x14ac:dyDescent="0.2">
      <c r="A34" s="653" t="s">
        <v>4619</v>
      </c>
      <c r="B34" s="654" t="s">
        <v>4580</v>
      </c>
      <c r="C34" s="521" t="s">
        <v>4581</v>
      </c>
      <c r="D34" s="658" t="s">
        <v>4602</v>
      </c>
      <c r="E34" s="659">
        <v>1476823.64</v>
      </c>
      <c r="F34" s="660" t="s">
        <v>4620</v>
      </c>
      <c r="G34" s="569" t="s">
        <v>4539</v>
      </c>
      <c r="H34" s="661">
        <v>44041</v>
      </c>
      <c r="I34" s="661">
        <v>44076</v>
      </c>
      <c r="J34" s="660"/>
    </row>
    <row r="35" spans="1:10" ht="72" customHeight="1" x14ac:dyDescent="0.2">
      <c r="A35" s="653" t="s">
        <v>4621</v>
      </c>
      <c r="B35" s="654" t="s">
        <v>4580</v>
      </c>
      <c r="C35" s="521" t="s">
        <v>4581</v>
      </c>
      <c r="D35" s="658" t="s">
        <v>4622</v>
      </c>
      <c r="E35" s="659">
        <v>1114109.79</v>
      </c>
      <c r="F35" s="660" t="s">
        <v>4623</v>
      </c>
      <c r="G35" s="569" t="s">
        <v>4539</v>
      </c>
      <c r="H35" s="661">
        <v>44041</v>
      </c>
      <c r="I35" s="661">
        <v>44076</v>
      </c>
      <c r="J35" s="660"/>
    </row>
    <row r="36" spans="1:10" ht="60" x14ac:dyDescent="0.2">
      <c r="A36" s="653" t="s">
        <v>4624</v>
      </c>
      <c r="B36" s="654" t="s">
        <v>4580</v>
      </c>
      <c r="C36" s="521" t="s">
        <v>4581</v>
      </c>
      <c r="D36" s="658" t="s">
        <v>4625</v>
      </c>
      <c r="E36" s="659">
        <v>80914.06</v>
      </c>
      <c r="F36" s="660" t="s">
        <v>4626</v>
      </c>
      <c r="G36" s="569" t="s">
        <v>4550</v>
      </c>
      <c r="H36" s="661">
        <v>44041</v>
      </c>
      <c r="I36" s="661">
        <v>44050</v>
      </c>
      <c r="J36" s="660"/>
    </row>
    <row r="37" spans="1:10" ht="72" customHeight="1" x14ac:dyDescent="0.2">
      <c r="A37" s="653" t="s">
        <v>4627</v>
      </c>
      <c r="B37" s="654" t="s">
        <v>4580</v>
      </c>
      <c r="C37" s="521" t="s">
        <v>4581</v>
      </c>
      <c r="D37" s="658" t="s">
        <v>4628</v>
      </c>
      <c r="E37" s="659">
        <v>55626.62</v>
      </c>
      <c r="F37" s="660" t="s">
        <v>4623</v>
      </c>
      <c r="G37" s="569" t="s">
        <v>4550</v>
      </c>
      <c r="H37" s="661">
        <v>44041</v>
      </c>
      <c r="I37" s="661">
        <v>44049</v>
      </c>
      <c r="J37" s="660"/>
    </row>
    <row r="38" spans="1:10" ht="70.5" customHeight="1" x14ac:dyDescent="0.2">
      <c r="A38" s="653" t="s">
        <v>4629</v>
      </c>
      <c r="B38" s="654" t="s">
        <v>4580</v>
      </c>
      <c r="C38" s="521" t="s">
        <v>4581</v>
      </c>
      <c r="D38" s="658" t="s">
        <v>4630</v>
      </c>
      <c r="E38" s="659">
        <v>43940.88</v>
      </c>
      <c r="F38" s="660" t="s">
        <v>4631</v>
      </c>
      <c r="G38" s="569" t="s">
        <v>4539</v>
      </c>
      <c r="H38" s="661">
        <v>44041</v>
      </c>
      <c r="I38" s="661">
        <v>44076</v>
      </c>
      <c r="J38" s="660"/>
    </row>
    <row r="39" spans="1:10" ht="63" customHeight="1" x14ac:dyDescent="0.2">
      <c r="A39" s="653" t="s">
        <v>4632</v>
      </c>
      <c r="B39" s="654" t="s">
        <v>4580</v>
      </c>
      <c r="C39" s="521" t="s">
        <v>4581</v>
      </c>
      <c r="D39" s="658" t="s">
        <v>4633</v>
      </c>
      <c r="E39" s="659">
        <v>47129.03</v>
      </c>
      <c r="F39" s="660" t="s">
        <v>4634</v>
      </c>
      <c r="G39" s="569" t="s">
        <v>4550</v>
      </c>
      <c r="H39" s="661">
        <v>44041</v>
      </c>
      <c r="I39" s="661">
        <v>44048</v>
      </c>
      <c r="J39" s="660"/>
    </row>
    <row r="40" spans="1:10" ht="44.25" customHeight="1" x14ac:dyDescent="0.2">
      <c r="A40" s="653" t="s">
        <v>4635</v>
      </c>
      <c r="B40" s="654" t="s">
        <v>4556</v>
      </c>
      <c r="C40" s="521" t="s">
        <v>4536</v>
      </c>
      <c r="D40" s="569" t="s">
        <v>4636</v>
      </c>
      <c r="E40" s="659">
        <v>68400</v>
      </c>
      <c r="F40" s="660" t="s">
        <v>4637</v>
      </c>
      <c r="G40" s="569" t="s">
        <v>4638</v>
      </c>
      <c r="H40" s="661"/>
      <c r="I40" s="661"/>
      <c r="J40" s="660" t="s">
        <v>4639</v>
      </c>
    </row>
    <row r="41" spans="1:10" ht="44.25" customHeight="1" x14ac:dyDescent="0.2">
      <c r="A41" s="653" t="s">
        <v>4640</v>
      </c>
      <c r="B41" s="654" t="s">
        <v>4580</v>
      </c>
      <c r="C41" s="521" t="s">
        <v>4581</v>
      </c>
      <c r="D41" s="658" t="s">
        <v>4641</v>
      </c>
      <c r="E41" s="659">
        <v>81349.41</v>
      </c>
      <c r="F41" s="660" t="s">
        <v>4642</v>
      </c>
      <c r="G41" s="569" t="s">
        <v>4539</v>
      </c>
      <c r="H41" s="661">
        <v>44060</v>
      </c>
      <c r="I41" s="661">
        <v>44097</v>
      </c>
      <c r="J41" s="660"/>
    </row>
    <row r="42" spans="1:10" ht="44.25" customHeight="1" x14ac:dyDescent="0.2">
      <c r="A42" s="653" t="s">
        <v>4643</v>
      </c>
      <c r="B42" s="654" t="s">
        <v>4552</v>
      </c>
      <c r="C42" s="521" t="s">
        <v>4536</v>
      </c>
      <c r="D42" s="569" t="s">
        <v>4644</v>
      </c>
      <c r="E42" s="659">
        <v>63330</v>
      </c>
      <c r="F42" s="660" t="s">
        <v>4645</v>
      </c>
      <c r="G42" s="569" t="s">
        <v>4638</v>
      </c>
      <c r="H42" s="661"/>
      <c r="I42" s="661"/>
      <c r="J42" s="660" t="s">
        <v>4639</v>
      </c>
    </row>
    <row r="43" spans="1:10" ht="44.25" customHeight="1" x14ac:dyDescent="0.2">
      <c r="A43" s="653" t="s">
        <v>4646</v>
      </c>
      <c r="B43" s="654" t="s">
        <v>4535</v>
      </c>
      <c r="C43" s="521" t="s">
        <v>4536</v>
      </c>
      <c r="D43" s="569" t="s">
        <v>4647</v>
      </c>
      <c r="E43" s="659"/>
      <c r="F43" s="660"/>
      <c r="G43" s="521" t="s">
        <v>4573</v>
      </c>
      <c r="H43" s="661"/>
      <c r="I43" s="661"/>
      <c r="J43" s="657" t="s">
        <v>4573</v>
      </c>
    </row>
    <row r="44" spans="1:10" ht="59.25" customHeight="1" x14ac:dyDescent="0.2">
      <c r="A44" s="653" t="s">
        <v>4648</v>
      </c>
      <c r="B44" s="654" t="s">
        <v>4580</v>
      </c>
      <c r="C44" s="521" t="s">
        <v>4581</v>
      </c>
      <c r="D44" s="658" t="s">
        <v>4649</v>
      </c>
      <c r="E44" s="659">
        <v>63761.34</v>
      </c>
      <c r="F44" s="660" t="s">
        <v>4650</v>
      </c>
      <c r="G44" s="569" t="s">
        <v>4539</v>
      </c>
      <c r="H44" s="661">
        <v>44083</v>
      </c>
      <c r="I44" s="661">
        <v>44095</v>
      </c>
      <c r="J44" s="660"/>
    </row>
    <row r="45" spans="1:10" ht="44.25" customHeight="1" x14ac:dyDescent="0.2">
      <c r="A45" s="662" t="s">
        <v>4651</v>
      </c>
      <c r="B45" s="663" t="s">
        <v>4580</v>
      </c>
      <c r="C45" s="664" t="s">
        <v>4581</v>
      </c>
      <c r="D45" s="665" t="s">
        <v>4652</v>
      </c>
      <c r="E45" s="666">
        <v>100390.44</v>
      </c>
      <c r="F45" s="667" t="s">
        <v>4653</v>
      </c>
      <c r="G45" s="668" t="s">
        <v>4539</v>
      </c>
      <c r="H45" s="669">
        <v>44084</v>
      </c>
      <c r="I45" s="669">
        <v>44098</v>
      </c>
      <c r="J45" s="667"/>
    </row>
    <row r="46" spans="1:10" x14ac:dyDescent="0.2">
      <c r="E46" s="375"/>
    </row>
  </sheetData>
  <conditionalFormatting sqref="D41">
    <cfRule type="expression" dxfId="7" priority="1">
      <formula>#REF!="EXCLUIDO"</formula>
    </cfRule>
  </conditionalFormatting>
  <conditionalFormatting sqref="A23:A30">
    <cfRule type="expression" dxfId="6" priority="8">
      <formula>#REF!="EXCLUIDO"</formula>
    </cfRule>
  </conditionalFormatting>
  <conditionalFormatting sqref="A31:A42">
    <cfRule type="expression" dxfId="5" priority="7">
      <formula>#REF!="EXCLUIDO"</formula>
    </cfRule>
  </conditionalFormatting>
  <conditionalFormatting sqref="D22">
    <cfRule type="expression" dxfId="4" priority="6">
      <formula>#REF!="EXCLUIDO"</formula>
    </cfRule>
  </conditionalFormatting>
  <conditionalFormatting sqref="D28">
    <cfRule type="expression" dxfId="3" priority="5">
      <formula>#REF!="EXCLUIDO"</formula>
    </cfRule>
  </conditionalFormatting>
  <conditionalFormatting sqref="D30">
    <cfRule type="expression" dxfId="2" priority="4">
      <formula>#REF!="EXCLUIDO"</formula>
    </cfRule>
  </conditionalFormatting>
  <conditionalFormatting sqref="D32">
    <cfRule type="expression" dxfId="1" priority="3">
      <formula>#REF!="EXCLUIDO"</formula>
    </cfRule>
  </conditionalFormatting>
  <conditionalFormatting sqref="D33:D39">
    <cfRule type="expression" dxfId="0" priority="2">
      <formula>#REF!="EXCLUIDO"</formula>
    </cfRule>
  </conditionalFormatting>
  <printOptions horizontalCentered="1"/>
  <pageMargins left="0.23622047244094491" right="0.23622047244094491" top="0.74803149606299213" bottom="0.74803149606299213" header="0.31496062992125984" footer="0.31496062992125984"/>
  <pageSetup paperSize="9" scale="61" fitToHeight="0" pageOrder="overThenDown"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pageSetUpPr fitToPage="1"/>
  </sheetPr>
  <dimension ref="B1:X91"/>
  <sheetViews>
    <sheetView showWhiteSpace="0" view="pageBreakPreview" topLeftCell="A24" zoomScale="40" zoomScaleNormal="80" zoomScaleSheetLayoutView="40" zoomScalePageLayoutView="89" workbookViewId="0">
      <selection activeCell="X79" sqref="X79"/>
    </sheetView>
  </sheetViews>
  <sheetFormatPr baseColWidth="10" defaultColWidth="11.42578125" defaultRowHeight="12" x14ac:dyDescent="0.2"/>
  <cols>
    <col min="1" max="1" width="2" style="175" customWidth="1"/>
    <col min="2" max="2" width="50.85546875" style="175" customWidth="1"/>
    <col min="3" max="3" width="28.85546875" style="175" customWidth="1"/>
    <col min="4" max="4" width="36" style="175" customWidth="1"/>
    <col min="5" max="6" width="23.85546875" style="232" customWidth="1"/>
    <col min="7" max="7" width="33.7109375" style="232" customWidth="1"/>
    <col min="8" max="8" width="38.42578125" style="175" customWidth="1"/>
    <col min="9" max="9" width="15.5703125" style="175" customWidth="1"/>
    <col min="10" max="16384" width="11.42578125" style="175"/>
  </cols>
  <sheetData>
    <row r="1" spans="2:24" x14ac:dyDescent="0.2">
      <c r="B1" s="219" t="s">
        <v>419</v>
      </c>
      <c r="C1" s="219"/>
      <c r="D1" s="219"/>
      <c r="E1" s="222"/>
      <c r="F1" s="222"/>
      <c r="G1" s="222"/>
      <c r="H1" s="219"/>
    </row>
    <row r="2" spans="2:24" x14ac:dyDescent="0.2">
      <c r="B2" s="219" t="s">
        <v>4518</v>
      </c>
      <c r="C2" s="219"/>
      <c r="D2" s="219"/>
      <c r="E2" s="222"/>
      <c r="F2" s="222"/>
      <c r="G2" s="222"/>
      <c r="H2" s="219"/>
      <c r="I2" s="219"/>
      <c r="J2" s="219"/>
      <c r="K2" s="219"/>
      <c r="L2" s="219"/>
      <c r="M2" s="219"/>
      <c r="N2" s="219"/>
      <c r="O2" s="219"/>
      <c r="P2" s="219"/>
      <c r="Q2" s="219"/>
      <c r="R2" s="219"/>
      <c r="S2" s="219"/>
      <c r="T2" s="219"/>
      <c r="U2" s="219"/>
      <c r="V2" s="219"/>
      <c r="W2" s="219"/>
      <c r="X2" s="219"/>
    </row>
    <row r="3" spans="2:24" x14ac:dyDescent="0.2">
      <c r="B3" s="223"/>
      <c r="C3" s="223"/>
      <c r="D3" s="223"/>
      <c r="E3" s="224"/>
      <c r="F3" s="224"/>
      <c r="G3" s="224"/>
    </row>
    <row r="4" spans="2:24" x14ac:dyDescent="0.2">
      <c r="B4" s="223" t="s">
        <v>6693</v>
      </c>
      <c r="C4" s="223"/>
      <c r="D4" s="223"/>
      <c r="E4" s="224"/>
      <c r="F4" s="224"/>
      <c r="G4" s="224"/>
    </row>
    <row r="5" spans="2:24" ht="12.75" thickBot="1" x14ac:dyDescent="0.25">
      <c r="B5" s="223"/>
      <c r="C5" s="223"/>
      <c r="D5" s="223"/>
      <c r="E5" s="224"/>
      <c r="F5" s="224"/>
      <c r="G5" s="224"/>
    </row>
    <row r="6" spans="2:24" ht="12.75" thickBot="1" x14ac:dyDescent="0.25">
      <c r="B6" s="882" t="s">
        <v>33</v>
      </c>
      <c r="C6" s="882" t="s">
        <v>350</v>
      </c>
      <c r="D6" s="882" t="s">
        <v>351</v>
      </c>
      <c r="E6" s="452" t="s">
        <v>4654</v>
      </c>
      <c r="F6" s="380" t="s">
        <v>624</v>
      </c>
      <c r="G6" s="112" t="s">
        <v>4655</v>
      </c>
      <c r="H6" s="882" t="s">
        <v>48</v>
      </c>
      <c r="I6" s="882" t="s">
        <v>109</v>
      </c>
    </row>
    <row r="7" spans="2:24" ht="12.75" thickBot="1" x14ac:dyDescent="0.25">
      <c r="B7" s="883"/>
      <c r="C7" s="883"/>
      <c r="D7" s="883"/>
      <c r="E7" s="453" t="s">
        <v>348</v>
      </c>
      <c r="F7" s="406" t="s">
        <v>348</v>
      </c>
      <c r="G7" s="407" t="s">
        <v>348</v>
      </c>
      <c r="H7" s="884"/>
      <c r="I7" s="884"/>
    </row>
    <row r="8" spans="2:24" ht="72" x14ac:dyDescent="0.2">
      <c r="B8" s="414" t="s">
        <v>6688</v>
      </c>
      <c r="C8" s="456" t="s">
        <v>4656</v>
      </c>
      <c r="D8" s="457" t="s">
        <v>4657</v>
      </c>
      <c r="E8" s="458">
        <v>30000</v>
      </c>
      <c r="F8" s="459"/>
      <c r="G8" s="460">
        <v>30000</v>
      </c>
      <c r="H8" s="461" t="s">
        <v>4658</v>
      </c>
      <c r="I8" s="425">
        <v>3</v>
      </c>
    </row>
    <row r="9" spans="2:24" ht="36" x14ac:dyDescent="0.2">
      <c r="B9" s="420" t="s">
        <v>6689</v>
      </c>
      <c r="C9" s="462" t="s">
        <v>4659</v>
      </c>
      <c r="D9" s="463" t="s">
        <v>4657</v>
      </c>
      <c r="E9" s="464">
        <v>31815.8</v>
      </c>
      <c r="F9" s="465"/>
      <c r="G9" s="466">
        <v>31815.8</v>
      </c>
      <c r="H9" s="467" t="s">
        <v>4660</v>
      </c>
      <c r="I9" s="425">
        <v>3</v>
      </c>
    </row>
    <row r="10" spans="2:24" ht="60" x14ac:dyDescent="0.2">
      <c r="B10" s="420" t="s">
        <v>6690</v>
      </c>
      <c r="C10" s="462" t="s">
        <v>4661</v>
      </c>
      <c r="D10" s="462" t="s">
        <v>4657</v>
      </c>
      <c r="E10" s="468">
        <v>33000</v>
      </c>
      <c r="F10" s="469"/>
      <c r="G10" s="470">
        <v>33000</v>
      </c>
      <c r="H10" s="467" t="s">
        <v>4662</v>
      </c>
      <c r="I10" s="425">
        <v>3</v>
      </c>
    </row>
    <row r="11" spans="2:24" ht="60" x14ac:dyDescent="0.2">
      <c r="B11" s="420" t="s">
        <v>6691</v>
      </c>
      <c r="C11" s="462" t="s">
        <v>4661</v>
      </c>
      <c r="D11" s="463" t="s">
        <v>4657</v>
      </c>
      <c r="E11" s="464">
        <v>17700</v>
      </c>
      <c r="F11" s="465"/>
      <c r="G11" s="466">
        <v>17700</v>
      </c>
      <c r="H11" s="467" t="s">
        <v>4663</v>
      </c>
      <c r="I11" s="425">
        <v>3</v>
      </c>
    </row>
    <row r="12" spans="2:24" ht="24.75" thickBot="1" x14ac:dyDescent="0.25">
      <c r="B12" s="471" t="s">
        <v>6692</v>
      </c>
      <c r="C12" s="472" t="s">
        <v>4657</v>
      </c>
      <c r="D12" s="473" t="s">
        <v>4664</v>
      </c>
      <c r="E12" s="474">
        <v>32000</v>
      </c>
      <c r="F12" s="475"/>
      <c r="G12" s="476">
        <v>32000</v>
      </c>
      <c r="H12" s="477" t="s">
        <v>4665</v>
      </c>
      <c r="I12" s="425">
        <v>3</v>
      </c>
    </row>
    <row r="13" spans="2:24" ht="12.75" thickBot="1" x14ac:dyDescent="0.25">
      <c r="B13" s="17" t="s">
        <v>34</v>
      </c>
      <c r="C13" s="14"/>
      <c r="D13" s="14"/>
      <c r="E13" s="454">
        <f>SUM(E8:E12)</f>
        <v>144515.79999999999</v>
      </c>
      <c r="F13" s="20"/>
      <c r="G13" s="455">
        <f>SUM(G8:G12)</f>
        <v>144515.79999999999</v>
      </c>
      <c r="H13" s="19"/>
      <c r="I13" s="20"/>
    </row>
    <row r="14" spans="2:24" x14ac:dyDescent="0.2">
      <c r="B14" s="223"/>
      <c r="C14" s="223"/>
      <c r="D14" s="223"/>
      <c r="E14" s="224"/>
      <c r="F14" s="224"/>
      <c r="G14" s="224"/>
    </row>
    <row r="15" spans="2:24" x14ac:dyDescent="0.2">
      <c r="B15" s="223"/>
      <c r="C15" s="223"/>
      <c r="D15" s="223"/>
      <c r="E15" s="224"/>
      <c r="F15" s="224"/>
      <c r="G15" s="224"/>
    </row>
    <row r="16" spans="2:24" x14ac:dyDescent="0.2">
      <c r="B16" s="223"/>
      <c r="C16" s="223"/>
      <c r="D16" s="223"/>
      <c r="E16" s="224"/>
      <c r="F16" s="224"/>
      <c r="G16" s="224"/>
    </row>
    <row r="17" spans="2:9" x14ac:dyDescent="0.2">
      <c r="B17" s="223" t="s">
        <v>6687</v>
      </c>
      <c r="C17" s="223"/>
      <c r="D17" s="223"/>
      <c r="E17" s="224"/>
      <c r="F17" s="224"/>
      <c r="G17" s="224"/>
    </row>
    <row r="18" spans="2:9" ht="12.75" thickBot="1" x14ac:dyDescent="0.25">
      <c r="B18" s="223"/>
      <c r="C18" s="223"/>
      <c r="D18" s="223"/>
      <c r="E18" s="224"/>
      <c r="F18" s="224"/>
      <c r="G18" s="224"/>
    </row>
    <row r="19" spans="2:9" ht="15" customHeight="1" thickBot="1" x14ac:dyDescent="0.25">
      <c r="B19" s="882" t="s">
        <v>33</v>
      </c>
      <c r="C19" s="885" t="s">
        <v>350</v>
      </c>
      <c r="D19" s="886" t="s">
        <v>351</v>
      </c>
      <c r="E19" s="225" t="s">
        <v>623</v>
      </c>
      <c r="F19" s="225" t="s">
        <v>624</v>
      </c>
      <c r="G19" s="225" t="s">
        <v>625</v>
      </c>
      <c r="H19" s="885" t="s">
        <v>48</v>
      </c>
      <c r="I19" s="888" t="s">
        <v>109</v>
      </c>
    </row>
    <row r="20" spans="2:9" ht="15" customHeight="1" thickBot="1" x14ac:dyDescent="0.25">
      <c r="B20" s="884"/>
      <c r="C20" s="885"/>
      <c r="D20" s="886"/>
      <c r="E20" s="226" t="s">
        <v>348</v>
      </c>
      <c r="F20" s="226" t="s">
        <v>348</v>
      </c>
      <c r="G20" s="226" t="s">
        <v>348</v>
      </c>
      <c r="H20" s="887"/>
      <c r="I20" s="889"/>
    </row>
    <row r="21" spans="2:9" s="227" customFormat="1" ht="33.75" customHeight="1" x14ac:dyDescent="0.2">
      <c r="B21" s="414" t="s">
        <v>626</v>
      </c>
      <c r="C21" s="415" t="s">
        <v>627</v>
      </c>
      <c r="D21" s="416" t="s">
        <v>628</v>
      </c>
      <c r="E21" s="417">
        <v>21000</v>
      </c>
      <c r="F21" s="417"/>
      <c r="G21" s="417"/>
      <c r="H21" s="418" t="s">
        <v>629</v>
      </c>
      <c r="I21" s="419">
        <v>3</v>
      </c>
    </row>
    <row r="22" spans="2:9" s="227" customFormat="1" ht="33.75" customHeight="1" x14ac:dyDescent="0.2">
      <c r="B22" s="420" t="s">
        <v>630</v>
      </c>
      <c r="C22" s="421" t="s">
        <v>627</v>
      </c>
      <c r="D22" s="422" t="s">
        <v>631</v>
      </c>
      <c r="E22" s="423">
        <v>112500</v>
      </c>
      <c r="F22" s="423">
        <v>12500</v>
      </c>
      <c r="G22" s="423"/>
      <c r="H22" s="424" t="s">
        <v>632</v>
      </c>
      <c r="I22" s="425">
        <v>3</v>
      </c>
    </row>
    <row r="23" spans="2:9" s="227" customFormat="1" ht="33.75" customHeight="1" x14ac:dyDescent="0.2">
      <c r="B23" s="420" t="s">
        <v>633</v>
      </c>
      <c r="C23" s="421" t="s">
        <v>627</v>
      </c>
      <c r="D23" s="422" t="s">
        <v>634</v>
      </c>
      <c r="E23" s="423">
        <v>60000</v>
      </c>
      <c r="F23" s="426"/>
      <c r="G23" s="426"/>
      <c r="H23" s="424" t="s">
        <v>635</v>
      </c>
      <c r="I23" s="425">
        <v>3</v>
      </c>
    </row>
    <row r="24" spans="2:9" s="227" customFormat="1" ht="33.75" customHeight="1" x14ac:dyDescent="0.2">
      <c r="B24" s="420" t="s">
        <v>636</v>
      </c>
      <c r="C24" s="421" t="s">
        <v>627</v>
      </c>
      <c r="D24" s="422" t="s">
        <v>637</v>
      </c>
      <c r="E24" s="423">
        <v>103500</v>
      </c>
      <c r="F24" s="423">
        <v>57500</v>
      </c>
      <c r="G24" s="423">
        <v>57500</v>
      </c>
      <c r="H24" s="424" t="s">
        <v>629</v>
      </c>
      <c r="I24" s="425">
        <v>3</v>
      </c>
    </row>
    <row r="25" spans="2:9" s="227" customFormat="1" ht="33.75" customHeight="1" x14ac:dyDescent="0.2">
      <c r="B25" s="427" t="s">
        <v>638</v>
      </c>
      <c r="C25" s="427" t="s">
        <v>639</v>
      </c>
      <c r="D25" s="428" t="s">
        <v>627</v>
      </c>
      <c r="E25" s="423">
        <v>387635.94</v>
      </c>
      <c r="F25" s="426">
        <f>221928.97</f>
        <v>221928.97</v>
      </c>
      <c r="G25" s="423">
        <f>295905.296+591810.592</f>
        <v>887715.88799999992</v>
      </c>
      <c r="H25" s="424" t="s">
        <v>640</v>
      </c>
      <c r="I25" s="425">
        <v>3</v>
      </c>
    </row>
    <row r="26" spans="2:9" s="227" customFormat="1" ht="33.75" customHeight="1" x14ac:dyDescent="0.2">
      <c r="B26" s="427" t="s">
        <v>641</v>
      </c>
      <c r="C26" s="429" t="s">
        <v>627</v>
      </c>
      <c r="D26" s="422" t="s">
        <v>642</v>
      </c>
      <c r="E26" s="423">
        <v>117000</v>
      </c>
      <c r="F26" s="423"/>
      <c r="G26" s="423"/>
      <c r="H26" s="424" t="s">
        <v>629</v>
      </c>
      <c r="I26" s="425">
        <v>3</v>
      </c>
    </row>
    <row r="27" spans="2:9" s="227" customFormat="1" ht="33.75" customHeight="1" x14ac:dyDescent="0.2">
      <c r="B27" s="427" t="s">
        <v>643</v>
      </c>
      <c r="C27" s="429" t="s">
        <v>627</v>
      </c>
      <c r="D27" s="422" t="s">
        <v>644</v>
      </c>
      <c r="E27" s="423">
        <v>10500</v>
      </c>
      <c r="F27" s="423"/>
      <c r="G27" s="423"/>
      <c r="H27" s="424" t="s">
        <v>629</v>
      </c>
      <c r="I27" s="425">
        <v>3</v>
      </c>
    </row>
    <row r="28" spans="2:9" s="227" customFormat="1" ht="33.75" customHeight="1" x14ac:dyDescent="0.2">
      <c r="B28" s="420" t="s">
        <v>645</v>
      </c>
      <c r="C28" s="429" t="s">
        <v>627</v>
      </c>
      <c r="D28" s="422" t="s">
        <v>646</v>
      </c>
      <c r="E28" s="423">
        <v>45000</v>
      </c>
      <c r="F28" s="423">
        <v>15000</v>
      </c>
      <c r="G28" s="423"/>
      <c r="H28" s="424" t="s">
        <v>647</v>
      </c>
      <c r="I28" s="425">
        <v>3</v>
      </c>
    </row>
    <row r="29" spans="2:9" s="227" customFormat="1" ht="33.75" customHeight="1" x14ac:dyDescent="0.2">
      <c r="B29" s="420" t="s">
        <v>648</v>
      </c>
      <c r="C29" s="420" t="s">
        <v>649</v>
      </c>
      <c r="D29" s="428" t="s">
        <v>650</v>
      </c>
      <c r="E29" s="423">
        <v>1038772.8</v>
      </c>
      <c r="F29" s="423"/>
      <c r="G29" s="423">
        <v>1558159.2</v>
      </c>
      <c r="H29" s="424" t="s">
        <v>651</v>
      </c>
      <c r="I29" s="425">
        <v>3</v>
      </c>
    </row>
    <row r="30" spans="2:9" s="227" customFormat="1" ht="33.75" customHeight="1" x14ac:dyDescent="0.2">
      <c r="B30" s="420" t="s">
        <v>652</v>
      </c>
      <c r="C30" s="421" t="s">
        <v>627</v>
      </c>
      <c r="D30" s="422" t="s">
        <v>653</v>
      </c>
      <c r="E30" s="423">
        <v>60000</v>
      </c>
      <c r="F30" s="423"/>
      <c r="G30" s="423"/>
      <c r="H30" s="424" t="s">
        <v>654</v>
      </c>
      <c r="I30" s="425">
        <v>3</v>
      </c>
    </row>
    <row r="31" spans="2:9" s="227" customFormat="1" ht="33.75" customHeight="1" x14ac:dyDescent="0.2">
      <c r="B31" s="420" t="s">
        <v>655</v>
      </c>
      <c r="C31" s="421" t="s">
        <v>627</v>
      </c>
      <c r="D31" s="422" t="s">
        <v>656</v>
      </c>
      <c r="E31" s="423">
        <v>57500</v>
      </c>
      <c r="F31" s="423">
        <v>11500</v>
      </c>
      <c r="G31" s="423"/>
      <c r="H31" s="424" t="s">
        <v>629</v>
      </c>
      <c r="I31" s="425">
        <v>3</v>
      </c>
    </row>
    <row r="32" spans="2:9" s="227" customFormat="1" ht="33.75" customHeight="1" x14ac:dyDescent="0.2">
      <c r="B32" s="420" t="s">
        <v>657</v>
      </c>
      <c r="C32" s="421" t="s">
        <v>627</v>
      </c>
      <c r="D32" s="422" t="s">
        <v>658</v>
      </c>
      <c r="E32" s="430">
        <v>32000</v>
      </c>
      <c r="F32" s="423">
        <v>8000</v>
      </c>
      <c r="G32" s="423"/>
      <c r="H32" s="424" t="s">
        <v>647</v>
      </c>
      <c r="I32" s="425">
        <v>3</v>
      </c>
    </row>
    <row r="33" spans="2:9" s="227" customFormat="1" ht="33.75" customHeight="1" x14ac:dyDescent="0.2">
      <c r="B33" s="420" t="s">
        <v>659</v>
      </c>
      <c r="C33" s="421" t="s">
        <v>627</v>
      </c>
      <c r="D33" s="422" t="s">
        <v>660</v>
      </c>
      <c r="E33" s="430">
        <v>46000</v>
      </c>
      <c r="F33" s="423">
        <v>11500</v>
      </c>
      <c r="G33" s="423"/>
      <c r="H33" s="424" t="s">
        <v>629</v>
      </c>
      <c r="I33" s="425">
        <v>3</v>
      </c>
    </row>
    <row r="34" spans="2:9" s="227" customFormat="1" ht="33.75" customHeight="1" x14ac:dyDescent="0.2">
      <c r="B34" s="420" t="s">
        <v>661</v>
      </c>
      <c r="C34" s="421" t="s">
        <v>650</v>
      </c>
      <c r="D34" s="422" t="s">
        <v>662</v>
      </c>
      <c r="E34" s="423">
        <v>25000</v>
      </c>
      <c r="F34" s="423">
        <v>50000</v>
      </c>
      <c r="G34" s="423">
        <v>50000</v>
      </c>
      <c r="H34" s="424" t="s">
        <v>632</v>
      </c>
      <c r="I34" s="425">
        <v>3</v>
      </c>
    </row>
    <row r="35" spans="2:9" s="227" customFormat="1" ht="33.75" customHeight="1" x14ac:dyDescent="0.2">
      <c r="B35" s="420" t="s">
        <v>663</v>
      </c>
      <c r="C35" s="421" t="s">
        <v>650</v>
      </c>
      <c r="D35" s="422" t="s">
        <v>664</v>
      </c>
      <c r="E35" s="423">
        <v>25000</v>
      </c>
      <c r="F35" s="423">
        <v>37500</v>
      </c>
      <c r="G35" s="423">
        <v>62500</v>
      </c>
      <c r="H35" s="424" t="s">
        <v>632</v>
      </c>
      <c r="I35" s="425">
        <v>3</v>
      </c>
    </row>
    <row r="36" spans="2:9" s="227" customFormat="1" ht="45.75" customHeight="1" x14ac:dyDescent="0.2">
      <c r="B36" s="427" t="s">
        <v>665</v>
      </c>
      <c r="C36" s="421" t="s">
        <v>650</v>
      </c>
      <c r="D36" s="422" t="s">
        <v>666</v>
      </c>
      <c r="E36" s="423">
        <v>15030</v>
      </c>
      <c r="F36" s="423"/>
      <c r="G36" s="426">
        <v>15570</v>
      </c>
      <c r="H36" s="424" t="s">
        <v>667</v>
      </c>
      <c r="I36" s="425">
        <v>3</v>
      </c>
    </row>
    <row r="37" spans="2:9" s="227" customFormat="1" ht="45.75" customHeight="1" x14ac:dyDescent="0.2">
      <c r="B37" s="420" t="s">
        <v>668</v>
      </c>
      <c r="C37" s="421" t="s">
        <v>650</v>
      </c>
      <c r="D37" s="422" t="s">
        <v>669</v>
      </c>
      <c r="E37" s="423">
        <v>7000</v>
      </c>
      <c r="F37" s="423">
        <v>28000</v>
      </c>
      <c r="G37" s="423">
        <v>21000</v>
      </c>
      <c r="H37" s="424" t="s">
        <v>640</v>
      </c>
      <c r="I37" s="425">
        <v>3</v>
      </c>
    </row>
    <row r="38" spans="2:9" s="227" customFormat="1" ht="45.75" customHeight="1" x14ac:dyDescent="0.2">
      <c r="B38" s="420" t="s">
        <v>670</v>
      </c>
      <c r="C38" s="431"/>
      <c r="D38" s="422" t="s">
        <v>671</v>
      </c>
      <c r="E38" s="430">
        <v>0</v>
      </c>
      <c r="F38" s="423">
        <v>22500</v>
      </c>
      <c r="G38" s="423"/>
      <c r="H38" s="424" t="s">
        <v>667</v>
      </c>
      <c r="I38" s="425">
        <v>3</v>
      </c>
    </row>
    <row r="39" spans="2:9" s="227" customFormat="1" ht="45.75" customHeight="1" x14ac:dyDescent="0.2">
      <c r="B39" s="420" t="s">
        <v>672</v>
      </c>
      <c r="C39" s="431"/>
      <c r="D39" s="422" t="s">
        <v>673</v>
      </c>
      <c r="E39" s="423">
        <v>0</v>
      </c>
      <c r="F39" s="423">
        <v>15000</v>
      </c>
      <c r="G39" s="423">
        <v>7500</v>
      </c>
      <c r="H39" s="424" t="s">
        <v>667</v>
      </c>
      <c r="I39" s="425">
        <v>3</v>
      </c>
    </row>
    <row r="40" spans="2:9" s="227" customFormat="1" ht="45.75" customHeight="1" x14ac:dyDescent="0.2">
      <c r="B40" s="420" t="s">
        <v>674</v>
      </c>
      <c r="C40" s="431"/>
      <c r="D40" s="422" t="s">
        <v>675</v>
      </c>
      <c r="E40" s="423">
        <v>0</v>
      </c>
      <c r="F40" s="423">
        <v>22500</v>
      </c>
      <c r="G40" s="423"/>
      <c r="H40" s="424" t="s">
        <v>667</v>
      </c>
      <c r="I40" s="425">
        <v>3</v>
      </c>
    </row>
    <row r="41" spans="2:9" s="227" customFormat="1" ht="45.75" customHeight="1" x14ac:dyDescent="0.2">
      <c r="B41" s="427" t="s">
        <v>676</v>
      </c>
      <c r="C41" s="432"/>
      <c r="D41" s="422" t="s">
        <v>677</v>
      </c>
      <c r="E41" s="423">
        <v>0</v>
      </c>
      <c r="F41" s="423">
        <v>9720</v>
      </c>
      <c r="G41" s="423">
        <v>22680</v>
      </c>
      <c r="H41" s="424" t="s">
        <v>678</v>
      </c>
      <c r="I41" s="425">
        <v>3</v>
      </c>
    </row>
    <row r="42" spans="2:9" s="227" customFormat="1" ht="45.75" customHeight="1" x14ac:dyDescent="0.2">
      <c r="B42" s="427" t="s">
        <v>679</v>
      </c>
      <c r="C42" s="432"/>
      <c r="D42" s="422" t="s">
        <v>680</v>
      </c>
      <c r="E42" s="423">
        <v>0</v>
      </c>
      <c r="F42" s="423">
        <v>28000</v>
      </c>
      <c r="G42" s="423">
        <v>21000</v>
      </c>
      <c r="H42" s="424" t="s">
        <v>640</v>
      </c>
      <c r="I42" s="425">
        <v>3</v>
      </c>
    </row>
    <row r="43" spans="2:9" s="227" customFormat="1" ht="45.75" customHeight="1" x14ac:dyDescent="0.2">
      <c r="B43" s="427" t="s">
        <v>681</v>
      </c>
      <c r="C43" s="432"/>
      <c r="D43" s="422" t="s">
        <v>682</v>
      </c>
      <c r="E43" s="423">
        <v>0</v>
      </c>
      <c r="F43" s="423">
        <v>15000</v>
      </c>
      <c r="G43" s="423">
        <v>30000</v>
      </c>
      <c r="H43" s="424" t="s">
        <v>683</v>
      </c>
      <c r="I43" s="425">
        <v>3</v>
      </c>
    </row>
    <row r="44" spans="2:9" s="227" customFormat="1" ht="45.75" customHeight="1" x14ac:dyDescent="0.2">
      <c r="B44" s="427" t="s">
        <v>684</v>
      </c>
      <c r="C44" s="432"/>
      <c r="D44" s="422" t="s">
        <v>685</v>
      </c>
      <c r="E44" s="423">
        <v>0</v>
      </c>
      <c r="F44" s="423">
        <v>15000</v>
      </c>
      <c r="G44" s="423">
        <v>30000</v>
      </c>
      <c r="H44" s="424" t="s">
        <v>683</v>
      </c>
      <c r="I44" s="425">
        <v>3</v>
      </c>
    </row>
    <row r="45" spans="2:9" s="227" customFormat="1" ht="45.75" customHeight="1" x14ac:dyDescent="0.2">
      <c r="B45" s="427" t="s">
        <v>686</v>
      </c>
      <c r="C45" s="432"/>
      <c r="D45" s="422" t="s">
        <v>687</v>
      </c>
      <c r="E45" s="423">
        <v>0</v>
      </c>
      <c r="F45" s="423">
        <v>22500</v>
      </c>
      <c r="G45" s="423">
        <v>22500</v>
      </c>
      <c r="H45" s="424" t="s">
        <v>683</v>
      </c>
      <c r="I45" s="425">
        <v>3</v>
      </c>
    </row>
    <row r="46" spans="2:9" s="228" customFormat="1" ht="45.75" customHeight="1" x14ac:dyDescent="0.2">
      <c r="B46" s="427" t="s">
        <v>688</v>
      </c>
      <c r="C46" s="433"/>
      <c r="D46" s="434" t="s">
        <v>689</v>
      </c>
      <c r="E46" s="435"/>
      <c r="F46" s="423"/>
      <c r="G46" s="423">
        <v>30000</v>
      </c>
      <c r="H46" s="424" t="s">
        <v>690</v>
      </c>
      <c r="I46" s="436">
        <v>3</v>
      </c>
    </row>
    <row r="47" spans="2:9" s="228" customFormat="1" ht="45.75" customHeight="1" x14ac:dyDescent="0.2">
      <c r="B47" s="427" t="s">
        <v>691</v>
      </c>
      <c r="C47" s="433"/>
      <c r="D47" s="434" t="s">
        <v>692</v>
      </c>
      <c r="E47" s="435"/>
      <c r="F47" s="423">
        <v>57500</v>
      </c>
      <c r="G47" s="423">
        <v>23000</v>
      </c>
      <c r="H47" s="424" t="s">
        <v>629</v>
      </c>
      <c r="I47" s="436">
        <v>3</v>
      </c>
    </row>
    <row r="48" spans="2:9" s="228" customFormat="1" ht="45.75" customHeight="1" x14ac:dyDescent="0.2">
      <c r="B48" s="427" t="s">
        <v>693</v>
      </c>
      <c r="C48" s="433"/>
      <c r="D48" s="434" t="s">
        <v>694</v>
      </c>
      <c r="E48" s="435"/>
      <c r="F48" s="423">
        <v>57500</v>
      </c>
      <c r="G48" s="423">
        <v>46000</v>
      </c>
      <c r="H48" s="424" t="s">
        <v>629</v>
      </c>
      <c r="I48" s="436">
        <v>3</v>
      </c>
    </row>
    <row r="49" spans="2:9" s="228" customFormat="1" ht="45.75" customHeight="1" x14ac:dyDescent="0.2">
      <c r="B49" s="437" t="s">
        <v>695</v>
      </c>
      <c r="C49" s="427" t="s">
        <v>696</v>
      </c>
      <c r="D49" s="438"/>
      <c r="E49" s="435"/>
      <c r="F49" s="423">
        <f>289511.57*0.2</f>
        <v>57902.314000000006</v>
      </c>
      <c r="G49" s="423">
        <f>289511.57*0.8</f>
        <v>231609.25600000002</v>
      </c>
      <c r="H49" s="424" t="s">
        <v>697</v>
      </c>
      <c r="I49" s="436">
        <v>3</v>
      </c>
    </row>
    <row r="50" spans="2:9" s="228" customFormat="1" ht="45.75" customHeight="1" x14ac:dyDescent="0.2">
      <c r="B50" s="427" t="s">
        <v>698</v>
      </c>
      <c r="C50" s="439"/>
      <c r="D50" s="434" t="s">
        <v>699</v>
      </c>
      <c r="E50" s="435"/>
      <c r="F50" s="423">
        <v>7500</v>
      </c>
      <c r="G50" s="423">
        <v>30000</v>
      </c>
      <c r="H50" s="424" t="s">
        <v>651</v>
      </c>
      <c r="I50" s="436">
        <v>3</v>
      </c>
    </row>
    <row r="51" spans="2:9" s="228" customFormat="1" ht="45.75" customHeight="1" x14ac:dyDescent="0.2">
      <c r="B51" s="427" t="s">
        <v>700</v>
      </c>
      <c r="C51" s="427"/>
      <c r="D51" s="434" t="s">
        <v>701</v>
      </c>
      <c r="E51" s="435"/>
      <c r="F51" s="423">
        <f>9500*3</f>
        <v>28500</v>
      </c>
      <c r="G51" s="423">
        <f>9500*7</f>
        <v>66500</v>
      </c>
      <c r="H51" s="424" t="s">
        <v>629</v>
      </c>
      <c r="I51" s="436">
        <v>3</v>
      </c>
    </row>
    <row r="52" spans="2:9" s="228" customFormat="1" ht="45.75" customHeight="1" x14ac:dyDescent="0.2">
      <c r="B52" s="427" t="s">
        <v>702</v>
      </c>
      <c r="C52" s="427" t="s">
        <v>703</v>
      </c>
      <c r="D52" s="438"/>
      <c r="E52" s="435"/>
      <c r="F52" s="423"/>
      <c r="G52" s="423">
        <v>564276.26</v>
      </c>
      <c r="H52" s="424" t="s">
        <v>704</v>
      </c>
      <c r="I52" s="436">
        <v>3</v>
      </c>
    </row>
    <row r="53" spans="2:9" s="228" customFormat="1" ht="45.75" customHeight="1" x14ac:dyDescent="0.2">
      <c r="B53" s="427" t="s">
        <v>705</v>
      </c>
      <c r="C53" s="433"/>
      <c r="D53" s="434" t="s">
        <v>706</v>
      </c>
      <c r="E53" s="435"/>
      <c r="F53" s="423">
        <v>34500</v>
      </c>
      <c r="G53" s="423">
        <v>69000</v>
      </c>
      <c r="H53" s="424" t="s">
        <v>629</v>
      </c>
      <c r="I53" s="436">
        <v>3</v>
      </c>
    </row>
    <row r="54" spans="2:9" s="228" customFormat="1" ht="45.75" customHeight="1" x14ac:dyDescent="0.2">
      <c r="B54" s="427" t="s">
        <v>707</v>
      </c>
      <c r="C54" s="433"/>
      <c r="D54" s="434" t="s">
        <v>656</v>
      </c>
      <c r="E54" s="435"/>
      <c r="F54" s="423">
        <v>36000</v>
      </c>
      <c r="G54" s="423">
        <f>12000*7</f>
        <v>84000</v>
      </c>
      <c r="H54" s="424" t="s">
        <v>629</v>
      </c>
      <c r="I54" s="436">
        <v>3</v>
      </c>
    </row>
    <row r="55" spans="2:9" s="228" customFormat="1" ht="45.75" customHeight="1" x14ac:dyDescent="0.2">
      <c r="B55" s="427" t="s">
        <v>708</v>
      </c>
      <c r="C55" s="433"/>
      <c r="D55" s="434" t="s">
        <v>709</v>
      </c>
      <c r="E55" s="435"/>
      <c r="F55" s="423">
        <v>23000</v>
      </c>
      <c r="G55" s="423">
        <v>34500</v>
      </c>
      <c r="H55" s="424" t="s">
        <v>629</v>
      </c>
      <c r="I55" s="436">
        <v>3</v>
      </c>
    </row>
    <row r="56" spans="2:9" s="228" customFormat="1" ht="45.75" customHeight="1" x14ac:dyDescent="0.2">
      <c r="B56" s="427" t="s">
        <v>710</v>
      </c>
      <c r="C56" s="433"/>
      <c r="D56" s="434" t="s">
        <v>660</v>
      </c>
      <c r="E56" s="435"/>
      <c r="F56" s="423">
        <v>11500</v>
      </c>
      <c r="G56" s="423">
        <v>23000</v>
      </c>
      <c r="H56" s="424" t="s">
        <v>629</v>
      </c>
      <c r="I56" s="436">
        <v>3</v>
      </c>
    </row>
    <row r="57" spans="2:9" s="228" customFormat="1" ht="45.75" customHeight="1" x14ac:dyDescent="0.2">
      <c r="B57" s="427" t="s">
        <v>711</v>
      </c>
      <c r="C57" s="433"/>
      <c r="D57" s="434" t="s">
        <v>712</v>
      </c>
      <c r="E57" s="435"/>
      <c r="F57" s="423"/>
      <c r="G57" s="423">
        <v>3300</v>
      </c>
      <c r="H57" s="424" t="s">
        <v>713</v>
      </c>
      <c r="I57" s="436">
        <v>3</v>
      </c>
    </row>
    <row r="58" spans="2:9" s="228" customFormat="1" ht="45.75" customHeight="1" x14ac:dyDescent="0.2">
      <c r="B58" s="427" t="s">
        <v>714</v>
      </c>
      <c r="C58" s="433"/>
      <c r="D58" s="434" t="s">
        <v>715</v>
      </c>
      <c r="E58" s="435"/>
      <c r="F58" s="423"/>
      <c r="G58" s="423">
        <v>3300</v>
      </c>
      <c r="H58" s="424" t="s">
        <v>713</v>
      </c>
      <c r="I58" s="436">
        <v>3</v>
      </c>
    </row>
    <row r="59" spans="2:9" s="228" customFormat="1" ht="45.75" customHeight="1" x14ac:dyDescent="0.2">
      <c r="B59" s="440" t="s">
        <v>716</v>
      </c>
      <c r="C59" s="433"/>
      <c r="D59" s="434" t="s">
        <v>717</v>
      </c>
      <c r="E59" s="435"/>
      <c r="F59" s="423"/>
      <c r="G59" s="423">
        <v>34500</v>
      </c>
      <c r="H59" s="424" t="s">
        <v>629</v>
      </c>
      <c r="I59" s="436">
        <v>3</v>
      </c>
    </row>
    <row r="60" spans="2:9" s="228" customFormat="1" ht="45.75" customHeight="1" x14ac:dyDescent="0.2">
      <c r="B60" s="427" t="s">
        <v>718</v>
      </c>
      <c r="C60" s="441" t="s">
        <v>650</v>
      </c>
      <c r="D60" s="434" t="s">
        <v>719</v>
      </c>
      <c r="E60" s="435"/>
      <c r="F60" s="423"/>
      <c r="G60" s="423">
        <v>21000</v>
      </c>
      <c r="H60" s="424" t="s">
        <v>704</v>
      </c>
      <c r="I60" s="436">
        <v>3</v>
      </c>
    </row>
    <row r="61" spans="2:9" s="228" customFormat="1" ht="45.75" customHeight="1" x14ac:dyDescent="0.2">
      <c r="B61" s="427" t="s">
        <v>720</v>
      </c>
      <c r="C61" s="441" t="s">
        <v>650</v>
      </c>
      <c r="D61" s="434" t="s">
        <v>721</v>
      </c>
      <c r="E61" s="435"/>
      <c r="F61" s="423"/>
      <c r="G61" s="423">
        <v>3300</v>
      </c>
      <c r="H61" s="424" t="s">
        <v>713</v>
      </c>
      <c r="I61" s="436">
        <v>3</v>
      </c>
    </row>
    <row r="62" spans="2:9" s="228" customFormat="1" ht="45.75" customHeight="1" x14ac:dyDescent="0.2">
      <c r="B62" s="427" t="s">
        <v>722</v>
      </c>
      <c r="C62" s="441" t="s">
        <v>650</v>
      </c>
      <c r="D62" s="434" t="s">
        <v>723</v>
      </c>
      <c r="E62" s="435"/>
      <c r="F62" s="423"/>
      <c r="G62" s="426">
        <v>34500</v>
      </c>
      <c r="H62" s="424" t="s">
        <v>629</v>
      </c>
      <c r="I62" s="436">
        <v>3</v>
      </c>
    </row>
    <row r="63" spans="2:9" s="228" customFormat="1" ht="45.75" customHeight="1" x14ac:dyDescent="0.2">
      <c r="B63" s="427" t="s">
        <v>724</v>
      </c>
      <c r="C63" s="427" t="s">
        <v>725</v>
      </c>
      <c r="D63" s="438"/>
      <c r="E63" s="435"/>
      <c r="F63" s="423"/>
      <c r="G63" s="423">
        <v>50000</v>
      </c>
      <c r="H63" s="424" t="s">
        <v>726</v>
      </c>
      <c r="I63" s="436">
        <v>3</v>
      </c>
    </row>
    <row r="64" spans="2:9" s="228" customFormat="1" ht="45.75" customHeight="1" x14ac:dyDescent="0.2">
      <c r="B64" s="427" t="s">
        <v>727</v>
      </c>
      <c r="C64" s="433"/>
      <c r="D64" s="434" t="s">
        <v>728</v>
      </c>
      <c r="E64" s="435"/>
      <c r="F64" s="423"/>
      <c r="G64" s="423">
        <v>25500</v>
      </c>
      <c r="H64" s="424" t="s">
        <v>729</v>
      </c>
      <c r="I64" s="436">
        <v>3</v>
      </c>
    </row>
    <row r="65" spans="2:9" s="228" customFormat="1" ht="45.75" customHeight="1" x14ac:dyDescent="0.2">
      <c r="B65" s="427" t="s">
        <v>730</v>
      </c>
      <c r="C65" s="433"/>
      <c r="D65" s="434" t="s">
        <v>731</v>
      </c>
      <c r="E65" s="435"/>
      <c r="F65" s="423"/>
      <c r="G65" s="423">
        <v>25500</v>
      </c>
      <c r="H65" s="424" t="s">
        <v>729</v>
      </c>
      <c r="I65" s="436">
        <v>3</v>
      </c>
    </row>
    <row r="66" spans="2:9" s="228" customFormat="1" ht="45.75" customHeight="1" x14ac:dyDescent="0.2">
      <c r="B66" s="427" t="s">
        <v>732</v>
      </c>
      <c r="C66" s="433"/>
      <c r="D66" s="434" t="s">
        <v>733</v>
      </c>
      <c r="E66" s="435"/>
      <c r="F66" s="423"/>
      <c r="G66" s="423">
        <v>25500</v>
      </c>
      <c r="H66" s="424" t="s">
        <v>729</v>
      </c>
      <c r="I66" s="436">
        <v>3</v>
      </c>
    </row>
    <row r="67" spans="2:9" s="228" customFormat="1" ht="45.75" customHeight="1" x14ac:dyDescent="0.2">
      <c r="B67" s="427" t="s">
        <v>734</v>
      </c>
      <c r="C67" s="433"/>
      <c r="D67" s="434" t="s">
        <v>735</v>
      </c>
      <c r="E67" s="435"/>
      <c r="F67" s="423"/>
      <c r="G67" s="423">
        <v>30000</v>
      </c>
      <c r="H67" s="424" t="s">
        <v>736</v>
      </c>
      <c r="I67" s="436">
        <v>3</v>
      </c>
    </row>
    <row r="68" spans="2:9" s="228" customFormat="1" ht="45.75" customHeight="1" x14ac:dyDescent="0.2">
      <c r="B68" s="427" t="s">
        <v>737</v>
      </c>
      <c r="C68" s="433"/>
      <c r="D68" s="434" t="s">
        <v>738</v>
      </c>
      <c r="E68" s="435"/>
      <c r="F68" s="423"/>
      <c r="G68" s="423">
        <v>10700</v>
      </c>
      <c r="H68" s="424" t="s">
        <v>704</v>
      </c>
      <c r="I68" s="436">
        <v>3</v>
      </c>
    </row>
    <row r="69" spans="2:9" s="228" customFormat="1" ht="45.75" customHeight="1" x14ac:dyDescent="0.2">
      <c r="B69" s="427" t="s">
        <v>739</v>
      </c>
      <c r="C69" s="433"/>
      <c r="D69" s="434" t="s">
        <v>740</v>
      </c>
      <c r="E69" s="435"/>
      <c r="F69" s="423"/>
      <c r="G69" s="423">
        <v>10432.5</v>
      </c>
      <c r="H69" s="424" t="s">
        <v>704</v>
      </c>
      <c r="I69" s="436">
        <v>3</v>
      </c>
    </row>
    <row r="70" spans="2:9" s="228" customFormat="1" ht="45.75" customHeight="1" x14ac:dyDescent="0.2">
      <c r="B70" s="427" t="s">
        <v>741</v>
      </c>
      <c r="C70" s="433"/>
      <c r="D70" s="434" t="s">
        <v>742</v>
      </c>
      <c r="E70" s="435"/>
      <c r="F70" s="423"/>
      <c r="G70" s="423">
        <v>4870</v>
      </c>
      <c r="H70" s="424" t="s">
        <v>704</v>
      </c>
      <c r="I70" s="436">
        <v>3</v>
      </c>
    </row>
    <row r="71" spans="2:9" s="228" customFormat="1" ht="45.75" customHeight="1" x14ac:dyDescent="0.2">
      <c r="B71" s="427" t="s">
        <v>743</v>
      </c>
      <c r="C71" s="433"/>
      <c r="D71" s="434" t="s">
        <v>692</v>
      </c>
      <c r="E71" s="435"/>
      <c r="F71" s="423"/>
      <c r="G71" s="423">
        <v>37500</v>
      </c>
      <c r="H71" s="424" t="s">
        <v>629</v>
      </c>
      <c r="I71" s="436">
        <v>3</v>
      </c>
    </row>
    <row r="72" spans="2:9" s="228" customFormat="1" ht="45.75" customHeight="1" x14ac:dyDescent="0.2">
      <c r="B72" s="427" t="s">
        <v>744</v>
      </c>
      <c r="C72" s="433"/>
      <c r="D72" s="434" t="s">
        <v>745</v>
      </c>
      <c r="E72" s="435"/>
      <c r="F72" s="423"/>
      <c r="G72" s="423">
        <v>6394.5</v>
      </c>
      <c r="H72" s="424" t="s">
        <v>704</v>
      </c>
      <c r="I72" s="436">
        <v>3</v>
      </c>
    </row>
    <row r="73" spans="2:9" s="228" customFormat="1" ht="45.75" customHeight="1" x14ac:dyDescent="0.2">
      <c r="B73" s="427" t="s">
        <v>746</v>
      </c>
      <c r="C73" s="433"/>
      <c r="D73" s="434" t="s">
        <v>747</v>
      </c>
      <c r="E73" s="435"/>
      <c r="F73" s="423"/>
      <c r="G73" s="423">
        <v>30000</v>
      </c>
      <c r="H73" s="424" t="s">
        <v>704</v>
      </c>
      <c r="I73" s="436">
        <v>3</v>
      </c>
    </row>
    <row r="74" spans="2:9" s="228" customFormat="1" ht="45.75" customHeight="1" x14ac:dyDescent="0.2">
      <c r="B74" s="427" t="s">
        <v>748</v>
      </c>
      <c r="C74" s="433"/>
      <c r="D74" s="434" t="s">
        <v>749</v>
      </c>
      <c r="E74" s="435"/>
      <c r="F74" s="423"/>
      <c r="G74" s="423">
        <v>4145</v>
      </c>
      <c r="H74" s="424" t="s">
        <v>704</v>
      </c>
      <c r="I74" s="436">
        <v>3</v>
      </c>
    </row>
    <row r="75" spans="2:9" s="228" customFormat="1" ht="45.75" customHeight="1" x14ac:dyDescent="0.2">
      <c r="B75" s="427" t="s">
        <v>750</v>
      </c>
      <c r="C75" s="433"/>
      <c r="D75" s="434" t="s">
        <v>751</v>
      </c>
      <c r="E75" s="435"/>
      <c r="F75" s="423"/>
      <c r="G75" s="423">
        <v>6591</v>
      </c>
      <c r="H75" s="424" t="s">
        <v>704</v>
      </c>
      <c r="I75" s="436">
        <v>3</v>
      </c>
    </row>
    <row r="76" spans="2:9" s="228" customFormat="1" ht="45.75" customHeight="1" x14ac:dyDescent="0.2">
      <c r="B76" s="427" t="s">
        <v>752</v>
      </c>
      <c r="C76" s="433"/>
      <c r="D76" s="434" t="s">
        <v>753</v>
      </c>
      <c r="E76" s="435"/>
      <c r="F76" s="423"/>
      <c r="G76" s="423">
        <v>4270</v>
      </c>
      <c r="H76" s="424" t="s">
        <v>704</v>
      </c>
      <c r="I76" s="436">
        <v>3</v>
      </c>
    </row>
    <row r="77" spans="2:9" s="228" customFormat="1" ht="45.75" customHeight="1" x14ac:dyDescent="0.2">
      <c r="B77" s="427" t="s">
        <v>754</v>
      </c>
      <c r="C77" s="433"/>
      <c r="D77" s="434" t="s">
        <v>755</v>
      </c>
      <c r="E77" s="435"/>
      <c r="F77" s="423">
        <v>60000</v>
      </c>
      <c r="G77" s="423">
        <v>22500</v>
      </c>
      <c r="H77" s="424" t="s">
        <v>756</v>
      </c>
      <c r="I77" s="436">
        <v>3</v>
      </c>
    </row>
    <row r="78" spans="2:9" s="228" customFormat="1" ht="45.75" customHeight="1" x14ac:dyDescent="0.2">
      <c r="B78" s="427" t="s">
        <v>757</v>
      </c>
      <c r="C78" s="433"/>
      <c r="D78" s="434" t="s">
        <v>758</v>
      </c>
      <c r="E78" s="435"/>
      <c r="F78" s="423">
        <v>60000</v>
      </c>
      <c r="G78" s="423">
        <v>22500</v>
      </c>
      <c r="H78" s="424" t="s">
        <v>756</v>
      </c>
      <c r="I78" s="436">
        <v>3</v>
      </c>
    </row>
    <row r="79" spans="2:9" s="228" customFormat="1" ht="45.75" customHeight="1" x14ac:dyDescent="0.2">
      <c r="B79" s="427" t="s">
        <v>759</v>
      </c>
      <c r="C79" s="432"/>
      <c r="D79" s="434" t="s">
        <v>760</v>
      </c>
      <c r="E79" s="442"/>
      <c r="F79" s="423">
        <v>60000</v>
      </c>
      <c r="G79" s="423">
        <v>22500</v>
      </c>
      <c r="H79" s="424" t="s">
        <v>756</v>
      </c>
      <c r="I79" s="436">
        <v>3</v>
      </c>
    </row>
    <row r="80" spans="2:9" s="228" customFormat="1" ht="45.75" customHeight="1" x14ac:dyDescent="0.2">
      <c r="B80" s="427" t="s">
        <v>761</v>
      </c>
      <c r="C80" s="433"/>
      <c r="D80" s="434" t="s">
        <v>762</v>
      </c>
      <c r="E80" s="435"/>
      <c r="F80" s="423">
        <v>60000</v>
      </c>
      <c r="G80" s="423">
        <v>22500</v>
      </c>
      <c r="H80" s="424" t="s">
        <v>756</v>
      </c>
      <c r="I80" s="436">
        <v>3</v>
      </c>
    </row>
    <row r="81" spans="2:9" s="228" customFormat="1" ht="45.75" customHeight="1" x14ac:dyDescent="0.2">
      <c r="B81" s="427" t="s">
        <v>763</v>
      </c>
      <c r="C81" s="433"/>
      <c r="D81" s="434" t="s">
        <v>764</v>
      </c>
      <c r="E81" s="435"/>
      <c r="F81" s="423">
        <v>60000</v>
      </c>
      <c r="G81" s="423">
        <v>22500</v>
      </c>
      <c r="H81" s="424" t="s">
        <v>756</v>
      </c>
      <c r="I81" s="436">
        <v>3</v>
      </c>
    </row>
    <row r="82" spans="2:9" s="228" customFormat="1" ht="45.75" customHeight="1" x14ac:dyDescent="0.2">
      <c r="B82" s="427" t="s">
        <v>765</v>
      </c>
      <c r="C82" s="443"/>
      <c r="D82" s="434" t="s">
        <v>766</v>
      </c>
      <c r="E82" s="435"/>
      <c r="F82" s="423">
        <v>60000</v>
      </c>
      <c r="G82" s="423">
        <v>22500</v>
      </c>
      <c r="H82" s="424" t="s">
        <v>756</v>
      </c>
      <c r="I82" s="436">
        <v>3</v>
      </c>
    </row>
    <row r="83" spans="2:9" s="228" customFormat="1" ht="45.75" customHeight="1" x14ac:dyDescent="0.2">
      <c r="B83" s="427" t="s">
        <v>767</v>
      </c>
      <c r="C83" s="432"/>
      <c r="D83" s="434" t="s">
        <v>768</v>
      </c>
      <c r="E83" s="435"/>
      <c r="F83" s="423">
        <v>60000</v>
      </c>
      <c r="G83" s="423">
        <v>22500</v>
      </c>
      <c r="H83" s="424" t="s">
        <v>756</v>
      </c>
      <c r="I83" s="436">
        <v>3</v>
      </c>
    </row>
    <row r="84" spans="2:9" s="228" customFormat="1" ht="45.75" customHeight="1" x14ac:dyDescent="0.2">
      <c r="B84" s="427" t="s">
        <v>769</v>
      </c>
      <c r="C84" s="431"/>
      <c r="D84" s="434" t="s">
        <v>770</v>
      </c>
      <c r="E84" s="444"/>
      <c r="F84" s="423">
        <v>60000</v>
      </c>
      <c r="G84" s="423">
        <v>22500</v>
      </c>
      <c r="H84" s="424" t="s">
        <v>756</v>
      </c>
      <c r="I84" s="436">
        <v>3</v>
      </c>
    </row>
    <row r="85" spans="2:9" s="228" customFormat="1" ht="45.75" customHeight="1" x14ac:dyDescent="0.2">
      <c r="B85" s="427" t="s">
        <v>771</v>
      </c>
      <c r="C85" s="431"/>
      <c r="D85" s="438" t="s">
        <v>675</v>
      </c>
      <c r="E85" s="444"/>
      <c r="F85" s="423">
        <v>60000</v>
      </c>
      <c r="G85" s="423">
        <v>22500</v>
      </c>
      <c r="H85" s="424" t="s">
        <v>756</v>
      </c>
      <c r="I85" s="436">
        <v>3</v>
      </c>
    </row>
    <row r="86" spans="2:9" s="228" customFormat="1" ht="45.75" customHeight="1" x14ac:dyDescent="0.2">
      <c r="B86" s="427" t="s">
        <v>772</v>
      </c>
      <c r="C86" s="431"/>
      <c r="D86" s="434" t="s">
        <v>773</v>
      </c>
      <c r="E86" s="444"/>
      <c r="F86" s="423">
        <v>60000</v>
      </c>
      <c r="G86" s="423">
        <v>22500</v>
      </c>
      <c r="H86" s="424" t="s">
        <v>756</v>
      </c>
      <c r="I86" s="436">
        <v>3</v>
      </c>
    </row>
    <row r="87" spans="2:9" s="228" customFormat="1" ht="45.75" customHeight="1" thickBot="1" x14ac:dyDescent="0.25">
      <c r="B87" s="445" t="s">
        <v>774</v>
      </c>
      <c r="C87" s="446"/>
      <c r="D87" s="447" t="s">
        <v>775</v>
      </c>
      <c r="E87" s="448" t="s">
        <v>650</v>
      </c>
      <c r="F87" s="449"/>
      <c r="G87" s="449">
        <v>4320</v>
      </c>
      <c r="H87" s="450" t="s">
        <v>704</v>
      </c>
      <c r="I87" s="451">
        <v>3</v>
      </c>
    </row>
    <row r="88" spans="2:9" ht="28.5" customHeight="1" thickBot="1" x14ac:dyDescent="0.25">
      <c r="B88" s="17" t="s">
        <v>34</v>
      </c>
      <c r="C88" s="22"/>
      <c r="D88" s="22"/>
      <c r="E88" s="413">
        <f>+SUM(E21:E87)</f>
        <v>2163438.7400000002</v>
      </c>
      <c r="F88" s="413">
        <f>+SUM(F21:F87)</f>
        <v>1517551.284</v>
      </c>
      <c r="G88" s="413">
        <f>+SUM(G21:G87)</f>
        <v>4588633.6040000003</v>
      </c>
      <c r="H88" s="18"/>
      <c r="I88" s="19"/>
    </row>
    <row r="89" spans="2:9" x14ac:dyDescent="0.2">
      <c r="B89" s="220"/>
      <c r="C89" s="220"/>
      <c r="D89" s="220"/>
      <c r="E89" s="229"/>
      <c r="F89" s="229"/>
      <c r="G89" s="229"/>
    </row>
    <row r="90" spans="2:9" x14ac:dyDescent="0.2">
      <c r="B90" s="230" t="s">
        <v>49</v>
      </c>
      <c r="C90" s="230"/>
      <c r="D90" s="230"/>
      <c r="E90" s="229"/>
      <c r="F90" s="229"/>
      <c r="G90" s="229"/>
    </row>
    <row r="91" spans="2:9" x14ac:dyDescent="0.2">
      <c r="B91" s="231" t="s">
        <v>110</v>
      </c>
      <c r="C91" s="231"/>
      <c r="D91" s="231"/>
      <c r="E91" s="229"/>
      <c r="F91" s="229"/>
      <c r="G91" s="229"/>
    </row>
  </sheetData>
  <mergeCells count="10">
    <mergeCell ref="B19:B20"/>
    <mergeCell ref="C19:C20"/>
    <mergeCell ref="D19:D20"/>
    <mergeCell ref="H19:H20"/>
    <mergeCell ref="I19:I20"/>
    <mergeCell ref="B6:B7"/>
    <mergeCell ref="C6:C7"/>
    <mergeCell ref="D6:D7"/>
    <mergeCell ref="H6:H7"/>
    <mergeCell ref="I6:I7"/>
  </mergeCells>
  <printOptions horizontalCentered="1"/>
  <pageMargins left="0.23622047244094491" right="0.31496062992125984" top="0.74803149606299213" bottom="0.74803149606299213" header="0.31496062992125984" footer="0.31496062992125984"/>
  <pageSetup paperSize="9" scale="57"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4" manualBreakCount="4">
    <brk id="16" min="1" max="8" man="1"/>
    <brk id="38" min="1" max="8" man="1"/>
    <brk id="56" min="1" max="8" man="1"/>
    <brk id="74" min="1" max="8"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pageSetUpPr fitToPage="1"/>
  </sheetPr>
  <dimension ref="A1:V50"/>
  <sheetViews>
    <sheetView showGridLines="0" zoomScale="70" zoomScaleNormal="70" zoomScaleSheetLayoutView="55" zoomScalePageLayoutView="85" workbookViewId="0">
      <selection activeCell="P29" sqref="P29"/>
    </sheetView>
  </sheetViews>
  <sheetFormatPr baseColWidth="10" defaultColWidth="11.42578125" defaultRowHeight="12" x14ac:dyDescent="0.2"/>
  <cols>
    <col min="1" max="1" width="42" style="175" bestFit="1" customWidth="1"/>
    <col min="2" max="2" width="32.85546875" style="175" customWidth="1"/>
    <col min="3" max="3" width="35.42578125" style="175" customWidth="1"/>
    <col min="4" max="7" width="15.5703125" style="175" customWidth="1"/>
    <col min="8" max="8" width="17.85546875" style="175" customWidth="1"/>
    <col min="9" max="16384" width="11.42578125" style="175"/>
  </cols>
  <sheetData>
    <row r="1" spans="1:22" s="262" customFormat="1" ht="15.75" x14ac:dyDescent="0.25">
      <c r="A1" s="223" t="s">
        <v>420</v>
      </c>
    </row>
    <row r="2" spans="1:22" s="258" customFormat="1" ht="15.75" x14ac:dyDescent="0.2">
      <c r="A2" s="219" t="s">
        <v>4518</v>
      </c>
      <c r="B2" s="259"/>
      <c r="C2" s="259"/>
      <c r="D2" s="259"/>
      <c r="E2" s="259"/>
      <c r="F2" s="259"/>
      <c r="G2" s="259"/>
      <c r="H2" s="259"/>
      <c r="I2" s="259"/>
      <c r="J2" s="259"/>
      <c r="K2" s="259"/>
      <c r="L2" s="259"/>
      <c r="M2" s="259"/>
      <c r="N2" s="259"/>
      <c r="O2" s="259"/>
      <c r="P2" s="259"/>
      <c r="Q2" s="259"/>
      <c r="R2" s="259"/>
      <c r="S2" s="259"/>
      <c r="T2" s="259"/>
      <c r="U2" s="259"/>
      <c r="V2" s="259"/>
    </row>
    <row r="4" spans="1:22" x14ac:dyDescent="0.2">
      <c r="A4" s="478" t="s">
        <v>6704</v>
      </c>
    </row>
    <row r="5" spans="1:22" ht="12.75" thickBot="1" x14ac:dyDescent="0.25">
      <c r="A5" s="480"/>
    </row>
    <row r="6" spans="1:22" ht="12.75" thickBot="1" x14ac:dyDescent="0.25">
      <c r="A6" s="890" t="s">
        <v>358</v>
      </c>
      <c r="B6" s="892" t="s">
        <v>88</v>
      </c>
      <c r="C6" s="894" t="s">
        <v>357</v>
      </c>
      <c r="D6" s="895"/>
      <c r="E6" s="895"/>
      <c r="F6" s="895"/>
      <c r="G6" s="895"/>
      <c r="H6" s="896"/>
    </row>
    <row r="7" spans="1:22" s="334" customFormat="1" ht="13.5" customHeight="1" thickBot="1" x14ac:dyDescent="0.25">
      <c r="A7" s="891"/>
      <c r="B7" s="893"/>
      <c r="C7" s="408" t="s">
        <v>356</v>
      </c>
      <c r="D7" s="184" t="s">
        <v>355</v>
      </c>
      <c r="E7" s="485" t="s">
        <v>354</v>
      </c>
      <c r="F7" s="184" t="s">
        <v>353</v>
      </c>
      <c r="G7" s="409" t="s">
        <v>4519</v>
      </c>
      <c r="H7" s="184" t="s">
        <v>4520</v>
      </c>
    </row>
    <row r="8" spans="1:22" s="334" customFormat="1" ht="13.5" customHeight="1" x14ac:dyDescent="0.2">
      <c r="A8" s="498"/>
      <c r="B8" s="499"/>
      <c r="C8" s="503"/>
      <c r="D8" s="501"/>
      <c r="E8" s="502"/>
      <c r="F8" s="501"/>
      <c r="G8" s="500"/>
      <c r="H8" s="501"/>
    </row>
    <row r="9" spans="1:22" s="334" customFormat="1" ht="13.5" customHeight="1" x14ac:dyDescent="0.2">
      <c r="A9" s="175"/>
      <c r="B9" s="180"/>
      <c r="C9" s="480"/>
      <c r="D9" s="180"/>
      <c r="E9" s="478"/>
      <c r="F9" s="180"/>
      <c r="G9" s="478"/>
      <c r="H9" s="180"/>
    </row>
    <row r="10" spans="1:22" s="334" customFormat="1" ht="13.5" customHeight="1" x14ac:dyDescent="0.2">
      <c r="A10" s="480" t="s">
        <v>35</v>
      </c>
      <c r="B10" s="180" t="s">
        <v>6704</v>
      </c>
      <c r="C10" s="504" t="s">
        <v>6694</v>
      </c>
      <c r="D10" s="483" t="s">
        <v>6695</v>
      </c>
      <c r="E10" s="479"/>
      <c r="F10" s="484" t="s">
        <v>6696</v>
      </c>
      <c r="G10" s="488">
        <v>0</v>
      </c>
      <c r="H10" s="489">
        <v>0</v>
      </c>
    </row>
    <row r="11" spans="1:22" s="334" customFormat="1" ht="13.5" customHeight="1" x14ac:dyDescent="0.2">
      <c r="A11" s="480"/>
      <c r="B11" s="180" t="s">
        <v>6704</v>
      </c>
      <c r="C11" s="504" t="s">
        <v>6694</v>
      </c>
      <c r="D11" s="483" t="s">
        <v>6697</v>
      </c>
      <c r="E11" s="486">
        <v>43876</v>
      </c>
      <c r="F11" s="484" t="s">
        <v>6696</v>
      </c>
      <c r="G11" s="490">
        <v>0</v>
      </c>
      <c r="H11" s="491">
        <v>2306638.5499999998</v>
      </c>
    </row>
    <row r="12" spans="1:22" s="334" customFormat="1" ht="13.5" customHeight="1" x14ac:dyDescent="0.2">
      <c r="A12" s="480"/>
      <c r="B12" s="482"/>
      <c r="C12" s="504"/>
      <c r="D12" s="483"/>
      <c r="E12" s="479"/>
      <c r="F12" s="484"/>
      <c r="G12" s="490"/>
      <c r="H12" s="489"/>
    </row>
    <row r="13" spans="1:22" s="334" customFormat="1" ht="13.5" customHeight="1" x14ac:dyDescent="0.2">
      <c r="A13" s="480" t="s">
        <v>36</v>
      </c>
      <c r="B13" s="180" t="s">
        <v>6704</v>
      </c>
      <c r="C13" s="504" t="s">
        <v>4522</v>
      </c>
      <c r="D13" s="483" t="s">
        <v>6698</v>
      </c>
      <c r="E13" s="486">
        <v>37156</v>
      </c>
      <c r="F13" s="484" t="s">
        <v>6696</v>
      </c>
      <c r="G13" s="490">
        <v>549450.18999999994</v>
      </c>
      <c r="H13" s="491">
        <v>1825027.61</v>
      </c>
    </row>
    <row r="14" spans="1:22" s="334" customFormat="1" ht="13.5" customHeight="1" x14ac:dyDescent="0.2">
      <c r="A14" s="480"/>
      <c r="B14" s="180" t="s">
        <v>6704</v>
      </c>
      <c r="C14" s="504" t="s">
        <v>6694</v>
      </c>
      <c r="D14" s="483" t="s">
        <v>6699</v>
      </c>
      <c r="E14" s="486">
        <v>41365</v>
      </c>
      <c r="F14" s="484" t="s">
        <v>6696</v>
      </c>
      <c r="G14" s="490">
        <v>6647589.0300000003</v>
      </c>
      <c r="H14" s="491">
        <v>2322363.67</v>
      </c>
    </row>
    <row r="15" spans="1:22" s="334" customFormat="1" ht="13.5" customHeight="1" x14ac:dyDescent="0.2">
      <c r="A15" s="480"/>
      <c r="B15" s="482"/>
      <c r="C15" s="504"/>
      <c r="D15" s="483"/>
      <c r="E15" s="479"/>
      <c r="F15" s="484"/>
      <c r="G15" s="490"/>
      <c r="H15" s="489"/>
    </row>
    <row r="16" spans="1:22" s="334" customFormat="1" ht="13.5" customHeight="1" x14ac:dyDescent="0.2">
      <c r="A16" s="480" t="s">
        <v>37</v>
      </c>
      <c r="B16" s="482"/>
      <c r="C16" s="504"/>
      <c r="D16" s="483"/>
      <c r="E16" s="479"/>
      <c r="F16" s="484"/>
      <c r="G16" s="490"/>
      <c r="H16" s="489"/>
    </row>
    <row r="17" spans="1:8" x14ac:dyDescent="0.2">
      <c r="A17" s="480" t="s">
        <v>352</v>
      </c>
      <c r="B17" s="482"/>
      <c r="C17" s="504"/>
      <c r="D17" s="483"/>
      <c r="E17" s="479"/>
      <c r="F17" s="484"/>
      <c r="G17" s="490"/>
      <c r="H17" s="489"/>
    </row>
    <row r="18" spans="1:8" x14ac:dyDescent="0.2">
      <c r="A18" s="480"/>
      <c r="B18" s="482"/>
      <c r="C18" s="504"/>
      <c r="D18" s="483"/>
      <c r="E18" s="479"/>
      <c r="F18" s="484"/>
      <c r="G18" s="490"/>
      <c r="H18" s="489"/>
    </row>
    <row r="19" spans="1:8" x14ac:dyDescent="0.2">
      <c r="A19" s="480" t="s">
        <v>38</v>
      </c>
      <c r="B19" s="180" t="s">
        <v>6704</v>
      </c>
      <c r="C19" s="504" t="s">
        <v>6694</v>
      </c>
      <c r="D19" s="483" t="s">
        <v>6700</v>
      </c>
      <c r="E19" s="486">
        <v>42736</v>
      </c>
      <c r="F19" s="484" t="s">
        <v>6696</v>
      </c>
      <c r="G19" s="490">
        <v>27710199.18</v>
      </c>
      <c r="H19" s="491">
        <v>40270782.789999999</v>
      </c>
    </row>
    <row r="20" spans="1:8" x14ac:dyDescent="0.2">
      <c r="A20" s="480"/>
      <c r="B20" s="180" t="s">
        <v>6704</v>
      </c>
      <c r="C20" s="504" t="s">
        <v>6694</v>
      </c>
      <c r="D20" s="483" t="s">
        <v>6701</v>
      </c>
      <c r="E20" s="486">
        <v>43101</v>
      </c>
      <c r="F20" s="484" t="s">
        <v>6696</v>
      </c>
      <c r="G20" s="490">
        <v>2217633.89</v>
      </c>
      <c r="H20" s="491">
        <v>2099343.64</v>
      </c>
    </row>
    <row r="21" spans="1:8" x14ac:dyDescent="0.2">
      <c r="A21" s="480"/>
      <c r="B21" s="180" t="s">
        <v>6704</v>
      </c>
      <c r="C21" s="504" t="s">
        <v>4522</v>
      </c>
      <c r="D21" s="483" t="s">
        <v>6702</v>
      </c>
      <c r="E21" s="486">
        <v>43390</v>
      </c>
      <c r="F21" s="484" t="s">
        <v>6696</v>
      </c>
      <c r="G21" s="490">
        <v>5319816.0999999996</v>
      </c>
      <c r="H21" s="491">
        <v>5705590.1600000001</v>
      </c>
    </row>
    <row r="22" spans="1:8" x14ac:dyDescent="0.2">
      <c r="A22" s="480"/>
      <c r="B22" s="482"/>
      <c r="C22" s="504"/>
      <c r="D22" s="483"/>
      <c r="E22" s="479"/>
      <c r="F22" s="484"/>
      <c r="G22" s="490"/>
      <c r="H22" s="489"/>
    </row>
    <row r="23" spans="1:8" x14ac:dyDescent="0.2">
      <c r="A23" s="480" t="s">
        <v>39</v>
      </c>
      <c r="B23" s="180" t="s">
        <v>6704</v>
      </c>
      <c r="C23" s="504" t="s">
        <v>6694</v>
      </c>
      <c r="D23" s="483" t="s">
        <v>6703</v>
      </c>
      <c r="E23" s="486">
        <v>43084</v>
      </c>
      <c r="F23" s="484" t="s">
        <v>6696</v>
      </c>
      <c r="G23" s="490">
        <v>18393256.469999999</v>
      </c>
      <c r="H23" s="491">
        <v>18281252.84</v>
      </c>
    </row>
    <row r="24" spans="1:8" x14ac:dyDescent="0.2">
      <c r="B24" s="180"/>
      <c r="C24" s="480"/>
      <c r="D24" s="180"/>
      <c r="E24" s="478"/>
      <c r="F24" s="482"/>
      <c r="G24" s="505"/>
      <c r="H24" s="492"/>
    </row>
    <row r="25" spans="1:8" x14ac:dyDescent="0.2">
      <c r="B25" s="180"/>
      <c r="C25" s="480"/>
      <c r="D25" s="180"/>
      <c r="E25" s="478"/>
      <c r="F25" s="482"/>
      <c r="G25" s="505"/>
      <c r="H25" s="492"/>
    </row>
    <row r="26" spans="1:8" ht="12.75" thickBot="1" x14ac:dyDescent="0.25">
      <c r="A26" s="481"/>
      <c r="B26" s="181"/>
      <c r="C26" s="480"/>
      <c r="D26" s="181"/>
      <c r="E26" s="478"/>
      <c r="F26" s="181"/>
      <c r="G26" s="478"/>
      <c r="H26" s="181"/>
    </row>
    <row r="27" spans="1:8" ht="12.75" thickBot="1" x14ac:dyDescent="0.25">
      <c r="A27" s="179" t="s">
        <v>0</v>
      </c>
      <c r="B27" s="178"/>
      <c r="C27" s="506"/>
      <c r="D27" s="176"/>
      <c r="E27" s="177"/>
      <c r="F27" s="176"/>
      <c r="G27" s="495">
        <f>SUM(G9:G26)</f>
        <v>60837944.859999999</v>
      </c>
      <c r="H27" s="497">
        <f>SUM(H9:H26)</f>
        <v>72810999.260000005</v>
      </c>
    </row>
    <row r="28" spans="1:8" x14ac:dyDescent="0.2">
      <c r="A28" s="175" t="s">
        <v>421</v>
      </c>
      <c r="G28" s="496"/>
      <c r="H28" s="496"/>
    </row>
    <row r="29" spans="1:8" x14ac:dyDescent="0.2">
      <c r="A29" s="175" t="s">
        <v>422</v>
      </c>
    </row>
    <row r="32" spans="1:8" x14ac:dyDescent="0.2">
      <c r="A32" s="180" t="s">
        <v>4521</v>
      </c>
    </row>
    <row r="33" spans="1:8" ht="12.75" thickBot="1" x14ac:dyDescent="0.25"/>
    <row r="34" spans="1:8" ht="12.75" thickBot="1" x14ac:dyDescent="0.25">
      <c r="A34" s="890" t="s">
        <v>358</v>
      </c>
      <c r="B34" s="892" t="s">
        <v>88</v>
      </c>
      <c r="C34" s="894" t="s">
        <v>357</v>
      </c>
      <c r="D34" s="895"/>
      <c r="E34" s="895"/>
      <c r="F34" s="895"/>
      <c r="G34" s="895"/>
      <c r="H34" s="896"/>
    </row>
    <row r="35" spans="1:8" ht="24.75" thickBot="1" x14ac:dyDescent="0.25">
      <c r="A35" s="891"/>
      <c r="B35" s="893"/>
      <c r="C35" s="408" t="s">
        <v>356</v>
      </c>
      <c r="D35" s="184" t="s">
        <v>355</v>
      </c>
      <c r="E35" s="485" t="s">
        <v>354</v>
      </c>
      <c r="F35" s="184" t="s">
        <v>353</v>
      </c>
      <c r="G35" s="409" t="s">
        <v>4519</v>
      </c>
      <c r="H35" s="184" t="s">
        <v>4520</v>
      </c>
    </row>
    <row r="36" spans="1:8" x14ac:dyDescent="0.2">
      <c r="B36" s="183"/>
      <c r="C36" s="480"/>
      <c r="D36" s="183"/>
      <c r="E36" s="478"/>
      <c r="F36" s="183"/>
      <c r="G36" s="478"/>
      <c r="H36" s="183"/>
    </row>
    <row r="37" spans="1:8" x14ac:dyDescent="0.2">
      <c r="A37" s="480" t="s">
        <v>35</v>
      </c>
      <c r="B37" s="180" t="s">
        <v>4521</v>
      </c>
      <c r="C37" s="504" t="s">
        <v>4522</v>
      </c>
      <c r="D37" s="484" t="s">
        <v>4523</v>
      </c>
      <c r="E37" s="487" t="s">
        <v>4524</v>
      </c>
      <c r="F37" s="484" t="s">
        <v>6696</v>
      </c>
      <c r="G37" s="493">
        <v>0</v>
      </c>
      <c r="H37" s="494">
        <v>0</v>
      </c>
    </row>
    <row r="38" spans="1:8" x14ac:dyDescent="0.2">
      <c r="A38" s="480"/>
      <c r="B38" s="180"/>
      <c r="C38" s="504"/>
      <c r="D38" s="484"/>
      <c r="E38" s="479"/>
      <c r="F38" s="484"/>
      <c r="G38" s="488"/>
      <c r="H38" s="494"/>
    </row>
    <row r="39" spans="1:8" x14ac:dyDescent="0.2">
      <c r="A39" s="480" t="s">
        <v>36</v>
      </c>
      <c r="B39" s="180" t="s">
        <v>4521</v>
      </c>
      <c r="C39" s="504" t="s">
        <v>4522</v>
      </c>
      <c r="D39" s="484" t="s">
        <v>4525</v>
      </c>
      <c r="E39" s="487" t="s">
        <v>4524</v>
      </c>
      <c r="F39" s="484" t="s">
        <v>6696</v>
      </c>
      <c r="G39" s="493">
        <v>0</v>
      </c>
      <c r="H39" s="494">
        <v>450</v>
      </c>
    </row>
    <row r="40" spans="1:8" x14ac:dyDescent="0.2">
      <c r="A40" s="480"/>
      <c r="B40" s="180"/>
      <c r="C40" s="504"/>
      <c r="D40" s="484"/>
      <c r="E40" s="479"/>
      <c r="F40" s="484"/>
      <c r="G40" s="488"/>
      <c r="H40" s="489"/>
    </row>
    <row r="41" spans="1:8" x14ac:dyDescent="0.2">
      <c r="A41" s="480" t="s">
        <v>37</v>
      </c>
      <c r="B41" s="180" t="s">
        <v>4521</v>
      </c>
      <c r="C41" s="504" t="s">
        <v>4522</v>
      </c>
      <c r="D41" s="484" t="s">
        <v>4526</v>
      </c>
      <c r="E41" s="487" t="s">
        <v>4524</v>
      </c>
      <c r="F41" s="484" t="s">
        <v>6705</v>
      </c>
      <c r="G41" s="493">
        <v>0</v>
      </c>
      <c r="H41" s="494">
        <v>10</v>
      </c>
    </row>
    <row r="42" spans="1:8" x14ac:dyDescent="0.2">
      <c r="A42" s="480" t="s">
        <v>352</v>
      </c>
      <c r="B42" s="180" t="s">
        <v>4521</v>
      </c>
      <c r="C42" s="504" t="s">
        <v>4522</v>
      </c>
      <c r="D42" s="484" t="s">
        <v>4527</v>
      </c>
      <c r="E42" s="487" t="s">
        <v>4524</v>
      </c>
      <c r="F42" s="484" t="s">
        <v>6696</v>
      </c>
      <c r="G42" s="493">
        <v>33313.93</v>
      </c>
      <c r="H42" s="494">
        <v>33754.93</v>
      </c>
    </row>
    <row r="43" spans="1:8" x14ac:dyDescent="0.2">
      <c r="A43" s="480"/>
      <c r="B43" s="180" t="s">
        <v>4521</v>
      </c>
      <c r="C43" s="504" t="s">
        <v>4522</v>
      </c>
      <c r="D43" s="484" t="s">
        <v>4528</v>
      </c>
      <c r="E43" s="487" t="s">
        <v>4529</v>
      </c>
      <c r="F43" s="484" t="s">
        <v>6705</v>
      </c>
      <c r="G43" s="493">
        <v>1542970.11</v>
      </c>
      <c r="H43" s="494">
        <v>50.11</v>
      </c>
    </row>
    <row r="44" spans="1:8" x14ac:dyDescent="0.2">
      <c r="A44" s="480"/>
      <c r="B44" s="180" t="s">
        <v>4521</v>
      </c>
      <c r="C44" s="504" t="s">
        <v>4522</v>
      </c>
      <c r="D44" s="484" t="s">
        <v>4530</v>
      </c>
      <c r="E44" s="487" t="s">
        <v>4529</v>
      </c>
      <c r="F44" s="484" t="s">
        <v>6696</v>
      </c>
      <c r="G44" s="493">
        <v>6448848.0099999998</v>
      </c>
      <c r="H44" s="494">
        <v>5750239.71</v>
      </c>
    </row>
    <row r="45" spans="1:8" x14ac:dyDescent="0.2">
      <c r="A45" s="480"/>
      <c r="B45" s="180"/>
      <c r="C45" s="504"/>
      <c r="D45" s="182"/>
      <c r="E45" s="479"/>
      <c r="F45" s="182"/>
      <c r="G45" s="488"/>
      <c r="H45" s="489"/>
    </row>
    <row r="46" spans="1:8" x14ac:dyDescent="0.2">
      <c r="A46" s="480"/>
      <c r="B46" s="180"/>
      <c r="C46" s="504"/>
      <c r="D46" s="182"/>
      <c r="E46" s="479"/>
      <c r="F46" s="182"/>
      <c r="G46" s="488"/>
      <c r="H46" s="489"/>
    </row>
    <row r="47" spans="1:8" ht="12.75" thickBot="1" x14ac:dyDescent="0.25">
      <c r="A47" s="481"/>
      <c r="B47" s="181"/>
      <c r="C47" s="480"/>
      <c r="D47" s="181"/>
      <c r="E47" s="478"/>
      <c r="F47" s="181"/>
      <c r="G47" s="478"/>
      <c r="H47" s="181"/>
    </row>
    <row r="48" spans="1:8" ht="12.75" thickBot="1" x14ac:dyDescent="0.25">
      <c r="A48" s="179" t="s">
        <v>0</v>
      </c>
      <c r="B48" s="178"/>
      <c r="C48" s="506"/>
      <c r="D48" s="177"/>
      <c r="E48" s="177"/>
      <c r="F48" s="177"/>
      <c r="G48" s="177"/>
      <c r="H48" s="176"/>
    </row>
    <row r="49" spans="1:1" x14ac:dyDescent="0.2">
      <c r="A49" s="175" t="s">
        <v>421</v>
      </c>
    </row>
    <row r="50" spans="1:1" x14ac:dyDescent="0.2">
      <c r="A50" s="175" t="s">
        <v>422</v>
      </c>
    </row>
  </sheetData>
  <mergeCells count="6">
    <mergeCell ref="A34:A35"/>
    <mergeCell ref="B34:B35"/>
    <mergeCell ref="C34:H34"/>
    <mergeCell ref="A6:A7"/>
    <mergeCell ref="B6:B7"/>
    <mergeCell ref="C6:H6"/>
  </mergeCells>
  <printOptions horizontalCentered="1"/>
  <pageMargins left="0.23622047244094491" right="0.23622047244094491" top="0.74803149606299213" bottom="0.74803149606299213" header="0.31496062992125984" footer="0.31496062992125984"/>
  <pageSetup paperSize="9" scale="76" orientation="landscape"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colBreaks count="1" manualBreakCount="1">
    <brk id="8" max="1048575" man="1"/>
  </colBreaks>
  <ignoredErrors>
    <ignoredError sqref="D13:D2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V4062"/>
  <sheetViews>
    <sheetView showGridLines="0" view="pageBreakPreview" topLeftCell="A17" zoomScale="25" zoomScaleNormal="55" zoomScaleSheetLayoutView="25" workbookViewId="0">
      <selection activeCell="G8" sqref="G8"/>
    </sheetView>
  </sheetViews>
  <sheetFormatPr baseColWidth="10" defaultColWidth="11.42578125" defaultRowHeight="12" x14ac:dyDescent="0.2"/>
  <cols>
    <col min="1" max="1" width="31.5703125" style="51" customWidth="1"/>
    <col min="2" max="2" width="18.7109375" style="607" customWidth="1"/>
    <col min="3" max="3" width="8.85546875" style="51" customWidth="1"/>
    <col min="4" max="4" width="73.5703125" style="51" customWidth="1"/>
    <col min="5" max="5" width="13" style="51" customWidth="1"/>
    <col min="6" max="6" width="16" style="51" customWidth="1"/>
    <col min="7" max="7" width="39.5703125" style="51" customWidth="1"/>
    <col min="8" max="8" width="29.42578125" style="221" customWidth="1"/>
    <col min="9" max="9" width="15" style="221" customWidth="1"/>
    <col min="10" max="10" width="16" style="221" customWidth="1"/>
    <col min="11" max="12" width="7.140625" style="23" customWidth="1"/>
    <col min="13" max="13" width="11" style="538" customWidth="1"/>
    <col min="14" max="14" width="10.5703125" style="51" customWidth="1"/>
    <col min="15" max="15" width="7.140625" style="51" customWidth="1"/>
    <col min="16" max="16" width="9.140625" style="51" customWidth="1"/>
    <col min="17" max="16384" width="11.42578125" style="51"/>
  </cols>
  <sheetData>
    <row r="1" spans="1:22" s="7" customFormat="1" x14ac:dyDescent="0.2">
      <c r="A1" s="7" t="s">
        <v>423</v>
      </c>
      <c r="B1" s="605"/>
      <c r="H1" s="218"/>
      <c r="I1" s="218"/>
      <c r="J1" s="218"/>
      <c r="M1" s="536"/>
    </row>
    <row r="2" spans="1:22" x14ac:dyDescent="0.2">
      <c r="A2" s="219" t="s">
        <v>4518</v>
      </c>
      <c r="B2" s="606"/>
      <c r="C2" s="219"/>
      <c r="D2" s="219"/>
      <c r="E2" s="219"/>
      <c r="F2" s="219"/>
      <c r="G2" s="219"/>
      <c r="H2" s="220"/>
      <c r="I2" s="220"/>
      <c r="J2" s="220"/>
      <c r="K2" s="219"/>
      <c r="L2" s="219"/>
      <c r="M2" s="537"/>
      <c r="N2" s="219"/>
      <c r="O2" s="219"/>
      <c r="P2" s="219"/>
      <c r="Q2" s="219"/>
      <c r="R2" s="219"/>
      <c r="S2" s="219"/>
      <c r="T2" s="219"/>
      <c r="U2" s="219"/>
      <c r="V2" s="219"/>
    </row>
    <row r="3" spans="1:22" ht="12.75" thickBot="1" x14ac:dyDescent="0.25"/>
    <row r="4" spans="1:22" s="28" customFormat="1" ht="12.75" customHeight="1" thickBot="1" x14ac:dyDescent="0.25">
      <c r="A4" s="897" t="s">
        <v>127</v>
      </c>
      <c r="B4" s="898"/>
      <c r="C4" s="898"/>
      <c r="D4" s="898"/>
      <c r="E4" s="899"/>
      <c r="F4" s="900" t="s">
        <v>128</v>
      </c>
      <c r="G4" s="901"/>
      <c r="H4" s="902"/>
      <c r="I4" s="902"/>
      <c r="J4" s="902"/>
      <c r="K4" s="903" t="s">
        <v>816</v>
      </c>
      <c r="L4" s="904"/>
      <c r="M4" s="905"/>
      <c r="N4" s="904" t="s">
        <v>359</v>
      </c>
      <c r="O4" s="904"/>
      <c r="P4" s="905"/>
    </row>
    <row r="5" spans="1:22" s="29" customFormat="1" ht="80.099999999999994" customHeight="1" thickBot="1" x14ac:dyDescent="0.25">
      <c r="A5" s="117" t="s">
        <v>88</v>
      </c>
      <c r="B5" s="608" t="s">
        <v>6</v>
      </c>
      <c r="C5" s="117" t="s">
        <v>85</v>
      </c>
      <c r="D5" s="117" t="s">
        <v>89</v>
      </c>
      <c r="E5" s="117" t="s">
        <v>111</v>
      </c>
      <c r="F5" s="214" t="s">
        <v>116</v>
      </c>
      <c r="G5" s="116" t="s">
        <v>117</v>
      </c>
      <c r="H5" s="215" t="s">
        <v>130</v>
      </c>
      <c r="I5" s="116" t="s">
        <v>131</v>
      </c>
      <c r="J5" s="410" t="s">
        <v>470</v>
      </c>
      <c r="K5" s="507" t="s">
        <v>118</v>
      </c>
      <c r="L5" s="508" t="s">
        <v>119</v>
      </c>
      <c r="M5" s="539" t="s">
        <v>120</v>
      </c>
      <c r="N5" s="511" t="s">
        <v>118</v>
      </c>
      <c r="O5" s="508" t="s">
        <v>119</v>
      </c>
      <c r="P5" s="509" t="s">
        <v>120</v>
      </c>
    </row>
    <row r="6" spans="1:22" ht="46.5" customHeight="1" x14ac:dyDescent="0.2">
      <c r="A6" s="523" t="s">
        <v>4666</v>
      </c>
      <c r="B6" s="609" t="s">
        <v>817</v>
      </c>
      <c r="C6" s="512" t="s">
        <v>4667</v>
      </c>
      <c r="D6" s="514" t="s">
        <v>4668</v>
      </c>
      <c r="E6" s="541">
        <v>6750</v>
      </c>
      <c r="F6" s="529" t="s">
        <v>4669</v>
      </c>
      <c r="G6" s="515" t="s">
        <v>4670</v>
      </c>
      <c r="H6" s="516" t="s">
        <v>4671</v>
      </c>
      <c r="I6" s="512" t="s">
        <v>4733</v>
      </c>
      <c r="J6" s="547" t="s">
        <v>4672</v>
      </c>
      <c r="K6" s="544"/>
      <c r="L6" s="512"/>
      <c r="M6" s="550"/>
      <c r="N6" s="529">
        <v>1</v>
      </c>
      <c r="O6" s="513">
        <v>1</v>
      </c>
      <c r="P6" s="530">
        <v>6750</v>
      </c>
    </row>
    <row r="7" spans="1:22" ht="46.5" customHeight="1" x14ac:dyDescent="0.2">
      <c r="A7" s="524" t="s">
        <v>4666</v>
      </c>
      <c r="B7" s="522" t="s">
        <v>817</v>
      </c>
      <c r="C7" s="517" t="s">
        <v>4667</v>
      </c>
      <c r="D7" s="519" t="s">
        <v>4673</v>
      </c>
      <c r="E7" s="542">
        <v>2500</v>
      </c>
      <c r="F7" s="531" t="s">
        <v>4674</v>
      </c>
      <c r="G7" s="519" t="s">
        <v>4675</v>
      </c>
      <c r="H7" s="520" t="s">
        <v>4685</v>
      </c>
      <c r="I7" s="517" t="s">
        <v>4686</v>
      </c>
      <c r="J7" s="548" t="s">
        <v>4672</v>
      </c>
      <c r="K7" s="545"/>
      <c r="L7" s="517"/>
      <c r="M7" s="551"/>
      <c r="N7" s="531">
        <v>2</v>
      </c>
      <c r="O7" s="518">
        <v>6</v>
      </c>
      <c r="P7" s="532">
        <v>15000</v>
      </c>
    </row>
    <row r="8" spans="1:22" ht="46.5" customHeight="1" x14ac:dyDescent="0.2">
      <c r="A8" s="524" t="s">
        <v>4666</v>
      </c>
      <c r="B8" s="522" t="s">
        <v>817</v>
      </c>
      <c r="C8" s="517" t="s">
        <v>4667</v>
      </c>
      <c r="D8" s="519" t="s">
        <v>4676</v>
      </c>
      <c r="E8" s="542">
        <v>6500</v>
      </c>
      <c r="F8" s="531" t="s">
        <v>4677</v>
      </c>
      <c r="G8" s="519" t="s">
        <v>4678</v>
      </c>
      <c r="H8" s="520" t="s">
        <v>6730</v>
      </c>
      <c r="I8" s="517" t="s">
        <v>5667</v>
      </c>
      <c r="J8" s="548" t="s">
        <v>4672</v>
      </c>
      <c r="K8" s="545"/>
      <c r="L8" s="517"/>
      <c r="M8" s="551"/>
      <c r="N8" s="531">
        <v>1</v>
      </c>
      <c r="O8" s="518"/>
      <c r="P8" s="532"/>
    </row>
    <row r="9" spans="1:22" ht="46.5" customHeight="1" x14ac:dyDescent="0.2">
      <c r="A9" s="524" t="s">
        <v>4666</v>
      </c>
      <c r="B9" s="522" t="s">
        <v>817</v>
      </c>
      <c r="C9" s="517" t="s">
        <v>4667</v>
      </c>
      <c r="D9" s="519" t="s">
        <v>4679</v>
      </c>
      <c r="E9" s="542">
        <v>6000</v>
      </c>
      <c r="F9" s="531" t="s">
        <v>4680</v>
      </c>
      <c r="G9" s="519" t="s">
        <v>4681</v>
      </c>
      <c r="H9" s="520" t="s">
        <v>6731</v>
      </c>
      <c r="I9" s="517" t="s">
        <v>5241</v>
      </c>
      <c r="J9" s="548" t="s">
        <v>4672</v>
      </c>
      <c r="K9" s="545"/>
      <c r="L9" s="517"/>
      <c r="M9" s="551"/>
      <c r="N9" s="531">
        <v>2</v>
      </c>
      <c r="O9" s="518">
        <v>8</v>
      </c>
      <c r="P9" s="532">
        <v>40735.479999999996</v>
      </c>
    </row>
    <row r="10" spans="1:22" ht="61.5" customHeight="1" x14ac:dyDescent="0.2">
      <c r="A10" s="524" t="s">
        <v>4666</v>
      </c>
      <c r="B10" s="522" t="s">
        <v>817</v>
      </c>
      <c r="C10" s="517" t="s">
        <v>4667</v>
      </c>
      <c r="D10" s="519" t="s">
        <v>4682</v>
      </c>
      <c r="E10" s="542">
        <v>6000</v>
      </c>
      <c r="F10" s="531" t="s">
        <v>4683</v>
      </c>
      <c r="G10" s="519" t="s">
        <v>4684</v>
      </c>
      <c r="H10" s="520" t="s">
        <v>4685</v>
      </c>
      <c r="I10" s="517" t="s">
        <v>4686</v>
      </c>
      <c r="J10" s="548" t="s">
        <v>4672</v>
      </c>
      <c r="K10" s="545"/>
      <c r="L10" s="517"/>
      <c r="M10" s="551"/>
      <c r="N10" s="531">
        <v>3</v>
      </c>
      <c r="O10" s="518">
        <v>3</v>
      </c>
      <c r="P10" s="532">
        <v>18000</v>
      </c>
    </row>
    <row r="11" spans="1:22" ht="61.5" customHeight="1" x14ac:dyDescent="0.2">
      <c r="A11" s="524" t="s">
        <v>4666</v>
      </c>
      <c r="B11" s="522" t="s">
        <v>817</v>
      </c>
      <c r="C11" s="517" t="s">
        <v>4667</v>
      </c>
      <c r="D11" s="519" t="s">
        <v>4687</v>
      </c>
      <c r="E11" s="542">
        <v>7500</v>
      </c>
      <c r="F11" s="531" t="s">
        <v>4688</v>
      </c>
      <c r="G11" s="519" t="s">
        <v>4689</v>
      </c>
      <c r="H11" s="520" t="s">
        <v>4690</v>
      </c>
      <c r="I11" s="517" t="s">
        <v>4690</v>
      </c>
      <c r="J11" s="548" t="s">
        <v>4672</v>
      </c>
      <c r="K11" s="545"/>
      <c r="L11" s="517"/>
      <c r="M11" s="551"/>
      <c r="N11" s="531">
        <v>1</v>
      </c>
      <c r="O11" s="518"/>
      <c r="P11" s="532"/>
    </row>
    <row r="12" spans="1:22" ht="61.5" customHeight="1" x14ac:dyDescent="0.2">
      <c r="A12" s="524" t="s">
        <v>4666</v>
      </c>
      <c r="B12" s="522" t="s">
        <v>817</v>
      </c>
      <c r="C12" s="517" t="s">
        <v>4667</v>
      </c>
      <c r="D12" s="519" t="s">
        <v>4691</v>
      </c>
      <c r="E12" s="542">
        <v>5100</v>
      </c>
      <c r="F12" s="531" t="s">
        <v>4692</v>
      </c>
      <c r="G12" s="519" t="s">
        <v>4693</v>
      </c>
      <c r="H12" s="520" t="s">
        <v>5039</v>
      </c>
      <c r="I12" s="517" t="s">
        <v>6732</v>
      </c>
      <c r="J12" s="548" t="s">
        <v>4672</v>
      </c>
      <c r="K12" s="545">
        <v>4</v>
      </c>
      <c r="L12" s="517">
        <v>12</v>
      </c>
      <c r="M12" s="551">
        <v>36000</v>
      </c>
      <c r="N12" s="531">
        <v>5</v>
      </c>
      <c r="O12" s="518">
        <v>10</v>
      </c>
      <c r="P12" s="532">
        <v>37200</v>
      </c>
    </row>
    <row r="13" spans="1:22" ht="45" customHeight="1" x14ac:dyDescent="0.2">
      <c r="A13" s="524" t="s">
        <v>4666</v>
      </c>
      <c r="B13" s="522" t="s">
        <v>817</v>
      </c>
      <c r="C13" s="517" t="s">
        <v>4667</v>
      </c>
      <c r="D13" s="519" t="s">
        <v>4694</v>
      </c>
      <c r="E13" s="542">
        <v>6500</v>
      </c>
      <c r="F13" s="531" t="s">
        <v>4695</v>
      </c>
      <c r="G13" s="519" t="s">
        <v>4696</v>
      </c>
      <c r="H13" s="520" t="s">
        <v>4685</v>
      </c>
      <c r="I13" s="517" t="s">
        <v>4686</v>
      </c>
      <c r="J13" s="548" t="s">
        <v>4672</v>
      </c>
      <c r="K13" s="545"/>
      <c r="L13" s="517"/>
      <c r="M13" s="551"/>
      <c r="N13" s="531">
        <v>1</v>
      </c>
      <c r="O13" s="518">
        <v>1</v>
      </c>
      <c r="P13" s="532">
        <v>6500</v>
      </c>
    </row>
    <row r="14" spans="1:22" ht="45" customHeight="1" x14ac:dyDescent="0.2">
      <c r="A14" s="524" t="s">
        <v>4666</v>
      </c>
      <c r="B14" s="522" t="s">
        <v>817</v>
      </c>
      <c r="C14" s="517" t="s">
        <v>4667</v>
      </c>
      <c r="D14" s="519" t="s">
        <v>4697</v>
      </c>
      <c r="E14" s="542">
        <v>2200</v>
      </c>
      <c r="F14" s="531" t="s">
        <v>4698</v>
      </c>
      <c r="G14" s="519" t="s">
        <v>4699</v>
      </c>
      <c r="H14" s="520" t="s">
        <v>6733</v>
      </c>
      <c r="I14" s="517" t="s">
        <v>6732</v>
      </c>
      <c r="J14" s="548" t="s">
        <v>4672</v>
      </c>
      <c r="K14" s="545"/>
      <c r="L14" s="517"/>
      <c r="M14" s="551"/>
      <c r="N14" s="531">
        <v>1</v>
      </c>
      <c r="O14" s="518">
        <v>1</v>
      </c>
      <c r="P14" s="532">
        <v>2200</v>
      </c>
    </row>
    <row r="15" spans="1:22" ht="45" customHeight="1" x14ac:dyDescent="0.2">
      <c r="A15" s="524" t="s">
        <v>4666</v>
      </c>
      <c r="B15" s="522" t="s">
        <v>817</v>
      </c>
      <c r="C15" s="517" t="s">
        <v>4667</v>
      </c>
      <c r="D15" s="519" t="s">
        <v>4700</v>
      </c>
      <c r="E15" s="542">
        <v>5000</v>
      </c>
      <c r="F15" s="531" t="s">
        <v>4701</v>
      </c>
      <c r="G15" s="519" t="s">
        <v>4702</v>
      </c>
      <c r="H15" s="520" t="s">
        <v>4685</v>
      </c>
      <c r="I15" s="517" t="s">
        <v>4686</v>
      </c>
      <c r="J15" s="548" t="s">
        <v>4672</v>
      </c>
      <c r="K15" s="545"/>
      <c r="L15" s="517"/>
      <c r="M15" s="551"/>
      <c r="N15" s="531">
        <v>1</v>
      </c>
      <c r="O15" s="518">
        <v>1</v>
      </c>
      <c r="P15" s="532">
        <v>5000</v>
      </c>
    </row>
    <row r="16" spans="1:22" ht="45" customHeight="1" x14ac:dyDescent="0.2">
      <c r="A16" s="524" t="s">
        <v>4666</v>
      </c>
      <c r="B16" s="522" t="s">
        <v>817</v>
      </c>
      <c r="C16" s="517" t="s">
        <v>4667</v>
      </c>
      <c r="D16" s="519" t="s">
        <v>4703</v>
      </c>
      <c r="E16" s="542">
        <v>10395</v>
      </c>
      <c r="F16" s="531" t="s">
        <v>4704</v>
      </c>
      <c r="G16" s="519" t="s">
        <v>4705</v>
      </c>
      <c r="H16" s="520" t="s">
        <v>4685</v>
      </c>
      <c r="I16" s="517" t="s">
        <v>4686</v>
      </c>
      <c r="J16" s="548" t="s">
        <v>4672</v>
      </c>
      <c r="K16" s="545"/>
      <c r="L16" s="517"/>
      <c r="M16" s="551"/>
      <c r="N16" s="531">
        <v>1</v>
      </c>
      <c r="O16" s="518">
        <v>1</v>
      </c>
      <c r="P16" s="532">
        <v>10395</v>
      </c>
    </row>
    <row r="17" spans="1:16" ht="45" customHeight="1" x14ac:dyDescent="0.2">
      <c r="A17" s="524" t="s">
        <v>4666</v>
      </c>
      <c r="B17" s="522" t="s">
        <v>817</v>
      </c>
      <c r="C17" s="517" t="s">
        <v>4667</v>
      </c>
      <c r="D17" s="519" t="s">
        <v>4706</v>
      </c>
      <c r="E17" s="542">
        <v>10000</v>
      </c>
      <c r="F17" s="531" t="s">
        <v>4707</v>
      </c>
      <c r="G17" s="519" t="s">
        <v>4708</v>
      </c>
      <c r="H17" s="520" t="s">
        <v>6734</v>
      </c>
      <c r="I17" s="517" t="s">
        <v>5241</v>
      </c>
      <c r="J17" s="548" t="s">
        <v>4672</v>
      </c>
      <c r="K17" s="545"/>
      <c r="L17" s="517"/>
      <c r="M17" s="551"/>
      <c r="N17" s="531">
        <v>1</v>
      </c>
      <c r="O17" s="518"/>
      <c r="P17" s="532"/>
    </row>
    <row r="18" spans="1:16" ht="45" customHeight="1" x14ac:dyDescent="0.2">
      <c r="A18" s="524" t="s">
        <v>4666</v>
      </c>
      <c r="B18" s="522" t="s">
        <v>817</v>
      </c>
      <c r="C18" s="517" t="s">
        <v>4667</v>
      </c>
      <c r="D18" s="519" t="s">
        <v>4709</v>
      </c>
      <c r="E18" s="542">
        <v>5400</v>
      </c>
      <c r="F18" s="531" t="s">
        <v>4710</v>
      </c>
      <c r="G18" s="519" t="s">
        <v>4711</v>
      </c>
      <c r="H18" s="520" t="s">
        <v>6735</v>
      </c>
      <c r="I18" s="517" t="s">
        <v>6736</v>
      </c>
      <c r="J18" s="548" t="s">
        <v>4672</v>
      </c>
      <c r="K18" s="545"/>
      <c r="L18" s="517"/>
      <c r="M18" s="551"/>
      <c r="N18" s="531">
        <v>2</v>
      </c>
      <c r="O18" s="518">
        <v>3</v>
      </c>
      <c r="P18" s="532">
        <v>18000</v>
      </c>
    </row>
    <row r="19" spans="1:16" ht="46.5" customHeight="1" x14ac:dyDescent="0.2">
      <c r="A19" s="524" t="s">
        <v>4666</v>
      </c>
      <c r="B19" s="522" t="s">
        <v>817</v>
      </c>
      <c r="C19" s="517" t="s">
        <v>4667</v>
      </c>
      <c r="D19" s="519" t="s">
        <v>4712</v>
      </c>
      <c r="E19" s="542">
        <v>8500</v>
      </c>
      <c r="F19" s="531" t="s">
        <v>4713</v>
      </c>
      <c r="G19" s="519" t="s">
        <v>4714</v>
      </c>
      <c r="H19" s="520" t="s">
        <v>4715</v>
      </c>
      <c r="I19" s="517" t="s">
        <v>4716</v>
      </c>
      <c r="J19" s="548" t="s">
        <v>4672</v>
      </c>
      <c r="K19" s="545"/>
      <c r="L19" s="517"/>
      <c r="M19" s="551"/>
      <c r="N19" s="531">
        <v>1</v>
      </c>
      <c r="O19" s="518">
        <v>4</v>
      </c>
      <c r="P19" s="532">
        <v>34000</v>
      </c>
    </row>
    <row r="20" spans="1:16" ht="46.5" customHeight="1" x14ac:dyDescent="0.2">
      <c r="A20" s="524" t="s">
        <v>4666</v>
      </c>
      <c r="B20" s="522" t="s">
        <v>817</v>
      </c>
      <c r="C20" s="517" t="s">
        <v>4667</v>
      </c>
      <c r="D20" s="519" t="s">
        <v>4717</v>
      </c>
      <c r="E20" s="542">
        <v>8500</v>
      </c>
      <c r="F20" s="531" t="s">
        <v>4718</v>
      </c>
      <c r="G20" s="519" t="s">
        <v>4719</v>
      </c>
      <c r="H20" s="520" t="s">
        <v>4715</v>
      </c>
      <c r="I20" s="517" t="s">
        <v>4716</v>
      </c>
      <c r="J20" s="548" t="s">
        <v>4672</v>
      </c>
      <c r="K20" s="545"/>
      <c r="L20" s="517"/>
      <c r="M20" s="551"/>
      <c r="N20" s="531">
        <v>1</v>
      </c>
      <c r="O20" s="518">
        <v>2</v>
      </c>
      <c r="P20" s="532">
        <v>17000</v>
      </c>
    </row>
    <row r="21" spans="1:16" ht="46.5" customHeight="1" x14ac:dyDescent="0.2">
      <c r="A21" s="524" t="s">
        <v>4666</v>
      </c>
      <c r="B21" s="522" t="s">
        <v>817</v>
      </c>
      <c r="C21" s="517" t="s">
        <v>4667</v>
      </c>
      <c r="D21" s="519" t="s">
        <v>4720</v>
      </c>
      <c r="E21" s="542">
        <v>6500</v>
      </c>
      <c r="F21" s="531" t="s">
        <v>4721</v>
      </c>
      <c r="G21" s="519" t="s">
        <v>4722</v>
      </c>
      <c r="H21" s="520" t="s">
        <v>4685</v>
      </c>
      <c r="I21" s="517" t="s">
        <v>4686</v>
      </c>
      <c r="J21" s="548" t="s">
        <v>4672</v>
      </c>
      <c r="K21" s="545"/>
      <c r="L21" s="517"/>
      <c r="M21" s="551"/>
      <c r="N21" s="531">
        <v>1</v>
      </c>
      <c r="O21" s="518">
        <v>1</v>
      </c>
      <c r="P21" s="532">
        <v>6500</v>
      </c>
    </row>
    <row r="22" spans="1:16" ht="46.5" customHeight="1" x14ac:dyDescent="0.2">
      <c r="A22" s="524" t="s">
        <v>4666</v>
      </c>
      <c r="B22" s="522" t="s">
        <v>817</v>
      </c>
      <c r="C22" s="517" t="s">
        <v>4667</v>
      </c>
      <c r="D22" s="519" t="s">
        <v>4723</v>
      </c>
      <c r="E22" s="542">
        <v>6500</v>
      </c>
      <c r="F22" s="531" t="s">
        <v>4724</v>
      </c>
      <c r="G22" s="519" t="s">
        <v>4725</v>
      </c>
      <c r="H22" s="520" t="s">
        <v>6737</v>
      </c>
      <c r="I22" s="517" t="s">
        <v>6738</v>
      </c>
      <c r="J22" s="548" t="s">
        <v>4672</v>
      </c>
      <c r="K22" s="545"/>
      <c r="L22" s="517"/>
      <c r="M22" s="551"/>
      <c r="N22" s="531">
        <v>1</v>
      </c>
      <c r="O22" s="518"/>
      <c r="P22" s="532"/>
    </row>
    <row r="23" spans="1:16" ht="61.5" customHeight="1" x14ac:dyDescent="0.2">
      <c r="A23" s="524" t="s">
        <v>4666</v>
      </c>
      <c r="B23" s="522" t="s">
        <v>817</v>
      </c>
      <c r="C23" s="517" t="s">
        <v>4667</v>
      </c>
      <c r="D23" s="519" t="s">
        <v>4726</v>
      </c>
      <c r="E23" s="542">
        <v>8500</v>
      </c>
      <c r="F23" s="531" t="s">
        <v>4727</v>
      </c>
      <c r="G23" s="519" t="s">
        <v>4728</v>
      </c>
      <c r="H23" s="520" t="s">
        <v>6739</v>
      </c>
      <c r="I23" s="517" t="s">
        <v>5241</v>
      </c>
      <c r="J23" s="548" t="s">
        <v>4672</v>
      </c>
      <c r="K23" s="545"/>
      <c r="L23" s="517"/>
      <c r="M23" s="551"/>
      <c r="N23" s="531">
        <v>1</v>
      </c>
      <c r="O23" s="518"/>
      <c r="P23" s="532"/>
    </row>
    <row r="24" spans="1:16" ht="61.5" customHeight="1" x14ac:dyDescent="0.2">
      <c r="A24" s="524" t="s">
        <v>4666</v>
      </c>
      <c r="B24" s="522" t="s">
        <v>817</v>
      </c>
      <c r="C24" s="517" t="s">
        <v>4667</v>
      </c>
      <c r="D24" s="519" t="s">
        <v>4729</v>
      </c>
      <c r="E24" s="542">
        <v>3500</v>
      </c>
      <c r="F24" s="531" t="s">
        <v>4730</v>
      </c>
      <c r="G24" s="519" t="s">
        <v>4731</v>
      </c>
      <c r="H24" s="520" t="s">
        <v>5160</v>
      </c>
      <c r="I24" s="517" t="s">
        <v>6732</v>
      </c>
      <c r="J24" s="548" t="s">
        <v>4831</v>
      </c>
      <c r="K24" s="545"/>
      <c r="L24" s="517"/>
      <c r="M24" s="551"/>
      <c r="N24" s="531">
        <v>1</v>
      </c>
      <c r="O24" s="518"/>
      <c r="P24" s="532"/>
    </row>
    <row r="25" spans="1:16" ht="45" customHeight="1" x14ac:dyDescent="0.2">
      <c r="A25" s="524" t="s">
        <v>4666</v>
      </c>
      <c r="B25" s="522" t="s">
        <v>817</v>
      </c>
      <c r="C25" s="517" t="s">
        <v>4667</v>
      </c>
      <c r="D25" s="519" t="s">
        <v>6814</v>
      </c>
      <c r="E25" s="542">
        <v>5500</v>
      </c>
      <c r="F25" s="531" t="s">
        <v>912</v>
      </c>
      <c r="G25" s="519" t="s">
        <v>4732</v>
      </c>
      <c r="H25" s="521" t="s">
        <v>4671</v>
      </c>
      <c r="I25" s="517" t="s">
        <v>4733</v>
      </c>
      <c r="J25" s="548" t="s">
        <v>4672</v>
      </c>
      <c r="K25" s="545"/>
      <c r="L25" s="517"/>
      <c r="M25" s="551"/>
      <c r="N25" s="531">
        <v>1</v>
      </c>
      <c r="O25" s="518">
        <v>2</v>
      </c>
      <c r="P25" s="532">
        <v>11000</v>
      </c>
    </row>
    <row r="26" spans="1:16" ht="61.5" customHeight="1" x14ac:dyDescent="0.2">
      <c r="A26" s="524" t="s">
        <v>4666</v>
      </c>
      <c r="B26" s="522" t="s">
        <v>817</v>
      </c>
      <c r="C26" s="517" t="s">
        <v>4667</v>
      </c>
      <c r="D26" s="519" t="s">
        <v>4734</v>
      </c>
      <c r="E26" s="542">
        <v>5445</v>
      </c>
      <c r="F26" s="531" t="s">
        <v>922</v>
      </c>
      <c r="G26" s="519" t="s">
        <v>4735</v>
      </c>
      <c r="H26" s="521" t="s">
        <v>4671</v>
      </c>
      <c r="I26" s="517" t="s">
        <v>4733</v>
      </c>
      <c r="J26" s="548" t="s">
        <v>4672</v>
      </c>
      <c r="K26" s="545"/>
      <c r="L26" s="517"/>
      <c r="M26" s="551"/>
      <c r="N26" s="531">
        <v>1</v>
      </c>
      <c r="O26" s="518">
        <v>2</v>
      </c>
      <c r="P26" s="532">
        <v>10890</v>
      </c>
    </row>
    <row r="27" spans="1:16" ht="61.5" customHeight="1" x14ac:dyDescent="0.2">
      <c r="A27" s="524" t="s">
        <v>4666</v>
      </c>
      <c r="B27" s="522" t="s">
        <v>817</v>
      </c>
      <c r="C27" s="517" t="s">
        <v>4667</v>
      </c>
      <c r="D27" s="519" t="s">
        <v>4736</v>
      </c>
      <c r="E27" s="542">
        <v>6435</v>
      </c>
      <c r="F27" s="531" t="s">
        <v>934</v>
      </c>
      <c r="G27" s="519" t="s">
        <v>4737</v>
      </c>
      <c r="H27" s="520" t="s">
        <v>4690</v>
      </c>
      <c r="I27" s="517" t="s">
        <v>4690</v>
      </c>
      <c r="J27" s="548" t="s">
        <v>4672</v>
      </c>
      <c r="K27" s="545"/>
      <c r="L27" s="517"/>
      <c r="M27" s="551"/>
      <c r="N27" s="531">
        <v>1</v>
      </c>
      <c r="O27" s="518">
        <v>1</v>
      </c>
      <c r="P27" s="532">
        <v>6435</v>
      </c>
    </row>
    <row r="28" spans="1:16" ht="43.5" customHeight="1" x14ac:dyDescent="0.2">
      <c r="A28" s="524" t="s">
        <v>4666</v>
      </c>
      <c r="B28" s="522" t="s">
        <v>817</v>
      </c>
      <c r="C28" s="517" t="s">
        <v>4667</v>
      </c>
      <c r="D28" s="519" t="s">
        <v>4738</v>
      </c>
      <c r="E28" s="542">
        <v>5850</v>
      </c>
      <c r="F28" s="531" t="s">
        <v>942</v>
      </c>
      <c r="G28" s="519" t="s">
        <v>4739</v>
      </c>
      <c r="H28" s="520" t="s">
        <v>4685</v>
      </c>
      <c r="I28" s="517" t="s">
        <v>4686</v>
      </c>
      <c r="J28" s="548" t="s">
        <v>4672</v>
      </c>
      <c r="K28" s="545"/>
      <c r="L28" s="517"/>
      <c r="M28" s="551"/>
      <c r="N28" s="531">
        <v>1</v>
      </c>
      <c r="O28" s="518">
        <v>1</v>
      </c>
      <c r="P28" s="532">
        <v>5850</v>
      </c>
    </row>
    <row r="29" spans="1:16" ht="43.5" customHeight="1" x14ac:dyDescent="0.2">
      <c r="A29" s="524" t="s">
        <v>4666</v>
      </c>
      <c r="B29" s="522" t="s">
        <v>817</v>
      </c>
      <c r="C29" s="517" t="s">
        <v>4667</v>
      </c>
      <c r="D29" s="519" t="s">
        <v>4740</v>
      </c>
      <c r="E29" s="542">
        <v>5454.11</v>
      </c>
      <c r="F29" s="531" t="s">
        <v>4741</v>
      </c>
      <c r="G29" s="519" t="s">
        <v>4742</v>
      </c>
      <c r="H29" s="520" t="s">
        <v>4685</v>
      </c>
      <c r="I29" s="517" t="s">
        <v>4686</v>
      </c>
      <c r="J29" s="548" t="s">
        <v>4672</v>
      </c>
      <c r="K29" s="545"/>
      <c r="L29" s="517"/>
      <c r="M29" s="551"/>
      <c r="N29" s="531">
        <v>1</v>
      </c>
      <c r="O29" s="518">
        <v>2</v>
      </c>
      <c r="P29" s="532">
        <v>10908.22</v>
      </c>
    </row>
    <row r="30" spans="1:16" ht="43.5" customHeight="1" x14ac:dyDescent="0.2">
      <c r="A30" s="524" t="s">
        <v>4666</v>
      </c>
      <c r="B30" s="522" t="s">
        <v>817</v>
      </c>
      <c r="C30" s="517" t="s">
        <v>4667</v>
      </c>
      <c r="D30" s="519" t="s">
        <v>4743</v>
      </c>
      <c r="E30" s="542">
        <v>4000</v>
      </c>
      <c r="F30" s="531" t="s">
        <v>4744</v>
      </c>
      <c r="G30" s="519" t="s">
        <v>4745</v>
      </c>
      <c r="H30" s="521" t="s">
        <v>4671</v>
      </c>
      <c r="I30" s="517" t="s">
        <v>4733</v>
      </c>
      <c r="J30" s="548" t="s">
        <v>4672</v>
      </c>
      <c r="K30" s="545"/>
      <c r="L30" s="517"/>
      <c r="M30" s="551"/>
      <c r="N30" s="531">
        <v>1</v>
      </c>
      <c r="O30" s="518">
        <v>1</v>
      </c>
      <c r="P30" s="532">
        <v>4000</v>
      </c>
    </row>
    <row r="31" spans="1:16" ht="61.5" customHeight="1" x14ac:dyDescent="0.2">
      <c r="A31" s="524" t="s">
        <v>4666</v>
      </c>
      <c r="B31" s="522" t="s">
        <v>817</v>
      </c>
      <c r="C31" s="517" t="s">
        <v>4667</v>
      </c>
      <c r="D31" s="519" t="s">
        <v>4746</v>
      </c>
      <c r="E31" s="542">
        <v>3744</v>
      </c>
      <c r="F31" s="531" t="s">
        <v>4747</v>
      </c>
      <c r="G31" s="519" t="s">
        <v>4748</v>
      </c>
      <c r="H31" s="521" t="s">
        <v>4671</v>
      </c>
      <c r="I31" s="517" t="s">
        <v>4733</v>
      </c>
      <c r="J31" s="548" t="s">
        <v>4672</v>
      </c>
      <c r="K31" s="545"/>
      <c r="L31" s="517"/>
      <c r="M31" s="551"/>
      <c r="N31" s="531">
        <v>1</v>
      </c>
      <c r="O31" s="518">
        <v>1</v>
      </c>
      <c r="P31" s="532">
        <v>3744</v>
      </c>
    </row>
    <row r="32" spans="1:16" ht="61.5" customHeight="1" x14ac:dyDescent="0.2">
      <c r="A32" s="524" t="s">
        <v>4666</v>
      </c>
      <c r="B32" s="522" t="s">
        <v>817</v>
      </c>
      <c r="C32" s="517" t="s">
        <v>4667</v>
      </c>
      <c r="D32" s="519" t="s">
        <v>4749</v>
      </c>
      <c r="E32" s="542">
        <v>6500</v>
      </c>
      <c r="F32" s="531" t="s">
        <v>4750</v>
      </c>
      <c r="G32" s="519" t="s">
        <v>4751</v>
      </c>
      <c r="H32" s="521" t="s">
        <v>4671</v>
      </c>
      <c r="I32" s="517" t="s">
        <v>4733</v>
      </c>
      <c r="J32" s="548" t="s">
        <v>4672</v>
      </c>
      <c r="K32" s="545"/>
      <c r="L32" s="517"/>
      <c r="M32" s="551"/>
      <c r="N32" s="531">
        <v>1</v>
      </c>
      <c r="O32" s="518"/>
      <c r="P32" s="532"/>
    </row>
    <row r="33" spans="1:16" ht="41.25" customHeight="1" x14ac:dyDescent="0.2">
      <c r="A33" s="524" t="s">
        <v>4666</v>
      </c>
      <c r="B33" s="522" t="s">
        <v>817</v>
      </c>
      <c r="C33" s="517" t="s">
        <v>4667</v>
      </c>
      <c r="D33" s="519" t="s">
        <v>4752</v>
      </c>
      <c r="E33" s="542">
        <v>3360</v>
      </c>
      <c r="F33" s="531" t="s">
        <v>4753</v>
      </c>
      <c r="G33" s="519" t="s">
        <v>4754</v>
      </c>
      <c r="H33" s="520" t="s">
        <v>4755</v>
      </c>
      <c r="I33" s="517" t="s">
        <v>4756</v>
      </c>
      <c r="J33" s="548" t="s">
        <v>4672</v>
      </c>
      <c r="K33" s="545">
        <v>1</v>
      </c>
      <c r="L33" s="517">
        <v>4</v>
      </c>
      <c r="M33" s="551">
        <v>14000</v>
      </c>
      <c r="N33" s="531">
        <v>1</v>
      </c>
      <c r="O33" s="518">
        <v>8</v>
      </c>
      <c r="P33" s="532">
        <v>28000</v>
      </c>
    </row>
    <row r="34" spans="1:16" ht="61.5" customHeight="1" x14ac:dyDescent="0.2">
      <c r="A34" s="524" t="s">
        <v>4666</v>
      </c>
      <c r="B34" s="522" t="s">
        <v>817</v>
      </c>
      <c r="C34" s="517" t="s">
        <v>4667</v>
      </c>
      <c r="D34" s="519" t="s">
        <v>4757</v>
      </c>
      <c r="E34" s="542">
        <v>6500</v>
      </c>
      <c r="F34" s="531" t="s">
        <v>4758</v>
      </c>
      <c r="G34" s="519" t="s">
        <v>4759</v>
      </c>
      <c r="H34" s="520" t="s">
        <v>4690</v>
      </c>
      <c r="I34" s="517" t="s">
        <v>4690</v>
      </c>
      <c r="J34" s="548" t="s">
        <v>4672</v>
      </c>
      <c r="K34" s="545"/>
      <c r="L34" s="517"/>
      <c r="M34" s="551"/>
      <c r="N34" s="531">
        <v>1</v>
      </c>
      <c r="O34" s="518"/>
      <c r="P34" s="532"/>
    </row>
    <row r="35" spans="1:16" ht="61.5" customHeight="1" x14ac:dyDescent="0.2">
      <c r="A35" s="524" t="s">
        <v>4666</v>
      </c>
      <c r="B35" s="522" t="s">
        <v>817</v>
      </c>
      <c r="C35" s="517" t="s">
        <v>4667</v>
      </c>
      <c r="D35" s="519" t="s">
        <v>4760</v>
      </c>
      <c r="E35" s="542">
        <v>9690</v>
      </c>
      <c r="F35" s="531" t="s">
        <v>4761</v>
      </c>
      <c r="G35" s="519" t="s">
        <v>4762</v>
      </c>
      <c r="H35" s="520" t="s">
        <v>6731</v>
      </c>
      <c r="I35" s="517" t="s">
        <v>5241</v>
      </c>
      <c r="J35" s="548" t="s">
        <v>4672</v>
      </c>
      <c r="K35" s="545"/>
      <c r="L35" s="517"/>
      <c r="M35" s="551"/>
      <c r="N35" s="531">
        <v>2</v>
      </c>
      <c r="O35" s="518">
        <v>3</v>
      </c>
      <c r="P35" s="532">
        <v>28500</v>
      </c>
    </row>
    <row r="36" spans="1:16" ht="45" customHeight="1" x14ac:dyDescent="0.2">
      <c r="A36" s="524" t="s">
        <v>4666</v>
      </c>
      <c r="B36" s="522" t="s">
        <v>817</v>
      </c>
      <c r="C36" s="517" t="s">
        <v>4667</v>
      </c>
      <c r="D36" s="519" t="s">
        <v>4763</v>
      </c>
      <c r="E36" s="542">
        <v>6500</v>
      </c>
      <c r="F36" s="531" t="s">
        <v>4764</v>
      </c>
      <c r="G36" s="519" t="s">
        <v>4765</v>
      </c>
      <c r="H36" s="520" t="s">
        <v>4685</v>
      </c>
      <c r="I36" s="517" t="s">
        <v>4686</v>
      </c>
      <c r="J36" s="548" t="s">
        <v>4672</v>
      </c>
      <c r="K36" s="545"/>
      <c r="L36" s="517"/>
      <c r="M36" s="551"/>
      <c r="N36" s="531">
        <v>1</v>
      </c>
      <c r="O36" s="518">
        <v>1</v>
      </c>
      <c r="P36" s="532">
        <v>6500</v>
      </c>
    </row>
    <row r="37" spans="1:16" ht="45" customHeight="1" x14ac:dyDescent="0.2">
      <c r="A37" s="524" t="s">
        <v>4666</v>
      </c>
      <c r="B37" s="522" t="s">
        <v>817</v>
      </c>
      <c r="C37" s="517" t="s">
        <v>4667</v>
      </c>
      <c r="D37" s="519" t="s">
        <v>4766</v>
      </c>
      <c r="E37" s="542">
        <v>5500</v>
      </c>
      <c r="F37" s="531" t="s">
        <v>4767</v>
      </c>
      <c r="G37" s="519" t="s">
        <v>4768</v>
      </c>
      <c r="H37" s="520" t="s">
        <v>6730</v>
      </c>
      <c r="I37" s="517" t="s">
        <v>5631</v>
      </c>
      <c r="J37" s="548" t="s">
        <v>4831</v>
      </c>
      <c r="K37" s="545"/>
      <c r="L37" s="517"/>
      <c r="M37" s="551"/>
      <c r="N37" s="531">
        <v>1</v>
      </c>
      <c r="O37" s="518">
        <v>3</v>
      </c>
      <c r="P37" s="532">
        <v>16500</v>
      </c>
    </row>
    <row r="38" spans="1:16" ht="45" customHeight="1" x14ac:dyDescent="0.2">
      <c r="A38" s="524" t="s">
        <v>4666</v>
      </c>
      <c r="B38" s="522" t="s">
        <v>817</v>
      </c>
      <c r="C38" s="517" t="s">
        <v>4667</v>
      </c>
      <c r="D38" s="519" t="s">
        <v>4769</v>
      </c>
      <c r="E38" s="542">
        <v>6435</v>
      </c>
      <c r="F38" s="531" t="s">
        <v>4770</v>
      </c>
      <c r="G38" s="519" t="s">
        <v>4771</v>
      </c>
      <c r="H38" s="520" t="s">
        <v>4685</v>
      </c>
      <c r="I38" s="517" t="s">
        <v>4686</v>
      </c>
      <c r="J38" s="548" t="s">
        <v>4672</v>
      </c>
      <c r="K38" s="545"/>
      <c r="L38" s="517"/>
      <c r="M38" s="551"/>
      <c r="N38" s="531">
        <v>1</v>
      </c>
      <c r="O38" s="518">
        <v>1</v>
      </c>
      <c r="P38" s="532">
        <v>6435</v>
      </c>
    </row>
    <row r="39" spans="1:16" ht="45" customHeight="1" x14ac:dyDescent="0.2">
      <c r="A39" s="524" t="s">
        <v>4666</v>
      </c>
      <c r="B39" s="522" t="s">
        <v>817</v>
      </c>
      <c r="C39" s="517" t="s">
        <v>4667</v>
      </c>
      <c r="D39" s="519" t="s">
        <v>4772</v>
      </c>
      <c r="E39" s="542">
        <v>8000</v>
      </c>
      <c r="F39" s="531" t="s">
        <v>4773</v>
      </c>
      <c r="G39" s="519" t="s">
        <v>4774</v>
      </c>
      <c r="H39" s="520" t="s">
        <v>4715</v>
      </c>
      <c r="I39" s="517" t="s">
        <v>4716</v>
      </c>
      <c r="J39" s="548" t="s">
        <v>4672</v>
      </c>
      <c r="K39" s="545"/>
      <c r="L39" s="517"/>
      <c r="M39" s="551"/>
      <c r="N39" s="531">
        <v>1</v>
      </c>
      <c r="O39" s="518">
        <v>3</v>
      </c>
      <c r="P39" s="532">
        <v>24000</v>
      </c>
    </row>
    <row r="40" spans="1:16" ht="38.25" customHeight="1" x14ac:dyDescent="0.2">
      <c r="A40" s="524" t="s">
        <v>4666</v>
      </c>
      <c r="B40" s="522" t="s">
        <v>817</v>
      </c>
      <c r="C40" s="517" t="s">
        <v>4667</v>
      </c>
      <c r="D40" s="519" t="s">
        <v>4775</v>
      </c>
      <c r="E40" s="542">
        <v>6500</v>
      </c>
      <c r="F40" s="531" t="s">
        <v>4776</v>
      </c>
      <c r="G40" s="519" t="s">
        <v>4777</v>
      </c>
      <c r="H40" s="521" t="s">
        <v>4671</v>
      </c>
      <c r="I40" s="517" t="s">
        <v>4733</v>
      </c>
      <c r="J40" s="548" t="s">
        <v>4672</v>
      </c>
      <c r="K40" s="545"/>
      <c r="L40" s="517"/>
      <c r="M40" s="551"/>
      <c r="N40" s="531">
        <v>1</v>
      </c>
      <c r="O40" s="518"/>
      <c r="P40" s="532"/>
    </row>
    <row r="41" spans="1:16" ht="38.25" customHeight="1" x14ac:dyDescent="0.2">
      <c r="A41" s="524" t="s">
        <v>4666</v>
      </c>
      <c r="B41" s="522" t="s">
        <v>817</v>
      </c>
      <c r="C41" s="517" t="s">
        <v>4667</v>
      </c>
      <c r="D41" s="519" t="s">
        <v>4778</v>
      </c>
      <c r="E41" s="542">
        <v>4455</v>
      </c>
      <c r="F41" s="531" t="s">
        <v>4779</v>
      </c>
      <c r="G41" s="519" t="s">
        <v>4780</v>
      </c>
      <c r="H41" s="521" t="s">
        <v>4671</v>
      </c>
      <c r="I41" s="517" t="s">
        <v>4733</v>
      </c>
      <c r="J41" s="548" t="s">
        <v>4672</v>
      </c>
      <c r="K41" s="545"/>
      <c r="L41" s="517"/>
      <c r="M41" s="551"/>
      <c r="N41" s="531">
        <v>1</v>
      </c>
      <c r="O41" s="518"/>
      <c r="P41" s="532"/>
    </row>
    <row r="42" spans="1:16" ht="38.25" customHeight="1" x14ac:dyDescent="0.2">
      <c r="A42" s="524" t="s">
        <v>4666</v>
      </c>
      <c r="B42" s="522" t="s">
        <v>817</v>
      </c>
      <c r="C42" s="517" t="s">
        <v>4667</v>
      </c>
      <c r="D42" s="519" t="s">
        <v>4781</v>
      </c>
      <c r="E42" s="542">
        <v>11460</v>
      </c>
      <c r="F42" s="531" t="s">
        <v>4782</v>
      </c>
      <c r="G42" s="519" t="s">
        <v>4783</v>
      </c>
      <c r="H42" s="520" t="s">
        <v>4685</v>
      </c>
      <c r="I42" s="517" t="s">
        <v>4686</v>
      </c>
      <c r="J42" s="548" t="s">
        <v>4672</v>
      </c>
      <c r="K42" s="545"/>
      <c r="L42" s="517"/>
      <c r="M42" s="551"/>
      <c r="N42" s="531">
        <v>2</v>
      </c>
      <c r="O42" s="518">
        <v>3</v>
      </c>
      <c r="P42" s="532">
        <v>34380</v>
      </c>
    </row>
    <row r="43" spans="1:16" ht="38.25" customHeight="1" x14ac:dyDescent="0.2">
      <c r="A43" s="524" t="s">
        <v>4666</v>
      </c>
      <c r="B43" s="522" t="s">
        <v>817</v>
      </c>
      <c r="C43" s="517" t="s">
        <v>4667</v>
      </c>
      <c r="D43" s="519" t="s">
        <v>4784</v>
      </c>
      <c r="E43" s="542">
        <v>8500</v>
      </c>
      <c r="F43" s="531" t="s">
        <v>4785</v>
      </c>
      <c r="G43" s="519" t="s">
        <v>4786</v>
      </c>
      <c r="H43" s="520" t="s">
        <v>4787</v>
      </c>
      <c r="I43" s="517" t="s">
        <v>6740</v>
      </c>
      <c r="J43" s="548" t="s">
        <v>4672</v>
      </c>
      <c r="K43" s="545"/>
      <c r="L43" s="517"/>
      <c r="M43" s="551"/>
      <c r="N43" s="531">
        <v>1</v>
      </c>
      <c r="O43" s="518"/>
      <c r="P43" s="532"/>
    </row>
    <row r="44" spans="1:16" ht="61.5" customHeight="1" x14ac:dyDescent="0.2">
      <c r="A44" s="524" t="s">
        <v>4666</v>
      </c>
      <c r="B44" s="522" t="s">
        <v>817</v>
      </c>
      <c r="C44" s="517" t="s">
        <v>4667</v>
      </c>
      <c r="D44" s="519" t="s">
        <v>4788</v>
      </c>
      <c r="E44" s="542">
        <v>6500</v>
      </c>
      <c r="F44" s="531" t="s">
        <v>4789</v>
      </c>
      <c r="G44" s="519" t="s">
        <v>4790</v>
      </c>
      <c r="H44" s="520" t="s">
        <v>4685</v>
      </c>
      <c r="I44" s="517" t="s">
        <v>4686</v>
      </c>
      <c r="J44" s="548" t="s">
        <v>4672</v>
      </c>
      <c r="K44" s="545"/>
      <c r="L44" s="517"/>
      <c r="M44" s="551"/>
      <c r="N44" s="531">
        <v>1</v>
      </c>
      <c r="O44" s="518">
        <v>2</v>
      </c>
      <c r="P44" s="532">
        <v>13000</v>
      </c>
    </row>
    <row r="45" spans="1:16" ht="61.5" customHeight="1" x14ac:dyDescent="0.2">
      <c r="A45" s="524" t="s">
        <v>4666</v>
      </c>
      <c r="B45" s="522" t="s">
        <v>817</v>
      </c>
      <c r="C45" s="517" t="s">
        <v>4667</v>
      </c>
      <c r="D45" s="519" t="s">
        <v>4791</v>
      </c>
      <c r="E45" s="542">
        <v>8500</v>
      </c>
      <c r="F45" s="531" t="s">
        <v>4792</v>
      </c>
      <c r="G45" s="519" t="s">
        <v>4793</v>
      </c>
      <c r="H45" s="520" t="s">
        <v>4690</v>
      </c>
      <c r="I45" s="517" t="s">
        <v>4690</v>
      </c>
      <c r="J45" s="548" t="s">
        <v>4672</v>
      </c>
      <c r="K45" s="545"/>
      <c r="L45" s="517"/>
      <c r="M45" s="551"/>
      <c r="N45" s="531">
        <v>1</v>
      </c>
      <c r="O45" s="518"/>
      <c r="P45" s="532"/>
    </row>
    <row r="46" spans="1:16" ht="61.5" customHeight="1" x14ac:dyDescent="0.2">
      <c r="A46" s="524" t="s">
        <v>4666</v>
      </c>
      <c r="B46" s="522" t="s">
        <v>817</v>
      </c>
      <c r="C46" s="517" t="s">
        <v>4667</v>
      </c>
      <c r="D46" s="519" t="s">
        <v>4794</v>
      </c>
      <c r="E46" s="542">
        <v>6500</v>
      </c>
      <c r="F46" s="531" t="s">
        <v>4795</v>
      </c>
      <c r="G46" s="519" t="s">
        <v>4796</v>
      </c>
      <c r="H46" s="520" t="s">
        <v>4685</v>
      </c>
      <c r="I46" s="517" t="s">
        <v>4686</v>
      </c>
      <c r="J46" s="548" t="s">
        <v>4672</v>
      </c>
      <c r="K46" s="545"/>
      <c r="L46" s="517"/>
      <c r="M46" s="551"/>
      <c r="N46" s="531">
        <v>1</v>
      </c>
      <c r="O46" s="518">
        <v>1</v>
      </c>
      <c r="P46" s="532">
        <v>6500</v>
      </c>
    </row>
    <row r="47" spans="1:16" ht="61.5" customHeight="1" x14ac:dyDescent="0.2">
      <c r="A47" s="524" t="s">
        <v>4666</v>
      </c>
      <c r="B47" s="522" t="s">
        <v>817</v>
      </c>
      <c r="C47" s="517" t="s">
        <v>4667</v>
      </c>
      <c r="D47" s="519" t="s">
        <v>4797</v>
      </c>
      <c r="E47" s="542">
        <v>5500</v>
      </c>
      <c r="F47" s="531" t="s">
        <v>4798</v>
      </c>
      <c r="G47" s="519" t="s">
        <v>4799</v>
      </c>
      <c r="H47" s="521" t="s">
        <v>4671</v>
      </c>
      <c r="I47" s="517" t="s">
        <v>4733</v>
      </c>
      <c r="J47" s="548" t="s">
        <v>4672</v>
      </c>
      <c r="K47" s="545"/>
      <c r="L47" s="517"/>
      <c r="M47" s="551"/>
      <c r="N47" s="531">
        <v>1</v>
      </c>
      <c r="O47" s="518">
        <v>1</v>
      </c>
      <c r="P47" s="532">
        <v>5500</v>
      </c>
    </row>
    <row r="48" spans="1:16" ht="61.5" customHeight="1" x14ac:dyDescent="0.2">
      <c r="A48" s="524" t="s">
        <v>4666</v>
      </c>
      <c r="B48" s="522" t="s">
        <v>817</v>
      </c>
      <c r="C48" s="517" t="s">
        <v>4667</v>
      </c>
      <c r="D48" s="519" t="s">
        <v>4800</v>
      </c>
      <c r="E48" s="542">
        <v>8000</v>
      </c>
      <c r="F48" s="531" t="s">
        <v>4801</v>
      </c>
      <c r="G48" s="519" t="s">
        <v>4802</v>
      </c>
      <c r="H48" s="520" t="s">
        <v>4685</v>
      </c>
      <c r="I48" s="517" t="s">
        <v>4686</v>
      </c>
      <c r="J48" s="548" t="s">
        <v>4672</v>
      </c>
      <c r="K48" s="545">
        <v>2</v>
      </c>
      <c r="L48" s="517">
        <v>5</v>
      </c>
      <c r="M48" s="551">
        <v>42500</v>
      </c>
      <c r="N48" s="531">
        <v>1</v>
      </c>
      <c r="O48" s="518"/>
      <c r="P48" s="532"/>
    </row>
    <row r="49" spans="1:16" ht="61.5" customHeight="1" x14ac:dyDescent="0.2">
      <c r="A49" s="524" t="s">
        <v>4666</v>
      </c>
      <c r="B49" s="522" t="s">
        <v>817</v>
      </c>
      <c r="C49" s="517" t="s">
        <v>4667</v>
      </c>
      <c r="D49" s="519" t="s">
        <v>4803</v>
      </c>
      <c r="E49" s="542">
        <v>6500</v>
      </c>
      <c r="F49" s="531" t="s">
        <v>4804</v>
      </c>
      <c r="G49" s="519" t="s">
        <v>4805</v>
      </c>
      <c r="H49" s="521" t="s">
        <v>4671</v>
      </c>
      <c r="I49" s="517" t="s">
        <v>4733</v>
      </c>
      <c r="J49" s="548" t="s">
        <v>4672</v>
      </c>
      <c r="K49" s="545"/>
      <c r="L49" s="517"/>
      <c r="M49" s="551"/>
      <c r="N49" s="531">
        <v>1</v>
      </c>
      <c r="O49" s="518"/>
      <c r="P49" s="532"/>
    </row>
    <row r="50" spans="1:16" ht="61.5" customHeight="1" x14ac:dyDescent="0.2">
      <c r="A50" s="524" t="s">
        <v>4666</v>
      </c>
      <c r="B50" s="522" t="s">
        <v>817</v>
      </c>
      <c r="C50" s="517" t="s">
        <v>4667</v>
      </c>
      <c r="D50" s="519" t="s">
        <v>4806</v>
      </c>
      <c r="E50" s="542">
        <v>11700</v>
      </c>
      <c r="F50" s="531" t="s">
        <v>4807</v>
      </c>
      <c r="G50" s="519" t="s">
        <v>4808</v>
      </c>
      <c r="H50" s="520" t="s">
        <v>6735</v>
      </c>
      <c r="I50" s="517" t="s">
        <v>6736</v>
      </c>
      <c r="J50" s="548" t="s">
        <v>4672</v>
      </c>
      <c r="K50" s="545"/>
      <c r="L50" s="517"/>
      <c r="M50" s="551"/>
      <c r="N50" s="531">
        <v>2</v>
      </c>
      <c r="O50" s="518">
        <v>3</v>
      </c>
      <c r="P50" s="532">
        <v>19500</v>
      </c>
    </row>
    <row r="51" spans="1:16" ht="61.5" customHeight="1" x14ac:dyDescent="0.2">
      <c r="A51" s="524" t="s">
        <v>4666</v>
      </c>
      <c r="B51" s="522" t="s">
        <v>817</v>
      </c>
      <c r="C51" s="517" t="s">
        <v>4667</v>
      </c>
      <c r="D51" s="519" t="s">
        <v>4809</v>
      </c>
      <c r="E51" s="542">
        <v>5445</v>
      </c>
      <c r="F51" s="531" t="s">
        <v>1055</v>
      </c>
      <c r="G51" s="519" t="s">
        <v>4810</v>
      </c>
      <c r="H51" s="521" t="s">
        <v>4671</v>
      </c>
      <c r="I51" s="517" t="s">
        <v>4733</v>
      </c>
      <c r="J51" s="548" t="s">
        <v>4672</v>
      </c>
      <c r="K51" s="545"/>
      <c r="L51" s="517"/>
      <c r="M51" s="551"/>
      <c r="N51" s="531">
        <v>1</v>
      </c>
      <c r="O51" s="518">
        <v>1</v>
      </c>
      <c r="P51" s="532">
        <v>5445</v>
      </c>
    </row>
    <row r="52" spans="1:16" ht="61.5" customHeight="1" x14ac:dyDescent="0.2">
      <c r="A52" s="524" t="s">
        <v>4666</v>
      </c>
      <c r="B52" s="522" t="s">
        <v>817</v>
      </c>
      <c r="C52" s="517" t="s">
        <v>4667</v>
      </c>
      <c r="D52" s="519" t="s">
        <v>4811</v>
      </c>
      <c r="E52" s="542">
        <v>6750</v>
      </c>
      <c r="F52" s="531" t="s">
        <v>4812</v>
      </c>
      <c r="G52" s="519" t="s">
        <v>4813</v>
      </c>
      <c r="H52" s="520" t="s">
        <v>5160</v>
      </c>
      <c r="I52" s="517" t="s">
        <v>6736</v>
      </c>
      <c r="J52" s="548" t="s">
        <v>4672</v>
      </c>
      <c r="K52" s="545"/>
      <c r="L52" s="517"/>
      <c r="M52" s="551"/>
      <c r="N52" s="531">
        <v>1</v>
      </c>
      <c r="O52" s="518">
        <v>2</v>
      </c>
      <c r="P52" s="532">
        <v>14625</v>
      </c>
    </row>
    <row r="53" spans="1:16" ht="61.5" customHeight="1" x14ac:dyDescent="0.2">
      <c r="A53" s="524" t="s">
        <v>4666</v>
      </c>
      <c r="B53" s="522" t="s">
        <v>817</v>
      </c>
      <c r="C53" s="517" t="s">
        <v>4667</v>
      </c>
      <c r="D53" s="519" t="s">
        <v>4814</v>
      </c>
      <c r="E53" s="542">
        <v>5445</v>
      </c>
      <c r="F53" s="531" t="s">
        <v>4815</v>
      </c>
      <c r="G53" s="519" t="s">
        <v>4816</v>
      </c>
      <c r="H53" s="521" t="s">
        <v>4671</v>
      </c>
      <c r="I53" s="517" t="s">
        <v>4733</v>
      </c>
      <c r="J53" s="548" t="s">
        <v>4672</v>
      </c>
      <c r="K53" s="545"/>
      <c r="L53" s="517"/>
      <c r="M53" s="551"/>
      <c r="N53" s="531">
        <v>3</v>
      </c>
      <c r="O53" s="518">
        <v>1</v>
      </c>
      <c r="P53" s="532">
        <v>5445</v>
      </c>
    </row>
    <row r="54" spans="1:16" ht="61.5" customHeight="1" x14ac:dyDescent="0.2">
      <c r="A54" s="524" t="s">
        <v>4666</v>
      </c>
      <c r="B54" s="522" t="s">
        <v>817</v>
      </c>
      <c r="C54" s="517" t="s">
        <v>4667</v>
      </c>
      <c r="D54" s="519" t="s">
        <v>4817</v>
      </c>
      <c r="E54" s="542">
        <v>7425</v>
      </c>
      <c r="F54" s="531" t="s">
        <v>4818</v>
      </c>
      <c r="G54" s="519" t="s">
        <v>4819</v>
      </c>
      <c r="H54" s="520" t="s">
        <v>4690</v>
      </c>
      <c r="I54" s="517" t="s">
        <v>4690</v>
      </c>
      <c r="J54" s="548" t="s">
        <v>4672</v>
      </c>
      <c r="K54" s="545"/>
      <c r="L54" s="517"/>
      <c r="M54" s="551"/>
      <c r="N54" s="531">
        <v>1</v>
      </c>
      <c r="O54" s="518"/>
      <c r="P54" s="532"/>
    </row>
    <row r="55" spans="1:16" ht="61.5" customHeight="1" x14ac:dyDescent="0.2">
      <c r="A55" s="524" t="s">
        <v>4666</v>
      </c>
      <c r="B55" s="522" t="s">
        <v>817</v>
      </c>
      <c r="C55" s="517" t="s">
        <v>4667</v>
      </c>
      <c r="D55" s="627" t="s">
        <v>6815</v>
      </c>
      <c r="E55" s="542">
        <v>6825</v>
      </c>
      <c r="F55" s="531" t="s">
        <v>4820</v>
      </c>
      <c r="G55" s="519" t="s">
        <v>4821</v>
      </c>
      <c r="H55" s="521" t="s">
        <v>4671</v>
      </c>
      <c r="I55" s="517" t="s">
        <v>4733</v>
      </c>
      <c r="J55" s="548" t="s">
        <v>4672</v>
      </c>
      <c r="K55" s="545"/>
      <c r="L55" s="517"/>
      <c r="M55" s="551"/>
      <c r="N55" s="531">
        <v>1</v>
      </c>
      <c r="O55" s="518">
        <v>2</v>
      </c>
      <c r="P55" s="532">
        <v>12675</v>
      </c>
    </row>
    <row r="56" spans="1:16" ht="51.75" customHeight="1" x14ac:dyDescent="0.2">
      <c r="A56" s="524" t="s">
        <v>4666</v>
      </c>
      <c r="B56" s="522" t="s">
        <v>817</v>
      </c>
      <c r="C56" s="517" t="s">
        <v>4667</v>
      </c>
      <c r="D56" s="519" t="s">
        <v>4822</v>
      </c>
      <c r="E56" s="542">
        <v>5500</v>
      </c>
      <c r="F56" s="531" t="s">
        <v>4823</v>
      </c>
      <c r="G56" s="519" t="s">
        <v>4824</v>
      </c>
      <c r="H56" s="520" t="s">
        <v>4685</v>
      </c>
      <c r="I56" s="517" t="s">
        <v>4686</v>
      </c>
      <c r="J56" s="548" t="s">
        <v>4672</v>
      </c>
      <c r="K56" s="545">
        <v>1</v>
      </c>
      <c r="L56" s="517">
        <v>5</v>
      </c>
      <c r="M56" s="551">
        <v>20000</v>
      </c>
      <c r="N56" s="531">
        <v>1</v>
      </c>
      <c r="O56" s="518"/>
      <c r="P56" s="532"/>
    </row>
    <row r="57" spans="1:16" ht="51.75" customHeight="1" x14ac:dyDescent="0.2">
      <c r="A57" s="524" t="s">
        <v>4666</v>
      </c>
      <c r="B57" s="522" t="s">
        <v>817</v>
      </c>
      <c r="C57" s="517" t="s">
        <v>4667</v>
      </c>
      <c r="D57" s="519" t="s">
        <v>4825</v>
      </c>
      <c r="E57" s="542">
        <v>10000</v>
      </c>
      <c r="F57" s="531" t="s">
        <v>4826</v>
      </c>
      <c r="G57" s="519" t="s">
        <v>4827</v>
      </c>
      <c r="H57" s="520" t="s">
        <v>5190</v>
      </c>
      <c r="I57" s="517" t="s">
        <v>6816</v>
      </c>
      <c r="J57" s="548" t="s">
        <v>4672</v>
      </c>
      <c r="K57" s="545"/>
      <c r="L57" s="517"/>
      <c r="M57" s="551"/>
      <c r="N57" s="531">
        <v>1</v>
      </c>
      <c r="O57" s="518">
        <v>2</v>
      </c>
      <c r="P57" s="532">
        <v>19800</v>
      </c>
    </row>
    <row r="58" spans="1:16" ht="51.75" customHeight="1" x14ac:dyDescent="0.2">
      <c r="A58" s="524" t="s">
        <v>4666</v>
      </c>
      <c r="B58" s="522" t="s">
        <v>817</v>
      </c>
      <c r="C58" s="517" t="s">
        <v>4667</v>
      </c>
      <c r="D58" s="519" t="s">
        <v>4828</v>
      </c>
      <c r="E58" s="542">
        <v>7500</v>
      </c>
      <c r="F58" s="531" t="s">
        <v>4829</v>
      </c>
      <c r="G58" s="519" t="s">
        <v>4830</v>
      </c>
      <c r="H58" s="521" t="s">
        <v>4671</v>
      </c>
      <c r="I58" s="517" t="s">
        <v>5631</v>
      </c>
      <c r="J58" s="548" t="s">
        <v>4831</v>
      </c>
      <c r="K58" s="545">
        <v>3</v>
      </c>
      <c r="L58" s="517">
        <v>7</v>
      </c>
      <c r="M58" s="551">
        <v>30000</v>
      </c>
      <c r="N58" s="531">
        <v>3</v>
      </c>
      <c r="O58" s="518">
        <v>8</v>
      </c>
      <c r="P58" s="532">
        <v>60000</v>
      </c>
    </row>
    <row r="59" spans="1:16" ht="51.75" customHeight="1" x14ac:dyDescent="0.2">
      <c r="A59" s="524" t="s">
        <v>4666</v>
      </c>
      <c r="B59" s="522" t="s">
        <v>817</v>
      </c>
      <c r="C59" s="517" t="s">
        <v>4667</v>
      </c>
      <c r="D59" s="519" t="s">
        <v>4832</v>
      </c>
      <c r="E59" s="542">
        <v>7425</v>
      </c>
      <c r="F59" s="531" t="s">
        <v>1100</v>
      </c>
      <c r="G59" s="519" t="s">
        <v>4833</v>
      </c>
      <c r="H59" s="521" t="s">
        <v>4671</v>
      </c>
      <c r="I59" s="517" t="s">
        <v>4733</v>
      </c>
      <c r="J59" s="548" t="s">
        <v>4672</v>
      </c>
      <c r="K59" s="545"/>
      <c r="L59" s="517"/>
      <c r="M59" s="551"/>
      <c r="N59" s="531">
        <v>1</v>
      </c>
      <c r="O59" s="518">
        <v>1</v>
      </c>
      <c r="P59" s="532">
        <v>7425</v>
      </c>
    </row>
    <row r="60" spans="1:16" ht="36.75" customHeight="1" x14ac:dyDescent="0.2">
      <c r="A60" s="524" t="s">
        <v>4666</v>
      </c>
      <c r="B60" s="522" t="s">
        <v>817</v>
      </c>
      <c r="C60" s="517" t="s">
        <v>4667</v>
      </c>
      <c r="D60" s="519" t="s">
        <v>4834</v>
      </c>
      <c r="E60" s="542">
        <v>9500</v>
      </c>
      <c r="F60" s="531" t="s">
        <v>4835</v>
      </c>
      <c r="G60" s="519" t="s">
        <v>4836</v>
      </c>
      <c r="H60" s="520" t="s">
        <v>4755</v>
      </c>
      <c r="I60" s="517" t="s">
        <v>4756</v>
      </c>
      <c r="J60" s="548" t="s">
        <v>4672</v>
      </c>
      <c r="K60" s="545">
        <v>4</v>
      </c>
      <c r="L60" s="517">
        <v>9</v>
      </c>
      <c r="M60" s="551">
        <v>35000</v>
      </c>
      <c r="N60" s="531">
        <v>3</v>
      </c>
      <c r="O60" s="518">
        <v>12</v>
      </c>
      <c r="P60" s="532">
        <v>71978</v>
      </c>
    </row>
    <row r="61" spans="1:16" ht="36.75" customHeight="1" x14ac:dyDescent="0.2">
      <c r="A61" s="524" t="s">
        <v>4666</v>
      </c>
      <c r="B61" s="522" t="s">
        <v>817</v>
      </c>
      <c r="C61" s="517" t="s">
        <v>4667</v>
      </c>
      <c r="D61" s="519" t="s">
        <v>4837</v>
      </c>
      <c r="E61" s="542">
        <v>4500</v>
      </c>
      <c r="F61" s="531" t="s">
        <v>4838</v>
      </c>
      <c r="G61" s="519" t="s">
        <v>4839</v>
      </c>
      <c r="H61" s="521" t="s">
        <v>4671</v>
      </c>
      <c r="I61" s="517" t="s">
        <v>4733</v>
      </c>
      <c r="J61" s="548" t="s">
        <v>4672</v>
      </c>
      <c r="K61" s="545"/>
      <c r="L61" s="517"/>
      <c r="M61" s="551"/>
      <c r="N61" s="531">
        <v>3</v>
      </c>
      <c r="O61" s="518">
        <v>3</v>
      </c>
      <c r="P61" s="532">
        <v>13500</v>
      </c>
    </row>
    <row r="62" spans="1:16" ht="36.75" customHeight="1" x14ac:dyDescent="0.2">
      <c r="A62" s="524" t="s">
        <v>4666</v>
      </c>
      <c r="B62" s="522" t="s">
        <v>817</v>
      </c>
      <c r="C62" s="517" t="s">
        <v>4667</v>
      </c>
      <c r="D62" s="519" t="s">
        <v>4840</v>
      </c>
      <c r="E62" s="542">
        <v>6750</v>
      </c>
      <c r="F62" s="531" t="s">
        <v>4841</v>
      </c>
      <c r="G62" s="519" t="s">
        <v>4842</v>
      </c>
      <c r="H62" s="520" t="s">
        <v>4843</v>
      </c>
      <c r="I62" s="517" t="s">
        <v>6816</v>
      </c>
      <c r="J62" s="548" t="s">
        <v>4672</v>
      </c>
      <c r="K62" s="545"/>
      <c r="L62" s="517"/>
      <c r="M62" s="551"/>
      <c r="N62" s="531">
        <v>1</v>
      </c>
      <c r="O62" s="518">
        <v>1</v>
      </c>
      <c r="P62" s="532">
        <v>6750</v>
      </c>
    </row>
    <row r="63" spans="1:16" ht="36.75" customHeight="1" x14ac:dyDescent="0.2">
      <c r="A63" s="524" t="s">
        <v>4666</v>
      </c>
      <c r="B63" s="522" t="s">
        <v>817</v>
      </c>
      <c r="C63" s="517" t="s">
        <v>4667</v>
      </c>
      <c r="D63" s="519" t="s">
        <v>4844</v>
      </c>
      <c r="E63" s="542">
        <v>9500</v>
      </c>
      <c r="F63" s="531" t="s">
        <v>4845</v>
      </c>
      <c r="G63" s="519" t="s">
        <v>4846</v>
      </c>
      <c r="H63" s="520" t="s">
        <v>6730</v>
      </c>
      <c r="I63" s="517" t="s">
        <v>5667</v>
      </c>
      <c r="J63" s="548" t="s">
        <v>4672</v>
      </c>
      <c r="K63" s="545"/>
      <c r="L63" s="517"/>
      <c r="M63" s="551"/>
      <c r="N63" s="531">
        <v>1</v>
      </c>
      <c r="O63" s="518"/>
      <c r="P63" s="532"/>
    </row>
    <row r="64" spans="1:16" ht="36.75" customHeight="1" x14ac:dyDescent="0.2">
      <c r="A64" s="524" t="s">
        <v>4666</v>
      </c>
      <c r="B64" s="522" t="s">
        <v>817</v>
      </c>
      <c r="C64" s="517" t="s">
        <v>4667</v>
      </c>
      <c r="D64" s="519" t="s">
        <v>4847</v>
      </c>
      <c r="E64" s="542">
        <v>3000</v>
      </c>
      <c r="F64" s="531" t="s">
        <v>4848</v>
      </c>
      <c r="G64" s="519" t="s">
        <v>4849</v>
      </c>
      <c r="H64" s="520" t="s">
        <v>6741</v>
      </c>
      <c r="I64" s="517" t="s">
        <v>6741</v>
      </c>
      <c r="J64" s="548" t="s">
        <v>4831</v>
      </c>
      <c r="K64" s="545">
        <v>3</v>
      </c>
      <c r="L64" s="517">
        <v>7</v>
      </c>
      <c r="M64" s="551">
        <v>21000</v>
      </c>
      <c r="N64" s="531">
        <v>2</v>
      </c>
      <c r="O64" s="518">
        <v>3</v>
      </c>
      <c r="P64" s="532">
        <v>7064.5</v>
      </c>
    </row>
    <row r="65" spans="1:16" ht="61.5" customHeight="1" x14ac:dyDescent="0.2">
      <c r="A65" s="524" t="s">
        <v>4666</v>
      </c>
      <c r="B65" s="522" t="s">
        <v>817</v>
      </c>
      <c r="C65" s="517" t="s">
        <v>4667</v>
      </c>
      <c r="D65" s="519" t="s">
        <v>6742</v>
      </c>
      <c r="E65" s="542">
        <v>6500</v>
      </c>
      <c r="F65" s="531" t="s">
        <v>4850</v>
      </c>
      <c r="G65" s="519" t="s">
        <v>4851</v>
      </c>
      <c r="H65" s="520" t="s">
        <v>6730</v>
      </c>
      <c r="I65" s="517" t="s">
        <v>5667</v>
      </c>
      <c r="J65" s="548" t="s">
        <v>4672</v>
      </c>
      <c r="K65" s="545"/>
      <c r="L65" s="517"/>
      <c r="M65" s="551"/>
      <c r="N65" s="531">
        <v>1</v>
      </c>
      <c r="O65" s="518"/>
      <c r="P65" s="532"/>
    </row>
    <row r="66" spans="1:16" ht="61.5" customHeight="1" x14ac:dyDescent="0.2">
      <c r="A66" s="524" t="s">
        <v>4666</v>
      </c>
      <c r="B66" s="522" t="s">
        <v>817</v>
      </c>
      <c r="C66" s="517" t="s">
        <v>4667</v>
      </c>
      <c r="D66" s="519" t="s">
        <v>4852</v>
      </c>
      <c r="E66" s="542">
        <v>5250</v>
      </c>
      <c r="F66" s="531" t="s">
        <v>4853</v>
      </c>
      <c r="G66" s="519" t="s">
        <v>4854</v>
      </c>
      <c r="H66" s="521" t="s">
        <v>4671</v>
      </c>
      <c r="I66" s="517" t="s">
        <v>4733</v>
      </c>
      <c r="J66" s="548" t="s">
        <v>4672</v>
      </c>
      <c r="K66" s="545"/>
      <c r="L66" s="517"/>
      <c r="M66" s="551"/>
      <c r="N66" s="531">
        <v>1</v>
      </c>
      <c r="O66" s="518">
        <v>1</v>
      </c>
      <c r="P66" s="532">
        <v>5250</v>
      </c>
    </row>
    <row r="67" spans="1:16" ht="61.5" customHeight="1" x14ac:dyDescent="0.2">
      <c r="A67" s="524" t="s">
        <v>4666</v>
      </c>
      <c r="B67" s="522" t="s">
        <v>817</v>
      </c>
      <c r="C67" s="517" t="s">
        <v>4667</v>
      </c>
      <c r="D67" s="519" t="s">
        <v>4855</v>
      </c>
      <c r="E67" s="542">
        <v>4500</v>
      </c>
      <c r="F67" s="531" t="s">
        <v>4856</v>
      </c>
      <c r="G67" s="519" t="s">
        <v>4857</v>
      </c>
      <c r="H67" s="520" t="s">
        <v>4858</v>
      </c>
      <c r="I67" s="517" t="s">
        <v>4859</v>
      </c>
      <c r="J67" s="548" t="s">
        <v>4672</v>
      </c>
      <c r="K67" s="545"/>
      <c r="L67" s="517"/>
      <c r="M67" s="551"/>
      <c r="N67" s="531">
        <v>2</v>
      </c>
      <c r="O67" s="518">
        <v>3</v>
      </c>
      <c r="P67" s="532">
        <v>15000</v>
      </c>
    </row>
    <row r="68" spans="1:16" ht="48" customHeight="1" x14ac:dyDescent="0.2">
      <c r="A68" s="524" t="s">
        <v>4666</v>
      </c>
      <c r="B68" s="522" t="s">
        <v>817</v>
      </c>
      <c r="C68" s="517" t="s">
        <v>4667</v>
      </c>
      <c r="D68" s="519" t="s">
        <v>4860</v>
      </c>
      <c r="E68" s="542">
        <v>6435</v>
      </c>
      <c r="F68" s="531" t="s">
        <v>4861</v>
      </c>
      <c r="G68" s="519" t="s">
        <v>4862</v>
      </c>
      <c r="H68" s="520" t="s">
        <v>4685</v>
      </c>
      <c r="I68" s="517" t="s">
        <v>4686</v>
      </c>
      <c r="J68" s="548" t="s">
        <v>4672</v>
      </c>
      <c r="K68" s="545"/>
      <c r="L68" s="517"/>
      <c r="M68" s="551"/>
      <c r="N68" s="531">
        <v>1</v>
      </c>
      <c r="O68" s="518">
        <v>1</v>
      </c>
      <c r="P68" s="532">
        <v>6435</v>
      </c>
    </row>
    <row r="69" spans="1:16" ht="48" customHeight="1" x14ac:dyDescent="0.2">
      <c r="A69" s="524" t="s">
        <v>4666</v>
      </c>
      <c r="B69" s="522" t="s">
        <v>817</v>
      </c>
      <c r="C69" s="517" t="s">
        <v>4667</v>
      </c>
      <c r="D69" s="519" t="s">
        <v>4863</v>
      </c>
      <c r="E69" s="542">
        <v>4000</v>
      </c>
      <c r="F69" s="531" t="s">
        <v>4864</v>
      </c>
      <c r="G69" s="519" t="s">
        <v>4865</v>
      </c>
      <c r="H69" s="520" t="s">
        <v>4685</v>
      </c>
      <c r="I69" s="517" t="s">
        <v>4686</v>
      </c>
      <c r="J69" s="548" t="s">
        <v>4672</v>
      </c>
      <c r="K69" s="545"/>
      <c r="L69" s="517"/>
      <c r="M69" s="551"/>
      <c r="N69" s="531">
        <v>1</v>
      </c>
      <c r="O69" s="518">
        <v>2</v>
      </c>
      <c r="P69" s="532">
        <v>8000</v>
      </c>
    </row>
    <row r="70" spans="1:16" ht="48" customHeight="1" x14ac:dyDescent="0.2">
      <c r="A70" s="524" t="s">
        <v>4666</v>
      </c>
      <c r="B70" s="522" t="s">
        <v>817</v>
      </c>
      <c r="C70" s="517" t="s">
        <v>4667</v>
      </c>
      <c r="D70" s="519" t="s">
        <v>4866</v>
      </c>
      <c r="E70" s="542">
        <v>6750</v>
      </c>
      <c r="F70" s="531" t="s">
        <v>4867</v>
      </c>
      <c r="G70" s="519" t="s">
        <v>4868</v>
      </c>
      <c r="H70" s="520" t="s">
        <v>4843</v>
      </c>
      <c r="I70" s="517" t="s">
        <v>6816</v>
      </c>
      <c r="J70" s="548" t="s">
        <v>4672</v>
      </c>
      <c r="K70" s="545"/>
      <c r="L70" s="517"/>
      <c r="M70" s="551"/>
      <c r="N70" s="531">
        <v>1</v>
      </c>
      <c r="O70" s="518">
        <v>1</v>
      </c>
      <c r="P70" s="532">
        <v>6750</v>
      </c>
    </row>
    <row r="71" spans="1:16" ht="48" customHeight="1" x14ac:dyDescent="0.2">
      <c r="A71" s="524" t="s">
        <v>4666</v>
      </c>
      <c r="B71" s="522" t="s">
        <v>817</v>
      </c>
      <c r="C71" s="517" t="s">
        <v>4667</v>
      </c>
      <c r="D71" s="519" t="s">
        <v>4869</v>
      </c>
      <c r="E71" s="542">
        <v>4000</v>
      </c>
      <c r="F71" s="531" t="s">
        <v>4870</v>
      </c>
      <c r="G71" s="519" t="s">
        <v>4871</v>
      </c>
      <c r="H71" s="521" t="s">
        <v>4671</v>
      </c>
      <c r="I71" s="517" t="s">
        <v>5631</v>
      </c>
      <c r="J71" s="548" t="s">
        <v>4831</v>
      </c>
      <c r="K71" s="545">
        <v>4</v>
      </c>
      <c r="L71" s="517">
        <v>13</v>
      </c>
      <c r="M71" s="551">
        <v>36000</v>
      </c>
      <c r="N71" s="531">
        <v>2</v>
      </c>
      <c r="O71" s="518">
        <v>8</v>
      </c>
      <c r="P71" s="532">
        <v>32000</v>
      </c>
    </row>
    <row r="72" spans="1:16" ht="61.5" customHeight="1" x14ac:dyDescent="0.2">
      <c r="A72" s="524" t="s">
        <v>4666</v>
      </c>
      <c r="B72" s="522" t="s">
        <v>817</v>
      </c>
      <c r="C72" s="517" t="s">
        <v>4667</v>
      </c>
      <c r="D72" s="519" t="s">
        <v>4872</v>
      </c>
      <c r="E72" s="542">
        <v>5500</v>
      </c>
      <c r="F72" s="531" t="s">
        <v>4873</v>
      </c>
      <c r="G72" s="519" t="s">
        <v>4874</v>
      </c>
      <c r="H72" s="520" t="s">
        <v>4685</v>
      </c>
      <c r="I72" s="517" t="s">
        <v>4686</v>
      </c>
      <c r="J72" s="548" t="s">
        <v>4672</v>
      </c>
      <c r="K72" s="545"/>
      <c r="L72" s="517"/>
      <c r="M72" s="551"/>
      <c r="N72" s="531">
        <v>1</v>
      </c>
      <c r="O72" s="518">
        <v>2</v>
      </c>
      <c r="P72" s="532">
        <v>11000</v>
      </c>
    </row>
    <row r="73" spans="1:16" ht="61.5" customHeight="1" x14ac:dyDescent="0.2">
      <c r="A73" s="524" t="s">
        <v>4666</v>
      </c>
      <c r="B73" s="522" t="s">
        <v>817</v>
      </c>
      <c r="C73" s="517" t="s">
        <v>4667</v>
      </c>
      <c r="D73" s="519" t="s">
        <v>4875</v>
      </c>
      <c r="E73" s="542">
        <v>8000</v>
      </c>
      <c r="F73" s="531" t="s">
        <v>4876</v>
      </c>
      <c r="G73" s="519" t="s">
        <v>4877</v>
      </c>
      <c r="H73" s="520" t="s">
        <v>4755</v>
      </c>
      <c r="I73" s="517" t="s">
        <v>4756</v>
      </c>
      <c r="J73" s="548" t="s">
        <v>4672</v>
      </c>
      <c r="K73" s="545">
        <v>1</v>
      </c>
      <c r="L73" s="517">
        <v>4</v>
      </c>
      <c r="M73" s="551">
        <v>30000</v>
      </c>
      <c r="N73" s="531">
        <v>2</v>
      </c>
      <c r="O73" s="518">
        <v>6</v>
      </c>
      <c r="P73" s="532">
        <v>48000</v>
      </c>
    </row>
    <row r="74" spans="1:16" ht="61.5" customHeight="1" x14ac:dyDescent="0.2">
      <c r="A74" s="524" t="s">
        <v>4666</v>
      </c>
      <c r="B74" s="522" t="s">
        <v>817</v>
      </c>
      <c r="C74" s="517" t="s">
        <v>4667</v>
      </c>
      <c r="D74" s="519" t="s">
        <v>4878</v>
      </c>
      <c r="E74" s="542">
        <v>6435</v>
      </c>
      <c r="F74" s="531" t="s">
        <v>4879</v>
      </c>
      <c r="G74" s="519" t="s">
        <v>4880</v>
      </c>
      <c r="H74" s="520" t="s">
        <v>4685</v>
      </c>
      <c r="I74" s="517" t="s">
        <v>4686</v>
      </c>
      <c r="J74" s="548" t="s">
        <v>4672</v>
      </c>
      <c r="K74" s="545"/>
      <c r="L74" s="517"/>
      <c r="M74" s="551"/>
      <c r="N74" s="531">
        <v>1</v>
      </c>
      <c r="O74" s="518"/>
      <c r="P74" s="532"/>
    </row>
    <row r="75" spans="1:16" ht="61.5" customHeight="1" x14ac:dyDescent="0.2">
      <c r="A75" s="524" t="s">
        <v>4666</v>
      </c>
      <c r="B75" s="522" t="s">
        <v>817</v>
      </c>
      <c r="C75" s="517" t="s">
        <v>4667</v>
      </c>
      <c r="D75" s="627" t="s">
        <v>6817</v>
      </c>
      <c r="E75" s="542">
        <v>6435</v>
      </c>
      <c r="F75" s="531" t="s">
        <v>1186</v>
      </c>
      <c r="G75" s="519" t="s">
        <v>4881</v>
      </c>
      <c r="H75" s="520" t="s">
        <v>4690</v>
      </c>
      <c r="I75" s="517" t="s">
        <v>4690</v>
      </c>
      <c r="J75" s="548" t="s">
        <v>4672</v>
      </c>
      <c r="K75" s="545">
        <v>3</v>
      </c>
      <c r="L75" s="517">
        <v>5</v>
      </c>
      <c r="M75" s="551">
        <v>19500</v>
      </c>
      <c r="N75" s="531">
        <v>1</v>
      </c>
      <c r="O75" s="518">
        <v>2</v>
      </c>
      <c r="P75" s="532">
        <v>12870</v>
      </c>
    </row>
    <row r="76" spans="1:16" ht="61.5" customHeight="1" x14ac:dyDescent="0.2">
      <c r="A76" s="524" t="s">
        <v>4666</v>
      </c>
      <c r="B76" s="522" t="s">
        <v>817</v>
      </c>
      <c r="C76" s="517" t="s">
        <v>4667</v>
      </c>
      <c r="D76" s="519" t="s">
        <v>4882</v>
      </c>
      <c r="E76" s="542">
        <v>2000</v>
      </c>
      <c r="F76" s="531" t="s">
        <v>4883</v>
      </c>
      <c r="G76" s="519" t="s">
        <v>4884</v>
      </c>
      <c r="H76" s="520" t="s">
        <v>4685</v>
      </c>
      <c r="I76" s="517" t="s">
        <v>6743</v>
      </c>
      <c r="J76" s="548" t="s">
        <v>4831</v>
      </c>
      <c r="K76" s="545">
        <v>1</v>
      </c>
      <c r="L76" s="517">
        <v>1</v>
      </c>
      <c r="M76" s="551">
        <v>1500</v>
      </c>
      <c r="N76" s="531">
        <v>2</v>
      </c>
      <c r="O76" s="518">
        <v>7</v>
      </c>
      <c r="P76" s="532">
        <v>14000</v>
      </c>
    </row>
    <row r="77" spans="1:16" ht="61.5" customHeight="1" x14ac:dyDescent="0.2">
      <c r="A77" s="524" t="s">
        <v>4666</v>
      </c>
      <c r="B77" s="522" t="s">
        <v>817</v>
      </c>
      <c r="C77" s="517" t="s">
        <v>4667</v>
      </c>
      <c r="D77" s="519" t="s">
        <v>4885</v>
      </c>
      <c r="E77" s="542">
        <v>6500</v>
      </c>
      <c r="F77" s="531" t="s">
        <v>4886</v>
      </c>
      <c r="G77" s="519" t="s">
        <v>4887</v>
      </c>
      <c r="H77" s="520" t="s">
        <v>4888</v>
      </c>
      <c r="I77" s="517" t="s">
        <v>6736</v>
      </c>
      <c r="J77" s="548" t="s">
        <v>4672</v>
      </c>
      <c r="K77" s="545">
        <v>2</v>
      </c>
      <c r="L77" s="517">
        <v>7</v>
      </c>
      <c r="M77" s="551">
        <v>48100</v>
      </c>
      <c r="N77" s="531">
        <v>2</v>
      </c>
      <c r="O77" s="518">
        <v>4</v>
      </c>
      <c r="P77" s="532">
        <v>21700</v>
      </c>
    </row>
    <row r="78" spans="1:16" ht="61.5" customHeight="1" x14ac:dyDescent="0.2">
      <c r="A78" s="524" t="s">
        <v>4666</v>
      </c>
      <c r="B78" s="522" t="s">
        <v>817</v>
      </c>
      <c r="C78" s="517" t="s">
        <v>4667</v>
      </c>
      <c r="D78" s="519" t="s">
        <v>4889</v>
      </c>
      <c r="E78" s="542">
        <v>7500</v>
      </c>
      <c r="F78" s="531" t="s">
        <v>4890</v>
      </c>
      <c r="G78" s="519" t="s">
        <v>4891</v>
      </c>
      <c r="H78" s="520" t="s">
        <v>4690</v>
      </c>
      <c r="I78" s="517" t="s">
        <v>4690</v>
      </c>
      <c r="J78" s="548" t="s">
        <v>4672</v>
      </c>
      <c r="K78" s="545"/>
      <c r="L78" s="517"/>
      <c r="M78" s="551"/>
      <c r="N78" s="531">
        <v>1</v>
      </c>
      <c r="O78" s="518"/>
      <c r="P78" s="532"/>
    </row>
    <row r="79" spans="1:16" ht="61.5" customHeight="1" x14ac:dyDescent="0.2">
      <c r="A79" s="524" t="s">
        <v>4666</v>
      </c>
      <c r="B79" s="522" t="s">
        <v>817</v>
      </c>
      <c r="C79" s="517" t="s">
        <v>4667</v>
      </c>
      <c r="D79" s="519" t="s">
        <v>4892</v>
      </c>
      <c r="E79" s="542">
        <v>5445</v>
      </c>
      <c r="F79" s="531" t="s">
        <v>1212</v>
      </c>
      <c r="G79" s="519" t="s">
        <v>4893</v>
      </c>
      <c r="H79" s="521" t="s">
        <v>4671</v>
      </c>
      <c r="I79" s="517" t="s">
        <v>4733</v>
      </c>
      <c r="J79" s="548" t="s">
        <v>4672</v>
      </c>
      <c r="K79" s="545"/>
      <c r="L79" s="517"/>
      <c r="M79" s="551"/>
      <c r="N79" s="531">
        <v>1</v>
      </c>
      <c r="O79" s="518">
        <v>1</v>
      </c>
      <c r="P79" s="532">
        <v>5445</v>
      </c>
    </row>
    <row r="80" spans="1:16" ht="61.5" customHeight="1" x14ac:dyDescent="0.2">
      <c r="A80" s="524" t="s">
        <v>4666</v>
      </c>
      <c r="B80" s="522" t="s">
        <v>817</v>
      </c>
      <c r="C80" s="517" t="s">
        <v>4667</v>
      </c>
      <c r="D80" s="519" t="s">
        <v>4894</v>
      </c>
      <c r="E80" s="542">
        <v>1600</v>
      </c>
      <c r="F80" s="531" t="s">
        <v>4895</v>
      </c>
      <c r="G80" s="519" t="s">
        <v>4896</v>
      </c>
      <c r="H80" s="520" t="s">
        <v>4897</v>
      </c>
      <c r="I80" s="517" t="s">
        <v>4897</v>
      </c>
      <c r="J80" s="548" t="s">
        <v>4831</v>
      </c>
      <c r="K80" s="545">
        <v>5</v>
      </c>
      <c r="L80" s="517">
        <v>7</v>
      </c>
      <c r="M80" s="551">
        <v>11100</v>
      </c>
      <c r="N80" s="531">
        <v>1</v>
      </c>
      <c r="O80" s="518">
        <v>2</v>
      </c>
      <c r="P80" s="532">
        <v>3200</v>
      </c>
    </row>
    <row r="81" spans="1:16" ht="61.5" customHeight="1" x14ac:dyDescent="0.2">
      <c r="A81" s="524" t="s">
        <v>4666</v>
      </c>
      <c r="B81" s="522" t="s">
        <v>817</v>
      </c>
      <c r="C81" s="517" t="s">
        <v>4667</v>
      </c>
      <c r="D81" s="519" t="s">
        <v>4898</v>
      </c>
      <c r="E81" s="542">
        <v>5940</v>
      </c>
      <c r="F81" s="531" t="s">
        <v>4899</v>
      </c>
      <c r="G81" s="519" t="s">
        <v>4900</v>
      </c>
      <c r="H81" s="520" t="s">
        <v>6744</v>
      </c>
      <c r="I81" s="517" t="s">
        <v>6745</v>
      </c>
      <c r="J81" s="548" t="s">
        <v>4672</v>
      </c>
      <c r="K81" s="545"/>
      <c r="L81" s="517"/>
      <c r="M81" s="551"/>
      <c r="N81" s="531">
        <v>2</v>
      </c>
      <c r="O81" s="518">
        <v>2</v>
      </c>
      <c r="P81" s="532">
        <v>11880</v>
      </c>
    </row>
    <row r="82" spans="1:16" ht="61.5" customHeight="1" x14ac:dyDescent="0.2">
      <c r="A82" s="524" t="s">
        <v>4666</v>
      </c>
      <c r="B82" s="522" t="s">
        <v>817</v>
      </c>
      <c r="C82" s="517" t="s">
        <v>4667</v>
      </c>
      <c r="D82" s="519" t="s">
        <v>4901</v>
      </c>
      <c r="E82" s="542">
        <v>7500</v>
      </c>
      <c r="F82" s="531" t="s">
        <v>4902</v>
      </c>
      <c r="G82" s="519" t="s">
        <v>4903</v>
      </c>
      <c r="H82" s="520" t="s">
        <v>6746</v>
      </c>
      <c r="I82" s="517" t="s">
        <v>6736</v>
      </c>
      <c r="J82" s="548" t="s">
        <v>4672</v>
      </c>
      <c r="K82" s="545"/>
      <c r="L82" s="517"/>
      <c r="M82" s="551"/>
      <c r="N82" s="531">
        <v>1</v>
      </c>
      <c r="O82" s="518">
        <v>1</v>
      </c>
      <c r="P82" s="532">
        <v>7500</v>
      </c>
    </row>
    <row r="83" spans="1:16" ht="61.5" customHeight="1" x14ac:dyDescent="0.2">
      <c r="A83" s="524" t="s">
        <v>4666</v>
      </c>
      <c r="B83" s="522" t="s">
        <v>817</v>
      </c>
      <c r="C83" s="517" t="s">
        <v>4667</v>
      </c>
      <c r="D83" s="519" t="s">
        <v>4904</v>
      </c>
      <c r="E83" s="542">
        <v>6000</v>
      </c>
      <c r="F83" s="531" t="s">
        <v>4905</v>
      </c>
      <c r="G83" s="519" t="s">
        <v>4906</v>
      </c>
      <c r="H83" s="520" t="s">
        <v>5160</v>
      </c>
      <c r="I83" s="517" t="s">
        <v>6736</v>
      </c>
      <c r="J83" s="548" t="s">
        <v>4672</v>
      </c>
      <c r="K83" s="545"/>
      <c r="L83" s="517"/>
      <c r="M83" s="551"/>
      <c r="N83" s="531">
        <v>1</v>
      </c>
      <c r="O83" s="518">
        <v>2</v>
      </c>
      <c r="P83" s="532">
        <v>12000</v>
      </c>
    </row>
    <row r="84" spans="1:16" ht="61.5" customHeight="1" x14ac:dyDescent="0.2">
      <c r="A84" s="524" t="s">
        <v>4666</v>
      </c>
      <c r="B84" s="522" t="s">
        <v>817</v>
      </c>
      <c r="C84" s="517" t="s">
        <v>4667</v>
      </c>
      <c r="D84" s="519" t="s">
        <v>4738</v>
      </c>
      <c r="E84" s="542">
        <v>7650</v>
      </c>
      <c r="F84" s="531" t="s">
        <v>4907</v>
      </c>
      <c r="G84" s="519" t="s">
        <v>4908</v>
      </c>
      <c r="H84" s="520" t="s">
        <v>4685</v>
      </c>
      <c r="I84" s="517" t="s">
        <v>4686</v>
      </c>
      <c r="J84" s="548" t="s">
        <v>4672</v>
      </c>
      <c r="K84" s="545"/>
      <c r="L84" s="517"/>
      <c r="M84" s="551"/>
      <c r="N84" s="531">
        <v>1</v>
      </c>
      <c r="O84" s="518">
        <v>1</v>
      </c>
      <c r="P84" s="532">
        <v>7650</v>
      </c>
    </row>
    <row r="85" spans="1:16" ht="61.5" customHeight="1" x14ac:dyDescent="0.2">
      <c r="A85" s="524" t="s">
        <v>4666</v>
      </c>
      <c r="B85" s="522" t="s">
        <v>817</v>
      </c>
      <c r="C85" s="517" t="s">
        <v>4667</v>
      </c>
      <c r="D85" s="519" t="s">
        <v>4909</v>
      </c>
      <c r="E85" s="542">
        <v>6500</v>
      </c>
      <c r="F85" s="531" t="s">
        <v>4910</v>
      </c>
      <c r="G85" s="519" t="s">
        <v>4911</v>
      </c>
      <c r="H85" s="520" t="s">
        <v>4690</v>
      </c>
      <c r="I85" s="517" t="s">
        <v>4690</v>
      </c>
      <c r="J85" s="548" t="s">
        <v>4672</v>
      </c>
      <c r="K85" s="545"/>
      <c r="L85" s="517"/>
      <c r="M85" s="551"/>
      <c r="N85" s="531">
        <v>1</v>
      </c>
      <c r="O85" s="518">
        <v>1</v>
      </c>
      <c r="P85" s="532">
        <v>6500</v>
      </c>
    </row>
    <row r="86" spans="1:16" ht="61.5" customHeight="1" x14ac:dyDescent="0.2">
      <c r="A86" s="524" t="s">
        <v>4666</v>
      </c>
      <c r="B86" s="522" t="s">
        <v>817</v>
      </c>
      <c r="C86" s="517" t="s">
        <v>4667</v>
      </c>
      <c r="D86" s="519" t="s">
        <v>4912</v>
      </c>
      <c r="E86" s="542">
        <v>8500</v>
      </c>
      <c r="F86" s="531" t="s">
        <v>4913</v>
      </c>
      <c r="G86" s="519" t="s">
        <v>4914</v>
      </c>
      <c r="H86" s="520" t="s">
        <v>4715</v>
      </c>
      <c r="I86" s="517" t="s">
        <v>4716</v>
      </c>
      <c r="J86" s="548" t="s">
        <v>4672</v>
      </c>
      <c r="K86" s="545"/>
      <c r="L86" s="517"/>
      <c r="M86" s="551"/>
      <c r="N86" s="531">
        <v>1</v>
      </c>
      <c r="O86" s="518">
        <v>1</v>
      </c>
      <c r="P86" s="532">
        <v>8500</v>
      </c>
    </row>
    <row r="87" spans="1:16" ht="61.5" customHeight="1" x14ac:dyDescent="0.2">
      <c r="A87" s="524" t="s">
        <v>4666</v>
      </c>
      <c r="B87" s="522" t="s">
        <v>817</v>
      </c>
      <c r="C87" s="517" t="s">
        <v>4667</v>
      </c>
      <c r="D87" s="519" t="s">
        <v>4915</v>
      </c>
      <c r="E87" s="542">
        <v>6750</v>
      </c>
      <c r="F87" s="531" t="s">
        <v>4916</v>
      </c>
      <c r="G87" s="519" t="s">
        <v>4917</v>
      </c>
      <c r="H87" s="521" t="s">
        <v>4671</v>
      </c>
      <c r="I87" s="517" t="s">
        <v>4733</v>
      </c>
      <c r="J87" s="548" t="s">
        <v>4672</v>
      </c>
      <c r="K87" s="545"/>
      <c r="L87" s="517"/>
      <c r="M87" s="551"/>
      <c r="N87" s="531">
        <v>1</v>
      </c>
      <c r="O87" s="518">
        <v>1</v>
      </c>
      <c r="P87" s="532">
        <v>6750</v>
      </c>
    </row>
    <row r="88" spans="1:16" ht="61.5" customHeight="1" x14ac:dyDescent="0.2">
      <c r="A88" s="524" t="s">
        <v>4666</v>
      </c>
      <c r="B88" s="522" t="s">
        <v>817</v>
      </c>
      <c r="C88" s="517" t="s">
        <v>4667</v>
      </c>
      <c r="D88" s="519" t="s">
        <v>4918</v>
      </c>
      <c r="E88" s="542">
        <v>3360</v>
      </c>
      <c r="F88" s="531" t="s">
        <v>4919</v>
      </c>
      <c r="G88" s="519" t="s">
        <v>4920</v>
      </c>
      <c r="H88" s="521" t="s">
        <v>4671</v>
      </c>
      <c r="I88" s="517" t="s">
        <v>6743</v>
      </c>
      <c r="J88" s="548" t="s">
        <v>4831</v>
      </c>
      <c r="K88" s="545">
        <v>4</v>
      </c>
      <c r="L88" s="517">
        <v>10</v>
      </c>
      <c r="M88" s="551">
        <v>20300</v>
      </c>
      <c r="N88" s="531">
        <v>1</v>
      </c>
      <c r="O88" s="518">
        <v>2</v>
      </c>
      <c r="P88" s="532">
        <v>6720</v>
      </c>
    </row>
    <row r="89" spans="1:16" ht="61.5" customHeight="1" x14ac:dyDescent="0.2">
      <c r="A89" s="524" t="s">
        <v>4666</v>
      </c>
      <c r="B89" s="522" t="s">
        <v>817</v>
      </c>
      <c r="C89" s="517" t="s">
        <v>4667</v>
      </c>
      <c r="D89" s="519" t="s">
        <v>4712</v>
      </c>
      <c r="E89" s="542">
        <v>8500</v>
      </c>
      <c r="F89" s="531" t="s">
        <v>4921</v>
      </c>
      <c r="G89" s="519" t="s">
        <v>4922</v>
      </c>
      <c r="H89" s="520" t="s">
        <v>4715</v>
      </c>
      <c r="I89" s="517" t="s">
        <v>4716</v>
      </c>
      <c r="J89" s="548" t="s">
        <v>4672</v>
      </c>
      <c r="K89" s="545"/>
      <c r="L89" s="517"/>
      <c r="M89" s="551"/>
      <c r="N89" s="531">
        <v>1</v>
      </c>
      <c r="O89" s="518">
        <v>4</v>
      </c>
      <c r="P89" s="532">
        <v>34000</v>
      </c>
    </row>
    <row r="90" spans="1:16" ht="61.5" customHeight="1" x14ac:dyDescent="0.2">
      <c r="A90" s="524" t="s">
        <v>4666</v>
      </c>
      <c r="B90" s="522" t="s">
        <v>817</v>
      </c>
      <c r="C90" s="517" t="s">
        <v>4667</v>
      </c>
      <c r="D90" s="519" t="s">
        <v>4923</v>
      </c>
      <c r="E90" s="542">
        <v>5850</v>
      </c>
      <c r="F90" s="531" t="s">
        <v>4924</v>
      </c>
      <c r="G90" s="519" t="s">
        <v>4925</v>
      </c>
      <c r="H90" s="521" t="s">
        <v>4671</v>
      </c>
      <c r="I90" s="517" t="s">
        <v>4733</v>
      </c>
      <c r="J90" s="548" t="s">
        <v>4672</v>
      </c>
      <c r="K90" s="545"/>
      <c r="L90" s="517"/>
      <c r="M90" s="551"/>
      <c r="N90" s="531">
        <v>1</v>
      </c>
      <c r="O90" s="518">
        <v>1</v>
      </c>
      <c r="P90" s="532">
        <v>5850</v>
      </c>
    </row>
    <row r="91" spans="1:16" ht="61.5" customHeight="1" x14ac:dyDescent="0.2">
      <c r="A91" s="524" t="s">
        <v>4666</v>
      </c>
      <c r="B91" s="522" t="s">
        <v>817</v>
      </c>
      <c r="C91" s="517" t="s">
        <v>4667</v>
      </c>
      <c r="D91" s="519" t="s">
        <v>4926</v>
      </c>
      <c r="E91" s="542">
        <v>6500</v>
      </c>
      <c r="F91" s="531" t="s">
        <v>4927</v>
      </c>
      <c r="G91" s="519" t="s">
        <v>4928</v>
      </c>
      <c r="H91" s="520" t="s">
        <v>4690</v>
      </c>
      <c r="I91" s="517" t="s">
        <v>4690</v>
      </c>
      <c r="J91" s="548" t="s">
        <v>4672</v>
      </c>
      <c r="K91" s="545"/>
      <c r="L91" s="517"/>
      <c r="M91" s="551"/>
      <c r="N91" s="531">
        <v>1</v>
      </c>
      <c r="O91" s="518">
        <v>1</v>
      </c>
      <c r="P91" s="532">
        <v>6500</v>
      </c>
    </row>
    <row r="92" spans="1:16" ht="61.5" customHeight="1" x14ac:dyDescent="0.2">
      <c r="A92" s="524" t="s">
        <v>4666</v>
      </c>
      <c r="B92" s="522" t="s">
        <v>817</v>
      </c>
      <c r="C92" s="517" t="s">
        <v>4667</v>
      </c>
      <c r="D92" s="627" t="s">
        <v>6818</v>
      </c>
      <c r="E92" s="542">
        <v>4000</v>
      </c>
      <c r="F92" s="531" t="s">
        <v>4929</v>
      </c>
      <c r="G92" s="519" t="s">
        <v>4930</v>
      </c>
      <c r="H92" s="521" t="s">
        <v>4671</v>
      </c>
      <c r="I92" s="517" t="s">
        <v>5631</v>
      </c>
      <c r="J92" s="548" t="s">
        <v>4831</v>
      </c>
      <c r="K92" s="545"/>
      <c r="L92" s="517"/>
      <c r="M92" s="551"/>
      <c r="N92" s="531">
        <v>1</v>
      </c>
      <c r="O92" s="518">
        <v>2</v>
      </c>
      <c r="P92" s="532">
        <v>8000</v>
      </c>
    </row>
    <row r="93" spans="1:16" ht="61.5" customHeight="1" x14ac:dyDescent="0.2">
      <c r="A93" s="524" t="s">
        <v>4666</v>
      </c>
      <c r="B93" s="522" t="s">
        <v>817</v>
      </c>
      <c r="C93" s="517" t="s">
        <v>4667</v>
      </c>
      <c r="D93" s="519" t="s">
        <v>4931</v>
      </c>
      <c r="E93" s="542">
        <v>6435</v>
      </c>
      <c r="F93" s="531" t="s">
        <v>4932</v>
      </c>
      <c r="G93" s="519" t="s">
        <v>4933</v>
      </c>
      <c r="H93" s="520" t="s">
        <v>4685</v>
      </c>
      <c r="I93" s="517" t="s">
        <v>4686</v>
      </c>
      <c r="J93" s="548" t="s">
        <v>4672</v>
      </c>
      <c r="K93" s="545"/>
      <c r="L93" s="517"/>
      <c r="M93" s="551"/>
      <c r="N93" s="531">
        <v>1</v>
      </c>
      <c r="O93" s="518"/>
      <c r="P93" s="532"/>
    </row>
    <row r="94" spans="1:16" ht="61.5" customHeight="1" x14ac:dyDescent="0.2">
      <c r="A94" s="524" t="s">
        <v>4666</v>
      </c>
      <c r="B94" s="522" t="s">
        <v>817</v>
      </c>
      <c r="C94" s="517" t="s">
        <v>4667</v>
      </c>
      <c r="D94" s="519" t="s">
        <v>4934</v>
      </c>
      <c r="E94" s="542">
        <v>7425</v>
      </c>
      <c r="F94" s="531" t="s">
        <v>4935</v>
      </c>
      <c r="G94" s="519" t="s">
        <v>4936</v>
      </c>
      <c r="H94" s="520" t="s">
        <v>4685</v>
      </c>
      <c r="I94" s="517" t="s">
        <v>4686</v>
      </c>
      <c r="J94" s="548" t="s">
        <v>4672</v>
      </c>
      <c r="K94" s="545"/>
      <c r="L94" s="517"/>
      <c r="M94" s="551"/>
      <c r="N94" s="531">
        <v>1</v>
      </c>
      <c r="O94" s="518"/>
      <c r="P94" s="532"/>
    </row>
    <row r="95" spans="1:16" ht="61.5" customHeight="1" x14ac:dyDescent="0.2">
      <c r="A95" s="524" t="s">
        <v>4666</v>
      </c>
      <c r="B95" s="522" t="s">
        <v>817</v>
      </c>
      <c r="C95" s="517" t="s">
        <v>4667</v>
      </c>
      <c r="D95" s="519" t="s">
        <v>4937</v>
      </c>
      <c r="E95" s="542">
        <v>5850</v>
      </c>
      <c r="F95" s="531" t="s">
        <v>4938</v>
      </c>
      <c r="G95" s="519" t="s">
        <v>4939</v>
      </c>
      <c r="H95" s="520" t="s">
        <v>4690</v>
      </c>
      <c r="I95" s="517" t="s">
        <v>4690</v>
      </c>
      <c r="J95" s="548" t="s">
        <v>4672</v>
      </c>
      <c r="K95" s="545"/>
      <c r="L95" s="517"/>
      <c r="M95" s="551"/>
      <c r="N95" s="531">
        <v>1</v>
      </c>
      <c r="O95" s="518">
        <v>2</v>
      </c>
      <c r="P95" s="532">
        <v>12675</v>
      </c>
    </row>
    <row r="96" spans="1:16" ht="61.5" customHeight="1" x14ac:dyDescent="0.2">
      <c r="A96" s="524" t="s">
        <v>4666</v>
      </c>
      <c r="B96" s="522" t="s">
        <v>817</v>
      </c>
      <c r="C96" s="517" t="s">
        <v>4667</v>
      </c>
      <c r="D96" s="519" t="s">
        <v>4940</v>
      </c>
      <c r="E96" s="542">
        <v>4950</v>
      </c>
      <c r="F96" s="531" t="s">
        <v>4941</v>
      </c>
      <c r="G96" s="519" t="s">
        <v>4942</v>
      </c>
      <c r="H96" s="520" t="s">
        <v>4671</v>
      </c>
      <c r="I96" s="517" t="s">
        <v>4733</v>
      </c>
      <c r="J96" s="548" t="s">
        <v>4672</v>
      </c>
      <c r="K96" s="545"/>
      <c r="L96" s="517"/>
      <c r="M96" s="551"/>
      <c r="N96" s="531">
        <v>1</v>
      </c>
      <c r="O96" s="518"/>
      <c r="P96" s="532"/>
    </row>
    <row r="97" spans="1:16" ht="61.5" customHeight="1" x14ac:dyDescent="0.2">
      <c r="A97" s="524" t="s">
        <v>4666</v>
      </c>
      <c r="B97" s="522" t="s">
        <v>817</v>
      </c>
      <c r="C97" s="517" t="s">
        <v>4667</v>
      </c>
      <c r="D97" s="519" t="s">
        <v>4943</v>
      </c>
      <c r="E97" s="542">
        <v>7500</v>
      </c>
      <c r="F97" s="531" t="s">
        <v>4944</v>
      </c>
      <c r="G97" s="519" t="s">
        <v>4945</v>
      </c>
      <c r="H97" s="520" t="s">
        <v>6747</v>
      </c>
      <c r="I97" s="517" t="s">
        <v>5241</v>
      </c>
      <c r="J97" s="548" t="s">
        <v>4672</v>
      </c>
      <c r="K97" s="545"/>
      <c r="L97" s="517"/>
      <c r="M97" s="551"/>
      <c r="N97" s="531">
        <v>1</v>
      </c>
      <c r="O97" s="518"/>
      <c r="P97" s="532"/>
    </row>
    <row r="98" spans="1:16" ht="61.5" customHeight="1" x14ac:dyDescent="0.2">
      <c r="A98" s="524" t="s">
        <v>4666</v>
      </c>
      <c r="B98" s="522" t="s">
        <v>817</v>
      </c>
      <c r="C98" s="517" t="s">
        <v>4667</v>
      </c>
      <c r="D98" s="519" t="s">
        <v>4946</v>
      </c>
      <c r="E98" s="542">
        <v>7425</v>
      </c>
      <c r="F98" s="531" t="s">
        <v>4947</v>
      </c>
      <c r="G98" s="519" t="s">
        <v>4948</v>
      </c>
      <c r="H98" s="520" t="s">
        <v>4685</v>
      </c>
      <c r="I98" s="517" t="s">
        <v>4686</v>
      </c>
      <c r="J98" s="548" t="s">
        <v>4672</v>
      </c>
      <c r="K98" s="545"/>
      <c r="L98" s="517"/>
      <c r="M98" s="551"/>
      <c r="N98" s="531">
        <v>1</v>
      </c>
      <c r="O98" s="518"/>
      <c r="P98" s="532"/>
    </row>
    <row r="99" spans="1:16" ht="61.5" customHeight="1" x14ac:dyDescent="0.2">
      <c r="A99" s="524" t="s">
        <v>4666</v>
      </c>
      <c r="B99" s="522" t="s">
        <v>817</v>
      </c>
      <c r="C99" s="517" t="s">
        <v>4667</v>
      </c>
      <c r="D99" s="519" t="s">
        <v>4949</v>
      </c>
      <c r="E99" s="542">
        <v>8500</v>
      </c>
      <c r="F99" s="531" t="s">
        <v>4950</v>
      </c>
      <c r="G99" s="519" t="s">
        <v>4951</v>
      </c>
      <c r="H99" s="521" t="s">
        <v>4671</v>
      </c>
      <c r="I99" s="517" t="s">
        <v>4733</v>
      </c>
      <c r="J99" s="548" t="s">
        <v>4672</v>
      </c>
      <c r="K99" s="545">
        <v>2</v>
      </c>
      <c r="L99" s="517">
        <v>7</v>
      </c>
      <c r="M99" s="551">
        <v>59100</v>
      </c>
      <c r="N99" s="531">
        <v>2</v>
      </c>
      <c r="O99" s="518">
        <v>2</v>
      </c>
      <c r="P99" s="532">
        <v>8500</v>
      </c>
    </row>
    <row r="100" spans="1:16" ht="61.5" customHeight="1" x14ac:dyDescent="0.2">
      <c r="A100" s="524" t="s">
        <v>4666</v>
      </c>
      <c r="B100" s="522" t="s">
        <v>817</v>
      </c>
      <c r="C100" s="517" t="s">
        <v>4667</v>
      </c>
      <c r="D100" s="519" t="s">
        <v>4952</v>
      </c>
      <c r="E100" s="542">
        <v>2500</v>
      </c>
      <c r="F100" s="531" t="s">
        <v>4953</v>
      </c>
      <c r="G100" s="519" t="s">
        <v>4954</v>
      </c>
      <c r="H100" s="520" t="s">
        <v>6741</v>
      </c>
      <c r="I100" s="517" t="s">
        <v>6741</v>
      </c>
      <c r="J100" s="548" t="s">
        <v>4831</v>
      </c>
      <c r="K100" s="545"/>
      <c r="L100" s="517"/>
      <c r="M100" s="551"/>
      <c r="N100" s="531">
        <v>2</v>
      </c>
      <c r="O100" s="518">
        <v>3</v>
      </c>
      <c r="P100" s="532">
        <v>7500</v>
      </c>
    </row>
    <row r="101" spans="1:16" ht="61.5" customHeight="1" x14ac:dyDescent="0.2">
      <c r="A101" s="524" t="s">
        <v>4666</v>
      </c>
      <c r="B101" s="522" t="s">
        <v>817</v>
      </c>
      <c r="C101" s="517" t="s">
        <v>4667</v>
      </c>
      <c r="D101" s="519" t="s">
        <v>4955</v>
      </c>
      <c r="E101" s="542">
        <v>6500</v>
      </c>
      <c r="F101" s="531" t="s">
        <v>4956</v>
      </c>
      <c r="G101" s="519" t="s">
        <v>4957</v>
      </c>
      <c r="H101" s="520" t="s">
        <v>4685</v>
      </c>
      <c r="I101" s="517" t="s">
        <v>4686</v>
      </c>
      <c r="J101" s="548" t="s">
        <v>4672</v>
      </c>
      <c r="K101" s="545"/>
      <c r="L101" s="517"/>
      <c r="M101" s="551"/>
      <c r="N101" s="531">
        <v>1</v>
      </c>
      <c r="O101" s="518"/>
      <c r="P101" s="532"/>
    </row>
    <row r="102" spans="1:16" ht="61.5" customHeight="1" x14ac:dyDescent="0.2">
      <c r="A102" s="524" t="s">
        <v>4666</v>
      </c>
      <c r="B102" s="522" t="s">
        <v>817</v>
      </c>
      <c r="C102" s="517" t="s">
        <v>4667</v>
      </c>
      <c r="D102" s="519" t="s">
        <v>4958</v>
      </c>
      <c r="E102" s="542">
        <v>6500</v>
      </c>
      <c r="F102" s="531" t="s">
        <v>4959</v>
      </c>
      <c r="G102" s="519" t="s">
        <v>4960</v>
      </c>
      <c r="H102" s="520" t="s">
        <v>5160</v>
      </c>
      <c r="I102" s="517" t="s">
        <v>6736</v>
      </c>
      <c r="J102" s="548" t="s">
        <v>4672</v>
      </c>
      <c r="K102" s="545"/>
      <c r="L102" s="517"/>
      <c r="M102" s="551"/>
      <c r="N102" s="531">
        <v>2</v>
      </c>
      <c r="O102" s="518">
        <v>4</v>
      </c>
      <c r="P102" s="532">
        <v>19500</v>
      </c>
    </row>
    <row r="103" spans="1:16" ht="61.5" customHeight="1" x14ac:dyDescent="0.2">
      <c r="A103" s="524" t="s">
        <v>4666</v>
      </c>
      <c r="B103" s="522" t="s">
        <v>817</v>
      </c>
      <c r="C103" s="517" t="s">
        <v>4667</v>
      </c>
      <c r="D103" s="519" t="s">
        <v>4961</v>
      </c>
      <c r="E103" s="542">
        <v>5500</v>
      </c>
      <c r="F103" s="531" t="s">
        <v>4962</v>
      </c>
      <c r="G103" s="519" t="s">
        <v>4963</v>
      </c>
      <c r="H103" s="521" t="s">
        <v>4671</v>
      </c>
      <c r="I103" s="517" t="s">
        <v>4733</v>
      </c>
      <c r="J103" s="548" t="s">
        <v>4672</v>
      </c>
      <c r="K103" s="545">
        <v>2</v>
      </c>
      <c r="L103" s="517">
        <v>6</v>
      </c>
      <c r="M103" s="551">
        <v>30250</v>
      </c>
      <c r="N103" s="531">
        <v>2</v>
      </c>
      <c r="O103" s="518">
        <v>8</v>
      </c>
      <c r="P103" s="532">
        <v>44000</v>
      </c>
    </row>
    <row r="104" spans="1:16" ht="61.5" customHeight="1" x14ac:dyDescent="0.2">
      <c r="A104" s="524" t="s">
        <v>4666</v>
      </c>
      <c r="B104" s="522" t="s">
        <v>817</v>
      </c>
      <c r="C104" s="517" t="s">
        <v>4667</v>
      </c>
      <c r="D104" s="519" t="s">
        <v>4794</v>
      </c>
      <c r="E104" s="542">
        <v>6500</v>
      </c>
      <c r="F104" s="531" t="s">
        <v>4964</v>
      </c>
      <c r="G104" s="519" t="s">
        <v>4965</v>
      </c>
      <c r="H104" s="520" t="s">
        <v>4685</v>
      </c>
      <c r="I104" s="517" t="s">
        <v>4686</v>
      </c>
      <c r="J104" s="548" t="s">
        <v>4672</v>
      </c>
      <c r="K104" s="545"/>
      <c r="L104" s="517"/>
      <c r="M104" s="551"/>
      <c r="N104" s="531">
        <v>1</v>
      </c>
      <c r="O104" s="518"/>
      <c r="P104" s="532"/>
    </row>
    <row r="105" spans="1:16" ht="61.5" customHeight="1" x14ac:dyDescent="0.2">
      <c r="A105" s="524" t="s">
        <v>4666</v>
      </c>
      <c r="B105" s="522" t="s">
        <v>817</v>
      </c>
      <c r="C105" s="517" t="s">
        <v>4667</v>
      </c>
      <c r="D105" s="519" t="s">
        <v>4966</v>
      </c>
      <c r="E105" s="542">
        <v>3017.86</v>
      </c>
      <c r="F105" s="531" t="s">
        <v>4967</v>
      </c>
      <c r="G105" s="519" t="s">
        <v>4968</v>
      </c>
      <c r="H105" s="520" t="s">
        <v>6731</v>
      </c>
      <c r="I105" s="517" t="s">
        <v>5241</v>
      </c>
      <c r="J105" s="548" t="s">
        <v>4672</v>
      </c>
      <c r="K105" s="545"/>
      <c r="L105" s="517"/>
      <c r="M105" s="551"/>
      <c r="N105" s="531">
        <v>2</v>
      </c>
      <c r="O105" s="518">
        <v>1</v>
      </c>
      <c r="P105" s="532">
        <v>3017.86</v>
      </c>
    </row>
    <row r="106" spans="1:16" ht="61.5" customHeight="1" x14ac:dyDescent="0.2">
      <c r="A106" s="524" t="s">
        <v>4666</v>
      </c>
      <c r="B106" s="522" t="s">
        <v>817</v>
      </c>
      <c r="C106" s="517" t="s">
        <v>4667</v>
      </c>
      <c r="D106" s="519" t="s">
        <v>4969</v>
      </c>
      <c r="E106" s="542">
        <v>6500</v>
      </c>
      <c r="F106" s="531" t="s">
        <v>4970</v>
      </c>
      <c r="G106" s="519" t="s">
        <v>4971</v>
      </c>
      <c r="H106" s="521" t="s">
        <v>4671</v>
      </c>
      <c r="I106" s="517" t="s">
        <v>4733</v>
      </c>
      <c r="J106" s="548" t="s">
        <v>4672</v>
      </c>
      <c r="K106" s="545"/>
      <c r="L106" s="517"/>
      <c r="M106" s="551"/>
      <c r="N106" s="531">
        <v>1</v>
      </c>
      <c r="O106" s="518"/>
      <c r="P106" s="532"/>
    </row>
    <row r="107" spans="1:16" ht="61.5" customHeight="1" x14ac:dyDescent="0.2">
      <c r="A107" s="524" t="s">
        <v>4666</v>
      </c>
      <c r="B107" s="522" t="s">
        <v>817</v>
      </c>
      <c r="C107" s="517" t="s">
        <v>4667</v>
      </c>
      <c r="D107" s="519" t="s">
        <v>4972</v>
      </c>
      <c r="E107" s="542">
        <v>6435</v>
      </c>
      <c r="F107" s="531" t="s">
        <v>4973</v>
      </c>
      <c r="G107" s="519" t="s">
        <v>4974</v>
      </c>
      <c r="H107" s="521" t="s">
        <v>4671</v>
      </c>
      <c r="I107" s="517" t="s">
        <v>4733</v>
      </c>
      <c r="J107" s="548" t="s">
        <v>4672</v>
      </c>
      <c r="K107" s="545"/>
      <c r="L107" s="517"/>
      <c r="M107" s="551"/>
      <c r="N107" s="531">
        <v>1</v>
      </c>
      <c r="O107" s="518"/>
      <c r="P107" s="532"/>
    </row>
    <row r="108" spans="1:16" ht="61.5" customHeight="1" x14ac:dyDescent="0.2">
      <c r="A108" s="524" t="s">
        <v>4666</v>
      </c>
      <c r="B108" s="522" t="s">
        <v>817</v>
      </c>
      <c r="C108" s="517" t="s">
        <v>4667</v>
      </c>
      <c r="D108" s="519" t="s">
        <v>4975</v>
      </c>
      <c r="E108" s="542">
        <v>4500</v>
      </c>
      <c r="F108" s="531" t="s">
        <v>4976</v>
      </c>
      <c r="G108" s="519" t="s">
        <v>4977</v>
      </c>
      <c r="H108" s="520" t="s">
        <v>4858</v>
      </c>
      <c r="I108" s="517" t="s">
        <v>4859</v>
      </c>
      <c r="J108" s="548" t="s">
        <v>4672</v>
      </c>
      <c r="K108" s="545"/>
      <c r="L108" s="517"/>
      <c r="M108" s="551"/>
      <c r="N108" s="531">
        <v>1</v>
      </c>
      <c r="O108" s="518">
        <v>2</v>
      </c>
      <c r="P108" s="532">
        <v>9000</v>
      </c>
    </row>
    <row r="109" spans="1:16" ht="61.5" customHeight="1" x14ac:dyDescent="0.2">
      <c r="A109" s="524" t="s">
        <v>4666</v>
      </c>
      <c r="B109" s="522" t="s">
        <v>817</v>
      </c>
      <c r="C109" s="517" t="s">
        <v>4667</v>
      </c>
      <c r="D109" s="519" t="s">
        <v>4978</v>
      </c>
      <c r="E109" s="542">
        <v>5000</v>
      </c>
      <c r="F109" s="531" t="s">
        <v>4979</v>
      </c>
      <c r="G109" s="519" t="s">
        <v>4980</v>
      </c>
      <c r="H109" s="520" t="s">
        <v>4888</v>
      </c>
      <c r="I109" s="517" t="s">
        <v>6736</v>
      </c>
      <c r="J109" s="548" t="s">
        <v>4672</v>
      </c>
      <c r="K109" s="545"/>
      <c r="L109" s="517"/>
      <c r="M109" s="551"/>
      <c r="N109" s="531">
        <v>1</v>
      </c>
      <c r="O109" s="518">
        <v>3</v>
      </c>
      <c r="P109" s="532">
        <v>15000</v>
      </c>
    </row>
    <row r="110" spans="1:16" ht="61.5" customHeight="1" x14ac:dyDescent="0.2">
      <c r="A110" s="524" t="s">
        <v>4666</v>
      </c>
      <c r="B110" s="522" t="s">
        <v>817</v>
      </c>
      <c r="C110" s="517" t="s">
        <v>4667</v>
      </c>
      <c r="D110" s="519" t="s">
        <v>4981</v>
      </c>
      <c r="E110" s="542">
        <v>6500</v>
      </c>
      <c r="F110" s="531" t="s">
        <v>4982</v>
      </c>
      <c r="G110" s="519" t="s">
        <v>4983</v>
      </c>
      <c r="H110" s="521" t="s">
        <v>4671</v>
      </c>
      <c r="I110" s="517" t="s">
        <v>4733</v>
      </c>
      <c r="J110" s="548" t="s">
        <v>4672</v>
      </c>
      <c r="K110" s="545"/>
      <c r="L110" s="517"/>
      <c r="M110" s="551"/>
      <c r="N110" s="531">
        <v>1</v>
      </c>
      <c r="O110" s="518">
        <v>1</v>
      </c>
      <c r="P110" s="532">
        <v>6500</v>
      </c>
    </row>
    <row r="111" spans="1:16" ht="61.5" customHeight="1" x14ac:dyDescent="0.2">
      <c r="A111" s="524" t="s">
        <v>4666</v>
      </c>
      <c r="B111" s="522" t="s">
        <v>817</v>
      </c>
      <c r="C111" s="517" t="s">
        <v>4667</v>
      </c>
      <c r="D111" s="519" t="s">
        <v>4984</v>
      </c>
      <c r="E111" s="542">
        <v>5775</v>
      </c>
      <c r="F111" s="531" t="s">
        <v>4985</v>
      </c>
      <c r="G111" s="519" t="s">
        <v>4986</v>
      </c>
      <c r="H111" s="520" t="s">
        <v>4685</v>
      </c>
      <c r="I111" s="517" t="s">
        <v>4686</v>
      </c>
      <c r="J111" s="548" t="s">
        <v>4672</v>
      </c>
      <c r="K111" s="545"/>
      <c r="L111" s="517"/>
      <c r="M111" s="551"/>
      <c r="N111" s="531">
        <v>3</v>
      </c>
      <c r="O111" s="518">
        <v>5</v>
      </c>
      <c r="P111" s="532">
        <v>16500</v>
      </c>
    </row>
    <row r="112" spans="1:16" ht="61.5" customHeight="1" x14ac:dyDescent="0.2">
      <c r="A112" s="524" t="s">
        <v>4666</v>
      </c>
      <c r="B112" s="522" t="s">
        <v>817</v>
      </c>
      <c r="C112" s="517" t="s">
        <v>4667</v>
      </c>
      <c r="D112" s="519" t="s">
        <v>4987</v>
      </c>
      <c r="E112" s="542">
        <v>4500</v>
      </c>
      <c r="F112" s="531" t="s">
        <v>4988</v>
      </c>
      <c r="G112" s="519" t="s">
        <v>4989</v>
      </c>
      <c r="H112" s="520" t="s">
        <v>4685</v>
      </c>
      <c r="I112" s="517" t="s">
        <v>4686</v>
      </c>
      <c r="J112" s="548" t="s">
        <v>4672</v>
      </c>
      <c r="K112" s="545"/>
      <c r="L112" s="517"/>
      <c r="M112" s="551"/>
      <c r="N112" s="531">
        <v>3</v>
      </c>
      <c r="O112" s="518">
        <v>3</v>
      </c>
      <c r="P112" s="532">
        <v>13500</v>
      </c>
    </row>
    <row r="113" spans="1:16" ht="61.5" customHeight="1" x14ac:dyDescent="0.2">
      <c r="A113" s="524" t="s">
        <v>4666</v>
      </c>
      <c r="B113" s="522" t="s">
        <v>817</v>
      </c>
      <c r="C113" s="517" t="s">
        <v>4667</v>
      </c>
      <c r="D113" s="519" t="s">
        <v>4990</v>
      </c>
      <c r="E113" s="542">
        <v>3300</v>
      </c>
      <c r="F113" s="531" t="s">
        <v>4991</v>
      </c>
      <c r="G113" s="519" t="s">
        <v>4992</v>
      </c>
      <c r="H113" s="520" t="s">
        <v>6741</v>
      </c>
      <c r="I113" s="517" t="s">
        <v>6741</v>
      </c>
      <c r="J113" s="548" t="s">
        <v>4831</v>
      </c>
      <c r="K113" s="545">
        <v>4</v>
      </c>
      <c r="L113" s="517">
        <v>12</v>
      </c>
      <c r="M113" s="551">
        <v>24000</v>
      </c>
      <c r="N113" s="531">
        <v>2</v>
      </c>
      <c r="O113" s="518">
        <v>8</v>
      </c>
      <c r="P113" s="532">
        <v>22770</v>
      </c>
    </row>
    <row r="114" spans="1:16" ht="61.5" customHeight="1" x14ac:dyDescent="0.2">
      <c r="A114" s="524" t="s">
        <v>4666</v>
      </c>
      <c r="B114" s="522" t="s">
        <v>817</v>
      </c>
      <c r="C114" s="517" t="s">
        <v>4667</v>
      </c>
      <c r="D114" s="627" t="s">
        <v>6819</v>
      </c>
      <c r="E114" s="542">
        <v>5610</v>
      </c>
      <c r="F114" s="531" t="s">
        <v>4993</v>
      </c>
      <c r="G114" s="519" t="s">
        <v>4994</v>
      </c>
      <c r="H114" s="520" t="s">
        <v>4685</v>
      </c>
      <c r="I114" s="517" t="s">
        <v>4686</v>
      </c>
      <c r="J114" s="548" t="s">
        <v>4672</v>
      </c>
      <c r="K114" s="545">
        <v>2</v>
      </c>
      <c r="L114" s="517">
        <v>6</v>
      </c>
      <c r="M114" s="551">
        <v>28800</v>
      </c>
      <c r="N114" s="531">
        <v>1</v>
      </c>
      <c r="O114" s="518">
        <v>2</v>
      </c>
      <c r="P114" s="532">
        <v>11220</v>
      </c>
    </row>
    <row r="115" spans="1:16" ht="61.5" customHeight="1" x14ac:dyDescent="0.2">
      <c r="A115" s="524" t="s">
        <v>4666</v>
      </c>
      <c r="B115" s="522" t="s">
        <v>817</v>
      </c>
      <c r="C115" s="517" t="s">
        <v>4667</v>
      </c>
      <c r="D115" s="519" t="s">
        <v>4995</v>
      </c>
      <c r="E115" s="542">
        <v>10710</v>
      </c>
      <c r="F115" s="531" t="s">
        <v>4996</v>
      </c>
      <c r="G115" s="519" t="s">
        <v>4997</v>
      </c>
      <c r="H115" s="520" t="s">
        <v>4690</v>
      </c>
      <c r="I115" s="517" t="s">
        <v>4690</v>
      </c>
      <c r="J115" s="548" t="s">
        <v>4672</v>
      </c>
      <c r="K115" s="545">
        <v>1</v>
      </c>
      <c r="L115" s="517">
        <v>2</v>
      </c>
      <c r="M115" s="551">
        <v>21105</v>
      </c>
      <c r="N115" s="531">
        <v>5</v>
      </c>
      <c r="O115" s="518">
        <v>8</v>
      </c>
      <c r="P115" s="532">
        <v>49486.5</v>
      </c>
    </row>
    <row r="116" spans="1:16" ht="61.5" customHeight="1" x14ac:dyDescent="0.2">
      <c r="A116" s="524" t="s">
        <v>4666</v>
      </c>
      <c r="B116" s="522" t="s">
        <v>817</v>
      </c>
      <c r="C116" s="517" t="s">
        <v>4667</v>
      </c>
      <c r="D116" s="519" t="s">
        <v>4998</v>
      </c>
      <c r="E116" s="542">
        <v>3500</v>
      </c>
      <c r="F116" s="531" t="s">
        <v>4999</v>
      </c>
      <c r="G116" s="519" t="s">
        <v>5000</v>
      </c>
      <c r="H116" s="520" t="s">
        <v>5160</v>
      </c>
      <c r="I116" s="517" t="s">
        <v>5631</v>
      </c>
      <c r="J116" s="548" t="s">
        <v>4831</v>
      </c>
      <c r="K116" s="545"/>
      <c r="L116" s="517"/>
      <c r="M116" s="551"/>
      <c r="N116" s="531">
        <v>1</v>
      </c>
      <c r="O116" s="518">
        <v>1</v>
      </c>
      <c r="P116" s="532">
        <v>3500</v>
      </c>
    </row>
    <row r="117" spans="1:16" ht="61.5" customHeight="1" x14ac:dyDescent="0.2">
      <c r="A117" s="524" t="s">
        <v>4666</v>
      </c>
      <c r="B117" s="522" t="s">
        <v>817</v>
      </c>
      <c r="C117" s="517" t="s">
        <v>4667</v>
      </c>
      <c r="D117" s="519" t="s">
        <v>4738</v>
      </c>
      <c r="E117" s="542">
        <v>6750</v>
      </c>
      <c r="F117" s="531" t="s">
        <v>5001</v>
      </c>
      <c r="G117" s="519" t="s">
        <v>5002</v>
      </c>
      <c r="H117" s="520" t="s">
        <v>4685</v>
      </c>
      <c r="I117" s="517" t="s">
        <v>4686</v>
      </c>
      <c r="J117" s="548" t="s">
        <v>4672</v>
      </c>
      <c r="K117" s="545"/>
      <c r="L117" s="517"/>
      <c r="M117" s="551"/>
      <c r="N117" s="531">
        <v>1</v>
      </c>
      <c r="O117" s="518">
        <v>1</v>
      </c>
      <c r="P117" s="532">
        <v>6750</v>
      </c>
    </row>
    <row r="118" spans="1:16" ht="61.5" customHeight="1" x14ac:dyDescent="0.2">
      <c r="A118" s="524" t="s">
        <v>4666</v>
      </c>
      <c r="B118" s="522" t="s">
        <v>817</v>
      </c>
      <c r="C118" s="517" t="s">
        <v>4667</v>
      </c>
      <c r="D118" s="519" t="s">
        <v>4892</v>
      </c>
      <c r="E118" s="542">
        <v>6435</v>
      </c>
      <c r="F118" s="531" t="s">
        <v>1377</v>
      </c>
      <c r="G118" s="519" t="s">
        <v>5003</v>
      </c>
      <c r="H118" s="521" t="s">
        <v>4671</v>
      </c>
      <c r="I118" s="517" t="s">
        <v>4733</v>
      </c>
      <c r="J118" s="548" t="s">
        <v>4672</v>
      </c>
      <c r="K118" s="545"/>
      <c r="L118" s="517"/>
      <c r="M118" s="551"/>
      <c r="N118" s="531">
        <v>1</v>
      </c>
      <c r="O118" s="518">
        <v>1</v>
      </c>
      <c r="P118" s="532">
        <v>6435</v>
      </c>
    </row>
    <row r="119" spans="1:16" ht="61.5" customHeight="1" x14ac:dyDescent="0.2">
      <c r="A119" s="524" t="s">
        <v>4666</v>
      </c>
      <c r="B119" s="522" t="s">
        <v>817</v>
      </c>
      <c r="C119" s="517" t="s">
        <v>4667</v>
      </c>
      <c r="D119" s="519" t="s">
        <v>5004</v>
      </c>
      <c r="E119" s="542">
        <v>1600</v>
      </c>
      <c r="F119" s="531" t="s">
        <v>5005</v>
      </c>
      <c r="G119" s="519" t="s">
        <v>5006</v>
      </c>
      <c r="H119" s="520" t="s">
        <v>6741</v>
      </c>
      <c r="I119" s="517" t="s">
        <v>6741</v>
      </c>
      <c r="J119" s="548" t="s">
        <v>4831</v>
      </c>
      <c r="K119" s="545"/>
      <c r="L119" s="517"/>
      <c r="M119" s="551"/>
      <c r="N119" s="531">
        <v>1</v>
      </c>
      <c r="O119" s="518">
        <v>2</v>
      </c>
      <c r="P119" s="532">
        <v>3200</v>
      </c>
    </row>
    <row r="120" spans="1:16" ht="61.5" customHeight="1" x14ac:dyDescent="0.2">
      <c r="A120" s="524" t="s">
        <v>4666</v>
      </c>
      <c r="B120" s="522" t="s">
        <v>817</v>
      </c>
      <c r="C120" s="517" t="s">
        <v>4667</v>
      </c>
      <c r="D120" s="519" t="s">
        <v>5007</v>
      </c>
      <c r="E120" s="542">
        <v>8500</v>
      </c>
      <c r="F120" s="531" t="s">
        <v>5008</v>
      </c>
      <c r="G120" s="519" t="s">
        <v>5009</v>
      </c>
      <c r="H120" s="520" t="s">
        <v>4690</v>
      </c>
      <c r="I120" s="517" t="s">
        <v>4690</v>
      </c>
      <c r="J120" s="548" t="s">
        <v>4672</v>
      </c>
      <c r="K120" s="545"/>
      <c r="L120" s="517"/>
      <c r="M120" s="551"/>
      <c r="N120" s="531">
        <v>1</v>
      </c>
      <c r="O120" s="518">
        <v>1</v>
      </c>
      <c r="P120" s="532">
        <v>8500</v>
      </c>
    </row>
    <row r="121" spans="1:16" ht="61.5" customHeight="1" x14ac:dyDescent="0.2">
      <c r="A121" s="524" t="s">
        <v>4666</v>
      </c>
      <c r="B121" s="522" t="s">
        <v>817</v>
      </c>
      <c r="C121" s="517" t="s">
        <v>4667</v>
      </c>
      <c r="D121" s="519" t="s">
        <v>5010</v>
      </c>
      <c r="E121" s="542">
        <v>7425</v>
      </c>
      <c r="F121" s="531" t="s">
        <v>1385</v>
      </c>
      <c r="G121" s="519" t="s">
        <v>5011</v>
      </c>
      <c r="H121" s="521" t="s">
        <v>4671</v>
      </c>
      <c r="I121" s="517" t="s">
        <v>4733</v>
      </c>
      <c r="J121" s="548" t="s">
        <v>4672</v>
      </c>
      <c r="K121" s="545"/>
      <c r="L121" s="517"/>
      <c r="M121" s="551"/>
      <c r="N121" s="531">
        <v>1</v>
      </c>
      <c r="O121" s="518">
        <v>1</v>
      </c>
      <c r="P121" s="532">
        <v>7425</v>
      </c>
    </row>
    <row r="122" spans="1:16" ht="61.5" customHeight="1" x14ac:dyDescent="0.2">
      <c r="A122" s="524" t="s">
        <v>4666</v>
      </c>
      <c r="B122" s="522" t="s">
        <v>817</v>
      </c>
      <c r="C122" s="517" t="s">
        <v>4667</v>
      </c>
      <c r="D122" s="519" t="s">
        <v>5012</v>
      </c>
      <c r="E122" s="542">
        <v>5850</v>
      </c>
      <c r="F122" s="531" t="s">
        <v>5013</v>
      </c>
      <c r="G122" s="519" t="s">
        <v>5014</v>
      </c>
      <c r="H122" s="520" t="s">
        <v>6735</v>
      </c>
      <c r="I122" s="517" t="s">
        <v>6736</v>
      </c>
      <c r="J122" s="548" t="s">
        <v>4672</v>
      </c>
      <c r="K122" s="545"/>
      <c r="L122" s="517"/>
      <c r="M122" s="551"/>
      <c r="N122" s="531">
        <v>2</v>
      </c>
      <c r="O122" s="518">
        <v>3</v>
      </c>
      <c r="P122" s="532">
        <v>19500</v>
      </c>
    </row>
    <row r="123" spans="1:16" ht="61.5" customHeight="1" x14ac:dyDescent="0.2">
      <c r="A123" s="524" t="s">
        <v>4666</v>
      </c>
      <c r="B123" s="522" t="s">
        <v>817</v>
      </c>
      <c r="C123" s="517" t="s">
        <v>4667</v>
      </c>
      <c r="D123" s="519" t="s">
        <v>5015</v>
      </c>
      <c r="E123" s="542">
        <v>6500</v>
      </c>
      <c r="F123" s="531" t="s">
        <v>5016</v>
      </c>
      <c r="G123" s="519" t="s">
        <v>5017</v>
      </c>
      <c r="H123" s="521" t="s">
        <v>4671</v>
      </c>
      <c r="I123" s="517" t="s">
        <v>4733</v>
      </c>
      <c r="J123" s="548" t="s">
        <v>4672</v>
      </c>
      <c r="K123" s="545"/>
      <c r="L123" s="517"/>
      <c r="M123" s="551"/>
      <c r="N123" s="531">
        <v>5</v>
      </c>
      <c r="O123" s="518">
        <v>9</v>
      </c>
      <c r="P123" s="532">
        <v>28000</v>
      </c>
    </row>
    <row r="124" spans="1:16" ht="61.5" customHeight="1" x14ac:dyDescent="0.2">
      <c r="A124" s="524" t="s">
        <v>4666</v>
      </c>
      <c r="B124" s="522" t="s">
        <v>817</v>
      </c>
      <c r="C124" s="517" t="s">
        <v>4667</v>
      </c>
      <c r="D124" s="519" t="s">
        <v>6748</v>
      </c>
      <c r="E124" s="542">
        <v>6500</v>
      </c>
      <c r="F124" s="531" t="s">
        <v>5019</v>
      </c>
      <c r="G124" s="519" t="s">
        <v>5020</v>
      </c>
      <c r="H124" s="520" t="s">
        <v>6749</v>
      </c>
      <c r="I124" s="517" t="s">
        <v>6750</v>
      </c>
      <c r="J124" s="548" t="s">
        <v>4672</v>
      </c>
      <c r="K124" s="545"/>
      <c r="L124" s="517"/>
      <c r="M124" s="551"/>
      <c r="N124" s="531">
        <v>1</v>
      </c>
      <c r="O124" s="518"/>
      <c r="P124" s="532"/>
    </row>
    <row r="125" spans="1:16" ht="61.5" customHeight="1" x14ac:dyDescent="0.2">
      <c r="A125" s="524" t="s">
        <v>4666</v>
      </c>
      <c r="B125" s="522" t="s">
        <v>817</v>
      </c>
      <c r="C125" s="517" t="s">
        <v>4667</v>
      </c>
      <c r="D125" s="519" t="s">
        <v>5021</v>
      </c>
      <c r="E125" s="542">
        <v>4455</v>
      </c>
      <c r="F125" s="531" t="s">
        <v>5022</v>
      </c>
      <c r="G125" s="519" t="s">
        <v>5023</v>
      </c>
      <c r="H125" s="520" t="s">
        <v>4685</v>
      </c>
      <c r="I125" s="517" t="s">
        <v>4686</v>
      </c>
      <c r="J125" s="548" t="s">
        <v>4672</v>
      </c>
      <c r="K125" s="545"/>
      <c r="L125" s="517"/>
      <c r="M125" s="551"/>
      <c r="N125" s="531">
        <v>1</v>
      </c>
      <c r="O125" s="518">
        <v>2</v>
      </c>
      <c r="P125" s="532">
        <v>8910</v>
      </c>
    </row>
    <row r="126" spans="1:16" ht="39.75" customHeight="1" x14ac:dyDescent="0.2">
      <c r="A126" s="524" t="s">
        <v>4666</v>
      </c>
      <c r="B126" s="522" t="s">
        <v>817</v>
      </c>
      <c r="C126" s="517" t="s">
        <v>4667</v>
      </c>
      <c r="D126" s="519" t="s">
        <v>5024</v>
      </c>
      <c r="E126" s="542">
        <v>2200</v>
      </c>
      <c r="F126" s="531" t="s">
        <v>5025</v>
      </c>
      <c r="G126" s="519" t="s">
        <v>5026</v>
      </c>
      <c r="H126" s="521" t="s">
        <v>4671</v>
      </c>
      <c r="I126" s="517" t="s">
        <v>4733</v>
      </c>
      <c r="J126" s="548" t="s">
        <v>4672</v>
      </c>
      <c r="K126" s="545"/>
      <c r="L126" s="517"/>
      <c r="M126" s="551"/>
      <c r="N126" s="531">
        <v>1</v>
      </c>
      <c r="O126" s="518">
        <v>1</v>
      </c>
      <c r="P126" s="532">
        <v>2200</v>
      </c>
    </row>
    <row r="127" spans="1:16" ht="39.75" customHeight="1" x14ac:dyDescent="0.2">
      <c r="A127" s="524" t="s">
        <v>4666</v>
      </c>
      <c r="B127" s="522" t="s">
        <v>817</v>
      </c>
      <c r="C127" s="517" t="s">
        <v>4667</v>
      </c>
      <c r="D127" s="519" t="s">
        <v>5027</v>
      </c>
      <c r="E127" s="542">
        <v>8500</v>
      </c>
      <c r="F127" s="531" t="s">
        <v>5028</v>
      </c>
      <c r="G127" s="519" t="s">
        <v>5029</v>
      </c>
      <c r="H127" s="520" t="s">
        <v>4685</v>
      </c>
      <c r="I127" s="517" t="s">
        <v>4686</v>
      </c>
      <c r="J127" s="548" t="s">
        <v>4672</v>
      </c>
      <c r="K127" s="545">
        <v>4</v>
      </c>
      <c r="L127" s="517">
        <v>11</v>
      </c>
      <c r="M127" s="551">
        <v>68000</v>
      </c>
      <c r="N127" s="531">
        <v>3</v>
      </c>
      <c r="O127" s="518">
        <v>4</v>
      </c>
      <c r="P127" s="532">
        <v>34000</v>
      </c>
    </row>
    <row r="128" spans="1:16" ht="39.75" customHeight="1" x14ac:dyDescent="0.2">
      <c r="A128" s="524" t="s">
        <v>4666</v>
      </c>
      <c r="B128" s="522" t="s">
        <v>817</v>
      </c>
      <c r="C128" s="517" t="s">
        <v>4667</v>
      </c>
      <c r="D128" s="519" t="s">
        <v>5030</v>
      </c>
      <c r="E128" s="542">
        <v>4500</v>
      </c>
      <c r="F128" s="531" t="s">
        <v>5031</v>
      </c>
      <c r="G128" s="519" t="s">
        <v>5032</v>
      </c>
      <c r="H128" s="520" t="s">
        <v>5724</v>
      </c>
      <c r="I128" s="517" t="s">
        <v>6732</v>
      </c>
      <c r="J128" s="548" t="s">
        <v>4672</v>
      </c>
      <c r="K128" s="545">
        <v>1</v>
      </c>
      <c r="L128" s="517">
        <v>2</v>
      </c>
      <c r="M128" s="551">
        <v>9000</v>
      </c>
      <c r="N128" s="531">
        <v>2</v>
      </c>
      <c r="O128" s="518">
        <v>8</v>
      </c>
      <c r="P128" s="532">
        <v>36000</v>
      </c>
    </row>
    <row r="129" spans="1:16" ht="39.75" customHeight="1" x14ac:dyDescent="0.2">
      <c r="A129" s="524" t="s">
        <v>4666</v>
      </c>
      <c r="B129" s="522" t="s">
        <v>817</v>
      </c>
      <c r="C129" s="517" t="s">
        <v>4667</v>
      </c>
      <c r="D129" s="519" t="s">
        <v>5033</v>
      </c>
      <c r="E129" s="542">
        <v>4500</v>
      </c>
      <c r="F129" s="531" t="s">
        <v>5034</v>
      </c>
      <c r="G129" s="519" t="s">
        <v>5035</v>
      </c>
      <c r="H129" s="520" t="s">
        <v>4858</v>
      </c>
      <c r="I129" s="517" t="s">
        <v>4859</v>
      </c>
      <c r="J129" s="548" t="s">
        <v>4672</v>
      </c>
      <c r="K129" s="545"/>
      <c r="L129" s="517"/>
      <c r="M129" s="551"/>
      <c r="N129" s="531">
        <v>1</v>
      </c>
      <c r="O129" s="518">
        <v>2</v>
      </c>
      <c r="P129" s="532">
        <v>5700</v>
      </c>
    </row>
    <row r="130" spans="1:16" ht="39.75" customHeight="1" x14ac:dyDescent="0.2">
      <c r="A130" s="524" t="s">
        <v>4666</v>
      </c>
      <c r="B130" s="522" t="s">
        <v>817</v>
      </c>
      <c r="C130" s="517" t="s">
        <v>4667</v>
      </c>
      <c r="D130" s="519" t="s">
        <v>5036</v>
      </c>
      <c r="E130" s="542">
        <v>4500</v>
      </c>
      <c r="F130" s="531" t="s">
        <v>5037</v>
      </c>
      <c r="G130" s="519" t="s">
        <v>5038</v>
      </c>
      <c r="H130" s="520" t="s">
        <v>5039</v>
      </c>
      <c r="I130" s="517" t="s">
        <v>6732</v>
      </c>
      <c r="J130" s="548" t="s">
        <v>4672</v>
      </c>
      <c r="K130" s="545">
        <v>3</v>
      </c>
      <c r="L130" s="517">
        <v>7</v>
      </c>
      <c r="M130" s="551">
        <v>22750</v>
      </c>
      <c r="N130" s="531">
        <v>3</v>
      </c>
      <c r="O130" s="518">
        <v>8</v>
      </c>
      <c r="P130" s="532">
        <v>36000</v>
      </c>
    </row>
    <row r="131" spans="1:16" ht="39.75" customHeight="1" x14ac:dyDescent="0.2">
      <c r="A131" s="524" t="s">
        <v>4666</v>
      </c>
      <c r="B131" s="522" t="s">
        <v>817</v>
      </c>
      <c r="C131" s="517" t="s">
        <v>4667</v>
      </c>
      <c r="D131" s="519" t="s">
        <v>5040</v>
      </c>
      <c r="E131" s="542">
        <v>6000</v>
      </c>
      <c r="F131" s="531" t="s">
        <v>5041</v>
      </c>
      <c r="G131" s="519" t="s">
        <v>5042</v>
      </c>
      <c r="H131" s="520" t="s">
        <v>4685</v>
      </c>
      <c r="I131" s="517" t="s">
        <v>4686</v>
      </c>
      <c r="J131" s="548" t="s">
        <v>4672</v>
      </c>
      <c r="K131" s="545">
        <v>3</v>
      </c>
      <c r="L131" s="517">
        <v>7</v>
      </c>
      <c r="M131" s="551">
        <v>42000</v>
      </c>
      <c r="N131" s="531">
        <v>4</v>
      </c>
      <c r="O131" s="518">
        <v>10</v>
      </c>
      <c r="P131" s="532">
        <v>42000</v>
      </c>
    </row>
    <row r="132" spans="1:16" ht="39.75" customHeight="1" x14ac:dyDescent="0.2">
      <c r="A132" s="524" t="s">
        <v>4666</v>
      </c>
      <c r="B132" s="522" t="s">
        <v>817</v>
      </c>
      <c r="C132" s="517" t="s">
        <v>4667</v>
      </c>
      <c r="D132" s="519" t="s">
        <v>5043</v>
      </c>
      <c r="E132" s="542">
        <v>4500</v>
      </c>
      <c r="F132" s="531" t="s">
        <v>5044</v>
      </c>
      <c r="G132" s="519" t="s">
        <v>5045</v>
      </c>
      <c r="H132" s="520" t="s">
        <v>4858</v>
      </c>
      <c r="I132" s="517" t="s">
        <v>4859</v>
      </c>
      <c r="J132" s="548" t="s">
        <v>4672</v>
      </c>
      <c r="K132" s="545"/>
      <c r="L132" s="517"/>
      <c r="M132" s="551"/>
      <c r="N132" s="531">
        <v>1</v>
      </c>
      <c r="O132" s="518">
        <v>1</v>
      </c>
      <c r="P132" s="532">
        <v>4500</v>
      </c>
    </row>
    <row r="133" spans="1:16" ht="61.5" customHeight="1" x14ac:dyDescent="0.2">
      <c r="A133" s="524" t="s">
        <v>4666</v>
      </c>
      <c r="B133" s="522" t="s">
        <v>817</v>
      </c>
      <c r="C133" s="517" t="s">
        <v>4667</v>
      </c>
      <c r="D133" s="519" t="s">
        <v>5046</v>
      </c>
      <c r="E133" s="542">
        <v>9405</v>
      </c>
      <c r="F133" s="531" t="s">
        <v>5047</v>
      </c>
      <c r="G133" s="519" t="s">
        <v>5048</v>
      </c>
      <c r="H133" s="520" t="s">
        <v>6739</v>
      </c>
      <c r="I133" s="517" t="s">
        <v>5631</v>
      </c>
      <c r="J133" s="548" t="s">
        <v>4831</v>
      </c>
      <c r="K133" s="545"/>
      <c r="L133" s="517"/>
      <c r="M133" s="551"/>
      <c r="N133" s="531">
        <v>3</v>
      </c>
      <c r="O133" s="518">
        <v>1</v>
      </c>
      <c r="P133" s="532">
        <v>9405</v>
      </c>
    </row>
    <row r="134" spans="1:16" ht="61.5" customHeight="1" x14ac:dyDescent="0.2">
      <c r="A134" s="524" t="s">
        <v>4666</v>
      </c>
      <c r="B134" s="522" t="s">
        <v>817</v>
      </c>
      <c r="C134" s="517" t="s">
        <v>4667</v>
      </c>
      <c r="D134" s="519" t="s">
        <v>5049</v>
      </c>
      <c r="E134" s="542">
        <v>6000</v>
      </c>
      <c r="F134" s="531" t="s">
        <v>5050</v>
      </c>
      <c r="G134" s="519" t="s">
        <v>5051</v>
      </c>
      <c r="H134" s="520" t="s">
        <v>4690</v>
      </c>
      <c r="I134" s="517" t="s">
        <v>4690</v>
      </c>
      <c r="J134" s="548" t="s">
        <v>4672</v>
      </c>
      <c r="K134" s="545">
        <v>1</v>
      </c>
      <c r="L134" s="517">
        <v>1</v>
      </c>
      <c r="M134" s="551">
        <v>6000</v>
      </c>
      <c r="N134" s="531">
        <v>5</v>
      </c>
      <c r="O134" s="518">
        <v>9</v>
      </c>
      <c r="P134" s="532">
        <v>36000</v>
      </c>
    </row>
    <row r="135" spans="1:16" ht="61.5" customHeight="1" x14ac:dyDescent="0.2">
      <c r="A135" s="524" t="s">
        <v>4666</v>
      </c>
      <c r="B135" s="522" t="s">
        <v>817</v>
      </c>
      <c r="C135" s="517" t="s">
        <v>4667</v>
      </c>
      <c r="D135" s="519" t="s">
        <v>5052</v>
      </c>
      <c r="E135" s="542">
        <v>7425</v>
      </c>
      <c r="F135" s="531" t="s">
        <v>1471</v>
      </c>
      <c r="G135" s="519" t="s">
        <v>5053</v>
      </c>
      <c r="H135" s="521" t="s">
        <v>4671</v>
      </c>
      <c r="I135" s="517" t="s">
        <v>4733</v>
      </c>
      <c r="J135" s="548" t="s">
        <v>4672</v>
      </c>
      <c r="K135" s="545"/>
      <c r="L135" s="517"/>
      <c r="M135" s="551"/>
      <c r="N135" s="531">
        <v>1</v>
      </c>
      <c r="O135" s="518">
        <v>1</v>
      </c>
      <c r="P135" s="532">
        <v>7425</v>
      </c>
    </row>
    <row r="136" spans="1:16" ht="61.5" customHeight="1" x14ac:dyDescent="0.2">
      <c r="A136" s="524" t="s">
        <v>4666</v>
      </c>
      <c r="B136" s="522" t="s">
        <v>817</v>
      </c>
      <c r="C136" s="517" t="s">
        <v>4667</v>
      </c>
      <c r="D136" s="519" t="s">
        <v>5054</v>
      </c>
      <c r="E136" s="542">
        <v>2970</v>
      </c>
      <c r="F136" s="531" t="s">
        <v>5055</v>
      </c>
      <c r="G136" s="519" t="s">
        <v>5056</v>
      </c>
      <c r="H136" s="520" t="s">
        <v>6751</v>
      </c>
      <c r="I136" s="517" t="s">
        <v>6751</v>
      </c>
      <c r="J136" s="548" t="s">
        <v>4672</v>
      </c>
      <c r="K136" s="545"/>
      <c r="L136" s="517"/>
      <c r="M136" s="551"/>
      <c r="N136" s="531">
        <v>1</v>
      </c>
      <c r="O136" s="518">
        <v>2</v>
      </c>
      <c r="P136" s="532">
        <v>5940</v>
      </c>
    </row>
    <row r="137" spans="1:16" ht="61.5" customHeight="1" x14ac:dyDescent="0.2">
      <c r="A137" s="524" t="s">
        <v>4666</v>
      </c>
      <c r="B137" s="522" t="s">
        <v>817</v>
      </c>
      <c r="C137" s="517" t="s">
        <v>4667</v>
      </c>
      <c r="D137" s="519" t="s">
        <v>5057</v>
      </c>
      <c r="E137" s="542">
        <v>5775</v>
      </c>
      <c r="F137" s="531" t="s">
        <v>5058</v>
      </c>
      <c r="G137" s="519" t="s">
        <v>5059</v>
      </c>
      <c r="H137" s="521" t="s">
        <v>4671</v>
      </c>
      <c r="I137" s="517" t="s">
        <v>4733</v>
      </c>
      <c r="J137" s="548" t="s">
        <v>4672</v>
      </c>
      <c r="K137" s="545"/>
      <c r="L137" s="517"/>
      <c r="M137" s="551"/>
      <c r="N137" s="531">
        <v>1</v>
      </c>
      <c r="O137" s="518">
        <v>2</v>
      </c>
      <c r="P137" s="532">
        <v>10725</v>
      </c>
    </row>
    <row r="138" spans="1:16" ht="61.5" customHeight="1" x14ac:dyDescent="0.2">
      <c r="A138" s="524" t="s">
        <v>4666</v>
      </c>
      <c r="B138" s="522" t="s">
        <v>817</v>
      </c>
      <c r="C138" s="517" t="s">
        <v>4667</v>
      </c>
      <c r="D138" s="519" t="s">
        <v>5060</v>
      </c>
      <c r="E138" s="542">
        <v>3400</v>
      </c>
      <c r="F138" s="531" t="s">
        <v>5061</v>
      </c>
      <c r="G138" s="519" t="s">
        <v>5062</v>
      </c>
      <c r="H138" s="520" t="s">
        <v>5039</v>
      </c>
      <c r="I138" s="517" t="s">
        <v>6732</v>
      </c>
      <c r="J138" s="548" t="s">
        <v>4672</v>
      </c>
      <c r="K138" s="545">
        <v>4</v>
      </c>
      <c r="L138" s="517">
        <v>13</v>
      </c>
      <c r="M138" s="551">
        <v>30600</v>
      </c>
      <c r="N138" s="531">
        <v>2</v>
      </c>
      <c r="O138" s="518">
        <v>8</v>
      </c>
      <c r="P138" s="532">
        <v>27200</v>
      </c>
    </row>
    <row r="139" spans="1:16" ht="61.5" customHeight="1" x14ac:dyDescent="0.2">
      <c r="A139" s="524" t="s">
        <v>4666</v>
      </c>
      <c r="B139" s="522" t="s">
        <v>817</v>
      </c>
      <c r="C139" s="517" t="s">
        <v>4667</v>
      </c>
      <c r="D139" s="519" t="s">
        <v>4847</v>
      </c>
      <c r="E139" s="542">
        <v>3000</v>
      </c>
      <c r="F139" s="531" t="s">
        <v>5063</v>
      </c>
      <c r="G139" s="519" t="s">
        <v>5064</v>
      </c>
      <c r="H139" s="520" t="s">
        <v>6741</v>
      </c>
      <c r="I139" s="517" t="s">
        <v>6741</v>
      </c>
      <c r="J139" s="548" t="s">
        <v>4831</v>
      </c>
      <c r="K139" s="545">
        <v>3</v>
      </c>
      <c r="L139" s="517">
        <v>11</v>
      </c>
      <c r="M139" s="551">
        <v>21000</v>
      </c>
      <c r="N139" s="531">
        <v>2</v>
      </c>
      <c r="O139" s="518">
        <v>3</v>
      </c>
      <c r="P139" s="532">
        <v>7064.5</v>
      </c>
    </row>
    <row r="140" spans="1:16" ht="61.5" customHeight="1" x14ac:dyDescent="0.2">
      <c r="A140" s="524" t="s">
        <v>4666</v>
      </c>
      <c r="B140" s="522" t="s">
        <v>817</v>
      </c>
      <c r="C140" s="517" t="s">
        <v>4667</v>
      </c>
      <c r="D140" s="519" t="s">
        <v>5065</v>
      </c>
      <c r="E140" s="542">
        <v>2000</v>
      </c>
      <c r="F140" s="531" t="s">
        <v>5066</v>
      </c>
      <c r="G140" s="519" t="s">
        <v>5067</v>
      </c>
      <c r="H140" s="520" t="s">
        <v>5039</v>
      </c>
      <c r="I140" s="517" t="s">
        <v>6732</v>
      </c>
      <c r="J140" s="548" t="s">
        <v>4672</v>
      </c>
      <c r="K140" s="545"/>
      <c r="L140" s="517"/>
      <c r="M140" s="551"/>
      <c r="N140" s="531">
        <v>2</v>
      </c>
      <c r="O140" s="518">
        <v>7</v>
      </c>
      <c r="P140" s="532">
        <v>13000</v>
      </c>
    </row>
    <row r="141" spans="1:16" ht="61.5" customHeight="1" x14ac:dyDescent="0.2">
      <c r="A141" s="524" t="s">
        <v>4666</v>
      </c>
      <c r="B141" s="522" t="s">
        <v>817</v>
      </c>
      <c r="C141" s="517" t="s">
        <v>4667</v>
      </c>
      <c r="D141" s="519" t="s">
        <v>5068</v>
      </c>
      <c r="E141" s="542">
        <v>5850</v>
      </c>
      <c r="F141" s="531" t="s">
        <v>5069</v>
      </c>
      <c r="G141" s="519" t="s">
        <v>5070</v>
      </c>
      <c r="H141" s="520" t="s">
        <v>6735</v>
      </c>
      <c r="I141" s="517" t="s">
        <v>6736</v>
      </c>
      <c r="J141" s="548" t="s">
        <v>4672</v>
      </c>
      <c r="K141" s="545"/>
      <c r="L141" s="517"/>
      <c r="M141" s="551"/>
      <c r="N141" s="531">
        <v>2</v>
      </c>
      <c r="O141" s="518">
        <v>2</v>
      </c>
      <c r="P141" s="532">
        <v>11700</v>
      </c>
    </row>
    <row r="142" spans="1:16" ht="61.5" customHeight="1" x14ac:dyDescent="0.2">
      <c r="A142" s="524" t="s">
        <v>4666</v>
      </c>
      <c r="B142" s="522" t="s">
        <v>817</v>
      </c>
      <c r="C142" s="517" t="s">
        <v>4667</v>
      </c>
      <c r="D142" s="519" t="s">
        <v>5071</v>
      </c>
      <c r="E142" s="542">
        <v>5000</v>
      </c>
      <c r="F142" s="531" t="s">
        <v>5072</v>
      </c>
      <c r="G142" s="519" t="s">
        <v>5073</v>
      </c>
      <c r="H142" s="521" t="s">
        <v>4671</v>
      </c>
      <c r="I142" s="517" t="s">
        <v>5631</v>
      </c>
      <c r="J142" s="548" t="s">
        <v>4831</v>
      </c>
      <c r="K142" s="545"/>
      <c r="L142" s="517"/>
      <c r="M142" s="551"/>
      <c r="N142" s="531">
        <v>1</v>
      </c>
      <c r="O142" s="518">
        <v>1</v>
      </c>
      <c r="P142" s="532">
        <v>5000</v>
      </c>
    </row>
    <row r="143" spans="1:16" ht="61.5" customHeight="1" x14ac:dyDescent="0.2">
      <c r="A143" s="524" t="s">
        <v>4666</v>
      </c>
      <c r="B143" s="522" t="s">
        <v>817</v>
      </c>
      <c r="C143" s="517" t="s">
        <v>4667</v>
      </c>
      <c r="D143" s="519" t="s">
        <v>4712</v>
      </c>
      <c r="E143" s="542">
        <v>8500</v>
      </c>
      <c r="F143" s="531" t="s">
        <v>5074</v>
      </c>
      <c r="G143" s="519" t="s">
        <v>5075</v>
      </c>
      <c r="H143" s="520" t="s">
        <v>4715</v>
      </c>
      <c r="I143" s="517" t="s">
        <v>4716</v>
      </c>
      <c r="J143" s="548" t="s">
        <v>4672</v>
      </c>
      <c r="K143" s="545"/>
      <c r="L143" s="517"/>
      <c r="M143" s="551"/>
      <c r="N143" s="531">
        <v>3</v>
      </c>
      <c r="O143" s="518">
        <v>4</v>
      </c>
      <c r="P143" s="532">
        <v>34000</v>
      </c>
    </row>
    <row r="144" spans="1:16" ht="61.5" customHeight="1" x14ac:dyDescent="0.2">
      <c r="A144" s="524" t="s">
        <v>4666</v>
      </c>
      <c r="B144" s="522" t="s">
        <v>817</v>
      </c>
      <c r="C144" s="517" t="s">
        <v>4667</v>
      </c>
      <c r="D144" s="519" t="s">
        <v>5076</v>
      </c>
      <c r="E144" s="542">
        <v>5000</v>
      </c>
      <c r="F144" s="531" t="s">
        <v>5077</v>
      </c>
      <c r="G144" s="519" t="s">
        <v>5078</v>
      </c>
      <c r="H144" s="521" t="s">
        <v>4671</v>
      </c>
      <c r="I144" s="517" t="s">
        <v>4733</v>
      </c>
      <c r="J144" s="548" t="s">
        <v>4672</v>
      </c>
      <c r="K144" s="545"/>
      <c r="L144" s="517"/>
      <c r="M144" s="551"/>
      <c r="N144" s="531">
        <v>4</v>
      </c>
      <c r="O144" s="518">
        <v>7</v>
      </c>
      <c r="P144" s="532">
        <v>22000</v>
      </c>
    </row>
    <row r="145" spans="1:16" ht="61.5" customHeight="1" x14ac:dyDescent="0.2">
      <c r="A145" s="524" t="s">
        <v>4666</v>
      </c>
      <c r="B145" s="522" t="s">
        <v>817</v>
      </c>
      <c r="C145" s="517" t="s">
        <v>4667</v>
      </c>
      <c r="D145" s="519" t="s">
        <v>5079</v>
      </c>
      <c r="E145" s="542">
        <v>9900</v>
      </c>
      <c r="F145" s="531" t="s">
        <v>5080</v>
      </c>
      <c r="G145" s="519" t="s">
        <v>5081</v>
      </c>
      <c r="H145" s="520" t="s">
        <v>4685</v>
      </c>
      <c r="I145" s="519" t="s">
        <v>6752</v>
      </c>
      <c r="J145" s="548" t="s">
        <v>4672</v>
      </c>
      <c r="K145" s="545"/>
      <c r="L145" s="517"/>
      <c r="M145" s="551"/>
      <c r="N145" s="531">
        <v>2</v>
      </c>
      <c r="O145" s="518">
        <v>1</v>
      </c>
      <c r="P145" s="532">
        <v>9900</v>
      </c>
    </row>
    <row r="146" spans="1:16" ht="61.5" customHeight="1" x14ac:dyDescent="0.2">
      <c r="A146" s="524" t="s">
        <v>4666</v>
      </c>
      <c r="B146" s="522" t="s">
        <v>817</v>
      </c>
      <c r="C146" s="517" t="s">
        <v>4667</v>
      </c>
      <c r="D146" s="519" t="s">
        <v>5082</v>
      </c>
      <c r="E146" s="542">
        <v>5500</v>
      </c>
      <c r="F146" s="531" t="s">
        <v>5083</v>
      </c>
      <c r="G146" s="519" t="s">
        <v>5084</v>
      </c>
      <c r="H146" s="521" t="s">
        <v>4671</v>
      </c>
      <c r="I146" s="517" t="s">
        <v>4733</v>
      </c>
      <c r="J146" s="548" t="s">
        <v>4672</v>
      </c>
      <c r="K146" s="545">
        <v>4</v>
      </c>
      <c r="L146" s="517">
        <v>10</v>
      </c>
      <c r="M146" s="551">
        <v>38500</v>
      </c>
      <c r="N146" s="531">
        <v>1</v>
      </c>
      <c r="O146" s="518">
        <v>1</v>
      </c>
      <c r="P146" s="532">
        <v>5500</v>
      </c>
    </row>
    <row r="147" spans="1:16" ht="61.5" customHeight="1" x14ac:dyDescent="0.2">
      <c r="A147" s="524" t="s">
        <v>4666</v>
      </c>
      <c r="B147" s="522" t="s">
        <v>817</v>
      </c>
      <c r="C147" s="517" t="s">
        <v>4667</v>
      </c>
      <c r="D147" s="519" t="s">
        <v>5085</v>
      </c>
      <c r="E147" s="542">
        <v>8500</v>
      </c>
      <c r="F147" s="531" t="s">
        <v>5086</v>
      </c>
      <c r="G147" s="519" t="s">
        <v>5087</v>
      </c>
      <c r="H147" s="521" t="s">
        <v>4671</v>
      </c>
      <c r="I147" s="517" t="s">
        <v>4733</v>
      </c>
      <c r="J147" s="548" t="s">
        <v>4672</v>
      </c>
      <c r="K147" s="545"/>
      <c r="L147" s="517"/>
      <c r="M147" s="551"/>
      <c r="N147" s="531">
        <v>1</v>
      </c>
      <c r="O147" s="518">
        <v>1</v>
      </c>
      <c r="P147" s="532">
        <v>8500</v>
      </c>
    </row>
    <row r="148" spans="1:16" ht="46.5" customHeight="1" x14ac:dyDescent="0.2">
      <c r="A148" s="524" t="s">
        <v>4666</v>
      </c>
      <c r="B148" s="522" t="s">
        <v>817</v>
      </c>
      <c r="C148" s="517" t="s">
        <v>4667</v>
      </c>
      <c r="D148" s="519" t="s">
        <v>5088</v>
      </c>
      <c r="E148" s="542">
        <v>4800</v>
      </c>
      <c r="F148" s="531" t="s">
        <v>5089</v>
      </c>
      <c r="G148" s="519" t="s">
        <v>5090</v>
      </c>
      <c r="H148" s="520" t="s">
        <v>4685</v>
      </c>
      <c r="I148" s="517" t="s">
        <v>4686</v>
      </c>
      <c r="J148" s="548" t="s">
        <v>4672</v>
      </c>
      <c r="K148" s="545"/>
      <c r="L148" s="517"/>
      <c r="M148" s="551"/>
      <c r="N148" s="531">
        <v>2</v>
      </c>
      <c r="O148" s="518">
        <v>9</v>
      </c>
      <c r="P148" s="532">
        <v>24000</v>
      </c>
    </row>
    <row r="149" spans="1:16" ht="46.5" customHeight="1" x14ac:dyDescent="0.2">
      <c r="A149" s="524" t="s">
        <v>4666</v>
      </c>
      <c r="B149" s="522" t="s">
        <v>817</v>
      </c>
      <c r="C149" s="517" t="s">
        <v>4667</v>
      </c>
      <c r="D149" s="519" t="s">
        <v>4847</v>
      </c>
      <c r="E149" s="542">
        <v>3400</v>
      </c>
      <c r="F149" s="531" t="s">
        <v>5091</v>
      </c>
      <c r="G149" s="519" t="s">
        <v>5092</v>
      </c>
      <c r="H149" s="520" t="s">
        <v>5093</v>
      </c>
      <c r="I149" s="517" t="s">
        <v>5093</v>
      </c>
      <c r="J149" s="548" t="s">
        <v>4831</v>
      </c>
      <c r="K149" s="545">
        <v>6</v>
      </c>
      <c r="L149" s="517">
        <v>9</v>
      </c>
      <c r="M149" s="551">
        <v>27200</v>
      </c>
      <c r="N149" s="531">
        <v>2</v>
      </c>
      <c r="O149" s="518">
        <v>2</v>
      </c>
      <c r="P149" s="532">
        <v>6800</v>
      </c>
    </row>
    <row r="150" spans="1:16" ht="46.5" customHeight="1" x14ac:dyDescent="0.2">
      <c r="A150" s="524" t="s">
        <v>4666</v>
      </c>
      <c r="B150" s="522" t="s">
        <v>817</v>
      </c>
      <c r="C150" s="517" t="s">
        <v>4667</v>
      </c>
      <c r="D150" s="519" t="s">
        <v>5094</v>
      </c>
      <c r="E150" s="542">
        <v>2625</v>
      </c>
      <c r="F150" s="531" t="s">
        <v>5095</v>
      </c>
      <c r="G150" s="519" t="s">
        <v>5096</v>
      </c>
      <c r="H150" s="520" t="s">
        <v>5093</v>
      </c>
      <c r="I150" s="517" t="s">
        <v>5093</v>
      </c>
      <c r="J150" s="548" t="s">
        <v>4831</v>
      </c>
      <c r="K150" s="545">
        <v>3</v>
      </c>
      <c r="L150" s="517">
        <v>6</v>
      </c>
      <c r="M150" s="551">
        <v>13330</v>
      </c>
      <c r="N150" s="531">
        <v>3</v>
      </c>
      <c r="O150" s="518">
        <v>7</v>
      </c>
      <c r="P150" s="532">
        <v>12750</v>
      </c>
    </row>
    <row r="151" spans="1:16" ht="46.5" customHeight="1" x14ac:dyDescent="0.2">
      <c r="A151" s="524" t="s">
        <v>4666</v>
      </c>
      <c r="B151" s="522" t="s">
        <v>817</v>
      </c>
      <c r="C151" s="517" t="s">
        <v>4667</v>
      </c>
      <c r="D151" s="519" t="s">
        <v>5097</v>
      </c>
      <c r="E151" s="542">
        <v>5775</v>
      </c>
      <c r="F151" s="531" t="s">
        <v>5098</v>
      </c>
      <c r="G151" s="519" t="s">
        <v>5099</v>
      </c>
      <c r="H151" s="520" t="s">
        <v>4685</v>
      </c>
      <c r="I151" s="517" t="s">
        <v>4686</v>
      </c>
      <c r="J151" s="548" t="s">
        <v>4672</v>
      </c>
      <c r="K151" s="545"/>
      <c r="L151" s="517"/>
      <c r="M151" s="551"/>
      <c r="N151" s="531">
        <v>1</v>
      </c>
      <c r="O151" s="518">
        <v>2</v>
      </c>
      <c r="P151" s="532">
        <v>10725</v>
      </c>
    </row>
    <row r="152" spans="1:16" ht="46.5" customHeight="1" x14ac:dyDescent="0.2">
      <c r="A152" s="524" t="s">
        <v>4666</v>
      </c>
      <c r="B152" s="522" t="s">
        <v>817</v>
      </c>
      <c r="C152" s="517" t="s">
        <v>4667</v>
      </c>
      <c r="D152" s="519" t="s">
        <v>5100</v>
      </c>
      <c r="E152" s="542">
        <v>3000</v>
      </c>
      <c r="F152" s="531" t="s">
        <v>5101</v>
      </c>
      <c r="G152" s="519" t="s">
        <v>5102</v>
      </c>
      <c r="H152" s="520" t="s">
        <v>5093</v>
      </c>
      <c r="I152" s="517" t="s">
        <v>5093</v>
      </c>
      <c r="J152" s="548" t="s">
        <v>4831</v>
      </c>
      <c r="K152" s="545"/>
      <c r="L152" s="517"/>
      <c r="M152" s="551"/>
      <c r="N152" s="531">
        <v>1</v>
      </c>
      <c r="O152" s="518">
        <v>4</v>
      </c>
      <c r="P152" s="532">
        <v>12000</v>
      </c>
    </row>
    <row r="153" spans="1:16" ht="46.5" customHeight="1" x14ac:dyDescent="0.2">
      <c r="A153" s="524" t="s">
        <v>4666</v>
      </c>
      <c r="B153" s="522" t="s">
        <v>817</v>
      </c>
      <c r="C153" s="517" t="s">
        <v>4667</v>
      </c>
      <c r="D153" s="519" t="s">
        <v>5103</v>
      </c>
      <c r="E153" s="542">
        <v>3000</v>
      </c>
      <c r="F153" s="531" t="s">
        <v>5104</v>
      </c>
      <c r="G153" s="519" t="s">
        <v>5105</v>
      </c>
      <c r="H153" s="520" t="s">
        <v>5093</v>
      </c>
      <c r="I153" s="517" t="s">
        <v>5093</v>
      </c>
      <c r="J153" s="548" t="s">
        <v>4831</v>
      </c>
      <c r="K153" s="545"/>
      <c r="L153" s="517"/>
      <c r="M153" s="551"/>
      <c r="N153" s="531">
        <v>2</v>
      </c>
      <c r="O153" s="518">
        <v>4</v>
      </c>
      <c r="P153" s="532">
        <v>12000</v>
      </c>
    </row>
    <row r="154" spans="1:16" ht="46.5" customHeight="1" x14ac:dyDescent="0.2">
      <c r="A154" s="524" t="s">
        <v>4666</v>
      </c>
      <c r="B154" s="522" t="s">
        <v>817</v>
      </c>
      <c r="C154" s="517" t="s">
        <v>4667</v>
      </c>
      <c r="D154" s="519" t="s">
        <v>5106</v>
      </c>
      <c r="E154" s="542">
        <v>6500</v>
      </c>
      <c r="F154" s="531" t="s">
        <v>5107</v>
      </c>
      <c r="G154" s="519" t="s">
        <v>5108</v>
      </c>
      <c r="H154" s="521" t="s">
        <v>4671</v>
      </c>
      <c r="I154" s="517" t="s">
        <v>4733</v>
      </c>
      <c r="J154" s="548" t="s">
        <v>4672</v>
      </c>
      <c r="K154" s="545"/>
      <c r="L154" s="517"/>
      <c r="M154" s="551"/>
      <c r="N154" s="531">
        <v>1</v>
      </c>
      <c r="O154" s="518">
        <v>1</v>
      </c>
      <c r="P154" s="532">
        <v>6500</v>
      </c>
    </row>
    <row r="155" spans="1:16" ht="46.5" customHeight="1" x14ac:dyDescent="0.2">
      <c r="A155" s="524" t="s">
        <v>4666</v>
      </c>
      <c r="B155" s="522" t="s">
        <v>817</v>
      </c>
      <c r="C155" s="517" t="s">
        <v>4667</v>
      </c>
      <c r="D155" s="519" t="s">
        <v>4923</v>
      </c>
      <c r="E155" s="542">
        <v>5850</v>
      </c>
      <c r="F155" s="531" t="s">
        <v>5109</v>
      </c>
      <c r="G155" s="519" t="s">
        <v>5110</v>
      </c>
      <c r="H155" s="521" t="s">
        <v>4671</v>
      </c>
      <c r="I155" s="517" t="s">
        <v>4733</v>
      </c>
      <c r="J155" s="548" t="s">
        <v>4672</v>
      </c>
      <c r="K155" s="545"/>
      <c r="L155" s="517"/>
      <c r="M155" s="551"/>
      <c r="N155" s="531">
        <v>1</v>
      </c>
      <c r="O155" s="518">
        <v>1</v>
      </c>
      <c r="P155" s="532">
        <v>5850</v>
      </c>
    </row>
    <row r="156" spans="1:16" ht="46.5" customHeight="1" x14ac:dyDescent="0.2">
      <c r="A156" s="524" t="s">
        <v>4666</v>
      </c>
      <c r="B156" s="522" t="s">
        <v>817</v>
      </c>
      <c r="C156" s="517" t="s">
        <v>4667</v>
      </c>
      <c r="D156" s="519" t="s">
        <v>5111</v>
      </c>
      <c r="E156" s="542">
        <v>7500</v>
      </c>
      <c r="F156" s="531" t="s">
        <v>5112</v>
      </c>
      <c r="G156" s="519" t="s">
        <v>5113</v>
      </c>
      <c r="H156" s="520" t="s">
        <v>4685</v>
      </c>
      <c r="I156" s="517" t="s">
        <v>4686</v>
      </c>
      <c r="J156" s="548" t="s">
        <v>4672</v>
      </c>
      <c r="K156" s="545"/>
      <c r="L156" s="517"/>
      <c r="M156" s="551"/>
      <c r="N156" s="531">
        <v>1</v>
      </c>
      <c r="O156" s="518">
        <v>3</v>
      </c>
      <c r="P156" s="532">
        <v>22500</v>
      </c>
    </row>
    <row r="157" spans="1:16" ht="46.5" customHeight="1" x14ac:dyDescent="0.2">
      <c r="A157" s="524" t="s">
        <v>4666</v>
      </c>
      <c r="B157" s="522" t="s">
        <v>817</v>
      </c>
      <c r="C157" s="517" t="s">
        <v>4667</v>
      </c>
      <c r="D157" s="519" t="s">
        <v>5114</v>
      </c>
      <c r="E157" s="542">
        <v>6500</v>
      </c>
      <c r="F157" s="531" t="s">
        <v>5115</v>
      </c>
      <c r="G157" s="519" t="s">
        <v>5116</v>
      </c>
      <c r="H157" s="521" t="s">
        <v>4671</v>
      </c>
      <c r="I157" s="517" t="s">
        <v>4733</v>
      </c>
      <c r="J157" s="548" t="s">
        <v>4672</v>
      </c>
      <c r="K157" s="545"/>
      <c r="L157" s="517"/>
      <c r="M157" s="551"/>
      <c r="N157" s="531">
        <v>1</v>
      </c>
      <c r="O157" s="518">
        <v>1</v>
      </c>
      <c r="P157" s="532">
        <v>6500</v>
      </c>
    </row>
    <row r="158" spans="1:16" ht="46.5" customHeight="1" x14ac:dyDescent="0.2">
      <c r="A158" s="524" t="s">
        <v>4666</v>
      </c>
      <c r="B158" s="522" t="s">
        <v>817</v>
      </c>
      <c r="C158" s="517" t="s">
        <v>4667</v>
      </c>
      <c r="D158" s="519" t="s">
        <v>5117</v>
      </c>
      <c r="E158" s="542">
        <v>2000</v>
      </c>
      <c r="F158" s="531" t="s">
        <v>5118</v>
      </c>
      <c r="G158" s="519" t="s">
        <v>5119</v>
      </c>
      <c r="H158" s="520" t="s">
        <v>5039</v>
      </c>
      <c r="I158" s="517" t="s">
        <v>6732</v>
      </c>
      <c r="J158" s="548" t="s">
        <v>4672</v>
      </c>
      <c r="K158" s="545"/>
      <c r="L158" s="517"/>
      <c r="M158" s="551"/>
      <c r="N158" s="531">
        <v>2</v>
      </c>
      <c r="O158" s="518">
        <v>7</v>
      </c>
      <c r="P158" s="532">
        <v>13000</v>
      </c>
    </row>
    <row r="159" spans="1:16" ht="61.5" customHeight="1" x14ac:dyDescent="0.2">
      <c r="A159" s="524" t="s">
        <v>4666</v>
      </c>
      <c r="B159" s="522" t="s">
        <v>817</v>
      </c>
      <c r="C159" s="517" t="s">
        <v>4667</v>
      </c>
      <c r="D159" s="519" t="s">
        <v>5120</v>
      </c>
      <c r="E159" s="542">
        <v>5500</v>
      </c>
      <c r="F159" s="531" t="s">
        <v>5121</v>
      </c>
      <c r="G159" s="519" t="s">
        <v>5122</v>
      </c>
      <c r="H159" s="520" t="s">
        <v>4685</v>
      </c>
      <c r="I159" s="517" t="s">
        <v>4686</v>
      </c>
      <c r="J159" s="548" t="s">
        <v>4672</v>
      </c>
      <c r="K159" s="545"/>
      <c r="L159" s="517"/>
      <c r="M159" s="551"/>
      <c r="N159" s="531">
        <v>1</v>
      </c>
      <c r="O159" s="518">
        <v>2</v>
      </c>
      <c r="P159" s="532">
        <v>11000</v>
      </c>
    </row>
    <row r="160" spans="1:16" ht="61.5" customHeight="1" x14ac:dyDescent="0.2">
      <c r="A160" s="524" t="s">
        <v>4666</v>
      </c>
      <c r="B160" s="522" t="s">
        <v>817</v>
      </c>
      <c r="C160" s="517" t="s">
        <v>4667</v>
      </c>
      <c r="D160" s="519" t="s">
        <v>5123</v>
      </c>
      <c r="E160" s="542">
        <v>6435</v>
      </c>
      <c r="F160" s="531" t="s">
        <v>1582</v>
      </c>
      <c r="G160" s="519" t="s">
        <v>5124</v>
      </c>
      <c r="H160" s="520" t="s">
        <v>4690</v>
      </c>
      <c r="I160" s="517" t="s">
        <v>4690</v>
      </c>
      <c r="J160" s="548" t="s">
        <v>4672</v>
      </c>
      <c r="K160" s="545"/>
      <c r="L160" s="517"/>
      <c r="M160" s="551"/>
      <c r="N160" s="531">
        <v>1</v>
      </c>
      <c r="O160" s="518">
        <v>1</v>
      </c>
      <c r="P160" s="532">
        <v>6435</v>
      </c>
    </row>
    <row r="161" spans="1:16" ht="61.5" customHeight="1" x14ac:dyDescent="0.2">
      <c r="A161" s="524" t="s">
        <v>4666</v>
      </c>
      <c r="B161" s="522" t="s">
        <v>817</v>
      </c>
      <c r="C161" s="517" t="s">
        <v>4667</v>
      </c>
      <c r="D161" s="519" t="s">
        <v>4712</v>
      </c>
      <c r="E161" s="542">
        <v>8500</v>
      </c>
      <c r="F161" s="531" t="s">
        <v>5125</v>
      </c>
      <c r="G161" s="519" t="s">
        <v>5126</v>
      </c>
      <c r="H161" s="520" t="s">
        <v>4715</v>
      </c>
      <c r="I161" s="517" t="s">
        <v>4716</v>
      </c>
      <c r="J161" s="548" t="s">
        <v>4672</v>
      </c>
      <c r="K161" s="545"/>
      <c r="L161" s="517"/>
      <c r="M161" s="551"/>
      <c r="N161" s="531">
        <v>1</v>
      </c>
      <c r="O161" s="518">
        <v>4</v>
      </c>
      <c r="P161" s="532">
        <v>34000</v>
      </c>
    </row>
    <row r="162" spans="1:16" ht="61.5" customHeight="1" x14ac:dyDescent="0.2">
      <c r="A162" s="524" t="s">
        <v>4666</v>
      </c>
      <c r="B162" s="522" t="s">
        <v>817</v>
      </c>
      <c r="C162" s="517" t="s">
        <v>4667</v>
      </c>
      <c r="D162" s="519" t="s">
        <v>5127</v>
      </c>
      <c r="E162" s="542">
        <v>3500</v>
      </c>
      <c r="F162" s="531" t="s">
        <v>5128</v>
      </c>
      <c r="G162" s="519" t="s">
        <v>5129</v>
      </c>
      <c r="H162" s="521" t="s">
        <v>4671</v>
      </c>
      <c r="I162" s="517" t="s">
        <v>5631</v>
      </c>
      <c r="J162" s="548" t="s">
        <v>4831</v>
      </c>
      <c r="K162" s="545"/>
      <c r="L162" s="517"/>
      <c r="M162" s="551"/>
      <c r="N162" s="531">
        <v>5</v>
      </c>
      <c r="O162" s="518">
        <v>10</v>
      </c>
      <c r="P162" s="532">
        <v>24465</v>
      </c>
    </row>
    <row r="163" spans="1:16" ht="61.5" customHeight="1" x14ac:dyDescent="0.2">
      <c r="A163" s="524" t="s">
        <v>4666</v>
      </c>
      <c r="B163" s="522" t="s">
        <v>817</v>
      </c>
      <c r="C163" s="517" t="s">
        <v>4667</v>
      </c>
      <c r="D163" s="519" t="s">
        <v>5130</v>
      </c>
      <c r="E163" s="542">
        <v>6825</v>
      </c>
      <c r="F163" s="531" t="s">
        <v>5131</v>
      </c>
      <c r="G163" s="519" t="s">
        <v>5132</v>
      </c>
      <c r="H163" s="520" t="s">
        <v>4685</v>
      </c>
      <c r="I163" s="517" t="s">
        <v>4686</v>
      </c>
      <c r="J163" s="548" t="s">
        <v>4672</v>
      </c>
      <c r="K163" s="545"/>
      <c r="L163" s="517"/>
      <c r="M163" s="551"/>
      <c r="N163" s="531">
        <v>5</v>
      </c>
      <c r="O163" s="518">
        <v>2</v>
      </c>
      <c r="P163" s="532">
        <v>6825</v>
      </c>
    </row>
    <row r="164" spans="1:16" ht="61.5" customHeight="1" x14ac:dyDescent="0.2">
      <c r="A164" s="524" t="s">
        <v>4666</v>
      </c>
      <c r="B164" s="522" t="s">
        <v>817</v>
      </c>
      <c r="C164" s="517" t="s">
        <v>4667</v>
      </c>
      <c r="D164" s="519" t="s">
        <v>5133</v>
      </c>
      <c r="E164" s="542">
        <v>6500</v>
      </c>
      <c r="F164" s="531" t="s">
        <v>5134</v>
      </c>
      <c r="G164" s="519" t="s">
        <v>5135</v>
      </c>
      <c r="H164" s="521" t="s">
        <v>4671</v>
      </c>
      <c r="I164" s="517" t="s">
        <v>4733</v>
      </c>
      <c r="J164" s="548" t="s">
        <v>4672</v>
      </c>
      <c r="K164" s="545"/>
      <c r="L164" s="517"/>
      <c r="M164" s="551"/>
      <c r="N164" s="531">
        <v>1</v>
      </c>
      <c r="O164" s="518">
        <v>1</v>
      </c>
      <c r="P164" s="532">
        <v>6500</v>
      </c>
    </row>
    <row r="165" spans="1:16" ht="61.5" customHeight="1" x14ac:dyDescent="0.2">
      <c r="A165" s="524" t="s">
        <v>4666</v>
      </c>
      <c r="B165" s="522" t="s">
        <v>817</v>
      </c>
      <c r="C165" s="517" t="s">
        <v>4667</v>
      </c>
      <c r="D165" s="519" t="s">
        <v>5136</v>
      </c>
      <c r="E165" s="542">
        <v>6000</v>
      </c>
      <c r="F165" s="531" t="s">
        <v>5137</v>
      </c>
      <c r="G165" s="519" t="s">
        <v>5138</v>
      </c>
      <c r="H165" s="520" t="s">
        <v>4715</v>
      </c>
      <c r="I165" s="517" t="s">
        <v>4716</v>
      </c>
      <c r="J165" s="548" t="s">
        <v>4672</v>
      </c>
      <c r="K165" s="545"/>
      <c r="L165" s="517"/>
      <c r="M165" s="551"/>
      <c r="N165" s="531">
        <v>1</v>
      </c>
      <c r="O165" s="518">
        <v>1</v>
      </c>
      <c r="P165" s="532">
        <v>6000</v>
      </c>
    </row>
    <row r="166" spans="1:16" ht="61.5" customHeight="1" x14ac:dyDescent="0.2">
      <c r="A166" s="524" t="s">
        <v>4666</v>
      </c>
      <c r="B166" s="522" t="s">
        <v>817</v>
      </c>
      <c r="C166" s="517" t="s">
        <v>4667</v>
      </c>
      <c r="D166" s="519" t="s">
        <v>6753</v>
      </c>
      <c r="E166" s="542">
        <v>5000</v>
      </c>
      <c r="F166" s="531" t="s">
        <v>5139</v>
      </c>
      <c r="G166" s="519" t="s">
        <v>5140</v>
      </c>
      <c r="H166" s="520" t="s">
        <v>4685</v>
      </c>
      <c r="I166" s="517" t="s">
        <v>4686</v>
      </c>
      <c r="J166" s="548" t="s">
        <v>4672</v>
      </c>
      <c r="K166" s="545"/>
      <c r="L166" s="517"/>
      <c r="M166" s="551"/>
      <c r="N166" s="531">
        <v>1</v>
      </c>
      <c r="O166" s="518"/>
      <c r="P166" s="532"/>
    </row>
    <row r="167" spans="1:16" ht="61.5" customHeight="1" x14ac:dyDescent="0.2">
      <c r="A167" s="524" t="s">
        <v>4666</v>
      </c>
      <c r="B167" s="522" t="s">
        <v>817</v>
      </c>
      <c r="C167" s="517" t="s">
        <v>4667</v>
      </c>
      <c r="D167" s="519" t="s">
        <v>5141</v>
      </c>
      <c r="E167" s="542">
        <v>4331.25</v>
      </c>
      <c r="F167" s="531" t="s">
        <v>5142</v>
      </c>
      <c r="G167" s="519" t="s">
        <v>5143</v>
      </c>
      <c r="H167" s="520" t="s">
        <v>4685</v>
      </c>
      <c r="I167" s="517" t="s">
        <v>4686</v>
      </c>
      <c r="J167" s="548" t="s">
        <v>4672</v>
      </c>
      <c r="K167" s="545"/>
      <c r="L167" s="517"/>
      <c r="M167" s="551"/>
      <c r="N167" s="531">
        <v>2</v>
      </c>
      <c r="O167" s="518">
        <v>3</v>
      </c>
      <c r="P167" s="532">
        <v>35831.25</v>
      </c>
    </row>
    <row r="168" spans="1:16" ht="61.5" customHeight="1" x14ac:dyDescent="0.2">
      <c r="A168" s="524" t="s">
        <v>4666</v>
      </c>
      <c r="B168" s="522" t="s">
        <v>817</v>
      </c>
      <c r="C168" s="517" t="s">
        <v>4667</v>
      </c>
      <c r="D168" s="519" t="s">
        <v>5144</v>
      </c>
      <c r="E168" s="542">
        <v>4455</v>
      </c>
      <c r="F168" s="531" t="s">
        <v>5145</v>
      </c>
      <c r="G168" s="519" t="s">
        <v>5146</v>
      </c>
      <c r="H168" s="520" t="s">
        <v>6754</v>
      </c>
      <c r="I168" s="517" t="s">
        <v>5241</v>
      </c>
      <c r="J168" s="548" t="s">
        <v>4672</v>
      </c>
      <c r="K168" s="545"/>
      <c r="L168" s="517"/>
      <c r="M168" s="551"/>
      <c r="N168" s="531">
        <v>1</v>
      </c>
      <c r="O168" s="518">
        <v>1</v>
      </c>
      <c r="P168" s="532">
        <v>4455</v>
      </c>
    </row>
    <row r="169" spans="1:16" ht="61.5" customHeight="1" x14ac:dyDescent="0.2">
      <c r="A169" s="524" t="s">
        <v>4666</v>
      </c>
      <c r="B169" s="522" t="s">
        <v>817</v>
      </c>
      <c r="C169" s="517" t="s">
        <v>4667</v>
      </c>
      <c r="D169" s="519" t="s">
        <v>5147</v>
      </c>
      <c r="E169" s="542">
        <v>4500</v>
      </c>
      <c r="F169" s="531" t="s">
        <v>5148</v>
      </c>
      <c r="G169" s="519" t="s">
        <v>5149</v>
      </c>
      <c r="H169" s="520" t="s">
        <v>4858</v>
      </c>
      <c r="I169" s="517" t="s">
        <v>4859</v>
      </c>
      <c r="J169" s="548" t="s">
        <v>4672</v>
      </c>
      <c r="K169" s="545"/>
      <c r="L169" s="517"/>
      <c r="M169" s="551"/>
      <c r="N169" s="531">
        <v>1</v>
      </c>
      <c r="O169" s="518">
        <v>1</v>
      </c>
      <c r="P169" s="532">
        <v>4500</v>
      </c>
    </row>
    <row r="170" spans="1:16" ht="61.5" customHeight="1" x14ac:dyDescent="0.2">
      <c r="A170" s="524" t="s">
        <v>4666</v>
      </c>
      <c r="B170" s="522" t="s">
        <v>817</v>
      </c>
      <c r="C170" s="517" t="s">
        <v>4667</v>
      </c>
      <c r="D170" s="519" t="s">
        <v>4668</v>
      </c>
      <c r="E170" s="542">
        <v>5850</v>
      </c>
      <c r="F170" s="531" t="s">
        <v>1635</v>
      </c>
      <c r="G170" s="519" t="s">
        <v>5150</v>
      </c>
      <c r="H170" s="521" t="s">
        <v>4671</v>
      </c>
      <c r="I170" s="517" t="s">
        <v>4733</v>
      </c>
      <c r="J170" s="548" t="s">
        <v>4672</v>
      </c>
      <c r="K170" s="545"/>
      <c r="L170" s="517"/>
      <c r="M170" s="551"/>
      <c r="N170" s="531">
        <v>1</v>
      </c>
      <c r="O170" s="518">
        <v>1</v>
      </c>
      <c r="P170" s="532">
        <v>5850</v>
      </c>
    </row>
    <row r="171" spans="1:16" ht="61.5" customHeight="1" x14ac:dyDescent="0.2">
      <c r="A171" s="524" t="s">
        <v>4666</v>
      </c>
      <c r="B171" s="522" t="s">
        <v>817</v>
      </c>
      <c r="C171" s="517" t="s">
        <v>4667</v>
      </c>
      <c r="D171" s="519" t="s">
        <v>5151</v>
      </c>
      <c r="E171" s="542">
        <v>6000</v>
      </c>
      <c r="F171" s="531" t="s">
        <v>5152</v>
      </c>
      <c r="G171" s="519" t="s">
        <v>5153</v>
      </c>
      <c r="H171" s="520" t="s">
        <v>6755</v>
      </c>
      <c r="I171" s="517" t="s">
        <v>6745</v>
      </c>
      <c r="J171" s="548" t="s">
        <v>4672</v>
      </c>
      <c r="K171" s="545"/>
      <c r="L171" s="517"/>
      <c r="M171" s="551"/>
      <c r="N171" s="531">
        <v>1</v>
      </c>
      <c r="O171" s="518">
        <v>2</v>
      </c>
      <c r="P171" s="532">
        <v>12000</v>
      </c>
    </row>
    <row r="172" spans="1:16" ht="61.5" customHeight="1" x14ac:dyDescent="0.2">
      <c r="A172" s="524" t="s">
        <v>4666</v>
      </c>
      <c r="B172" s="522" t="s">
        <v>817</v>
      </c>
      <c r="C172" s="517" t="s">
        <v>4667</v>
      </c>
      <c r="D172" s="519" t="s">
        <v>5154</v>
      </c>
      <c r="E172" s="542">
        <v>2228</v>
      </c>
      <c r="F172" s="531" t="s">
        <v>5155</v>
      </c>
      <c r="G172" s="519" t="s">
        <v>5156</v>
      </c>
      <c r="H172" s="520" t="s">
        <v>4690</v>
      </c>
      <c r="I172" s="517" t="s">
        <v>4690</v>
      </c>
      <c r="J172" s="548" t="s">
        <v>4672</v>
      </c>
      <c r="K172" s="545">
        <v>1</v>
      </c>
      <c r="L172" s="517">
        <v>2</v>
      </c>
      <c r="M172" s="551">
        <v>14850</v>
      </c>
      <c r="N172" s="531">
        <v>5</v>
      </c>
      <c r="O172" s="518">
        <v>4</v>
      </c>
      <c r="P172" s="532">
        <v>9653</v>
      </c>
    </row>
    <row r="173" spans="1:16" ht="61.5" customHeight="1" x14ac:dyDescent="0.2">
      <c r="A173" s="524" t="s">
        <v>4666</v>
      </c>
      <c r="B173" s="522" t="s">
        <v>817</v>
      </c>
      <c r="C173" s="517" t="s">
        <v>4667</v>
      </c>
      <c r="D173" s="627" t="s">
        <v>6820</v>
      </c>
      <c r="E173" s="542">
        <v>5610</v>
      </c>
      <c r="F173" s="531" t="s">
        <v>5158</v>
      </c>
      <c r="G173" s="519" t="s">
        <v>5159</v>
      </c>
      <c r="H173" s="520" t="s">
        <v>5160</v>
      </c>
      <c r="I173" s="517" t="s">
        <v>6743</v>
      </c>
      <c r="J173" s="548" t="s">
        <v>4831</v>
      </c>
      <c r="K173" s="545">
        <v>4</v>
      </c>
      <c r="L173" s="517">
        <v>12</v>
      </c>
      <c r="M173" s="551">
        <v>36000</v>
      </c>
      <c r="N173" s="531">
        <v>5</v>
      </c>
      <c r="O173" s="518">
        <v>10</v>
      </c>
      <c r="P173" s="532">
        <v>44220</v>
      </c>
    </row>
    <row r="174" spans="1:16" ht="61.5" customHeight="1" x14ac:dyDescent="0.2">
      <c r="A174" s="524" t="s">
        <v>4666</v>
      </c>
      <c r="B174" s="522" t="s">
        <v>817</v>
      </c>
      <c r="C174" s="517" t="s">
        <v>4667</v>
      </c>
      <c r="D174" s="519" t="s">
        <v>5161</v>
      </c>
      <c r="E174" s="542">
        <v>5000</v>
      </c>
      <c r="F174" s="531" t="s">
        <v>5162</v>
      </c>
      <c r="G174" s="519" t="s">
        <v>5163</v>
      </c>
      <c r="H174" s="521" t="s">
        <v>4671</v>
      </c>
      <c r="I174" s="517" t="s">
        <v>4733</v>
      </c>
      <c r="J174" s="548" t="s">
        <v>4672</v>
      </c>
      <c r="K174" s="545"/>
      <c r="L174" s="517"/>
      <c r="M174" s="551"/>
      <c r="N174" s="531">
        <v>1</v>
      </c>
      <c r="O174" s="518">
        <v>1</v>
      </c>
      <c r="P174" s="532">
        <v>5000</v>
      </c>
    </row>
    <row r="175" spans="1:16" ht="61.5" customHeight="1" x14ac:dyDescent="0.2">
      <c r="A175" s="524" t="s">
        <v>4666</v>
      </c>
      <c r="B175" s="522" t="s">
        <v>817</v>
      </c>
      <c r="C175" s="517" t="s">
        <v>4667</v>
      </c>
      <c r="D175" s="519" t="s">
        <v>6756</v>
      </c>
      <c r="E175" s="542">
        <v>4000</v>
      </c>
      <c r="F175" s="531" t="s">
        <v>5164</v>
      </c>
      <c r="G175" s="519" t="s">
        <v>5165</v>
      </c>
      <c r="H175" s="520" t="s">
        <v>4685</v>
      </c>
      <c r="I175" s="517" t="s">
        <v>4686</v>
      </c>
      <c r="J175" s="548" t="s">
        <v>4672</v>
      </c>
      <c r="K175" s="545"/>
      <c r="L175" s="517"/>
      <c r="M175" s="551"/>
      <c r="N175" s="531">
        <v>1</v>
      </c>
      <c r="O175" s="518"/>
      <c r="P175" s="532"/>
    </row>
    <row r="176" spans="1:16" ht="61.5" customHeight="1" x14ac:dyDescent="0.2">
      <c r="A176" s="524" t="s">
        <v>4666</v>
      </c>
      <c r="B176" s="522" t="s">
        <v>817</v>
      </c>
      <c r="C176" s="517" t="s">
        <v>4667</v>
      </c>
      <c r="D176" s="519" t="s">
        <v>5166</v>
      </c>
      <c r="E176" s="542">
        <v>2800</v>
      </c>
      <c r="F176" s="531" t="s">
        <v>5167</v>
      </c>
      <c r="G176" s="519" t="s">
        <v>5168</v>
      </c>
      <c r="H176" s="520" t="s">
        <v>5160</v>
      </c>
      <c r="I176" s="517" t="s">
        <v>6732</v>
      </c>
      <c r="J176" s="548" t="s">
        <v>4831</v>
      </c>
      <c r="K176" s="545">
        <v>2</v>
      </c>
      <c r="L176" s="517">
        <v>4</v>
      </c>
      <c r="M176" s="551">
        <v>8000</v>
      </c>
      <c r="N176" s="531">
        <v>1</v>
      </c>
      <c r="O176" s="518"/>
      <c r="P176" s="532"/>
    </row>
    <row r="177" spans="1:16" ht="61.5" customHeight="1" x14ac:dyDescent="0.2">
      <c r="A177" s="524" t="s">
        <v>4666</v>
      </c>
      <c r="B177" s="522" t="s">
        <v>817</v>
      </c>
      <c r="C177" s="517" t="s">
        <v>4667</v>
      </c>
      <c r="D177" s="519" t="s">
        <v>5169</v>
      </c>
      <c r="E177" s="542">
        <v>11760</v>
      </c>
      <c r="F177" s="531" t="s">
        <v>5170</v>
      </c>
      <c r="G177" s="519" t="s">
        <v>5171</v>
      </c>
      <c r="H177" s="520" t="s">
        <v>4685</v>
      </c>
      <c r="I177" s="517" t="s">
        <v>4686</v>
      </c>
      <c r="J177" s="548" t="s">
        <v>4672</v>
      </c>
      <c r="K177" s="545"/>
      <c r="L177" s="517"/>
      <c r="M177" s="551"/>
      <c r="N177" s="531">
        <v>3</v>
      </c>
      <c r="O177" s="518">
        <v>6</v>
      </c>
      <c r="P177" s="532">
        <v>26208</v>
      </c>
    </row>
    <row r="178" spans="1:16" ht="61.5" customHeight="1" x14ac:dyDescent="0.2">
      <c r="A178" s="524" t="s">
        <v>4666</v>
      </c>
      <c r="B178" s="522" t="s">
        <v>817</v>
      </c>
      <c r="C178" s="517" t="s">
        <v>4667</v>
      </c>
      <c r="D178" s="519" t="s">
        <v>5172</v>
      </c>
      <c r="E178" s="542">
        <v>2500</v>
      </c>
      <c r="F178" s="531" t="s">
        <v>5173</v>
      </c>
      <c r="G178" s="519" t="s">
        <v>5174</v>
      </c>
      <c r="H178" s="520" t="s">
        <v>5093</v>
      </c>
      <c r="I178" s="517" t="s">
        <v>5093</v>
      </c>
      <c r="J178" s="548" t="s">
        <v>4831</v>
      </c>
      <c r="K178" s="545">
        <v>3</v>
      </c>
      <c r="L178" s="517">
        <v>6</v>
      </c>
      <c r="M178" s="551">
        <v>15000</v>
      </c>
      <c r="N178" s="531">
        <v>5</v>
      </c>
      <c r="O178" s="518">
        <v>9</v>
      </c>
      <c r="P178" s="532">
        <v>15000</v>
      </c>
    </row>
    <row r="179" spans="1:16" ht="61.5" customHeight="1" x14ac:dyDescent="0.2">
      <c r="A179" s="524" t="s">
        <v>4666</v>
      </c>
      <c r="B179" s="522" t="s">
        <v>817</v>
      </c>
      <c r="C179" s="517" t="s">
        <v>4667</v>
      </c>
      <c r="D179" s="519" t="s">
        <v>5175</v>
      </c>
      <c r="E179" s="542">
        <v>4320</v>
      </c>
      <c r="F179" s="531" t="s">
        <v>5176</v>
      </c>
      <c r="G179" s="519" t="s">
        <v>5177</v>
      </c>
      <c r="H179" s="520" t="s">
        <v>4755</v>
      </c>
      <c r="I179" s="517" t="s">
        <v>4756</v>
      </c>
      <c r="J179" s="548" t="s">
        <v>4672</v>
      </c>
      <c r="K179" s="545"/>
      <c r="L179" s="517"/>
      <c r="M179" s="551"/>
      <c r="N179" s="531">
        <v>1</v>
      </c>
      <c r="O179" s="518">
        <v>2</v>
      </c>
      <c r="P179" s="532">
        <v>8640</v>
      </c>
    </row>
    <row r="180" spans="1:16" ht="61.5" customHeight="1" x14ac:dyDescent="0.2">
      <c r="A180" s="524" t="s">
        <v>4666</v>
      </c>
      <c r="B180" s="522" t="s">
        <v>817</v>
      </c>
      <c r="C180" s="517" t="s">
        <v>4667</v>
      </c>
      <c r="D180" s="519" t="s">
        <v>5178</v>
      </c>
      <c r="E180" s="542">
        <v>11345.4</v>
      </c>
      <c r="F180" s="531" t="s">
        <v>5179</v>
      </c>
      <c r="G180" s="519" t="s">
        <v>5180</v>
      </c>
      <c r="H180" s="520" t="s">
        <v>4685</v>
      </c>
      <c r="I180" s="517" t="s">
        <v>4686</v>
      </c>
      <c r="J180" s="548" t="s">
        <v>4672</v>
      </c>
      <c r="K180" s="545"/>
      <c r="L180" s="517"/>
      <c r="M180" s="551"/>
      <c r="N180" s="531">
        <v>1</v>
      </c>
      <c r="O180" s="518">
        <v>2</v>
      </c>
      <c r="P180" s="532">
        <v>22690.799999999999</v>
      </c>
    </row>
    <row r="181" spans="1:16" ht="61.5" customHeight="1" x14ac:dyDescent="0.2">
      <c r="A181" s="524" t="s">
        <v>4666</v>
      </c>
      <c r="B181" s="522" t="s">
        <v>817</v>
      </c>
      <c r="C181" s="517" t="s">
        <v>4667</v>
      </c>
      <c r="D181" s="519" t="s">
        <v>5181</v>
      </c>
      <c r="E181" s="542">
        <v>3000</v>
      </c>
      <c r="F181" s="531" t="s">
        <v>5182</v>
      </c>
      <c r="G181" s="519" t="s">
        <v>5183</v>
      </c>
      <c r="H181" s="520" t="s">
        <v>6757</v>
      </c>
      <c r="I181" s="517" t="s">
        <v>6821</v>
      </c>
      <c r="J181" s="548" t="s">
        <v>4831</v>
      </c>
      <c r="K181" s="545"/>
      <c r="L181" s="517"/>
      <c r="M181" s="551"/>
      <c r="N181" s="531">
        <v>3</v>
      </c>
      <c r="O181" s="518">
        <v>4</v>
      </c>
      <c r="P181" s="532">
        <v>12000</v>
      </c>
    </row>
    <row r="182" spans="1:16" ht="61.5" customHeight="1" x14ac:dyDescent="0.2">
      <c r="A182" s="524" t="s">
        <v>4666</v>
      </c>
      <c r="B182" s="522" t="s">
        <v>817</v>
      </c>
      <c r="C182" s="517" t="s">
        <v>4667</v>
      </c>
      <c r="D182" s="519" t="s">
        <v>5184</v>
      </c>
      <c r="E182" s="542">
        <v>2900</v>
      </c>
      <c r="F182" s="531" t="s">
        <v>5185</v>
      </c>
      <c r="G182" s="519" t="s">
        <v>5186</v>
      </c>
      <c r="H182" s="521" t="s">
        <v>4671</v>
      </c>
      <c r="I182" s="517" t="s">
        <v>6732</v>
      </c>
      <c r="J182" s="548" t="s">
        <v>4672</v>
      </c>
      <c r="K182" s="545">
        <v>3</v>
      </c>
      <c r="L182" s="517">
        <v>6</v>
      </c>
      <c r="M182" s="551">
        <v>15460</v>
      </c>
      <c r="N182" s="531">
        <v>2</v>
      </c>
      <c r="O182" s="518">
        <v>5</v>
      </c>
      <c r="P182" s="532">
        <v>8700</v>
      </c>
    </row>
    <row r="183" spans="1:16" ht="61.5" customHeight="1" x14ac:dyDescent="0.2">
      <c r="A183" s="524" t="s">
        <v>4666</v>
      </c>
      <c r="B183" s="522" t="s">
        <v>817</v>
      </c>
      <c r="C183" s="517" t="s">
        <v>4667</v>
      </c>
      <c r="D183" s="519" t="s">
        <v>5187</v>
      </c>
      <c r="E183" s="542">
        <v>6000</v>
      </c>
      <c r="F183" s="531" t="s">
        <v>5188</v>
      </c>
      <c r="G183" s="519" t="s">
        <v>5189</v>
      </c>
      <c r="H183" s="520" t="s">
        <v>4843</v>
      </c>
      <c r="I183" s="517" t="s">
        <v>5190</v>
      </c>
      <c r="J183" s="548" t="s">
        <v>4672</v>
      </c>
      <c r="K183" s="545">
        <v>5</v>
      </c>
      <c r="L183" s="517">
        <v>7</v>
      </c>
      <c r="M183" s="551">
        <v>42000</v>
      </c>
      <c r="N183" s="531">
        <v>3</v>
      </c>
      <c r="O183" s="518">
        <v>4</v>
      </c>
      <c r="P183" s="532">
        <v>24000</v>
      </c>
    </row>
    <row r="184" spans="1:16" ht="61.5" customHeight="1" x14ac:dyDescent="0.2">
      <c r="A184" s="524" t="s">
        <v>4666</v>
      </c>
      <c r="B184" s="522" t="s">
        <v>817</v>
      </c>
      <c r="C184" s="517" t="s">
        <v>4667</v>
      </c>
      <c r="D184" s="519" t="s">
        <v>5191</v>
      </c>
      <c r="E184" s="542">
        <v>4500</v>
      </c>
      <c r="F184" s="531" t="s">
        <v>5192</v>
      </c>
      <c r="G184" s="519" t="s">
        <v>5193</v>
      </c>
      <c r="H184" s="520" t="s">
        <v>4858</v>
      </c>
      <c r="I184" s="517" t="s">
        <v>4859</v>
      </c>
      <c r="J184" s="548" t="s">
        <v>4672</v>
      </c>
      <c r="K184" s="545"/>
      <c r="L184" s="517"/>
      <c r="M184" s="551"/>
      <c r="N184" s="531">
        <v>1</v>
      </c>
      <c r="O184" s="518">
        <v>1</v>
      </c>
      <c r="P184" s="532">
        <v>4500</v>
      </c>
    </row>
    <row r="185" spans="1:16" ht="61.5" customHeight="1" x14ac:dyDescent="0.2">
      <c r="A185" s="524" t="s">
        <v>4666</v>
      </c>
      <c r="B185" s="522" t="s">
        <v>817</v>
      </c>
      <c r="C185" s="517" t="s">
        <v>4667</v>
      </c>
      <c r="D185" s="519" t="s">
        <v>5194</v>
      </c>
      <c r="E185" s="542">
        <v>5000</v>
      </c>
      <c r="F185" s="531" t="s">
        <v>5195</v>
      </c>
      <c r="G185" s="519" t="s">
        <v>5196</v>
      </c>
      <c r="H185" s="520" t="s">
        <v>4685</v>
      </c>
      <c r="I185" s="517" t="s">
        <v>4686</v>
      </c>
      <c r="J185" s="548" t="s">
        <v>4672</v>
      </c>
      <c r="K185" s="545"/>
      <c r="L185" s="517"/>
      <c r="M185" s="551"/>
      <c r="N185" s="531">
        <v>1</v>
      </c>
      <c r="O185" s="518">
        <v>1</v>
      </c>
      <c r="P185" s="532">
        <v>5000</v>
      </c>
    </row>
    <row r="186" spans="1:16" ht="61.5" customHeight="1" x14ac:dyDescent="0.2">
      <c r="A186" s="524" t="s">
        <v>4666</v>
      </c>
      <c r="B186" s="522" t="s">
        <v>817</v>
      </c>
      <c r="C186" s="517" t="s">
        <v>4667</v>
      </c>
      <c r="D186" s="519" t="s">
        <v>5197</v>
      </c>
      <c r="E186" s="542">
        <v>6500</v>
      </c>
      <c r="F186" s="531" t="s">
        <v>5198</v>
      </c>
      <c r="G186" s="519" t="s">
        <v>5199</v>
      </c>
      <c r="H186" s="520" t="s">
        <v>6730</v>
      </c>
      <c r="I186" s="517" t="s">
        <v>5667</v>
      </c>
      <c r="J186" s="548" t="s">
        <v>4672</v>
      </c>
      <c r="K186" s="545"/>
      <c r="L186" s="517"/>
      <c r="M186" s="551"/>
      <c r="N186" s="531">
        <v>1</v>
      </c>
      <c r="O186" s="518">
        <v>1</v>
      </c>
      <c r="P186" s="532">
        <v>6500</v>
      </c>
    </row>
    <row r="187" spans="1:16" ht="61.5" customHeight="1" x14ac:dyDescent="0.2">
      <c r="A187" s="524" t="s">
        <v>4666</v>
      </c>
      <c r="B187" s="522" t="s">
        <v>817</v>
      </c>
      <c r="C187" s="517" t="s">
        <v>4667</v>
      </c>
      <c r="D187" s="519" t="s">
        <v>5200</v>
      </c>
      <c r="E187" s="542">
        <v>5850</v>
      </c>
      <c r="F187" s="531" t="s">
        <v>5201</v>
      </c>
      <c r="G187" s="519" t="s">
        <v>5202</v>
      </c>
      <c r="H187" s="520" t="s">
        <v>6735</v>
      </c>
      <c r="I187" s="517" t="s">
        <v>6736</v>
      </c>
      <c r="J187" s="548" t="s">
        <v>4672</v>
      </c>
      <c r="K187" s="545"/>
      <c r="L187" s="517"/>
      <c r="M187" s="551"/>
      <c r="N187" s="531">
        <v>1</v>
      </c>
      <c r="O187" s="518">
        <v>2</v>
      </c>
      <c r="P187" s="532">
        <v>11700</v>
      </c>
    </row>
    <row r="188" spans="1:16" ht="61.5" customHeight="1" x14ac:dyDescent="0.2">
      <c r="A188" s="524" t="s">
        <v>4666</v>
      </c>
      <c r="B188" s="522" t="s">
        <v>817</v>
      </c>
      <c r="C188" s="517" t="s">
        <v>4667</v>
      </c>
      <c r="D188" s="519" t="s">
        <v>5203</v>
      </c>
      <c r="E188" s="542">
        <v>6500</v>
      </c>
      <c r="F188" s="531" t="s">
        <v>5204</v>
      </c>
      <c r="G188" s="519" t="s">
        <v>5205</v>
      </c>
      <c r="H188" s="520" t="s">
        <v>6758</v>
      </c>
      <c r="I188" s="517" t="s">
        <v>6747</v>
      </c>
      <c r="J188" s="548" t="s">
        <v>4672</v>
      </c>
      <c r="K188" s="545"/>
      <c r="L188" s="517"/>
      <c r="M188" s="551"/>
      <c r="N188" s="531">
        <v>1</v>
      </c>
      <c r="O188" s="518"/>
      <c r="P188" s="532"/>
    </row>
    <row r="189" spans="1:16" ht="61.5" customHeight="1" x14ac:dyDescent="0.2">
      <c r="A189" s="524" t="s">
        <v>4666</v>
      </c>
      <c r="B189" s="522" t="s">
        <v>817</v>
      </c>
      <c r="C189" s="517" t="s">
        <v>4667</v>
      </c>
      <c r="D189" s="519" t="s">
        <v>5206</v>
      </c>
      <c r="E189" s="542">
        <v>3500</v>
      </c>
      <c r="F189" s="531" t="s">
        <v>5207</v>
      </c>
      <c r="G189" s="519" t="s">
        <v>5208</v>
      </c>
      <c r="H189" s="520" t="s">
        <v>5160</v>
      </c>
      <c r="I189" s="517" t="s">
        <v>6732</v>
      </c>
      <c r="J189" s="548" t="s">
        <v>4831</v>
      </c>
      <c r="K189" s="545"/>
      <c r="L189" s="517"/>
      <c r="M189" s="551"/>
      <c r="N189" s="531">
        <v>1</v>
      </c>
      <c r="O189" s="518">
        <v>3</v>
      </c>
      <c r="P189" s="532">
        <v>10500</v>
      </c>
    </row>
    <row r="190" spans="1:16" ht="61.5" customHeight="1" x14ac:dyDescent="0.2">
      <c r="A190" s="524" t="s">
        <v>4666</v>
      </c>
      <c r="B190" s="522" t="s">
        <v>817</v>
      </c>
      <c r="C190" s="517" t="s">
        <v>4667</v>
      </c>
      <c r="D190" s="519" t="s">
        <v>5209</v>
      </c>
      <c r="E190" s="542">
        <v>6500</v>
      </c>
      <c r="F190" s="531" t="s">
        <v>5210</v>
      </c>
      <c r="G190" s="519" t="s">
        <v>5211</v>
      </c>
      <c r="H190" s="520" t="s">
        <v>4685</v>
      </c>
      <c r="I190" s="517" t="s">
        <v>4686</v>
      </c>
      <c r="J190" s="548" t="s">
        <v>4672</v>
      </c>
      <c r="K190" s="545">
        <v>2</v>
      </c>
      <c r="L190" s="517">
        <v>5</v>
      </c>
      <c r="M190" s="551">
        <v>32500</v>
      </c>
      <c r="N190" s="531">
        <v>1</v>
      </c>
      <c r="O190" s="518">
        <v>2</v>
      </c>
      <c r="P190" s="532">
        <v>13000</v>
      </c>
    </row>
    <row r="191" spans="1:16" ht="61.5" customHeight="1" x14ac:dyDescent="0.2">
      <c r="A191" s="524" t="s">
        <v>4666</v>
      </c>
      <c r="B191" s="522" t="s">
        <v>817</v>
      </c>
      <c r="C191" s="517" t="s">
        <v>4667</v>
      </c>
      <c r="D191" s="519" t="s">
        <v>5212</v>
      </c>
      <c r="E191" s="542">
        <v>6500</v>
      </c>
      <c r="F191" s="531" t="s">
        <v>5213</v>
      </c>
      <c r="G191" s="519" t="s">
        <v>5214</v>
      </c>
      <c r="H191" s="520" t="s">
        <v>4685</v>
      </c>
      <c r="I191" s="517" t="s">
        <v>4686</v>
      </c>
      <c r="J191" s="548" t="s">
        <v>4672</v>
      </c>
      <c r="K191" s="545"/>
      <c r="L191" s="517"/>
      <c r="M191" s="551"/>
      <c r="N191" s="531">
        <v>1</v>
      </c>
      <c r="O191" s="518">
        <v>1</v>
      </c>
      <c r="P191" s="532">
        <v>6500</v>
      </c>
    </row>
    <row r="192" spans="1:16" ht="61.5" customHeight="1" x14ac:dyDescent="0.2">
      <c r="A192" s="524" t="s">
        <v>4666</v>
      </c>
      <c r="B192" s="522" t="s">
        <v>817</v>
      </c>
      <c r="C192" s="517" t="s">
        <v>4667</v>
      </c>
      <c r="D192" s="519" t="s">
        <v>5215</v>
      </c>
      <c r="E192" s="542">
        <v>6000</v>
      </c>
      <c r="F192" s="531" t="s">
        <v>5216</v>
      </c>
      <c r="G192" s="519" t="s">
        <v>5217</v>
      </c>
      <c r="H192" s="520" t="s">
        <v>4715</v>
      </c>
      <c r="I192" s="517" t="s">
        <v>4716</v>
      </c>
      <c r="J192" s="548" t="s">
        <v>4672</v>
      </c>
      <c r="K192" s="545"/>
      <c r="L192" s="517"/>
      <c r="M192" s="551"/>
      <c r="N192" s="531">
        <v>1</v>
      </c>
      <c r="O192" s="518">
        <v>2</v>
      </c>
      <c r="P192" s="532">
        <v>12000</v>
      </c>
    </row>
    <row r="193" spans="1:16" ht="61.5" customHeight="1" x14ac:dyDescent="0.2">
      <c r="A193" s="524" t="s">
        <v>4666</v>
      </c>
      <c r="B193" s="522" t="s">
        <v>817</v>
      </c>
      <c r="C193" s="517" t="s">
        <v>4667</v>
      </c>
      <c r="D193" s="519" t="s">
        <v>5218</v>
      </c>
      <c r="E193" s="542">
        <v>6435</v>
      </c>
      <c r="F193" s="531" t="s">
        <v>1724</v>
      </c>
      <c r="G193" s="519" t="s">
        <v>5219</v>
      </c>
      <c r="H193" s="520" t="s">
        <v>4690</v>
      </c>
      <c r="I193" s="517" t="s">
        <v>4690</v>
      </c>
      <c r="J193" s="548" t="s">
        <v>4672</v>
      </c>
      <c r="K193" s="545"/>
      <c r="L193" s="517"/>
      <c r="M193" s="551"/>
      <c r="N193" s="531">
        <v>1</v>
      </c>
      <c r="O193" s="518">
        <v>1</v>
      </c>
      <c r="P193" s="532">
        <v>6435</v>
      </c>
    </row>
    <row r="194" spans="1:16" ht="61.5" customHeight="1" x14ac:dyDescent="0.2">
      <c r="A194" s="524" t="s">
        <v>4666</v>
      </c>
      <c r="B194" s="522" t="s">
        <v>817</v>
      </c>
      <c r="C194" s="517" t="s">
        <v>4667</v>
      </c>
      <c r="D194" s="519" t="s">
        <v>5220</v>
      </c>
      <c r="E194" s="542">
        <v>3780</v>
      </c>
      <c r="F194" s="531" t="s">
        <v>5221</v>
      </c>
      <c r="G194" s="519" t="s">
        <v>5222</v>
      </c>
      <c r="H194" s="520" t="s">
        <v>4755</v>
      </c>
      <c r="I194" s="517" t="s">
        <v>4756</v>
      </c>
      <c r="J194" s="548" t="s">
        <v>4672</v>
      </c>
      <c r="K194" s="545">
        <v>4</v>
      </c>
      <c r="L194" s="517">
        <v>11</v>
      </c>
      <c r="M194" s="551">
        <v>28000</v>
      </c>
      <c r="N194" s="531">
        <v>2</v>
      </c>
      <c r="O194" s="518">
        <v>8</v>
      </c>
      <c r="P194" s="532">
        <v>27720</v>
      </c>
    </row>
    <row r="195" spans="1:16" ht="61.5" customHeight="1" x14ac:dyDescent="0.2">
      <c r="A195" s="524" t="s">
        <v>4666</v>
      </c>
      <c r="B195" s="522" t="s">
        <v>817</v>
      </c>
      <c r="C195" s="517" t="s">
        <v>4667</v>
      </c>
      <c r="D195" s="519" t="s">
        <v>5223</v>
      </c>
      <c r="E195" s="542">
        <v>5500</v>
      </c>
      <c r="F195" s="531" t="s">
        <v>5224</v>
      </c>
      <c r="G195" s="519" t="s">
        <v>5225</v>
      </c>
      <c r="H195" s="520" t="s">
        <v>4690</v>
      </c>
      <c r="I195" s="517" t="s">
        <v>4690</v>
      </c>
      <c r="J195" s="548" t="s">
        <v>4672</v>
      </c>
      <c r="K195" s="545"/>
      <c r="L195" s="517"/>
      <c r="M195" s="551"/>
      <c r="N195" s="531">
        <v>1</v>
      </c>
      <c r="O195" s="518">
        <v>2</v>
      </c>
      <c r="P195" s="532">
        <v>11000</v>
      </c>
    </row>
    <row r="196" spans="1:16" ht="61.5" customHeight="1" x14ac:dyDescent="0.2">
      <c r="A196" s="524" t="s">
        <v>4666</v>
      </c>
      <c r="B196" s="522" t="s">
        <v>817</v>
      </c>
      <c r="C196" s="517" t="s">
        <v>4667</v>
      </c>
      <c r="D196" s="519" t="s">
        <v>5226</v>
      </c>
      <c r="E196" s="542">
        <v>4500</v>
      </c>
      <c r="F196" s="531" t="s">
        <v>5227</v>
      </c>
      <c r="G196" s="519" t="s">
        <v>5228</v>
      </c>
      <c r="H196" s="520" t="s">
        <v>4858</v>
      </c>
      <c r="I196" s="517" t="s">
        <v>4859</v>
      </c>
      <c r="J196" s="548" t="s">
        <v>4672</v>
      </c>
      <c r="K196" s="545"/>
      <c r="L196" s="517"/>
      <c r="M196" s="551"/>
      <c r="N196" s="531">
        <v>1</v>
      </c>
      <c r="O196" s="518">
        <v>2</v>
      </c>
      <c r="P196" s="532">
        <v>9000</v>
      </c>
    </row>
    <row r="197" spans="1:16" ht="61.5" customHeight="1" x14ac:dyDescent="0.2">
      <c r="A197" s="524" t="s">
        <v>4666</v>
      </c>
      <c r="B197" s="522" t="s">
        <v>817</v>
      </c>
      <c r="C197" s="517" t="s">
        <v>4667</v>
      </c>
      <c r="D197" s="519" t="s">
        <v>5229</v>
      </c>
      <c r="E197" s="542">
        <v>5500</v>
      </c>
      <c r="F197" s="531" t="s">
        <v>5230</v>
      </c>
      <c r="G197" s="519" t="s">
        <v>5231</v>
      </c>
      <c r="H197" s="520" t="s">
        <v>6749</v>
      </c>
      <c r="I197" s="517" t="s">
        <v>6762</v>
      </c>
      <c r="J197" s="548" t="s">
        <v>4672</v>
      </c>
      <c r="K197" s="545"/>
      <c r="L197" s="517"/>
      <c r="M197" s="551"/>
      <c r="N197" s="531">
        <v>1</v>
      </c>
      <c r="O197" s="518">
        <v>2</v>
      </c>
      <c r="P197" s="532">
        <v>11000</v>
      </c>
    </row>
    <row r="198" spans="1:16" ht="61.5" customHeight="1" x14ac:dyDescent="0.2">
      <c r="A198" s="524" t="s">
        <v>4666</v>
      </c>
      <c r="B198" s="522" t="s">
        <v>817</v>
      </c>
      <c r="C198" s="517" t="s">
        <v>4667</v>
      </c>
      <c r="D198" s="519" t="s">
        <v>5232</v>
      </c>
      <c r="E198" s="542">
        <v>6000</v>
      </c>
      <c r="F198" s="531" t="s">
        <v>5233</v>
      </c>
      <c r="G198" s="519" t="s">
        <v>5234</v>
      </c>
      <c r="H198" s="520" t="s">
        <v>4685</v>
      </c>
      <c r="I198" s="517" t="s">
        <v>4686</v>
      </c>
      <c r="J198" s="548" t="s">
        <v>4672</v>
      </c>
      <c r="K198" s="545"/>
      <c r="L198" s="517"/>
      <c r="M198" s="551"/>
      <c r="N198" s="531">
        <v>1</v>
      </c>
      <c r="O198" s="518">
        <v>3</v>
      </c>
      <c r="P198" s="532">
        <v>18000</v>
      </c>
    </row>
    <row r="199" spans="1:16" ht="61.5" customHeight="1" x14ac:dyDescent="0.2">
      <c r="A199" s="524" t="s">
        <v>4666</v>
      </c>
      <c r="B199" s="522" t="s">
        <v>817</v>
      </c>
      <c r="C199" s="517" t="s">
        <v>4667</v>
      </c>
      <c r="D199" s="519" t="s">
        <v>5235</v>
      </c>
      <c r="E199" s="542">
        <v>6500</v>
      </c>
      <c r="F199" s="531" t="s">
        <v>5236</v>
      </c>
      <c r="G199" s="519" t="s">
        <v>5237</v>
      </c>
      <c r="H199" s="521" t="s">
        <v>4671</v>
      </c>
      <c r="I199" s="517" t="s">
        <v>4733</v>
      </c>
      <c r="J199" s="548" t="s">
        <v>4672</v>
      </c>
      <c r="K199" s="545">
        <v>1</v>
      </c>
      <c r="L199" s="517">
        <v>3</v>
      </c>
      <c r="M199" s="551">
        <v>19500</v>
      </c>
      <c r="N199" s="531">
        <v>2</v>
      </c>
      <c r="O199" s="518">
        <v>3</v>
      </c>
      <c r="P199" s="532">
        <v>19500</v>
      </c>
    </row>
    <row r="200" spans="1:16" ht="61.5" customHeight="1" x14ac:dyDescent="0.2">
      <c r="A200" s="524" t="s">
        <v>4666</v>
      </c>
      <c r="B200" s="522" t="s">
        <v>817</v>
      </c>
      <c r="C200" s="517" t="s">
        <v>4667</v>
      </c>
      <c r="D200" s="519" t="s">
        <v>5238</v>
      </c>
      <c r="E200" s="542">
        <v>3500</v>
      </c>
      <c r="F200" s="531" t="s">
        <v>5239</v>
      </c>
      <c r="G200" s="519" t="s">
        <v>5240</v>
      </c>
      <c r="H200" s="520" t="s">
        <v>5241</v>
      </c>
      <c r="I200" s="517" t="s">
        <v>5241</v>
      </c>
      <c r="J200" s="548" t="s">
        <v>4672</v>
      </c>
      <c r="K200" s="545"/>
      <c r="L200" s="517"/>
      <c r="M200" s="551"/>
      <c r="N200" s="531">
        <v>1</v>
      </c>
      <c r="O200" s="518">
        <v>1</v>
      </c>
      <c r="P200" s="532">
        <v>3500</v>
      </c>
    </row>
    <row r="201" spans="1:16" ht="61.5" customHeight="1" x14ac:dyDescent="0.2">
      <c r="A201" s="524" t="s">
        <v>4666</v>
      </c>
      <c r="B201" s="522" t="s">
        <v>817</v>
      </c>
      <c r="C201" s="517" t="s">
        <v>4667</v>
      </c>
      <c r="D201" s="519" t="s">
        <v>5242</v>
      </c>
      <c r="E201" s="542">
        <v>2475</v>
      </c>
      <c r="F201" s="531" t="s">
        <v>5243</v>
      </c>
      <c r="G201" s="519" t="s">
        <v>5244</v>
      </c>
      <c r="H201" s="520" t="s">
        <v>5724</v>
      </c>
      <c r="I201" s="517" t="s">
        <v>6732</v>
      </c>
      <c r="J201" s="548" t="s">
        <v>4672</v>
      </c>
      <c r="K201" s="545">
        <v>1</v>
      </c>
      <c r="L201" s="517">
        <v>2</v>
      </c>
      <c r="M201" s="551">
        <v>5000</v>
      </c>
      <c r="N201" s="531">
        <v>5</v>
      </c>
      <c r="O201" s="518">
        <v>9</v>
      </c>
      <c r="P201" s="532">
        <v>15000</v>
      </c>
    </row>
    <row r="202" spans="1:16" ht="61.5" customHeight="1" x14ac:dyDescent="0.2">
      <c r="A202" s="524" t="s">
        <v>4666</v>
      </c>
      <c r="B202" s="522" t="s">
        <v>817</v>
      </c>
      <c r="C202" s="517" t="s">
        <v>4667</v>
      </c>
      <c r="D202" s="519" t="s">
        <v>5245</v>
      </c>
      <c r="E202" s="542">
        <v>12000</v>
      </c>
      <c r="F202" s="531" t="s">
        <v>5246</v>
      </c>
      <c r="G202" s="519" t="s">
        <v>5247</v>
      </c>
      <c r="H202" s="520" t="s">
        <v>4685</v>
      </c>
      <c r="I202" s="517" t="s">
        <v>4686</v>
      </c>
      <c r="J202" s="548" t="s">
        <v>4672</v>
      </c>
      <c r="K202" s="545"/>
      <c r="L202" s="517"/>
      <c r="M202" s="551"/>
      <c r="N202" s="531">
        <v>3</v>
      </c>
      <c r="O202" s="518">
        <v>3</v>
      </c>
      <c r="P202" s="532">
        <v>37000</v>
      </c>
    </row>
    <row r="203" spans="1:16" ht="61.5" customHeight="1" x14ac:dyDescent="0.2">
      <c r="A203" s="524" t="s">
        <v>4666</v>
      </c>
      <c r="B203" s="522" t="s">
        <v>817</v>
      </c>
      <c r="C203" s="517" t="s">
        <v>4667</v>
      </c>
      <c r="D203" s="519" t="s">
        <v>5248</v>
      </c>
      <c r="E203" s="542">
        <v>2800</v>
      </c>
      <c r="F203" s="531" t="s">
        <v>5249</v>
      </c>
      <c r="G203" s="519" t="s">
        <v>5250</v>
      </c>
      <c r="H203" s="520" t="s">
        <v>6741</v>
      </c>
      <c r="I203" s="517" t="s">
        <v>6741</v>
      </c>
      <c r="J203" s="548" t="s">
        <v>4831</v>
      </c>
      <c r="K203" s="545">
        <v>4</v>
      </c>
      <c r="L203" s="517">
        <v>12</v>
      </c>
      <c r="M203" s="551">
        <v>20000</v>
      </c>
      <c r="N203" s="531">
        <v>2</v>
      </c>
      <c r="O203" s="518">
        <v>8</v>
      </c>
      <c r="P203" s="532">
        <v>22400</v>
      </c>
    </row>
    <row r="204" spans="1:16" ht="61.5" customHeight="1" x14ac:dyDescent="0.2">
      <c r="A204" s="524" t="s">
        <v>4666</v>
      </c>
      <c r="B204" s="522" t="s">
        <v>817</v>
      </c>
      <c r="C204" s="517" t="s">
        <v>4667</v>
      </c>
      <c r="D204" s="519" t="s">
        <v>5251</v>
      </c>
      <c r="E204" s="542">
        <v>6000</v>
      </c>
      <c r="F204" s="531" t="s">
        <v>5252</v>
      </c>
      <c r="G204" s="519" t="s">
        <v>5253</v>
      </c>
      <c r="H204" s="520" t="s">
        <v>4843</v>
      </c>
      <c r="I204" s="517" t="s">
        <v>5190</v>
      </c>
      <c r="J204" s="548" t="s">
        <v>4672</v>
      </c>
      <c r="K204" s="545"/>
      <c r="L204" s="517"/>
      <c r="M204" s="551"/>
      <c r="N204" s="531">
        <v>3</v>
      </c>
      <c r="O204" s="518">
        <v>4</v>
      </c>
      <c r="P204" s="532">
        <v>24000</v>
      </c>
    </row>
    <row r="205" spans="1:16" ht="61.5" customHeight="1" x14ac:dyDescent="0.2">
      <c r="A205" s="524" t="s">
        <v>4666</v>
      </c>
      <c r="B205" s="522" t="s">
        <v>817</v>
      </c>
      <c r="C205" s="517" t="s">
        <v>4667</v>
      </c>
      <c r="D205" s="519" t="s">
        <v>5254</v>
      </c>
      <c r="E205" s="542">
        <v>6500</v>
      </c>
      <c r="F205" s="531" t="s">
        <v>5255</v>
      </c>
      <c r="G205" s="519" t="s">
        <v>5256</v>
      </c>
      <c r="H205" s="520" t="s">
        <v>6758</v>
      </c>
      <c r="I205" s="517" t="s">
        <v>6747</v>
      </c>
      <c r="J205" s="548" t="s">
        <v>4672</v>
      </c>
      <c r="K205" s="545"/>
      <c r="L205" s="517"/>
      <c r="M205" s="551"/>
      <c r="N205" s="531">
        <v>1</v>
      </c>
      <c r="O205" s="518">
        <v>1</v>
      </c>
      <c r="P205" s="532">
        <v>6500</v>
      </c>
    </row>
    <row r="206" spans="1:16" ht="61.5" customHeight="1" x14ac:dyDescent="0.2">
      <c r="A206" s="524" t="s">
        <v>4666</v>
      </c>
      <c r="B206" s="522" t="s">
        <v>817</v>
      </c>
      <c r="C206" s="517" t="s">
        <v>4667</v>
      </c>
      <c r="D206" s="519" t="s">
        <v>5257</v>
      </c>
      <c r="E206" s="542">
        <v>9234</v>
      </c>
      <c r="F206" s="531" t="s">
        <v>1772</v>
      </c>
      <c r="G206" s="519" t="s">
        <v>5258</v>
      </c>
      <c r="H206" s="520" t="s">
        <v>4685</v>
      </c>
      <c r="I206" s="517" t="s">
        <v>4686</v>
      </c>
      <c r="J206" s="548" t="s">
        <v>4672</v>
      </c>
      <c r="K206" s="545"/>
      <c r="L206" s="517"/>
      <c r="M206" s="551"/>
      <c r="N206" s="531">
        <v>1</v>
      </c>
      <c r="O206" s="518">
        <v>1</v>
      </c>
      <c r="P206" s="532">
        <v>9234</v>
      </c>
    </row>
    <row r="207" spans="1:16" ht="61.5" customHeight="1" x14ac:dyDescent="0.2">
      <c r="A207" s="524" t="s">
        <v>4666</v>
      </c>
      <c r="B207" s="522" t="s">
        <v>817</v>
      </c>
      <c r="C207" s="517" t="s">
        <v>4667</v>
      </c>
      <c r="D207" s="519" t="s">
        <v>5259</v>
      </c>
      <c r="E207" s="542">
        <v>8500</v>
      </c>
      <c r="F207" s="531" t="s">
        <v>5260</v>
      </c>
      <c r="G207" s="519" t="s">
        <v>5261</v>
      </c>
      <c r="H207" s="520" t="s">
        <v>4715</v>
      </c>
      <c r="I207" s="517" t="s">
        <v>4716</v>
      </c>
      <c r="J207" s="548" t="s">
        <v>4672</v>
      </c>
      <c r="K207" s="545"/>
      <c r="L207" s="517"/>
      <c r="M207" s="551"/>
      <c r="N207" s="531">
        <v>1</v>
      </c>
      <c r="O207" s="518">
        <v>1</v>
      </c>
      <c r="P207" s="532">
        <v>8500</v>
      </c>
    </row>
    <row r="208" spans="1:16" ht="61.5" customHeight="1" x14ac:dyDescent="0.2">
      <c r="A208" s="524" t="s">
        <v>4666</v>
      </c>
      <c r="B208" s="522" t="s">
        <v>817</v>
      </c>
      <c r="C208" s="517" t="s">
        <v>4667</v>
      </c>
      <c r="D208" s="519" t="s">
        <v>5054</v>
      </c>
      <c r="E208" s="542">
        <v>2970</v>
      </c>
      <c r="F208" s="531" t="s">
        <v>5262</v>
      </c>
      <c r="G208" s="519" t="s">
        <v>5263</v>
      </c>
      <c r="H208" s="520" t="s">
        <v>4685</v>
      </c>
      <c r="I208" s="517" t="s">
        <v>4686</v>
      </c>
      <c r="J208" s="548" t="s">
        <v>4672</v>
      </c>
      <c r="K208" s="545"/>
      <c r="L208" s="517"/>
      <c r="M208" s="551"/>
      <c r="N208" s="531">
        <v>1</v>
      </c>
      <c r="O208" s="518">
        <v>2</v>
      </c>
      <c r="P208" s="532">
        <v>5940</v>
      </c>
    </row>
    <row r="209" spans="1:16" ht="61.5" customHeight="1" x14ac:dyDescent="0.2">
      <c r="A209" s="524" t="s">
        <v>4666</v>
      </c>
      <c r="B209" s="522" t="s">
        <v>817</v>
      </c>
      <c r="C209" s="517" t="s">
        <v>4667</v>
      </c>
      <c r="D209" s="519" t="s">
        <v>5264</v>
      </c>
      <c r="E209" s="542">
        <v>8500</v>
      </c>
      <c r="F209" s="531" t="s">
        <v>5265</v>
      </c>
      <c r="G209" s="519" t="s">
        <v>5266</v>
      </c>
      <c r="H209" s="520" t="s">
        <v>5160</v>
      </c>
      <c r="I209" s="517" t="s">
        <v>6736</v>
      </c>
      <c r="J209" s="548" t="s">
        <v>4672</v>
      </c>
      <c r="K209" s="545">
        <v>1</v>
      </c>
      <c r="L209" s="517">
        <v>3</v>
      </c>
      <c r="M209" s="551">
        <v>22500</v>
      </c>
      <c r="N209" s="531">
        <v>2</v>
      </c>
      <c r="O209" s="518">
        <v>4</v>
      </c>
      <c r="P209" s="532">
        <v>25500</v>
      </c>
    </row>
    <row r="210" spans="1:16" ht="61.5" customHeight="1" x14ac:dyDescent="0.2">
      <c r="A210" s="524" t="s">
        <v>4666</v>
      </c>
      <c r="B210" s="522" t="s">
        <v>817</v>
      </c>
      <c r="C210" s="517" t="s">
        <v>4667</v>
      </c>
      <c r="D210" s="519" t="s">
        <v>5267</v>
      </c>
      <c r="E210" s="542">
        <v>6500</v>
      </c>
      <c r="F210" s="531" t="s">
        <v>5268</v>
      </c>
      <c r="G210" s="519" t="s">
        <v>5269</v>
      </c>
      <c r="H210" s="520" t="s">
        <v>4685</v>
      </c>
      <c r="I210" s="517" t="s">
        <v>4686</v>
      </c>
      <c r="J210" s="548" t="s">
        <v>4672</v>
      </c>
      <c r="K210" s="545"/>
      <c r="L210" s="517"/>
      <c r="M210" s="551"/>
      <c r="N210" s="531">
        <v>1</v>
      </c>
      <c r="O210" s="518">
        <v>2</v>
      </c>
      <c r="P210" s="532">
        <v>13000</v>
      </c>
    </row>
    <row r="211" spans="1:16" ht="61.5" customHeight="1" x14ac:dyDescent="0.2">
      <c r="A211" s="524" t="s">
        <v>4666</v>
      </c>
      <c r="B211" s="522" t="s">
        <v>817</v>
      </c>
      <c r="C211" s="517" t="s">
        <v>4667</v>
      </c>
      <c r="D211" s="519" t="s">
        <v>5270</v>
      </c>
      <c r="E211" s="542">
        <v>6500</v>
      </c>
      <c r="F211" s="531" t="s">
        <v>5271</v>
      </c>
      <c r="G211" s="519" t="s">
        <v>5272</v>
      </c>
      <c r="H211" s="520" t="s">
        <v>6730</v>
      </c>
      <c r="I211" s="517" t="s">
        <v>5667</v>
      </c>
      <c r="J211" s="548" t="s">
        <v>4672</v>
      </c>
      <c r="K211" s="545"/>
      <c r="L211" s="517"/>
      <c r="M211" s="551"/>
      <c r="N211" s="531">
        <v>1</v>
      </c>
      <c r="O211" s="518"/>
      <c r="P211" s="532"/>
    </row>
    <row r="212" spans="1:16" ht="61.5" customHeight="1" x14ac:dyDescent="0.2">
      <c r="A212" s="524" t="s">
        <v>4666</v>
      </c>
      <c r="B212" s="522" t="s">
        <v>817</v>
      </c>
      <c r="C212" s="517" t="s">
        <v>4667</v>
      </c>
      <c r="D212" s="519" t="s">
        <v>5097</v>
      </c>
      <c r="E212" s="542">
        <v>5775</v>
      </c>
      <c r="F212" s="531" t="s">
        <v>5273</v>
      </c>
      <c r="G212" s="519" t="s">
        <v>5274</v>
      </c>
      <c r="H212" s="520" t="s">
        <v>4685</v>
      </c>
      <c r="I212" s="517" t="s">
        <v>4686</v>
      </c>
      <c r="J212" s="548" t="s">
        <v>4672</v>
      </c>
      <c r="K212" s="545"/>
      <c r="L212" s="517"/>
      <c r="M212" s="551"/>
      <c r="N212" s="531">
        <v>1</v>
      </c>
      <c r="O212" s="518">
        <v>2</v>
      </c>
      <c r="P212" s="532">
        <v>10725</v>
      </c>
    </row>
    <row r="213" spans="1:16" ht="61.5" customHeight="1" x14ac:dyDescent="0.2">
      <c r="A213" s="524" t="s">
        <v>4666</v>
      </c>
      <c r="B213" s="522" t="s">
        <v>817</v>
      </c>
      <c r="C213" s="517" t="s">
        <v>4667</v>
      </c>
      <c r="D213" s="519" t="s">
        <v>5275</v>
      </c>
      <c r="E213" s="542">
        <v>4000</v>
      </c>
      <c r="F213" s="531" t="s">
        <v>5276</v>
      </c>
      <c r="G213" s="519" t="s">
        <v>5277</v>
      </c>
      <c r="H213" s="520" t="s">
        <v>4690</v>
      </c>
      <c r="I213" s="517" t="s">
        <v>4690</v>
      </c>
      <c r="J213" s="548" t="s">
        <v>4672</v>
      </c>
      <c r="K213" s="545"/>
      <c r="L213" s="517"/>
      <c r="M213" s="551"/>
      <c r="N213" s="531">
        <v>1</v>
      </c>
      <c r="O213" s="518">
        <v>2</v>
      </c>
      <c r="P213" s="532">
        <v>8000</v>
      </c>
    </row>
    <row r="214" spans="1:16" ht="61.5" customHeight="1" x14ac:dyDescent="0.2">
      <c r="A214" s="524" t="s">
        <v>4666</v>
      </c>
      <c r="B214" s="522" t="s">
        <v>817</v>
      </c>
      <c r="C214" s="517" t="s">
        <v>4667</v>
      </c>
      <c r="D214" s="519" t="s">
        <v>5278</v>
      </c>
      <c r="E214" s="542">
        <v>4500</v>
      </c>
      <c r="F214" s="531" t="s">
        <v>5279</v>
      </c>
      <c r="G214" s="519" t="s">
        <v>5280</v>
      </c>
      <c r="H214" s="520" t="s">
        <v>4858</v>
      </c>
      <c r="I214" s="517" t="s">
        <v>4859</v>
      </c>
      <c r="J214" s="548" t="s">
        <v>4672</v>
      </c>
      <c r="K214" s="545"/>
      <c r="L214" s="517"/>
      <c r="M214" s="551"/>
      <c r="N214" s="531">
        <v>1</v>
      </c>
      <c r="O214" s="518">
        <v>2</v>
      </c>
      <c r="P214" s="532">
        <v>9000</v>
      </c>
    </row>
    <row r="215" spans="1:16" ht="61.5" customHeight="1" x14ac:dyDescent="0.2">
      <c r="A215" s="524" t="s">
        <v>4666</v>
      </c>
      <c r="B215" s="522" t="s">
        <v>817</v>
      </c>
      <c r="C215" s="517" t="s">
        <v>4667</v>
      </c>
      <c r="D215" s="519" t="s">
        <v>5281</v>
      </c>
      <c r="E215" s="542">
        <v>6500</v>
      </c>
      <c r="F215" s="531" t="s">
        <v>5282</v>
      </c>
      <c r="G215" s="519" t="s">
        <v>5283</v>
      </c>
      <c r="H215" s="520" t="s">
        <v>4685</v>
      </c>
      <c r="I215" s="517" t="s">
        <v>4686</v>
      </c>
      <c r="J215" s="548" t="s">
        <v>4672</v>
      </c>
      <c r="K215" s="545"/>
      <c r="L215" s="517"/>
      <c r="M215" s="551"/>
      <c r="N215" s="531">
        <v>1</v>
      </c>
      <c r="O215" s="518">
        <v>2</v>
      </c>
      <c r="P215" s="532">
        <v>13000</v>
      </c>
    </row>
    <row r="216" spans="1:16" ht="61.5" customHeight="1" x14ac:dyDescent="0.2">
      <c r="A216" s="524" t="s">
        <v>4666</v>
      </c>
      <c r="B216" s="522" t="s">
        <v>817</v>
      </c>
      <c r="C216" s="517" t="s">
        <v>4667</v>
      </c>
      <c r="D216" s="519" t="s">
        <v>5284</v>
      </c>
      <c r="E216" s="542">
        <v>7500</v>
      </c>
      <c r="F216" s="531" t="s">
        <v>5285</v>
      </c>
      <c r="G216" s="519" t="s">
        <v>5286</v>
      </c>
      <c r="H216" s="520" t="s">
        <v>6759</v>
      </c>
      <c r="I216" s="517" t="s">
        <v>6759</v>
      </c>
      <c r="J216" s="548" t="s">
        <v>4672</v>
      </c>
      <c r="K216" s="545"/>
      <c r="L216" s="517"/>
      <c r="M216" s="551"/>
      <c r="N216" s="531">
        <v>1</v>
      </c>
      <c r="O216" s="518">
        <v>3</v>
      </c>
      <c r="P216" s="532">
        <v>22500</v>
      </c>
    </row>
    <row r="217" spans="1:16" ht="61.5" customHeight="1" x14ac:dyDescent="0.2">
      <c r="A217" s="524" t="s">
        <v>4666</v>
      </c>
      <c r="B217" s="522" t="s">
        <v>817</v>
      </c>
      <c r="C217" s="517" t="s">
        <v>4667</v>
      </c>
      <c r="D217" s="519" t="s">
        <v>5287</v>
      </c>
      <c r="E217" s="542">
        <v>5500</v>
      </c>
      <c r="F217" s="531" t="s">
        <v>5288</v>
      </c>
      <c r="G217" s="519" t="s">
        <v>5289</v>
      </c>
      <c r="H217" s="520" t="s">
        <v>5160</v>
      </c>
      <c r="I217" s="517" t="s">
        <v>6736</v>
      </c>
      <c r="J217" s="548" t="s">
        <v>4672</v>
      </c>
      <c r="K217" s="545">
        <v>2</v>
      </c>
      <c r="L217" s="517">
        <v>7</v>
      </c>
      <c r="M217" s="551">
        <v>38000</v>
      </c>
      <c r="N217" s="531">
        <v>2</v>
      </c>
      <c r="O217" s="518">
        <v>8</v>
      </c>
      <c r="P217" s="532">
        <v>44000</v>
      </c>
    </row>
    <row r="218" spans="1:16" ht="61.5" customHeight="1" x14ac:dyDescent="0.2">
      <c r="A218" s="524" t="s">
        <v>4666</v>
      </c>
      <c r="B218" s="522" t="s">
        <v>817</v>
      </c>
      <c r="C218" s="517" t="s">
        <v>4667</v>
      </c>
      <c r="D218" s="519" t="s">
        <v>5291</v>
      </c>
      <c r="E218" s="542">
        <v>6500</v>
      </c>
      <c r="F218" s="531" t="s">
        <v>5292</v>
      </c>
      <c r="G218" s="519" t="s">
        <v>5293</v>
      </c>
      <c r="H218" s="521" t="s">
        <v>4671</v>
      </c>
      <c r="I218" s="517" t="s">
        <v>4733</v>
      </c>
      <c r="J218" s="548" t="s">
        <v>4672</v>
      </c>
      <c r="K218" s="545"/>
      <c r="L218" s="517"/>
      <c r="M218" s="551"/>
      <c r="N218" s="531">
        <v>1</v>
      </c>
      <c r="O218" s="518">
        <v>1</v>
      </c>
      <c r="P218" s="532">
        <v>6500</v>
      </c>
    </row>
    <row r="219" spans="1:16" ht="61.5" customHeight="1" x14ac:dyDescent="0.2">
      <c r="A219" s="524" t="s">
        <v>4666</v>
      </c>
      <c r="B219" s="522" t="s">
        <v>817</v>
      </c>
      <c r="C219" s="517" t="s">
        <v>4667</v>
      </c>
      <c r="D219" s="519" t="s">
        <v>5294</v>
      </c>
      <c r="E219" s="542">
        <v>5500</v>
      </c>
      <c r="F219" s="531" t="s">
        <v>5295</v>
      </c>
      <c r="G219" s="519" t="s">
        <v>5296</v>
      </c>
      <c r="H219" s="520" t="s">
        <v>4690</v>
      </c>
      <c r="I219" s="517" t="s">
        <v>4690</v>
      </c>
      <c r="J219" s="548" t="s">
        <v>4672</v>
      </c>
      <c r="K219" s="545"/>
      <c r="L219" s="517"/>
      <c r="M219" s="551"/>
      <c r="N219" s="531">
        <v>1</v>
      </c>
      <c r="O219" s="518">
        <v>2</v>
      </c>
      <c r="P219" s="532">
        <v>11000</v>
      </c>
    </row>
    <row r="220" spans="1:16" ht="61.5" customHeight="1" x14ac:dyDescent="0.2">
      <c r="A220" s="524" t="s">
        <v>4666</v>
      </c>
      <c r="B220" s="522" t="s">
        <v>817</v>
      </c>
      <c r="C220" s="517" t="s">
        <v>4667</v>
      </c>
      <c r="D220" s="519" t="s">
        <v>5297</v>
      </c>
      <c r="E220" s="542">
        <v>16830</v>
      </c>
      <c r="F220" s="531" t="s">
        <v>1875</v>
      </c>
      <c r="G220" s="519" t="s">
        <v>5298</v>
      </c>
      <c r="H220" s="520" t="s">
        <v>4690</v>
      </c>
      <c r="I220" s="517" t="s">
        <v>4690</v>
      </c>
      <c r="J220" s="548" t="s">
        <v>4672</v>
      </c>
      <c r="K220" s="545"/>
      <c r="L220" s="517"/>
      <c r="M220" s="551"/>
      <c r="N220" s="531">
        <v>1</v>
      </c>
      <c r="O220" s="518">
        <v>3</v>
      </c>
      <c r="P220" s="532">
        <v>8415</v>
      </c>
    </row>
    <row r="221" spans="1:16" ht="61.5" customHeight="1" x14ac:dyDescent="0.2">
      <c r="A221" s="524" t="s">
        <v>4666</v>
      </c>
      <c r="B221" s="522" t="s">
        <v>817</v>
      </c>
      <c r="C221" s="517" t="s">
        <v>4667</v>
      </c>
      <c r="D221" s="519" t="s">
        <v>5299</v>
      </c>
      <c r="E221" s="542">
        <v>11460</v>
      </c>
      <c r="F221" s="531" t="s">
        <v>5300</v>
      </c>
      <c r="G221" s="519" t="s">
        <v>5301</v>
      </c>
      <c r="H221" s="520" t="s">
        <v>6730</v>
      </c>
      <c r="I221" s="517" t="s">
        <v>5667</v>
      </c>
      <c r="J221" s="548" t="s">
        <v>4672</v>
      </c>
      <c r="K221" s="545"/>
      <c r="L221" s="517"/>
      <c r="M221" s="551"/>
      <c r="N221" s="531">
        <v>2</v>
      </c>
      <c r="O221" s="518">
        <v>3</v>
      </c>
      <c r="P221" s="532">
        <v>34380</v>
      </c>
    </row>
    <row r="222" spans="1:16" ht="61.5" customHeight="1" x14ac:dyDescent="0.2">
      <c r="A222" s="524" t="s">
        <v>4666</v>
      </c>
      <c r="B222" s="522" t="s">
        <v>817</v>
      </c>
      <c r="C222" s="517" t="s">
        <v>4667</v>
      </c>
      <c r="D222" s="519" t="s">
        <v>5302</v>
      </c>
      <c r="E222" s="542">
        <v>5850</v>
      </c>
      <c r="F222" s="531" t="s">
        <v>5303</v>
      </c>
      <c r="G222" s="519" t="s">
        <v>5304</v>
      </c>
      <c r="H222" s="520" t="s">
        <v>6735</v>
      </c>
      <c r="I222" s="517" t="s">
        <v>6736</v>
      </c>
      <c r="J222" s="548" t="s">
        <v>4672</v>
      </c>
      <c r="K222" s="545"/>
      <c r="L222" s="517"/>
      <c r="M222" s="551"/>
      <c r="N222" s="531">
        <v>1</v>
      </c>
      <c r="O222" s="518">
        <v>2</v>
      </c>
      <c r="P222" s="532">
        <v>11700</v>
      </c>
    </row>
    <row r="223" spans="1:16" ht="61.5" customHeight="1" x14ac:dyDescent="0.2">
      <c r="A223" s="524" t="s">
        <v>4666</v>
      </c>
      <c r="B223" s="522" t="s">
        <v>817</v>
      </c>
      <c r="C223" s="517" t="s">
        <v>4667</v>
      </c>
      <c r="D223" s="519" t="s">
        <v>5305</v>
      </c>
      <c r="E223" s="542">
        <v>5000</v>
      </c>
      <c r="F223" s="531" t="s">
        <v>5306</v>
      </c>
      <c r="G223" s="519" t="s">
        <v>5307</v>
      </c>
      <c r="H223" s="520" t="s">
        <v>4685</v>
      </c>
      <c r="I223" s="517" t="s">
        <v>4686</v>
      </c>
      <c r="J223" s="548" t="s">
        <v>4672</v>
      </c>
      <c r="K223" s="545"/>
      <c r="L223" s="517"/>
      <c r="M223" s="551"/>
      <c r="N223" s="531">
        <v>4</v>
      </c>
      <c r="O223" s="518">
        <v>5</v>
      </c>
      <c r="P223" s="532">
        <v>20000</v>
      </c>
    </row>
    <row r="224" spans="1:16" ht="61.5" customHeight="1" x14ac:dyDescent="0.2">
      <c r="A224" s="524" t="s">
        <v>4666</v>
      </c>
      <c r="B224" s="522" t="s">
        <v>817</v>
      </c>
      <c r="C224" s="517" t="s">
        <v>4667</v>
      </c>
      <c r="D224" s="519" t="s">
        <v>5308</v>
      </c>
      <c r="E224" s="542">
        <v>2500</v>
      </c>
      <c r="F224" s="531" t="s">
        <v>5309</v>
      </c>
      <c r="G224" s="519" t="s">
        <v>5310</v>
      </c>
      <c r="H224" s="520" t="s">
        <v>5093</v>
      </c>
      <c r="I224" s="517" t="s">
        <v>5093</v>
      </c>
      <c r="J224" s="548" t="s">
        <v>4831</v>
      </c>
      <c r="K224" s="545">
        <v>1</v>
      </c>
      <c r="L224" s="517">
        <v>3</v>
      </c>
      <c r="M224" s="551">
        <v>7500</v>
      </c>
      <c r="N224" s="531">
        <v>3</v>
      </c>
      <c r="O224" s="518">
        <v>3</v>
      </c>
      <c r="P224" s="532">
        <v>7500</v>
      </c>
    </row>
    <row r="225" spans="1:16" ht="61.5" customHeight="1" x14ac:dyDescent="0.2">
      <c r="A225" s="524" t="s">
        <v>4666</v>
      </c>
      <c r="B225" s="522" t="s">
        <v>817</v>
      </c>
      <c r="C225" s="517" t="s">
        <v>4667</v>
      </c>
      <c r="D225" s="519" t="s">
        <v>5311</v>
      </c>
      <c r="E225" s="542">
        <v>2500</v>
      </c>
      <c r="F225" s="531" t="s">
        <v>5312</v>
      </c>
      <c r="G225" s="519" t="s">
        <v>5313</v>
      </c>
      <c r="H225" s="521" t="s">
        <v>4671</v>
      </c>
      <c r="I225" s="517" t="s">
        <v>6743</v>
      </c>
      <c r="J225" s="548" t="s">
        <v>4831</v>
      </c>
      <c r="K225" s="545">
        <v>1</v>
      </c>
      <c r="L225" s="517">
        <v>2</v>
      </c>
      <c r="M225" s="551">
        <v>5000</v>
      </c>
      <c r="N225" s="531">
        <v>3</v>
      </c>
      <c r="O225" s="518">
        <v>8</v>
      </c>
      <c r="P225" s="532">
        <v>20760</v>
      </c>
    </row>
    <row r="226" spans="1:16" ht="61.5" customHeight="1" x14ac:dyDescent="0.2">
      <c r="A226" s="524" t="s">
        <v>4666</v>
      </c>
      <c r="B226" s="522" t="s">
        <v>817</v>
      </c>
      <c r="C226" s="517" t="s">
        <v>4667</v>
      </c>
      <c r="D226" s="519" t="s">
        <v>5314</v>
      </c>
      <c r="E226" s="542">
        <v>3000</v>
      </c>
      <c r="F226" s="531" t="s">
        <v>5315</v>
      </c>
      <c r="G226" s="519" t="s">
        <v>5316</v>
      </c>
      <c r="H226" s="520" t="s">
        <v>5724</v>
      </c>
      <c r="I226" s="517" t="s">
        <v>6732</v>
      </c>
      <c r="J226" s="548" t="s">
        <v>4672</v>
      </c>
      <c r="K226" s="545">
        <v>1</v>
      </c>
      <c r="L226" s="517">
        <v>2</v>
      </c>
      <c r="M226" s="551">
        <v>5000</v>
      </c>
      <c r="N226" s="531">
        <v>5</v>
      </c>
      <c r="O226" s="518">
        <v>9</v>
      </c>
      <c r="P226" s="532">
        <v>18000</v>
      </c>
    </row>
    <row r="227" spans="1:16" ht="61.5" customHeight="1" x14ac:dyDescent="0.2">
      <c r="A227" s="524" t="s">
        <v>4666</v>
      </c>
      <c r="B227" s="522" t="s">
        <v>817</v>
      </c>
      <c r="C227" s="517" t="s">
        <v>4667</v>
      </c>
      <c r="D227" s="519" t="s">
        <v>5317</v>
      </c>
      <c r="E227" s="542">
        <v>4455</v>
      </c>
      <c r="F227" s="531" t="s">
        <v>5318</v>
      </c>
      <c r="G227" s="519" t="s">
        <v>5319</v>
      </c>
      <c r="H227" s="520" t="s">
        <v>4685</v>
      </c>
      <c r="I227" s="517" t="s">
        <v>4686</v>
      </c>
      <c r="J227" s="548" t="s">
        <v>4672</v>
      </c>
      <c r="K227" s="545"/>
      <c r="L227" s="517"/>
      <c r="M227" s="551"/>
      <c r="N227" s="531">
        <v>1</v>
      </c>
      <c r="O227" s="518">
        <v>2</v>
      </c>
      <c r="P227" s="532">
        <v>8910</v>
      </c>
    </row>
    <row r="228" spans="1:16" ht="61.5" customHeight="1" x14ac:dyDescent="0.2">
      <c r="A228" s="524" t="s">
        <v>4666</v>
      </c>
      <c r="B228" s="522" t="s">
        <v>817</v>
      </c>
      <c r="C228" s="517" t="s">
        <v>4667</v>
      </c>
      <c r="D228" s="627" t="s">
        <v>6822</v>
      </c>
      <c r="E228" s="542">
        <v>5000</v>
      </c>
      <c r="F228" s="531" t="s">
        <v>5320</v>
      </c>
      <c r="G228" s="519" t="s">
        <v>5321</v>
      </c>
      <c r="H228" s="520" t="s">
        <v>4671</v>
      </c>
      <c r="I228" s="517" t="s">
        <v>4733</v>
      </c>
      <c r="J228" s="548" t="s">
        <v>4672</v>
      </c>
      <c r="K228" s="545"/>
      <c r="L228" s="517"/>
      <c r="M228" s="551"/>
      <c r="N228" s="531">
        <v>1</v>
      </c>
      <c r="O228" s="518">
        <v>2</v>
      </c>
      <c r="P228" s="532">
        <v>10000</v>
      </c>
    </row>
    <row r="229" spans="1:16" ht="61.5" customHeight="1" x14ac:dyDescent="0.2">
      <c r="A229" s="524" t="s">
        <v>4666</v>
      </c>
      <c r="B229" s="522" t="s">
        <v>817</v>
      </c>
      <c r="C229" s="517" t="s">
        <v>4667</v>
      </c>
      <c r="D229" s="519" t="s">
        <v>5322</v>
      </c>
      <c r="E229" s="542">
        <v>7425</v>
      </c>
      <c r="F229" s="531" t="s">
        <v>1925</v>
      </c>
      <c r="G229" s="519" t="s">
        <v>5323</v>
      </c>
      <c r="H229" s="521" t="s">
        <v>4671</v>
      </c>
      <c r="I229" s="517" t="s">
        <v>4733</v>
      </c>
      <c r="J229" s="548" t="s">
        <v>4672</v>
      </c>
      <c r="K229" s="545"/>
      <c r="L229" s="517"/>
      <c r="M229" s="551"/>
      <c r="N229" s="531">
        <v>1</v>
      </c>
      <c r="O229" s="518">
        <v>1</v>
      </c>
      <c r="P229" s="532">
        <v>7425</v>
      </c>
    </row>
    <row r="230" spans="1:16" ht="61.5" customHeight="1" x14ac:dyDescent="0.2">
      <c r="A230" s="524" t="s">
        <v>4666</v>
      </c>
      <c r="B230" s="522" t="s">
        <v>817</v>
      </c>
      <c r="C230" s="517" t="s">
        <v>4667</v>
      </c>
      <c r="D230" s="519" t="s">
        <v>5324</v>
      </c>
      <c r="E230" s="542">
        <v>8500</v>
      </c>
      <c r="F230" s="531" t="s">
        <v>5325</v>
      </c>
      <c r="G230" s="519" t="s">
        <v>5326</v>
      </c>
      <c r="H230" s="520" t="s">
        <v>4715</v>
      </c>
      <c r="I230" s="517" t="s">
        <v>4716</v>
      </c>
      <c r="J230" s="548" t="s">
        <v>4672</v>
      </c>
      <c r="K230" s="545"/>
      <c r="L230" s="517"/>
      <c r="M230" s="551"/>
      <c r="N230" s="531">
        <v>1</v>
      </c>
      <c r="O230" s="518">
        <v>1</v>
      </c>
      <c r="P230" s="532">
        <v>8500</v>
      </c>
    </row>
    <row r="231" spans="1:16" ht="61.5" customHeight="1" x14ac:dyDescent="0.2">
      <c r="A231" s="524" t="s">
        <v>4666</v>
      </c>
      <c r="B231" s="522" t="s">
        <v>817</v>
      </c>
      <c r="C231" s="517" t="s">
        <v>4667</v>
      </c>
      <c r="D231" s="519" t="s">
        <v>5327</v>
      </c>
      <c r="E231" s="542">
        <v>6500</v>
      </c>
      <c r="F231" s="531" t="s">
        <v>5328</v>
      </c>
      <c r="G231" s="519" t="s">
        <v>5329</v>
      </c>
      <c r="H231" s="520" t="s">
        <v>6758</v>
      </c>
      <c r="I231" s="517" t="s">
        <v>6747</v>
      </c>
      <c r="J231" s="548" t="s">
        <v>4672</v>
      </c>
      <c r="K231" s="545"/>
      <c r="L231" s="517"/>
      <c r="M231" s="551"/>
      <c r="N231" s="531">
        <v>1</v>
      </c>
      <c r="O231" s="518"/>
      <c r="P231" s="532"/>
    </row>
    <row r="232" spans="1:16" ht="61.5" customHeight="1" x14ac:dyDescent="0.2">
      <c r="A232" s="524" t="s">
        <v>4666</v>
      </c>
      <c r="B232" s="522" t="s">
        <v>817</v>
      </c>
      <c r="C232" s="517" t="s">
        <v>4667</v>
      </c>
      <c r="D232" s="519" t="s">
        <v>5330</v>
      </c>
      <c r="E232" s="542">
        <v>2880</v>
      </c>
      <c r="F232" s="531" t="s">
        <v>5331</v>
      </c>
      <c r="G232" s="519" t="s">
        <v>5332</v>
      </c>
      <c r="H232" s="520" t="s">
        <v>5160</v>
      </c>
      <c r="I232" s="517" t="s">
        <v>6743</v>
      </c>
      <c r="J232" s="548" t="s">
        <v>4831</v>
      </c>
      <c r="K232" s="545">
        <v>4</v>
      </c>
      <c r="L232" s="517">
        <v>10</v>
      </c>
      <c r="M232" s="551">
        <v>21100</v>
      </c>
      <c r="N232" s="531">
        <v>1</v>
      </c>
      <c r="O232" s="518">
        <v>2</v>
      </c>
      <c r="P232" s="532">
        <v>5760</v>
      </c>
    </row>
    <row r="233" spans="1:16" ht="61.5" customHeight="1" x14ac:dyDescent="0.2">
      <c r="A233" s="524" t="s">
        <v>4666</v>
      </c>
      <c r="B233" s="522" t="s">
        <v>817</v>
      </c>
      <c r="C233" s="517" t="s">
        <v>4667</v>
      </c>
      <c r="D233" s="519" t="s">
        <v>5333</v>
      </c>
      <c r="E233" s="542">
        <v>5500</v>
      </c>
      <c r="F233" s="531" t="s">
        <v>5334</v>
      </c>
      <c r="G233" s="519" t="s">
        <v>5335</v>
      </c>
      <c r="H233" s="520" t="s">
        <v>6730</v>
      </c>
      <c r="I233" s="517" t="s">
        <v>5667</v>
      </c>
      <c r="J233" s="548" t="s">
        <v>4672</v>
      </c>
      <c r="K233" s="545">
        <v>1</v>
      </c>
      <c r="L233" s="517">
        <v>1</v>
      </c>
      <c r="M233" s="551">
        <v>4000</v>
      </c>
      <c r="N233" s="531">
        <v>1</v>
      </c>
      <c r="O233" s="518">
        <v>4</v>
      </c>
      <c r="P233" s="532">
        <v>22000</v>
      </c>
    </row>
    <row r="234" spans="1:16" ht="61.5" customHeight="1" x14ac:dyDescent="0.2">
      <c r="A234" s="524" t="s">
        <v>4666</v>
      </c>
      <c r="B234" s="522" t="s">
        <v>817</v>
      </c>
      <c r="C234" s="517" t="s">
        <v>4667</v>
      </c>
      <c r="D234" s="519" t="s">
        <v>5336</v>
      </c>
      <c r="E234" s="542">
        <v>7500</v>
      </c>
      <c r="F234" s="531" t="s">
        <v>1927</v>
      </c>
      <c r="G234" s="519" t="s">
        <v>5337</v>
      </c>
      <c r="H234" s="521" t="s">
        <v>4671</v>
      </c>
      <c r="I234" s="517" t="s">
        <v>4733</v>
      </c>
      <c r="J234" s="548" t="s">
        <v>4672</v>
      </c>
      <c r="K234" s="545"/>
      <c r="L234" s="517"/>
      <c r="M234" s="551"/>
      <c r="N234" s="531">
        <v>1</v>
      </c>
      <c r="O234" s="518">
        <v>3</v>
      </c>
      <c r="P234" s="532">
        <v>22500</v>
      </c>
    </row>
    <row r="235" spans="1:16" ht="61.5" customHeight="1" x14ac:dyDescent="0.2">
      <c r="A235" s="524" t="s">
        <v>4666</v>
      </c>
      <c r="B235" s="522" t="s">
        <v>817</v>
      </c>
      <c r="C235" s="517" t="s">
        <v>4667</v>
      </c>
      <c r="D235" s="519" t="s">
        <v>5338</v>
      </c>
      <c r="E235" s="542">
        <v>8500</v>
      </c>
      <c r="F235" s="531" t="s">
        <v>5339</v>
      </c>
      <c r="G235" s="519" t="s">
        <v>5340</v>
      </c>
      <c r="H235" s="520" t="s">
        <v>4715</v>
      </c>
      <c r="I235" s="517" t="s">
        <v>4716</v>
      </c>
      <c r="J235" s="548" t="s">
        <v>4672</v>
      </c>
      <c r="K235" s="545"/>
      <c r="L235" s="517"/>
      <c r="M235" s="551"/>
      <c r="N235" s="531">
        <v>1</v>
      </c>
      <c r="O235" s="518">
        <v>1</v>
      </c>
      <c r="P235" s="532">
        <v>8500</v>
      </c>
    </row>
    <row r="236" spans="1:16" ht="61.5" customHeight="1" x14ac:dyDescent="0.2">
      <c r="A236" s="524" t="s">
        <v>4666</v>
      </c>
      <c r="B236" s="522" t="s">
        <v>817</v>
      </c>
      <c r="C236" s="517" t="s">
        <v>4667</v>
      </c>
      <c r="D236" s="519" t="s">
        <v>5341</v>
      </c>
      <c r="E236" s="542">
        <v>4500</v>
      </c>
      <c r="F236" s="531" t="s">
        <v>5342</v>
      </c>
      <c r="G236" s="519" t="s">
        <v>5343</v>
      </c>
      <c r="H236" s="521" t="s">
        <v>4671</v>
      </c>
      <c r="I236" s="517" t="s">
        <v>4733</v>
      </c>
      <c r="J236" s="548" t="s">
        <v>4672</v>
      </c>
      <c r="K236" s="545">
        <v>4</v>
      </c>
      <c r="L236" s="517">
        <v>13</v>
      </c>
      <c r="M236" s="551">
        <v>33000</v>
      </c>
      <c r="N236" s="531">
        <v>3</v>
      </c>
      <c r="O236" s="518">
        <v>8</v>
      </c>
      <c r="P236" s="532">
        <v>35640</v>
      </c>
    </row>
    <row r="237" spans="1:16" ht="61.5" customHeight="1" x14ac:dyDescent="0.2">
      <c r="A237" s="524" t="s">
        <v>4666</v>
      </c>
      <c r="B237" s="522" t="s">
        <v>817</v>
      </c>
      <c r="C237" s="517" t="s">
        <v>4667</v>
      </c>
      <c r="D237" s="519" t="s">
        <v>5344</v>
      </c>
      <c r="E237" s="542">
        <v>2970</v>
      </c>
      <c r="F237" s="531" t="s">
        <v>5345</v>
      </c>
      <c r="G237" s="519" t="s">
        <v>5346</v>
      </c>
      <c r="H237" s="520" t="s">
        <v>6760</v>
      </c>
      <c r="I237" s="517" t="s">
        <v>5631</v>
      </c>
      <c r="J237" s="548" t="s">
        <v>4831</v>
      </c>
      <c r="K237" s="545"/>
      <c r="L237" s="517"/>
      <c r="M237" s="551"/>
      <c r="N237" s="531">
        <v>1</v>
      </c>
      <c r="O237" s="518">
        <v>1</v>
      </c>
      <c r="P237" s="532">
        <v>2970</v>
      </c>
    </row>
    <row r="238" spans="1:16" ht="61.5" customHeight="1" x14ac:dyDescent="0.2">
      <c r="A238" s="524" t="s">
        <v>4666</v>
      </c>
      <c r="B238" s="522" t="s">
        <v>817</v>
      </c>
      <c r="C238" s="517" t="s">
        <v>4667</v>
      </c>
      <c r="D238" s="519" t="s">
        <v>5120</v>
      </c>
      <c r="E238" s="542">
        <v>5500</v>
      </c>
      <c r="F238" s="531" t="s">
        <v>5347</v>
      </c>
      <c r="G238" s="519" t="s">
        <v>5348</v>
      </c>
      <c r="H238" s="520" t="s">
        <v>4685</v>
      </c>
      <c r="I238" s="517" t="s">
        <v>4686</v>
      </c>
      <c r="J238" s="548" t="s">
        <v>4672</v>
      </c>
      <c r="K238" s="545"/>
      <c r="L238" s="517"/>
      <c r="M238" s="551"/>
      <c r="N238" s="531">
        <v>1</v>
      </c>
      <c r="O238" s="518">
        <v>2</v>
      </c>
      <c r="P238" s="532">
        <v>11000</v>
      </c>
    </row>
    <row r="239" spans="1:16" ht="61.5" customHeight="1" x14ac:dyDescent="0.2">
      <c r="A239" s="524" t="s">
        <v>4666</v>
      </c>
      <c r="B239" s="522" t="s">
        <v>817</v>
      </c>
      <c r="C239" s="517" t="s">
        <v>4667</v>
      </c>
      <c r="D239" s="519" t="s">
        <v>5349</v>
      </c>
      <c r="E239" s="542">
        <v>8500</v>
      </c>
      <c r="F239" s="531" t="s">
        <v>5350</v>
      </c>
      <c r="G239" s="519" t="s">
        <v>5351</v>
      </c>
      <c r="H239" s="520" t="s">
        <v>4787</v>
      </c>
      <c r="I239" s="517" t="s">
        <v>6740</v>
      </c>
      <c r="J239" s="548" t="s">
        <v>4672</v>
      </c>
      <c r="K239" s="545"/>
      <c r="L239" s="517"/>
      <c r="M239" s="551"/>
      <c r="N239" s="531">
        <v>1</v>
      </c>
      <c r="O239" s="518">
        <v>1</v>
      </c>
      <c r="P239" s="532">
        <v>8500</v>
      </c>
    </row>
    <row r="240" spans="1:16" ht="61.5" customHeight="1" x14ac:dyDescent="0.2">
      <c r="A240" s="524" t="s">
        <v>4666</v>
      </c>
      <c r="B240" s="522" t="s">
        <v>817</v>
      </c>
      <c r="C240" s="517" t="s">
        <v>4667</v>
      </c>
      <c r="D240" s="519" t="s">
        <v>4847</v>
      </c>
      <c r="E240" s="542">
        <v>3000</v>
      </c>
      <c r="F240" s="531" t="s">
        <v>5352</v>
      </c>
      <c r="G240" s="519" t="s">
        <v>5353</v>
      </c>
      <c r="H240" s="520" t="s">
        <v>6741</v>
      </c>
      <c r="I240" s="517" t="s">
        <v>6741</v>
      </c>
      <c r="J240" s="548" t="s">
        <v>4831</v>
      </c>
      <c r="K240" s="545">
        <v>4</v>
      </c>
      <c r="L240" s="517">
        <v>7</v>
      </c>
      <c r="M240" s="551">
        <v>21000</v>
      </c>
      <c r="N240" s="531">
        <v>2</v>
      </c>
      <c r="O240" s="518">
        <v>3</v>
      </c>
      <c r="P240" s="532">
        <v>7258.0599999999995</v>
      </c>
    </row>
    <row r="241" spans="1:16" ht="61.5" customHeight="1" x14ac:dyDescent="0.2">
      <c r="A241" s="524" t="s">
        <v>4666</v>
      </c>
      <c r="B241" s="522" t="s">
        <v>817</v>
      </c>
      <c r="C241" s="517" t="s">
        <v>4667</v>
      </c>
      <c r="D241" s="519" t="s">
        <v>5354</v>
      </c>
      <c r="E241" s="542">
        <v>4455</v>
      </c>
      <c r="F241" s="531" t="s">
        <v>5355</v>
      </c>
      <c r="G241" s="519" t="s">
        <v>5356</v>
      </c>
      <c r="H241" s="521" t="s">
        <v>4671</v>
      </c>
      <c r="I241" s="517" t="s">
        <v>4733</v>
      </c>
      <c r="J241" s="548" t="s">
        <v>4672</v>
      </c>
      <c r="K241" s="545"/>
      <c r="L241" s="517"/>
      <c r="M241" s="551"/>
      <c r="N241" s="531">
        <v>1</v>
      </c>
      <c r="O241" s="518">
        <v>2</v>
      </c>
      <c r="P241" s="532">
        <v>8910</v>
      </c>
    </row>
    <row r="242" spans="1:16" ht="61.5" customHeight="1" x14ac:dyDescent="0.2">
      <c r="A242" s="524" t="s">
        <v>4666</v>
      </c>
      <c r="B242" s="522" t="s">
        <v>817</v>
      </c>
      <c r="C242" s="517" t="s">
        <v>4667</v>
      </c>
      <c r="D242" s="519" t="s">
        <v>5357</v>
      </c>
      <c r="E242" s="542">
        <v>3960</v>
      </c>
      <c r="F242" s="531" t="s">
        <v>5358</v>
      </c>
      <c r="G242" s="519" t="s">
        <v>5359</v>
      </c>
      <c r="H242" s="520" t="s">
        <v>4888</v>
      </c>
      <c r="I242" s="517" t="s">
        <v>6736</v>
      </c>
      <c r="J242" s="548" t="s">
        <v>4672</v>
      </c>
      <c r="K242" s="545">
        <v>2</v>
      </c>
      <c r="L242" s="517">
        <v>7</v>
      </c>
      <c r="M242" s="551">
        <v>29600</v>
      </c>
      <c r="N242" s="531">
        <v>3</v>
      </c>
      <c r="O242" s="518">
        <v>7</v>
      </c>
      <c r="P242" s="532">
        <v>27960</v>
      </c>
    </row>
    <row r="243" spans="1:16" ht="61.5" customHeight="1" x14ac:dyDescent="0.2">
      <c r="A243" s="524" t="s">
        <v>4666</v>
      </c>
      <c r="B243" s="522" t="s">
        <v>817</v>
      </c>
      <c r="C243" s="517" t="s">
        <v>4667</v>
      </c>
      <c r="D243" s="519" t="s">
        <v>5360</v>
      </c>
      <c r="E243" s="542">
        <v>5500</v>
      </c>
      <c r="F243" s="531" t="s">
        <v>5361</v>
      </c>
      <c r="G243" s="519" t="s">
        <v>5362</v>
      </c>
      <c r="H243" s="520" t="s">
        <v>6761</v>
      </c>
      <c r="I243" s="517" t="s">
        <v>6762</v>
      </c>
      <c r="J243" s="548" t="s">
        <v>4672</v>
      </c>
      <c r="K243" s="545"/>
      <c r="L243" s="517"/>
      <c r="M243" s="551"/>
      <c r="N243" s="531">
        <v>1</v>
      </c>
      <c r="O243" s="518">
        <v>2</v>
      </c>
      <c r="P243" s="532">
        <v>11000</v>
      </c>
    </row>
    <row r="244" spans="1:16" ht="61.5" customHeight="1" x14ac:dyDescent="0.2">
      <c r="A244" s="524" t="s">
        <v>4666</v>
      </c>
      <c r="B244" s="522" t="s">
        <v>817</v>
      </c>
      <c r="C244" s="517" t="s">
        <v>4667</v>
      </c>
      <c r="D244" s="519" t="s">
        <v>5363</v>
      </c>
      <c r="E244" s="542">
        <v>3200</v>
      </c>
      <c r="F244" s="531" t="s">
        <v>5364</v>
      </c>
      <c r="G244" s="519" t="s">
        <v>5365</v>
      </c>
      <c r="H244" s="520" t="s">
        <v>6763</v>
      </c>
      <c r="I244" s="517" t="s">
        <v>5290</v>
      </c>
      <c r="J244" s="548" t="s">
        <v>4672</v>
      </c>
      <c r="K244" s="545"/>
      <c r="L244" s="517"/>
      <c r="M244" s="551"/>
      <c r="N244" s="531">
        <v>2</v>
      </c>
      <c r="O244" s="518">
        <v>3</v>
      </c>
      <c r="P244" s="532">
        <v>9600</v>
      </c>
    </row>
    <row r="245" spans="1:16" ht="61.5" customHeight="1" x14ac:dyDescent="0.2">
      <c r="A245" s="524" t="s">
        <v>4666</v>
      </c>
      <c r="B245" s="522" t="s">
        <v>817</v>
      </c>
      <c r="C245" s="517" t="s">
        <v>4667</v>
      </c>
      <c r="D245" s="519" t="s">
        <v>5366</v>
      </c>
      <c r="E245" s="542">
        <v>6500</v>
      </c>
      <c r="F245" s="531" t="s">
        <v>5367</v>
      </c>
      <c r="G245" s="519" t="s">
        <v>5368</v>
      </c>
      <c r="H245" s="520" t="s">
        <v>6758</v>
      </c>
      <c r="I245" s="517" t="s">
        <v>6747</v>
      </c>
      <c r="J245" s="548" t="s">
        <v>4672</v>
      </c>
      <c r="K245" s="545"/>
      <c r="L245" s="517"/>
      <c r="M245" s="551"/>
      <c r="N245" s="531">
        <v>1</v>
      </c>
      <c r="O245" s="518">
        <v>1</v>
      </c>
      <c r="P245" s="532">
        <v>6500</v>
      </c>
    </row>
    <row r="246" spans="1:16" ht="61.5" customHeight="1" x14ac:dyDescent="0.2">
      <c r="A246" s="524" t="s">
        <v>4666</v>
      </c>
      <c r="B246" s="522" t="s">
        <v>817</v>
      </c>
      <c r="C246" s="517" t="s">
        <v>4667</v>
      </c>
      <c r="D246" s="519" t="s">
        <v>5369</v>
      </c>
      <c r="E246" s="542">
        <v>8000</v>
      </c>
      <c r="F246" s="531" t="s">
        <v>5370</v>
      </c>
      <c r="G246" s="519" t="s">
        <v>5371</v>
      </c>
      <c r="H246" s="520" t="s">
        <v>4755</v>
      </c>
      <c r="I246" s="517" t="s">
        <v>4756</v>
      </c>
      <c r="J246" s="548" t="s">
        <v>4672</v>
      </c>
      <c r="K246" s="545">
        <v>3</v>
      </c>
      <c r="L246" s="517">
        <v>7</v>
      </c>
      <c r="M246" s="551">
        <v>32000</v>
      </c>
      <c r="N246" s="531">
        <v>3</v>
      </c>
      <c r="O246" s="518">
        <v>8</v>
      </c>
      <c r="P246" s="532">
        <v>64000</v>
      </c>
    </row>
    <row r="247" spans="1:16" ht="61.5" customHeight="1" x14ac:dyDescent="0.2">
      <c r="A247" s="524" t="s">
        <v>4666</v>
      </c>
      <c r="B247" s="522" t="s">
        <v>817</v>
      </c>
      <c r="C247" s="517" t="s">
        <v>4667</v>
      </c>
      <c r="D247" s="519" t="s">
        <v>5372</v>
      </c>
      <c r="E247" s="542">
        <v>5455</v>
      </c>
      <c r="F247" s="531" t="s">
        <v>5373</v>
      </c>
      <c r="G247" s="519" t="s">
        <v>5374</v>
      </c>
      <c r="H247" s="521" t="s">
        <v>4671</v>
      </c>
      <c r="I247" s="517" t="s">
        <v>4733</v>
      </c>
      <c r="J247" s="548" t="s">
        <v>4672</v>
      </c>
      <c r="K247" s="545"/>
      <c r="L247" s="517"/>
      <c r="M247" s="551"/>
      <c r="N247" s="531">
        <v>1</v>
      </c>
      <c r="O247" s="518">
        <v>2</v>
      </c>
      <c r="P247" s="532">
        <v>10910</v>
      </c>
    </row>
    <row r="248" spans="1:16" ht="61.5" customHeight="1" x14ac:dyDescent="0.2">
      <c r="A248" s="524" t="s">
        <v>4666</v>
      </c>
      <c r="B248" s="522" t="s">
        <v>817</v>
      </c>
      <c r="C248" s="517" t="s">
        <v>4667</v>
      </c>
      <c r="D248" s="519" t="s">
        <v>5375</v>
      </c>
      <c r="E248" s="542">
        <v>3960</v>
      </c>
      <c r="F248" s="531" t="s">
        <v>5376</v>
      </c>
      <c r="G248" s="519" t="s">
        <v>5377</v>
      </c>
      <c r="H248" s="520" t="s">
        <v>4888</v>
      </c>
      <c r="I248" s="517" t="s">
        <v>6736</v>
      </c>
      <c r="J248" s="548" t="s">
        <v>4672</v>
      </c>
      <c r="K248" s="545">
        <v>2</v>
      </c>
      <c r="L248" s="517">
        <v>8</v>
      </c>
      <c r="M248" s="551">
        <v>29333</v>
      </c>
      <c r="N248" s="531">
        <v>3</v>
      </c>
      <c r="O248" s="518">
        <v>7</v>
      </c>
      <c r="P248" s="532">
        <v>27960</v>
      </c>
    </row>
    <row r="249" spans="1:16" ht="61.5" customHeight="1" x14ac:dyDescent="0.2">
      <c r="A249" s="524" t="s">
        <v>4666</v>
      </c>
      <c r="B249" s="522" t="s">
        <v>817</v>
      </c>
      <c r="C249" s="517" t="s">
        <v>4667</v>
      </c>
      <c r="D249" s="519" t="s">
        <v>5378</v>
      </c>
      <c r="E249" s="542">
        <v>9234</v>
      </c>
      <c r="F249" s="531" t="s">
        <v>5379</v>
      </c>
      <c r="G249" s="519" t="s">
        <v>5380</v>
      </c>
      <c r="H249" s="520" t="s">
        <v>4685</v>
      </c>
      <c r="I249" s="517" t="s">
        <v>4686</v>
      </c>
      <c r="J249" s="548" t="s">
        <v>4672</v>
      </c>
      <c r="K249" s="545"/>
      <c r="L249" s="517"/>
      <c r="M249" s="551"/>
      <c r="N249" s="531">
        <v>1</v>
      </c>
      <c r="O249" s="518">
        <v>2</v>
      </c>
      <c r="P249" s="532">
        <v>18468</v>
      </c>
    </row>
    <row r="250" spans="1:16" ht="61.5" customHeight="1" x14ac:dyDescent="0.2">
      <c r="A250" s="524" t="s">
        <v>4666</v>
      </c>
      <c r="B250" s="522" t="s">
        <v>817</v>
      </c>
      <c r="C250" s="517" t="s">
        <v>4667</v>
      </c>
      <c r="D250" s="627" t="s">
        <v>6823</v>
      </c>
      <c r="E250" s="542">
        <v>5000</v>
      </c>
      <c r="F250" s="531" t="s">
        <v>5381</v>
      </c>
      <c r="G250" s="519" t="s">
        <v>5382</v>
      </c>
      <c r="H250" s="520" t="s">
        <v>4685</v>
      </c>
      <c r="I250" s="517" t="s">
        <v>4686</v>
      </c>
      <c r="J250" s="548" t="s">
        <v>4672</v>
      </c>
      <c r="K250" s="545"/>
      <c r="L250" s="517"/>
      <c r="M250" s="551"/>
      <c r="N250" s="531">
        <v>1</v>
      </c>
      <c r="O250" s="518">
        <v>2</v>
      </c>
      <c r="P250" s="532">
        <v>10000</v>
      </c>
    </row>
    <row r="251" spans="1:16" ht="61.5" customHeight="1" x14ac:dyDescent="0.2">
      <c r="A251" s="524" t="s">
        <v>4666</v>
      </c>
      <c r="B251" s="522" t="s">
        <v>817</v>
      </c>
      <c r="C251" s="517" t="s">
        <v>4667</v>
      </c>
      <c r="D251" s="519" t="s">
        <v>6764</v>
      </c>
      <c r="E251" s="542">
        <v>6500</v>
      </c>
      <c r="F251" s="531" t="s">
        <v>5383</v>
      </c>
      <c r="G251" s="519" t="s">
        <v>5384</v>
      </c>
      <c r="H251" s="520" t="s">
        <v>6758</v>
      </c>
      <c r="I251" s="517" t="s">
        <v>6747</v>
      </c>
      <c r="J251" s="548" t="s">
        <v>4672</v>
      </c>
      <c r="K251" s="545"/>
      <c r="L251" s="517"/>
      <c r="M251" s="551"/>
      <c r="N251" s="531">
        <v>2</v>
      </c>
      <c r="O251" s="518">
        <v>8</v>
      </c>
      <c r="P251" s="532">
        <v>32500</v>
      </c>
    </row>
    <row r="252" spans="1:16" ht="61.5" customHeight="1" x14ac:dyDescent="0.2">
      <c r="A252" s="524" t="s">
        <v>4666</v>
      </c>
      <c r="B252" s="522" t="s">
        <v>817</v>
      </c>
      <c r="C252" s="517" t="s">
        <v>4667</v>
      </c>
      <c r="D252" s="519" t="s">
        <v>5385</v>
      </c>
      <c r="E252" s="542">
        <v>6435</v>
      </c>
      <c r="F252" s="531" t="s">
        <v>1995</v>
      </c>
      <c r="G252" s="519" t="s">
        <v>5386</v>
      </c>
      <c r="H252" s="520" t="s">
        <v>4690</v>
      </c>
      <c r="I252" s="517" t="s">
        <v>4690</v>
      </c>
      <c r="J252" s="548" t="s">
        <v>4672</v>
      </c>
      <c r="K252" s="545"/>
      <c r="L252" s="517"/>
      <c r="M252" s="551"/>
      <c r="N252" s="531">
        <v>1</v>
      </c>
      <c r="O252" s="518">
        <v>2</v>
      </c>
      <c r="P252" s="532">
        <v>12870</v>
      </c>
    </row>
    <row r="253" spans="1:16" ht="61.5" customHeight="1" x14ac:dyDescent="0.2">
      <c r="A253" s="524" t="s">
        <v>4666</v>
      </c>
      <c r="B253" s="522" t="s">
        <v>817</v>
      </c>
      <c r="C253" s="517" t="s">
        <v>4667</v>
      </c>
      <c r="D253" s="519" t="s">
        <v>5387</v>
      </c>
      <c r="E253" s="542">
        <v>7425</v>
      </c>
      <c r="F253" s="531" t="s">
        <v>2011</v>
      </c>
      <c r="G253" s="519" t="s">
        <v>5388</v>
      </c>
      <c r="H253" s="521" t="s">
        <v>4671</v>
      </c>
      <c r="I253" s="517" t="s">
        <v>4733</v>
      </c>
      <c r="J253" s="548" t="s">
        <v>4672</v>
      </c>
      <c r="K253" s="545"/>
      <c r="L253" s="517"/>
      <c r="M253" s="551"/>
      <c r="N253" s="531">
        <v>1</v>
      </c>
      <c r="O253" s="518">
        <v>1</v>
      </c>
      <c r="P253" s="532">
        <v>7425</v>
      </c>
    </row>
    <row r="254" spans="1:16" ht="61.5" customHeight="1" x14ac:dyDescent="0.2">
      <c r="A254" s="524" t="s">
        <v>4666</v>
      </c>
      <c r="B254" s="522" t="s">
        <v>817</v>
      </c>
      <c r="C254" s="517" t="s">
        <v>4667</v>
      </c>
      <c r="D254" s="519" t="s">
        <v>5389</v>
      </c>
      <c r="E254" s="542">
        <v>6750</v>
      </c>
      <c r="F254" s="531" t="s">
        <v>5390</v>
      </c>
      <c r="G254" s="519" t="s">
        <v>5391</v>
      </c>
      <c r="H254" s="520" t="s">
        <v>4690</v>
      </c>
      <c r="I254" s="517" t="s">
        <v>4690</v>
      </c>
      <c r="J254" s="548" t="s">
        <v>4672</v>
      </c>
      <c r="K254" s="545"/>
      <c r="L254" s="517"/>
      <c r="M254" s="551"/>
      <c r="N254" s="531">
        <v>1</v>
      </c>
      <c r="O254" s="518">
        <v>1</v>
      </c>
      <c r="P254" s="532">
        <v>6750</v>
      </c>
    </row>
    <row r="255" spans="1:16" ht="61.5" customHeight="1" x14ac:dyDescent="0.2">
      <c r="A255" s="524" t="s">
        <v>4666</v>
      </c>
      <c r="B255" s="522" t="s">
        <v>817</v>
      </c>
      <c r="C255" s="517" t="s">
        <v>4667</v>
      </c>
      <c r="D255" s="519" t="s">
        <v>5392</v>
      </c>
      <c r="E255" s="542">
        <v>8500</v>
      </c>
      <c r="F255" s="531" t="s">
        <v>5393</v>
      </c>
      <c r="G255" s="519" t="s">
        <v>5394</v>
      </c>
      <c r="H255" s="521" t="s">
        <v>4671</v>
      </c>
      <c r="I255" s="517" t="s">
        <v>4733</v>
      </c>
      <c r="J255" s="548" t="s">
        <v>4672</v>
      </c>
      <c r="K255" s="545"/>
      <c r="L255" s="517"/>
      <c r="M255" s="551"/>
      <c r="N255" s="531">
        <v>2</v>
      </c>
      <c r="O255" s="518">
        <v>3</v>
      </c>
      <c r="P255" s="532">
        <v>25500</v>
      </c>
    </row>
    <row r="256" spans="1:16" ht="61.5" customHeight="1" x14ac:dyDescent="0.2">
      <c r="A256" s="524" t="s">
        <v>4666</v>
      </c>
      <c r="B256" s="522" t="s">
        <v>817</v>
      </c>
      <c r="C256" s="517" t="s">
        <v>4667</v>
      </c>
      <c r="D256" s="519" t="s">
        <v>4847</v>
      </c>
      <c r="E256" s="542">
        <v>3000</v>
      </c>
      <c r="F256" s="531" t="s">
        <v>5395</v>
      </c>
      <c r="G256" s="519" t="s">
        <v>5396</v>
      </c>
      <c r="H256" s="520" t="s">
        <v>6741</v>
      </c>
      <c r="I256" s="517" t="s">
        <v>6741</v>
      </c>
      <c r="J256" s="548" t="s">
        <v>4831</v>
      </c>
      <c r="K256" s="545">
        <v>2</v>
      </c>
      <c r="L256" s="517">
        <v>1</v>
      </c>
      <c r="M256" s="551">
        <v>3000</v>
      </c>
      <c r="N256" s="531">
        <v>2</v>
      </c>
      <c r="O256" s="518">
        <v>3</v>
      </c>
      <c r="P256" s="532">
        <v>7064.5</v>
      </c>
    </row>
    <row r="257" spans="1:16" ht="61.5" customHeight="1" x14ac:dyDescent="0.2">
      <c r="A257" s="524" t="s">
        <v>4666</v>
      </c>
      <c r="B257" s="522" t="s">
        <v>817</v>
      </c>
      <c r="C257" s="517" t="s">
        <v>4667</v>
      </c>
      <c r="D257" s="519" t="s">
        <v>5397</v>
      </c>
      <c r="E257" s="542">
        <v>5850</v>
      </c>
      <c r="F257" s="531" t="s">
        <v>5398</v>
      </c>
      <c r="G257" s="519" t="s">
        <v>5399</v>
      </c>
      <c r="H257" s="520" t="s">
        <v>6735</v>
      </c>
      <c r="I257" s="517" t="s">
        <v>6736</v>
      </c>
      <c r="J257" s="548" t="s">
        <v>4672</v>
      </c>
      <c r="K257" s="545"/>
      <c r="L257" s="517"/>
      <c r="M257" s="551"/>
      <c r="N257" s="531">
        <v>1</v>
      </c>
      <c r="O257" s="518">
        <v>2</v>
      </c>
      <c r="P257" s="532">
        <v>11700</v>
      </c>
    </row>
    <row r="258" spans="1:16" ht="61.5" customHeight="1" x14ac:dyDescent="0.2">
      <c r="A258" s="524" t="s">
        <v>4666</v>
      </c>
      <c r="B258" s="522" t="s">
        <v>817</v>
      </c>
      <c r="C258" s="517" t="s">
        <v>4667</v>
      </c>
      <c r="D258" s="519" t="s">
        <v>5400</v>
      </c>
      <c r="E258" s="542">
        <v>4500</v>
      </c>
      <c r="F258" s="531" t="s">
        <v>5401</v>
      </c>
      <c r="G258" s="519" t="s">
        <v>5402</v>
      </c>
      <c r="H258" s="521" t="s">
        <v>4671</v>
      </c>
      <c r="I258" s="517" t="s">
        <v>4733</v>
      </c>
      <c r="J258" s="548" t="s">
        <v>4672</v>
      </c>
      <c r="K258" s="545"/>
      <c r="L258" s="517"/>
      <c r="M258" s="551"/>
      <c r="N258" s="531">
        <v>2</v>
      </c>
      <c r="O258" s="518">
        <v>4</v>
      </c>
      <c r="P258" s="532">
        <v>18000</v>
      </c>
    </row>
    <row r="259" spans="1:16" ht="61.5" customHeight="1" x14ac:dyDescent="0.2">
      <c r="A259" s="524" t="s">
        <v>4666</v>
      </c>
      <c r="B259" s="522" t="s">
        <v>817</v>
      </c>
      <c r="C259" s="517" t="s">
        <v>4667</v>
      </c>
      <c r="D259" s="519" t="s">
        <v>5403</v>
      </c>
      <c r="E259" s="542">
        <v>2900</v>
      </c>
      <c r="F259" s="531" t="s">
        <v>5404</v>
      </c>
      <c r="G259" s="519" t="s">
        <v>5405</v>
      </c>
      <c r="H259" s="520" t="s">
        <v>4685</v>
      </c>
      <c r="I259" s="517" t="s">
        <v>4686</v>
      </c>
      <c r="J259" s="548" t="s">
        <v>4672</v>
      </c>
      <c r="K259" s="545">
        <v>2</v>
      </c>
      <c r="L259" s="517">
        <v>2</v>
      </c>
      <c r="M259" s="551">
        <v>5800</v>
      </c>
      <c r="N259" s="531">
        <v>2</v>
      </c>
      <c r="O259" s="518">
        <v>3</v>
      </c>
      <c r="P259" s="532">
        <v>8300</v>
      </c>
    </row>
    <row r="260" spans="1:16" ht="61.5" customHeight="1" x14ac:dyDescent="0.2">
      <c r="A260" s="524" t="s">
        <v>4666</v>
      </c>
      <c r="B260" s="522" t="s">
        <v>817</v>
      </c>
      <c r="C260" s="517" t="s">
        <v>4667</v>
      </c>
      <c r="D260" s="519" t="s">
        <v>5406</v>
      </c>
      <c r="E260" s="542">
        <v>2800</v>
      </c>
      <c r="F260" s="531" t="s">
        <v>5407</v>
      </c>
      <c r="G260" s="519" t="s">
        <v>5408</v>
      </c>
      <c r="H260" s="520" t="s">
        <v>6741</v>
      </c>
      <c r="I260" s="517" t="s">
        <v>6741</v>
      </c>
      <c r="J260" s="548" t="s">
        <v>4831</v>
      </c>
      <c r="K260" s="545">
        <v>4</v>
      </c>
      <c r="L260" s="517">
        <v>12</v>
      </c>
      <c r="M260" s="551">
        <v>20000</v>
      </c>
      <c r="N260" s="531">
        <v>2</v>
      </c>
      <c r="O260" s="518">
        <v>8</v>
      </c>
      <c r="P260" s="532">
        <v>22400</v>
      </c>
    </row>
    <row r="261" spans="1:16" ht="61.5" customHeight="1" x14ac:dyDescent="0.2">
      <c r="A261" s="524" t="s">
        <v>4666</v>
      </c>
      <c r="B261" s="522" t="s">
        <v>817</v>
      </c>
      <c r="C261" s="517" t="s">
        <v>4667</v>
      </c>
      <c r="D261" s="519" t="s">
        <v>5409</v>
      </c>
      <c r="E261" s="542">
        <v>2600</v>
      </c>
      <c r="F261" s="531" t="s">
        <v>5410</v>
      </c>
      <c r="G261" s="519" t="s">
        <v>5411</v>
      </c>
      <c r="H261" s="520" t="s">
        <v>5093</v>
      </c>
      <c r="I261" s="517" t="s">
        <v>5093</v>
      </c>
      <c r="J261" s="548" t="s">
        <v>4831</v>
      </c>
      <c r="K261" s="545"/>
      <c r="L261" s="517"/>
      <c r="M261" s="551"/>
      <c r="N261" s="531">
        <v>3</v>
      </c>
      <c r="O261" s="518">
        <v>5</v>
      </c>
      <c r="P261" s="532">
        <v>10400</v>
      </c>
    </row>
    <row r="262" spans="1:16" ht="61.5" customHeight="1" x14ac:dyDescent="0.2">
      <c r="A262" s="524" t="s">
        <v>4666</v>
      </c>
      <c r="B262" s="522" t="s">
        <v>817</v>
      </c>
      <c r="C262" s="517" t="s">
        <v>4667</v>
      </c>
      <c r="D262" s="519" t="s">
        <v>5412</v>
      </c>
      <c r="E262" s="542">
        <v>5775</v>
      </c>
      <c r="F262" s="531" t="s">
        <v>5413</v>
      </c>
      <c r="G262" s="519" t="s">
        <v>5414</v>
      </c>
      <c r="H262" s="521" t="s">
        <v>4671</v>
      </c>
      <c r="I262" s="517" t="s">
        <v>4733</v>
      </c>
      <c r="J262" s="548" t="s">
        <v>4672</v>
      </c>
      <c r="K262" s="545"/>
      <c r="L262" s="517"/>
      <c r="M262" s="551"/>
      <c r="N262" s="531">
        <v>1</v>
      </c>
      <c r="O262" s="518">
        <v>2</v>
      </c>
      <c r="P262" s="532">
        <v>10725</v>
      </c>
    </row>
    <row r="263" spans="1:16" ht="61.5" customHeight="1" x14ac:dyDescent="0.2">
      <c r="A263" s="524" t="s">
        <v>4666</v>
      </c>
      <c r="B263" s="522" t="s">
        <v>817</v>
      </c>
      <c r="C263" s="517" t="s">
        <v>4667</v>
      </c>
      <c r="D263" s="519" t="s">
        <v>5415</v>
      </c>
      <c r="E263" s="542">
        <v>5000</v>
      </c>
      <c r="F263" s="531" t="s">
        <v>5416</v>
      </c>
      <c r="G263" s="519" t="s">
        <v>5417</v>
      </c>
      <c r="H263" s="521" t="s">
        <v>4671</v>
      </c>
      <c r="I263" s="517" t="s">
        <v>4733</v>
      </c>
      <c r="J263" s="548" t="s">
        <v>4672</v>
      </c>
      <c r="K263" s="545"/>
      <c r="L263" s="517"/>
      <c r="M263" s="551"/>
      <c r="N263" s="531">
        <v>4</v>
      </c>
      <c r="O263" s="518">
        <v>7</v>
      </c>
      <c r="P263" s="532">
        <v>25000</v>
      </c>
    </row>
    <row r="264" spans="1:16" ht="61.5" customHeight="1" x14ac:dyDescent="0.2">
      <c r="A264" s="524" t="s">
        <v>4666</v>
      </c>
      <c r="B264" s="522" t="s">
        <v>817</v>
      </c>
      <c r="C264" s="517" t="s">
        <v>4667</v>
      </c>
      <c r="D264" s="627" t="s">
        <v>6824</v>
      </c>
      <c r="E264" s="542">
        <v>5445</v>
      </c>
      <c r="F264" s="531" t="s">
        <v>2062</v>
      </c>
      <c r="G264" s="519" t="s">
        <v>5418</v>
      </c>
      <c r="H264" s="521" t="s">
        <v>4671</v>
      </c>
      <c r="I264" s="517" t="s">
        <v>4733</v>
      </c>
      <c r="J264" s="548" t="s">
        <v>4672</v>
      </c>
      <c r="K264" s="545"/>
      <c r="L264" s="517"/>
      <c r="M264" s="551"/>
      <c r="N264" s="531">
        <v>1</v>
      </c>
      <c r="O264" s="518">
        <v>2</v>
      </c>
      <c r="P264" s="532">
        <v>10890</v>
      </c>
    </row>
    <row r="265" spans="1:16" ht="61.5" customHeight="1" x14ac:dyDescent="0.2">
      <c r="A265" s="524" t="s">
        <v>4666</v>
      </c>
      <c r="B265" s="522" t="s">
        <v>817</v>
      </c>
      <c r="C265" s="517" t="s">
        <v>4667</v>
      </c>
      <c r="D265" s="519" t="s">
        <v>5419</v>
      </c>
      <c r="E265" s="542">
        <v>11500</v>
      </c>
      <c r="F265" s="531" t="s">
        <v>5420</v>
      </c>
      <c r="G265" s="519" t="s">
        <v>5421</v>
      </c>
      <c r="H265" s="520" t="s">
        <v>4685</v>
      </c>
      <c r="I265" s="517" t="s">
        <v>4686</v>
      </c>
      <c r="J265" s="548" t="s">
        <v>4672</v>
      </c>
      <c r="K265" s="545">
        <v>3</v>
      </c>
      <c r="L265" s="517">
        <v>6</v>
      </c>
      <c r="M265" s="551">
        <v>64000</v>
      </c>
      <c r="N265" s="531">
        <v>5</v>
      </c>
      <c r="O265" s="518">
        <v>8</v>
      </c>
      <c r="P265" s="532">
        <v>69000</v>
      </c>
    </row>
    <row r="266" spans="1:16" ht="61.5" customHeight="1" x14ac:dyDescent="0.2">
      <c r="A266" s="524" t="s">
        <v>4666</v>
      </c>
      <c r="B266" s="522" t="s">
        <v>817</v>
      </c>
      <c r="C266" s="517" t="s">
        <v>4667</v>
      </c>
      <c r="D266" s="519" t="s">
        <v>5422</v>
      </c>
      <c r="E266" s="542">
        <v>8500</v>
      </c>
      <c r="F266" s="531" t="s">
        <v>5423</v>
      </c>
      <c r="G266" s="519" t="s">
        <v>5424</v>
      </c>
      <c r="H266" s="521" t="s">
        <v>4671</v>
      </c>
      <c r="I266" s="517" t="s">
        <v>4733</v>
      </c>
      <c r="J266" s="548" t="s">
        <v>4672</v>
      </c>
      <c r="K266" s="545">
        <v>4</v>
      </c>
      <c r="L266" s="517">
        <v>12</v>
      </c>
      <c r="M266" s="551">
        <v>76500</v>
      </c>
      <c r="N266" s="531">
        <v>3</v>
      </c>
      <c r="O266" s="518">
        <v>8</v>
      </c>
      <c r="P266" s="532">
        <v>68000</v>
      </c>
    </row>
    <row r="267" spans="1:16" ht="61.5" customHeight="1" x14ac:dyDescent="0.2">
      <c r="A267" s="524" t="s">
        <v>4666</v>
      </c>
      <c r="B267" s="522" t="s">
        <v>817</v>
      </c>
      <c r="C267" s="517" t="s">
        <v>4667</v>
      </c>
      <c r="D267" s="519" t="s">
        <v>5425</v>
      </c>
      <c r="E267" s="542">
        <v>2500</v>
      </c>
      <c r="F267" s="531" t="s">
        <v>5426</v>
      </c>
      <c r="G267" s="519" t="s">
        <v>5427</v>
      </c>
      <c r="H267" s="520" t="s">
        <v>5093</v>
      </c>
      <c r="I267" s="517" t="s">
        <v>5093</v>
      </c>
      <c r="J267" s="548" t="s">
        <v>4831</v>
      </c>
      <c r="K267" s="545">
        <v>3</v>
      </c>
      <c r="L267" s="517">
        <v>6</v>
      </c>
      <c r="M267" s="551">
        <v>15000</v>
      </c>
      <c r="N267" s="531">
        <v>1</v>
      </c>
      <c r="O267" s="518">
        <v>3</v>
      </c>
      <c r="P267" s="532">
        <v>7500</v>
      </c>
    </row>
    <row r="268" spans="1:16" ht="61.5" customHeight="1" x14ac:dyDescent="0.2">
      <c r="A268" s="524" t="s">
        <v>4666</v>
      </c>
      <c r="B268" s="522" t="s">
        <v>817</v>
      </c>
      <c r="C268" s="517" t="s">
        <v>4667</v>
      </c>
      <c r="D268" s="519" t="s">
        <v>5428</v>
      </c>
      <c r="E268" s="542">
        <v>10000</v>
      </c>
      <c r="F268" s="531" t="s">
        <v>5429</v>
      </c>
      <c r="G268" s="519" t="s">
        <v>5430</v>
      </c>
      <c r="H268" s="520" t="s">
        <v>4685</v>
      </c>
      <c r="I268" s="517" t="s">
        <v>4686</v>
      </c>
      <c r="J268" s="548" t="s">
        <v>4672</v>
      </c>
      <c r="K268" s="545"/>
      <c r="L268" s="517"/>
      <c r="M268" s="551"/>
      <c r="N268" s="531">
        <v>2</v>
      </c>
      <c r="O268" s="518">
        <v>3</v>
      </c>
      <c r="P268" s="532">
        <v>30000</v>
      </c>
    </row>
    <row r="269" spans="1:16" ht="61.5" customHeight="1" x14ac:dyDescent="0.2">
      <c r="A269" s="524" t="s">
        <v>4666</v>
      </c>
      <c r="B269" s="522" t="s">
        <v>817</v>
      </c>
      <c r="C269" s="517" t="s">
        <v>4667</v>
      </c>
      <c r="D269" s="519" t="s">
        <v>5431</v>
      </c>
      <c r="E269" s="542">
        <v>4000</v>
      </c>
      <c r="F269" s="531" t="s">
        <v>5432</v>
      </c>
      <c r="G269" s="519" t="s">
        <v>5433</v>
      </c>
      <c r="H269" s="520" t="s">
        <v>4685</v>
      </c>
      <c r="I269" s="517" t="s">
        <v>4686</v>
      </c>
      <c r="J269" s="548" t="s">
        <v>4672</v>
      </c>
      <c r="K269" s="545"/>
      <c r="L269" s="517"/>
      <c r="M269" s="551"/>
      <c r="N269" s="531">
        <v>4</v>
      </c>
      <c r="O269" s="518">
        <v>4</v>
      </c>
      <c r="P269" s="532">
        <v>5600</v>
      </c>
    </row>
    <row r="270" spans="1:16" ht="61.5" customHeight="1" x14ac:dyDescent="0.2">
      <c r="A270" s="524" t="s">
        <v>4666</v>
      </c>
      <c r="B270" s="522" t="s">
        <v>817</v>
      </c>
      <c r="C270" s="517" t="s">
        <v>4667</v>
      </c>
      <c r="D270" s="519" t="s">
        <v>5434</v>
      </c>
      <c r="E270" s="542">
        <v>9900</v>
      </c>
      <c r="F270" s="531" t="s">
        <v>2115</v>
      </c>
      <c r="G270" s="519" t="s">
        <v>5435</v>
      </c>
      <c r="H270" s="520" t="s">
        <v>4690</v>
      </c>
      <c r="I270" s="517" t="s">
        <v>4690</v>
      </c>
      <c r="J270" s="548" t="s">
        <v>4672</v>
      </c>
      <c r="K270" s="545"/>
      <c r="L270" s="517"/>
      <c r="M270" s="551"/>
      <c r="N270" s="531">
        <v>1</v>
      </c>
      <c r="O270" s="518">
        <v>1</v>
      </c>
      <c r="P270" s="532">
        <v>9900</v>
      </c>
    </row>
    <row r="271" spans="1:16" ht="61.5" customHeight="1" x14ac:dyDescent="0.2">
      <c r="A271" s="524" t="s">
        <v>4666</v>
      </c>
      <c r="B271" s="522" t="s">
        <v>817</v>
      </c>
      <c r="C271" s="517" t="s">
        <v>4667</v>
      </c>
      <c r="D271" s="519" t="s">
        <v>5436</v>
      </c>
      <c r="E271" s="542">
        <v>6500</v>
      </c>
      <c r="F271" s="531" t="s">
        <v>5437</v>
      </c>
      <c r="G271" s="519" t="s">
        <v>5438</v>
      </c>
      <c r="H271" s="520" t="s">
        <v>4690</v>
      </c>
      <c r="I271" s="517" t="s">
        <v>4690</v>
      </c>
      <c r="J271" s="548" t="s">
        <v>4672</v>
      </c>
      <c r="K271" s="545"/>
      <c r="L271" s="517"/>
      <c r="M271" s="551"/>
      <c r="N271" s="531">
        <v>1</v>
      </c>
      <c r="O271" s="518">
        <v>2</v>
      </c>
      <c r="P271" s="532">
        <v>13000</v>
      </c>
    </row>
    <row r="272" spans="1:16" ht="61.5" customHeight="1" x14ac:dyDescent="0.2">
      <c r="A272" s="524" t="s">
        <v>4666</v>
      </c>
      <c r="B272" s="522" t="s">
        <v>817</v>
      </c>
      <c r="C272" s="517" t="s">
        <v>4667</v>
      </c>
      <c r="D272" s="519" t="s">
        <v>5439</v>
      </c>
      <c r="E272" s="542">
        <v>6750</v>
      </c>
      <c r="F272" s="531" t="s">
        <v>5440</v>
      </c>
      <c r="G272" s="519" t="s">
        <v>5441</v>
      </c>
      <c r="H272" s="521" t="s">
        <v>4671</v>
      </c>
      <c r="I272" s="517" t="s">
        <v>4733</v>
      </c>
      <c r="J272" s="548" t="s">
        <v>4672</v>
      </c>
      <c r="K272" s="545"/>
      <c r="L272" s="517"/>
      <c r="M272" s="551"/>
      <c r="N272" s="531">
        <v>1</v>
      </c>
      <c r="O272" s="518">
        <v>1</v>
      </c>
      <c r="P272" s="532">
        <v>6750</v>
      </c>
    </row>
    <row r="273" spans="1:16" ht="61.5" customHeight="1" x14ac:dyDescent="0.2">
      <c r="A273" s="524" t="s">
        <v>4666</v>
      </c>
      <c r="B273" s="522" t="s">
        <v>817</v>
      </c>
      <c r="C273" s="517" t="s">
        <v>4667</v>
      </c>
      <c r="D273" s="519" t="s">
        <v>5442</v>
      </c>
      <c r="E273" s="542">
        <v>8500</v>
      </c>
      <c r="F273" s="531" t="s">
        <v>5443</v>
      </c>
      <c r="G273" s="519" t="s">
        <v>5444</v>
      </c>
      <c r="H273" s="520" t="s">
        <v>4715</v>
      </c>
      <c r="I273" s="517" t="s">
        <v>4716</v>
      </c>
      <c r="J273" s="548" t="s">
        <v>4672</v>
      </c>
      <c r="K273" s="545"/>
      <c r="L273" s="517"/>
      <c r="M273" s="551"/>
      <c r="N273" s="531">
        <v>1</v>
      </c>
      <c r="O273" s="518">
        <v>4</v>
      </c>
      <c r="P273" s="532">
        <v>34000</v>
      </c>
    </row>
    <row r="274" spans="1:16" ht="61.5" customHeight="1" x14ac:dyDescent="0.2">
      <c r="A274" s="524" t="s">
        <v>4666</v>
      </c>
      <c r="B274" s="522" t="s">
        <v>817</v>
      </c>
      <c r="C274" s="517" t="s">
        <v>4667</v>
      </c>
      <c r="D274" s="519" t="s">
        <v>5445</v>
      </c>
      <c r="E274" s="542">
        <v>2200</v>
      </c>
      <c r="F274" s="531" t="s">
        <v>5446</v>
      </c>
      <c r="G274" s="519" t="s">
        <v>5447</v>
      </c>
      <c r="H274" s="520" t="s">
        <v>4685</v>
      </c>
      <c r="I274" s="517" t="s">
        <v>4686</v>
      </c>
      <c r="J274" s="548" t="s">
        <v>4831</v>
      </c>
      <c r="K274" s="545"/>
      <c r="L274" s="517"/>
      <c r="M274" s="551"/>
      <c r="N274" s="531">
        <v>2</v>
      </c>
      <c r="O274" s="518">
        <v>6</v>
      </c>
      <c r="P274" s="532">
        <v>14100</v>
      </c>
    </row>
    <row r="275" spans="1:16" ht="61.5" customHeight="1" x14ac:dyDescent="0.2">
      <c r="A275" s="524" t="s">
        <v>4666</v>
      </c>
      <c r="B275" s="522" t="s">
        <v>817</v>
      </c>
      <c r="C275" s="517" t="s">
        <v>4667</v>
      </c>
      <c r="D275" s="519" t="s">
        <v>5448</v>
      </c>
      <c r="E275" s="542">
        <v>6000</v>
      </c>
      <c r="F275" s="531" t="s">
        <v>5449</v>
      </c>
      <c r="G275" s="519" t="s">
        <v>5450</v>
      </c>
      <c r="H275" s="520" t="s">
        <v>4755</v>
      </c>
      <c r="I275" s="517" t="s">
        <v>4756</v>
      </c>
      <c r="J275" s="548" t="s">
        <v>4672</v>
      </c>
      <c r="K275" s="545"/>
      <c r="L275" s="517"/>
      <c r="M275" s="551"/>
      <c r="N275" s="531">
        <v>1</v>
      </c>
      <c r="O275" s="518">
        <v>4</v>
      </c>
      <c r="P275" s="532">
        <v>12000</v>
      </c>
    </row>
    <row r="276" spans="1:16" ht="61.5" customHeight="1" x14ac:dyDescent="0.2">
      <c r="A276" s="524" t="s">
        <v>4666</v>
      </c>
      <c r="B276" s="522" t="s">
        <v>817</v>
      </c>
      <c r="C276" s="517" t="s">
        <v>4667</v>
      </c>
      <c r="D276" s="519" t="s">
        <v>5451</v>
      </c>
      <c r="E276" s="542">
        <v>7500</v>
      </c>
      <c r="F276" s="531" t="s">
        <v>5452</v>
      </c>
      <c r="G276" s="519" t="s">
        <v>5453</v>
      </c>
      <c r="H276" s="520" t="s">
        <v>6808</v>
      </c>
      <c r="I276" s="517" t="s">
        <v>5631</v>
      </c>
      <c r="J276" s="548" t="s">
        <v>4831</v>
      </c>
      <c r="K276" s="545"/>
      <c r="L276" s="517"/>
      <c r="M276" s="551"/>
      <c r="N276" s="531">
        <v>1</v>
      </c>
      <c r="O276" s="518">
        <v>1</v>
      </c>
      <c r="P276" s="532">
        <v>7500</v>
      </c>
    </row>
    <row r="277" spans="1:16" ht="61.5" customHeight="1" x14ac:dyDescent="0.2">
      <c r="A277" s="524" t="s">
        <v>4666</v>
      </c>
      <c r="B277" s="522" t="s">
        <v>817</v>
      </c>
      <c r="C277" s="517" t="s">
        <v>4667</v>
      </c>
      <c r="D277" s="519" t="s">
        <v>5454</v>
      </c>
      <c r="E277" s="542">
        <v>5500</v>
      </c>
      <c r="F277" s="531" t="s">
        <v>5455</v>
      </c>
      <c r="G277" s="519" t="s">
        <v>5456</v>
      </c>
      <c r="H277" s="520" t="s">
        <v>4685</v>
      </c>
      <c r="I277" s="517" t="s">
        <v>4686</v>
      </c>
      <c r="J277" s="548" t="s">
        <v>4672</v>
      </c>
      <c r="K277" s="545"/>
      <c r="L277" s="517"/>
      <c r="M277" s="551"/>
      <c r="N277" s="531">
        <v>1</v>
      </c>
      <c r="O277" s="518">
        <v>2</v>
      </c>
      <c r="P277" s="532">
        <v>11000</v>
      </c>
    </row>
    <row r="278" spans="1:16" ht="61.5" customHeight="1" x14ac:dyDescent="0.2">
      <c r="A278" s="524" t="s">
        <v>4666</v>
      </c>
      <c r="B278" s="522" t="s">
        <v>817</v>
      </c>
      <c r="C278" s="517" t="s">
        <v>4667</v>
      </c>
      <c r="D278" s="519" t="s">
        <v>5457</v>
      </c>
      <c r="E278" s="542">
        <v>2500</v>
      </c>
      <c r="F278" s="531" t="s">
        <v>5458</v>
      </c>
      <c r="G278" s="519" t="s">
        <v>5459</v>
      </c>
      <c r="H278" s="520" t="s">
        <v>5160</v>
      </c>
      <c r="I278" s="517" t="s">
        <v>6765</v>
      </c>
      <c r="J278" s="548" t="s">
        <v>4831</v>
      </c>
      <c r="K278" s="545">
        <v>1</v>
      </c>
      <c r="L278" s="517">
        <v>1</v>
      </c>
      <c r="M278" s="551">
        <v>2500</v>
      </c>
      <c r="N278" s="531">
        <v>3</v>
      </c>
      <c r="O278" s="518">
        <v>3</v>
      </c>
      <c r="P278" s="532">
        <v>7500</v>
      </c>
    </row>
    <row r="279" spans="1:16" ht="61.5" customHeight="1" x14ac:dyDescent="0.2">
      <c r="A279" s="524" t="s">
        <v>4666</v>
      </c>
      <c r="B279" s="522" t="s">
        <v>817</v>
      </c>
      <c r="C279" s="517" t="s">
        <v>4667</v>
      </c>
      <c r="D279" s="519" t="s">
        <v>5460</v>
      </c>
      <c r="E279" s="542">
        <v>4500</v>
      </c>
      <c r="F279" s="531" t="s">
        <v>5461</v>
      </c>
      <c r="G279" s="519" t="s">
        <v>5462</v>
      </c>
      <c r="H279" s="520" t="s">
        <v>4858</v>
      </c>
      <c r="I279" s="517" t="s">
        <v>4859</v>
      </c>
      <c r="J279" s="548" t="s">
        <v>4672</v>
      </c>
      <c r="K279" s="545"/>
      <c r="L279" s="517"/>
      <c r="M279" s="551"/>
      <c r="N279" s="531">
        <v>2</v>
      </c>
      <c r="O279" s="518">
        <v>3</v>
      </c>
      <c r="P279" s="532">
        <v>15000</v>
      </c>
    </row>
    <row r="280" spans="1:16" ht="61.5" customHeight="1" x14ac:dyDescent="0.2">
      <c r="A280" s="524" t="s">
        <v>4666</v>
      </c>
      <c r="B280" s="522" t="s">
        <v>817</v>
      </c>
      <c r="C280" s="517" t="s">
        <v>4667</v>
      </c>
      <c r="D280" s="519" t="s">
        <v>5463</v>
      </c>
      <c r="E280" s="542">
        <v>3960</v>
      </c>
      <c r="F280" s="531" t="s">
        <v>5464</v>
      </c>
      <c r="G280" s="519" t="s">
        <v>5465</v>
      </c>
      <c r="H280" s="520" t="s">
        <v>5466</v>
      </c>
      <c r="I280" s="517" t="s">
        <v>5466</v>
      </c>
      <c r="J280" s="548" t="s">
        <v>4672</v>
      </c>
      <c r="K280" s="545"/>
      <c r="L280" s="517"/>
      <c r="M280" s="551"/>
      <c r="N280" s="531">
        <v>1</v>
      </c>
      <c r="O280" s="518">
        <v>2</v>
      </c>
      <c r="P280" s="532">
        <v>7920</v>
      </c>
    </row>
    <row r="281" spans="1:16" ht="61.5" customHeight="1" x14ac:dyDescent="0.2">
      <c r="A281" s="524" t="s">
        <v>4666</v>
      </c>
      <c r="B281" s="522" t="s">
        <v>817</v>
      </c>
      <c r="C281" s="517" t="s">
        <v>4667</v>
      </c>
      <c r="D281" s="519" t="s">
        <v>5065</v>
      </c>
      <c r="E281" s="542">
        <v>2000</v>
      </c>
      <c r="F281" s="531" t="s">
        <v>5467</v>
      </c>
      <c r="G281" s="519" t="s">
        <v>5468</v>
      </c>
      <c r="H281" s="520" t="s">
        <v>5039</v>
      </c>
      <c r="I281" s="517" t="s">
        <v>6732</v>
      </c>
      <c r="J281" s="548" t="s">
        <v>4672</v>
      </c>
      <c r="K281" s="545"/>
      <c r="L281" s="517"/>
      <c r="M281" s="551"/>
      <c r="N281" s="531">
        <v>2</v>
      </c>
      <c r="O281" s="518">
        <v>7</v>
      </c>
      <c r="P281" s="532">
        <v>13000</v>
      </c>
    </row>
    <row r="282" spans="1:16" ht="61.5" customHeight="1" x14ac:dyDescent="0.2">
      <c r="A282" s="524" t="s">
        <v>4666</v>
      </c>
      <c r="B282" s="522" t="s">
        <v>817</v>
      </c>
      <c r="C282" s="517" t="s">
        <v>4667</v>
      </c>
      <c r="D282" s="519" t="s">
        <v>5469</v>
      </c>
      <c r="E282" s="542">
        <v>7500</v>
      </c>
      <c r="F282" s="531" t="s">
        <v>5470</v>
      </c>
      <c r="G282" s="519" t="s">
        <v>5471</v>
      </c>
      <c r="H282" s="520" t="s">
        <v>4715</v>
      </c>
      <c r="I282" s="517" t="s">
        <v>4716</v>
      </c>
      <c r="J282" s="548" t="s">
        <v>4672</v>
      </c>
      <c r="K282" s="545"/>
      <c r="L282" s="517"/>
      <c r="M282" s="551"/>
      <c r="N282" s="531">
        <v>1</v>
      </c>
      <c r="O282" s="518">
        <v>1</v>
      </c>
      <c r="P282" s="532">
        <v>7500</v>
      </c>
    </row>
    <row r="283" spans="1:16" ht="61.5" customHeight="1" x14ac:dyDescent="0.2">
      <c r="A283" s="524" t="s">
        <v>4666</v>
      </c>
      <c r="B283" s="522" t="s">
        <v>817</v>
      </c>
      <c r="C283" s="517" t="s">
        <v>4667</v>
      </c>
      <c r="D283" s="519" t="s">
        <v>5472</v>
      </c>
      <c r="E283" s="542">
        <v>7650</v>
      </c>
      <c r="F283" s="531" t="s">
        <v>5473</v>
      </c>
      <c r="G283" s="519" t="s">
        <v>5474</v>
      </c>
      <c r="H283" s="520" t="s">
        <v>4690</v>
      </c>
      <c r="I283" s="517" t="s">
        <v>4690</v>
      </c>
      <c r="J283" s="548" t="s">
        <v>4672</v>
      </c>
      <c r="K283" s="545"/>
      <c r="L283" s="517"/>
      <c r="M283" s="551"/>
      <c r="N283" s="531">
        <v>1</v>
      </c>
      <c r="O283" s="518">
        <v>1</v>
      </c>
      <c r="P283" s="532">
        <v>7650</v>
      </c>
    </row>
    <row r="284" spans="1:16" ht="61.5" customHeight="1" x14ac:dyDescent="0.2">
      <c r="A284" s="524" t="s">
        <v>4666</v>
      </c>
      <c r="B284" s="522" t="s">
        <v>817</v>
      </c>
      <c r="C284" s="517" t="s">
        <v>4667</v>
      </c>
      <c r="D284" s="519" t="s">
        <v>5475</v>
      </c>
      <c r="E284" s="542">
        <v>2500</v>
      </c>
      <c r="F284" s="531" t="s">
        <v>5476</v>
      </c>
      <c r="G284" s="519" t="s">
        <v>5477</v>
      </c>
      <c r="H284" s="521" t="s">
        <v>4671</v>
      </c>
      <c r="I284" s="517" t="s">
        <v>5631</v>
      </c>
      <c r="J284" s="548" t="s">
        <v>4831</v>
      </c>
      <c r="K284" s="545">
        <v>1</v>
      </c>
      <c r="L284" s="517">
        <v>3</v>
      </c>
      <c r="M284" s="551">
        <v>7500</v>
      </c>
      <c r="N284" s="531">
        <v>3</v>
      </c>
      <c r="O284" s="518">
        <v>8</v>
      </c>
      <c r="P284" s="532">
        <v>20760</v>
      </c>
    </row>
    <row r="285" spans="1:16" ht="61.5" customHeight="1" x14ac:dyDescent="0.2">
      <c r="A285" s="524" t="s">
        <v>4666</v>
      </c>
      <c r="B285" s="522" t="s">
        <v>817</v>
      </c>
      <c r="C285" s="517" t="s">
        <v>4667</v>
      </c>
      <c r="D285" s="519" t="s">
        <v>5478</v>
      </c>
      <c r="E285" s="542">
        <v>4620</v>
      </c>
      <c r="F285" s="531" t="s">
        <v>5479</v>
      </c>
      <c r="G285" s="519" t="s">
        <v>5480</v>
      </c>
      <c r="H285" s="521" t="s">
        <v>4671</v>
      </c>
      <c r="I285" s="517" t="s">
        <v>4733</v>
      </c>
      <c r="J285" s="548" t="s">
        <v>4672</v>
      </c>
      <c r="K285" s="545"/>
      <c r="L285" s="517"/>
      <c r="M285" s="551"/>
      <c r="N285" s="531">
        <v>1</v>
      </c>
      <c r="O285" s="518">
        <v>2</v>
      </c>
      <c r="P285" s="532">
        <v>9570</v>
      </c>
    </row>
    <row r="286" spans="1:16" ht="61.5" customHeight="1" x14ac:dyDescent="0.2">
      <c r="A286" s="524" t="s">
        <v>4666</v>
      </c>
      <c r="B286" s="522" t="s">
        <v>817</v>
      </c>
      <c r="C286" s="517" t="s">
        <v>4667</v>
      </c>
      <c r="D286" s="519" t="s">
        <v>5481</v>
      </c>
      <c r="E286" s="542">
        <v>5100</v>
      </c>
      <c r="F286" s="531" t="s">
        <v>5482</v>
      </c>
      <c r="G286" s="519" t="s">
        <v>5483</v>
      </c>
      <c r="H286" s="520" t="s">
        <v>6766</v>
      </c>
      <c r="I286" s="517" t="s">
        <v>6732</v>
      </c>
      <c r="J286" s="548" t="s">
        <v>4672</v>
      </c>
      <c r="K286" s="545">
        <v>1</v>
      </c>
      <c r="L286" s="517">
        <v>3</v>
      </c>
      <c r="M286" s="551">
        <v>13500</v>
      </c>
      <c r="N286" s="531">
        <v>1</v>
      </c>
      <c r="O286" s="518">
        <v>2</v>
      </c>
      <c r="P286" s="532">
        <v>9600</v>
      </c>
    </row>
    <row r="287" spans="1:16" ht="61.5" customHeight="1" x14ac:dyDescent="0.2">
      <c r="A287" s="524" t="s">
        <v>4666</v>
      </c>
      <c r="B287" s="522" t="s">
        <v>817</v>
      </c>
      <c r="C287" s="517" t="s">
        <v>4667</v>
      </c>
      <c r="D287" s="519" t="s">
        <v>4712</v>
      </c>
      <c r="E287" s="542">
        <v>8500</v>
      </c>
      <c r="F287" s="531" t="s">
        <v>5484</v>
      </c>
      <c r="G287" s="519" t="s">
        <v>5485</v>
      </c>
      <c r="H287" s="520" t="s">
        <v>4715</v>
      </c>
      <c r="I287" s="517" t="s">
        <v>4716</v>
      </c>
      <c r="J287" s="548" t="s">
        <v>4672</v>
      </c>
      <c r="K287" s="545"/>
      <c r="L287" s="517"/>
      <c r="M287" s="551"/>
      <c r="N287" s="531">
        <v>1</v>
      </c>
      <c r="O287" s="518">
        <v>4</v>
      </c>
      <c r="P287" s="532">
        <v>34000</v>
      </c>
    </row>
    <row r="288" spans="1:16" ht="61.5" customHeight="1" x14ac:dyDescent="0.2">
      <c r="A288" s="524" t="s">
        <v>4666</v>
      </c>
      <c r="B288" s="522" t="s">
        <v>817</v>
      </c>
      <c r="C288" s="517" t="s">
        <v>4667</v>
      </c>
      <c r="D288" s="519" t="s">
        <v>5486</v>
      </c>
      <c r="E288" s="542">
        <v>2500</v>
      </c>
      <c r="F288" s="531" t="s">
        <v>5487</v>
      </c>
      <c r="G288" s="519" t="s">
        <v>5488</v>
      </c>
      <c r="H288" s="520" t="s">
        <v>5093</v>
      </c>
      <c r="I288" s="517" t="s">
        <v>5093</v>
      </c>
      <c r="J288" s="548" t="s">
        <v>4831</v>
      </c>
      <c r="K288" s="545">
        <v>3</v>
      </c>
      <c r="L288" s="517">
        <v>6</v>
      </c>
      <c r="M288" s="551">
        <v>15000</v>
      </c>
      <c r="N288" s="531">
        <v>1</v>
      </c>
      <c r="O288" s="518">
        <v>3</v>
      </c>
      <c r="P288" s="532">
        <v>7500</v>
      </c>
    </row>
    <row r="289" spans="1:16" ht="61.5" customHeight="1" x14ac:dyDescent="0.2">
      <c r="A289" s="524" t="s">
        <v>4666</v>
      </c>
      <c r="B289" s="522" t="s">
        <v>817</v>
      </c>
      <c r="C289" s="517" t="s">
        <v>4667</v>
      </c>
      <c r="D289" s="519" t="s">
        <v>5489</v>
      </c>
      <c r="E289" s="542">
        <v>4500</v>
      </c>
      <c r="F289" s="531" t="s">
        <v>5490</v>
      </c>
      <c r="G289" s="519" t="s">
        <v>5491</v>
      </c>
      <c r="H289" s="520" t="s">
        <v>4858</v>
      </c>
      <c r="I289" s="517" t="s">
        <v>4859</v>
      </c>
      <c r="J289" s="548" t="s">
        <v>4672</v>
      </c>
      <c r="K289" s="545"/>
      <c r="L289" s="517"/>
      <c r="M289" s="551"/>
      <c r="N289" s="531">
        <v>1</v>
      </c>
      <c r="O289" s="518">
        <v>1</v>
      </c>
      <c r="P289" s="532">
        <v>4500</v>
      </c>
    </row>
    <row r="290" spans="1:16" ht="61.5" customHeight="1" x14ac:dyDescent="0.2">
      <c r="A290" s="524" t="s">
        <v>4666</v>
      </c>
      <c r="B290" s="522" t="s">
        <v>817</v>
      </c>
      <c r="C290" s="517" t="s">
        <v>4667</v>
      </c>
      <c r="D290" s="519" t="s">
        <v>5492</v>
      </c>
      <c r="E290" s="542">
        <v>2000</v>
      </c>
      <c r="F290" s="531" t="s">
        <v>5493</v>
      </c>
      <c r="G290" s="519" t="s">
        <v>5494</v>
      </c>
      <c r="H290" s="520" t="s">
        <v>5039</v>
      </c>
      <c r="I290" s="517" t="s">
        <v>6732</v>
      </c>
      <c r="J290" s="548" t="s">
        <v>4672</v>
      </c>
      <c r="K290" s="545"/>
      <c r="L290" s="517"/>
      <c r="M290" s="551"/>
      <c r="N290" s="531">
        <v>1</v>
      </c>
      <c r="O290" s="518">
        <v>2</v>
      </c>
      <c r="P290" s="532">
        <v>4000</v>
      </c>
    </row>
    <row r="291" spans="1:16" ht="61.5" customHeight="1" x14ac:dyDescent="0.2">
      <c r="A291" s="524" t="s">
        <v>4666</v>
      </c>
      <c r="B291" s="522" t="s">
        <v>817</v>
      </c>
      <c r="C291" s="517" t="s">
        <v>4667</v>
      </c>
      <c r="D291" s="519" t="s">
        <v>5495</v>
      </c>
      <c r="E291" s="542">
        <v>5500</v>
      </c>
      <c r="F291" s="531" t="s">
        <v>5496</v>
      </c>
      <c r="G291" s="519" t="s">
        <v>5497</v>
      </c>
      <c r="H291" s="520" t="s">
        <v>5160</v>
      </c>
      <c r="I291" s="517" t="s">
        <v>6736</v>
      </c>
      <c r="J291" s="548" t="s">
        <v>4672</v>
      </c>
      <c r="K291" s="545"/>
      <c r="L291" s="517"/>
      <c r="M291" s="551"/>
      <c r="N291" s="531">
        <v>1</v>
      </c>
      <c r="O291" s="518">
        <v>2</v>
      </c>
      <c r="P291" s="532">
        <v>11000</v>
      </c>
    </row>
    <row r="292" spans="1:16" ht="61.5" customHeight="1" x14ac:dyDescent="0.2">
      <c r="A292" s="524" t="s">
        <v>4666</v>
      </c>
      <c r="B292" s="522" t="s">
        <v>817</v>
      </c>
      <c r="C292" s="517" t="s">
        <v>4667</v>
      </c>
      <c r="D292" s="519" t="s">
        <v>5172</v>
      </c>
      <c r="E292" s="542">
        <v>2500</v>
      </c>
      <c r="F292" s="531" t="s">
        <v>5498</v>
      </c>
      <c r="G292" s="519" t="s">
        <v>5499</v>
      </c>
      <c r="H292" s="520" t="s">
        <v>5093</v>
      </c>
      <c r="I292" s="517" t="s">
        <v>5093</v>
      </c>
      <c r="J292" s="548" t="s">
        <v>4831</v>
      </c>
      <c r="K292" s="545"/>
      <c r="L292" s="517"/>
      <c r="M292" s="551"/>
      <c r="N292" s="531">
        <v>5</v>
      </c>
      <c r="O292" s="518">
        <v>10</v>
      </c>
      <c r="P292" s="532">
        <v>17475</v>
      </c>
    </row>
    <row r="293" spans="1:16" ht="61.5" customHeight="1" x14ac:dyDescent="0.2">
      <c r="A293" s="524" t="s">
        <v>4666</v>
      </c>
      <c r="B293" s="522" t="s">
        <v>817</v>
      </c>
      <c r="C293" s="517" t="s">
        <v>4667</v>
      </c>
      <c r="D293" s="519" t="s">
        <v>5500</v>
      </c>
      <c r="E293" s="542">
        <v>2500</v>
      </c>
      <c r="F293" s="531" t="s">
        <v>5501</v>
      </c>
      <c r="G293" s="519" t="s">
        <v>5502</v>
      </c>
      <c r="H293" s="520" t="s">
        <v>5160</v>
      </c>
      <c r="I293" s="517" t="s">
        <v>6743</v>
      </c>
      <c r="J293" s="548" t="s">
        <v>4831</v>
      </c>
      <c r="K293" s="545">
        <v>1</v>
      </c>
      <c r="L293" s="517">
        <v>1</v>
      </c>
      <c r="M293" s="551">
        <v>3000</v>
      </c>
      <c r="N293" s="531">
        <v>1</v>
      </c>
      <c r="O293" s="518">
        <v>8</v>
      </c>
      <c r="P293" s="532">
        <v>24000</v>
      </c>
    </row>
    <row r="294" spans="1:16" ht="61.5" customHeight="1" x14ac:dyDescent="0.2">
      <c r="A294" s="524" t="s">
        <v>4666</v>
      </c>
      <c r="B294" s="522" t="s">
        <v>817</v>
      </c>
      <c r="C294" s="517" t="s">
        <v>4667</v>
      </c>
      <c r="D294" s="519" t="s">
        <v>5503</v>
      </c>
      <c r="E294" s="542">
        <v>7650</v>
      </c>
      <c r="F294" s="531" t="s">
        <v>5504</v>
      </c>
      <c r="G294" s="519" t="s">
        <v>5505</v>
      </c>
      <c r="H294" s="520" t="s">
        <v>4685</v>
      </c>
      <c r="I294" s="517" t="s">
        <v>4686</v>
      </c>
      <c r="J294" s="548" t="s">
        <v>4672</v>
      </c>
      <c r="K294" s="545"/>
      <c r="L294" s="517"/>
      <c r="M294" s="551"/>
      <c r="N294" s="531">
        <v>5</v>
      </c>
      <c r="O294" s="518">
        <v>9</v>
      </c>
      <c r="P294" s="532">
        <v>45000</v>
      </c>
    </row>
    <row r="295" spans="1:16" ht="61.5" customHeight="1" x14ac:dyDescent="0.2">
      <c r="A295" s="524" t="s">
        <v>4666</v>
      </c>
      <c r="B295" s="522" t="s">
        <v>817</v>
      </c>
      <c r="C295" s="517" t="s">
        <v>4667</v>
      </c>
      <c r="D295" s="519" t="s">
        <v>5506</v>
      </c>
      <c r="E295" s="542">
        <v>6500</v>
      </c>
      <c r="F295" s="531" t="s">
        <v>5507</v>
      </c>
      <c r="G295" s="519" t="s">
        <v>5508</v>
      </c>
      <c r="H295" s="520" t="s">
        <v>5466</v>
      </c>
      <c r="I295" s="517" t="s">
        <v>5466</v>
      </c>
      <c r="J295" s="548" t="s">
        <v>4672</v>
      </c>
      <c r="K295" s="545"/>
      <c r="L295" s="517"/>
      <c r="M295" s="551"/>
      <c r="N295" s="531">
        <v>1</v>
      </c>
      <c r="O295" s="518">
        <v>3</v>
      </c>
      <c r="P295" s="532">
        <v>19500</v>
      </c>
    </row>
    <row r="296" spans="1:16" ht="61.5" customHeight="1" x14ac:dyDescent="0.2">
      <c r="A296" s="524" t="s">
        <v>4666</v>
      </c>
      <c r="B296" s="522" t="s">
        <v>817</v>
      </c>
      <c r="C296" s="517" t="s">
        <v>4667</v>
      </c>
      <c r="D296" s="519" t="s">
        <v>5509</v>
      </c>
      <c r="E296" s="542">
        <v>6435</v>
      </c>
      <c r="F296" s="531" t="s">
        <v>5510</v>
      </c>
      <c r="G296" s="519" t="s">
        <v>5511</v>
      </c>
      <c r="H296" s="521" t="s">
        <v>4671</v>
      </c>
      <c r="I296" s="517" t="s">
        <v>4733</v>
      </c>
      <c r="J296" s="548" t="s">
        <v>4672</v>
      </c>
      <c r="K296" s="545"/>
      <c r="L296" s="517"/>
      <c r="M296" s="551"/>
      <c r="N296" s="531">
        <v>1</v>
      </c>
      <c r="O296" s="518">
        <v>1</v>
      </c>
      <c r="P296" s="532">
        <v>6435</v>
      </c>
    </row>
    <row r="297" spans="1:16" ht="61.5" customHeight="1" x14ac:dyDescent="0.2">
      <c r="A297" s="524" t="s">
        <v>4666</v>
      </c>
      <c r="B297" s="522" t="s">
        <v>817</v>
      </c>
      <c r="C297" s="517" t="s">
        <v>4667</v>
      </c>
      <c r="D297" s="519" t="s">
        <v>5512</v>
      </c>
      <c r="E297" s="542">
        <v>8415</v>
      </c>
      <c r="F297" s="531" t="s">
        <v>5513</v>
      </c>
      <c r="G297" s="519" t="s">
        <v>5514</v>
      </c>
      <c r="H297" s="520" t="s">
        <v>4715</v>
      </c>
      <c r="I297" s="517" t="s">
        <v>4716</v>
      </c>
      <c r="J297" s="548" t="s">
        <v>4672</v>
      </c>
      <c r="K297" s="545"/>
      <c r="L297" s="517"/>
      <c r="M297" s="551"/>
      <c r="N297" s="531">
        <v>1</v>
      </c>
      <c r="O297" s="518">
        <v>1</v>
      </c>
      <c r="P297" s="532">
        <v>8415</v>
      </c>
    </row>
    <row r="298" spans="1:16" ht="61.5" customHeight="1" x14ac:dyDescent="0.2">
      <c r="A298" s="524" t="s">
        <v>4666</v>
      </c>
      <c r="B298" s="522" t="s">
        <v>817</v>
      </c>
      <c r="C298" s="517" t="s">
        <v>4667</v>
      </c>
      <c r="D298" s="519" t="s">
        <v>6767</v>
      </c>
      <c r="E298" s="542">
        <v>6500</v>
      </c>
      <c r="F298" s="531" t="s">
        <v>5515</v>
      </c>
      <c r="G298" s="519" t="s">
        <v>5516</v>
      </c>
      <c r="H298" s="520" t="s">
        <v>4685</v>
      </c>
      <c r="I298" s="517" t="s">
        <v>4686</v>
      </c>
      <c r="J298" s="548" t="s">
        <v>4672</v>
      </c>
      <c r="K298" s="545"/>
      <c r="L298" s="517"/>
      <c r="M298" s="551"/>
      <c r="N298" s="531">
        <v>1</v>
      </c>
      <c r="O298" s="518"/>
      <c r="P298" s="532"/>
    </row>
    <row r="299" spans="1:16" ht="61.5" customHeight="1" x14ac:dyDescent="0.2">
      <c r="A299" s="524" t="s">
        <v>4666</v>
      </c>
      <c r="B299" s="522" t="s">
        <v>817</v>
      </c>
      <c r="C299" s="517" t="s">
        <v>4667</v>
      </c>
      <c r="D299" s="519" t="s">
        <v>5517</v>
      </c>
      <c r="E299" s="542">
        <v>6500</v>
      </c>
      <c r="F299" s="531" t="s">
        <v>5518</v>
      </c>
      <c r="G299" s="519" t="s">
        <v>5519</v>
      </c>
      <c r="H299" s="520" t="s">
        <v>6758</v>
      </c>
      <c r="I299" s="517" t="s">
        <v>6747</v>
      </c>
      <c r="J299" s="548" t="s">
        <v>4672</v>
      </c>
      <c r="K299" s="545"/>
      <c r="L299" s="517"/>
      <c r="M299" s="551"/>
      <c r="N299" s="531">
        <v>1</v>
      </c>
      <c r="O299" s="518"/>
      <c r="P299" s="532"/>
    </row>
    <row r="300" spans="1:16" ht="61.5" customHeight="1" x14ac:dyDescent="0.2">
      <c r="A300" s="524" t="s">
        <v>4666</v>
      </c>
      <c r="B300" s="522" t="s">
        <v>817</v>
      </c>
      <c r="C300" s="517" t="s">
        <v>4667</v>
      </c>
      <c r="D300" s="519" t="s">
        <v>5520</v>
      </c>
      <c r="E300" s="542">
        <v>7200</v>
      </c>
      <c r="F300" s="531" t="s">
        <v>5521</v>
      </c>
      <c r="G300" s="519" t="s">
        <v>5522</v>
      </c>
      <c r="H300" s="520" t="s">
        <v>6768</v>
      </c>
      <c r="I300" s="517" t="s">
        <v>6768</v>
      </c>
      <c r="J300" s="548" t="s">
        <v>4672</v>
      </c>
      <c r="K300" s="545"/>
      <c r="L300" s="517"/>
      <c r="M300" s="551"/>
      <c r="N300" s="531">
        <v>1</v>
      </c>
      <c r="O300" s="518">
        <v>1</v>
      </c>
      <c r="P300" s="532">
        <v>7200</v>
      </c>
    </row>
    <row r="301" spans="1:16" ht="61.5" customHeight="1" x14ac:dyDescent="0.2">
      <c r="A301" s="524" t="s">
        <v>4666</v>
      </c>
      <c r="B301" s="522" t="s">
        <v>817</v>
      </c>
      <c r="C301" s="517" t="s">
        <v>4667</v>
      </c>
      <c r="D301" s="519" t="s">
        <v>5523</v>
      </c>
      <c r="E301" s="542">
        <v>3500</v>
      </c>
      <c r="F301" s="531" t="s">
        <v>5524</v>
      </c>
      <c r="G301" s="519" t="s">
        <v>5525</v>
      </c>
      <c r="H301" s="521" t="s">
        <v>4671</v>
      </c>
      <c r="I301" s="517" t="s">
        <v>5631</v>
      </c>
      <c r="J301" s="548" t="s">
        <v>4831</v>
      </c>
      <c r="K301" s="545"/>
      <c r="L301" s="517"/>
      <c r="M301" s="551"/>
      <c r="N301" s="531">
        <v>2</v>
      </c>
      <c r="O301" s="518">
        <v>4</v>
      </c>
      <c r="P301" s="532">
        <v>10500</v>
      </c>
    </row>
    <row r="302" spans="1:16" ht="61.5" customHeight="1" x14ac:dyDescent="0.2">
      <c r="A302" s="524" t="s">
        <v>4666</v>
      </c>
      <c r="B302" s="522" t="s">
        <v>817</v>
      </c>
      <c r="C302" s="517" t="s">
        <v>4667</v>
      </c>
      <c r="D302" s="519" t="s">
        <v>6769</v>
      </c>
      <c r="E302" s="542">
        <v>6500</v>
      </c>
      <c r="F302" s="531" t="s">
        <v>5526</v>
      </c>
      <c r="G302" s="519" t="s">
        <v>5527</v>
      </c>
      <c r="H302" s="520" t="s">
        <v>6749</v>
      </c>
      <c r="I302" s="517" t="s">
        <v>6750</v>
      </c>
      <c r="J302" s="548" t="s">
        <v>4672</v>
      </c>
      <c r="K302" s="545"/>
      <c r="L302" s="517"/>
      <c r="M302" s="551"/>
      <c r="N302" s="531">
        <v>1</v>
      </c>
      <c r="O302" s="518"/>
      <c r="P302" s="532"/>
    </row>
    <row r="303" spans="1:16" ht="61.5" customHeight="1" x14ac:dyDescent="0.2">
      <c r="A303" s="524" t="s">
        <v>4666</v>
      </c>
      <c r="B303" s="522" t="s">
        <v>817</v>
      </c>
      <c r="C303" s="517" t="s">
        <v>4667</v>
      </c>
      <c r="D303" s="519" t="s">
        <v>5528</v>
      </c>
      <c r="E303" s="542">
        <v>4500</v>
      </c>
      <c r="F303" s="531" t="s">
        <v>5529</v>
      </c>
      <c r="G303" s="519" t="s">
        <v>5530</v>
      </c>
      <c r="H303" s="520" t="s">
        <v>4858</v>
      </c>
      <c r="I303" s="517" t="s">
        <v>4859</v>
      </c>
      <c r="J303" s="548" t="s">
        <v>4672</v>
      </c>
      <c r="K303" s="545"/>
      <c r="L303" s="517"/>
      <c r="M303" s="551"/>
      <c r="N303" s="531">
        <v>1</v>
      </c>
      <c r="O303" s="518">
        <v>2</v>
      </c>
      <c r="P303" s="532">
        <v>9000</v>
      </c>
    </row>
    <row r="304" spans="1:16" ht="61.5" customHeight="1" x14ac:dyDescent="0.2">
      <c r="A304" s="524" t="s">
        <v>4666</v>
      </c>
      <c r="B304" s="522" t="s">
        <v>817</v>
      </c>
      <c r="C304" s="517" t="s">
        <v>4667</v>
      </c>
      <c r="D304" s="627" t="s">
        <v>6825</v>
      </c>
      <c r="E304" s="542">
        <v>4500</v>
      </c>
      <c r="F304" s="531" t="s">
        <v>2372</v>
      </c>
      <c r="G304" s="519" t="s">
        <v>5531</v>
      </c>
      <c r="H304" s="520" t="s">
        <v>4858</v>
      </c>
      <c r="I304" s="517" t="s">
        <v>4859</v>
      </c>
      <c r="J304" s="548" t="s">
        <v>4672</v>
      </c>
      <c r="K304" s="545"/>
      <c r="L304" s="517"/>
      <c r="M304" s="551"/>
      <c r="N304" s="531">
        <v>1</v>
      </c>
      <c r="O304" s="518">
        <v>2</v>
      </c>
      <c r="P304" s="532">
        <v>9000</v>
      </c>
    </row>
    <row r="305" spans="1:16" ht="61.5" customHeight="1" x14ac:dyDescent="0.2">
      <c r="A305" s="524" t="s">
        <v>4666</v>
      </c>
      <c r="B305" s="522" t="s">
        <v>817</v>
      </c>
      <c r="C305" s="517" t="s">
        <v>4667</v>
      </c>
      <c r="D305" s="519" t="s">
        <v>5532</v>
      </c>
      <c r="E305" s="542">
        <v>2600</v>
      </c>
      <c r="F305" s="531" t="s">
        <v>5533</v>
      </c>
      <c r="G305" s="519" t="s">
        <v>5534</v>
      </c>
      <c r="H305" s="520" t="s">
        <v>5093</v>
      </c>
      <c r="I305" s="517" t="s">
        <v>5093</v>
      </c>
      <c r="J305" s="548" t="s">
        <v>4831</v>
      </c>
      <c r="K305" s="545">
        <v>3</v>
      </c>
      <c r="L305" s="517">
        <v>7</v>
      </c>
      <c r="M305" s="551">
        <v>18200</v>
      </c>
      <c r="N305" s="531">
        <v>5</v>
      </c>
      <c r="O305" s="518">
        <v>11</v>
      </c>
      <c r="P305" s="532">
        <v>18200</v>
      </c>
    </row>
    <row r="306" spans="1:16" ht="61.5" customHeight="1" x14ac:dyDescent="0.2">
      <c r="A306" s="524" t="s">
        <v>4666</v>
      </c>
      <c r="B306" s="522" t="s">
        <v>817</v>
      </c>
      <c r="C306" s="517" t="s">
        <v>4667</v>
      </c>
      <c r="D306" s="519" t="s">
        <v>5535</v>
      </c>
      <c r="E306" s="542">
        <v>2400</v>
      </c>
      <c r="F306" s="531" t="s">
        <v>5536</v>
      </c>
      <c r="G306" s="519" t="s">
        <v>5537</v>
      </c>
      <c r="H306" s="520" t="s">
        <v>5160</v>
      </c>
      <c r="I306" s="517" t="s">
        <v>6732</v>
      </c>
      <c r="J306" s="548" t="s">
        <v>4831</v>
      </c>
      <c r="K306" s="545">
        <v>1</v>
      </c>
      <c r="L306" s="517">
        <v>1</v>
      </c>
      <c r="M306" s="551">
        <v>7200</v>
      </c>
      <c r="N306" s="531">
        <v>1</v>
      </c>
      <c r="O306" s="518">
        <v>1</v>
      </c>
      <c r="P306" s="532">
        <v>2400</v>
      </c>
    </row>
    <row r="307" spans="1:16" ht="61.5" customHeight="1" x14ac:dyDescent="0.2">
      <c r="A307" s="524" t="s">
        <v>4666</v>
      </c>
      <c r="B307" s="522" t="s">
        <v>817</v>
      </c>
      <c r="C307" s="517" t="s">
        <v>4667</v>
      </c>
      <c r="D307" s="519" t="s">
        <v>5538</v>
      </c>
      <c r="E307" s="542">
        <v>3500</v>
      </c>
      <c r="F307" s="531" t="s">
        <v>5539</v>
      </c>
      <c r="G307" s="519" t="s">
        <v>5540</v>
      </c>
      <c r="H307" s="520" t="s">
        <v>5039</v>
      </c>
      <c r="I307" s="517" t="s">
        <v>6732</v>
      </c>
      <c r="J307" s="548" t="s">
        <v>4672</v>
      </c>
      <c r="K307" s="545"/>
      <c r="L307" s="517"/>
      <c r="M307" s="551"/>
      <c r="N307" s="531">
        <v>2</v>
      </c>
      <c r="O307" s="518">
        <v>4</v>
      </c>
      <c r="P307" s="532">
        <v>14000</v>
      </c>
    </row>
    <row r="308" spans="1:16" ht="61.5" customHeight="1" x14ac:dyDescent="0.2">
      <c r="A308" s="524" t="s">
        <v>4666</v>
      </c>
      <c r="B308" s="522" t="s">
        <v>817</v>
      </c>
      <c r="C308" s="517" t="s">
        <v>4667</v>
      </c>
      <c r="D308" s="519" t="s">
        <v>5541</v>
      </c>
      <c r="E308" s="542">
        <v>5280</v>
      </c>
      <c r="F308" s="531" t="s">
        <v>5542</v>
      </c>
      <c r="G308" s="519" t="s">
        <v>5543</v>
      </c>
      <c r="H308" s="520" t="s">
        <v>4685</v>
      </c>
      <c r="I308" s="517" t="s">
        <v>5544</v>
      </c>
      <c r="J308" s="548" t="s">
        <v>4831</v>
      </c>
      <c r="K308" s="545">
        <v>4</v>
      </c>
      <c r="L308" s="517">
        <v>10</v>
      </c>
      <c r="M308" s="551">
        <v>33600</v>
      </c>
      <c r="N308" s="531">
        <v>1</v>
      </c>
      <c r="O308" s="518">
        <v>2</v>
      </c>
      <c r="P308" s="532">
        <v>10560</v>
      </c>
    </row>
    <row r="309" spans="1:16" ht="61.5" customHeight="1" x14ac:dyDescent="0.2">
      <c r="A309" s="524" t="s">
        <v>4666</v>
      </c>
      <c r="B309" s="522" t="s">
        <v>817</v>
      </c>
      <c r="C309" s="517" t="s">
        <v>4667</v>
      </c>
      <c r="D309" s="519" t="s">
        <v>5545</v>
      </c>
      <c r="E309" s="542">
        <v>8500</v>
      </c>
      <c r="F309" s="531" t="s">
        <v>5546</v>
      </c>
      <c r="G309" s="519" t="s">
        <v>5547</v>
      </c>
      <c r="H309" s="520" t="s">
        <v>4715</v>
      </c>
      <c r="I309" s="517" t="s">
        <v>4716</v>
      </c>
      <c r="J309" s="548" t="s">
        <v>4672</v>
      </c>
      <c r="K309" s="545"/>
      <c r="L309" s="517"/>
      <c r="M309" s="551"/>
      <c r="N309" s="531">
        <v>3</v>
      </c>
      <c r="O309" s="518">
        <v>1</v>
      </c>
      <c r="P309" s="532">
        <v>8500</v>
      </c>
    </row>
    <row r="310" spans="1:16" ht="61.5" customHeight="1" x14ac:dyDescent="0.2">
      <c r="A310" s="524" t="s">
        <v>4666</v>
      </c>
      <c r="B310" s="522" t="s">
        <v>817</v>
      </c>
      <c r="C310" s="517" t="s">
        <v>4667</v>
      </c>
      <c r="D310" s="519" t="s">
        <v>5548</v>
      </c>
      <c r="E310" s="542">
        <v>5850</v>
      </c>
      <c r="F310" s="531" t="s">
        <v>2422</v>
      </c>
      <c r="G310" s="519" t="s">
        <v>5549</v>
      </c>
      <c r="H310" s="520" t="s">
        <v>6735</v>
      </c>
      <c r="I310" s="517" t="s">
        <v>6736</v>
      </c>
      <c r="J310" s="548" t="s">
        <v>4672</v>
      </c>
      <c r="K310" s="545"/>
      <c r="L310" s="517"/>
      <c r="M310" s="551"/>
      <c r="N310" s="531">
        <v>2</v>
      </c>
      <c r="O310" s="518">
        <v>3</v>
      </c>
      <c r="P310" s="532">
        <v>19500</v>
      </c>
    </row>
    <row r="311" spans="1:16" ht="61.5" customHeight="1" x14ac:dyDescent="0.2">
      <c r="A311" s="524" t="s">
        <v>4666</v>
      </c>
      <c r="B311" s="522" t="s">
        <v>817</v>
      </c>
      <c r="C311" s="517" t="s">
        <v>4667</v>
      </c>
      <c r="D311" s="519" t="s">
        <v>5550</v>
      </c>
      <c r="E311" s="542">
        <v>4455</v>
      </c>
      <c r="F311" s="531" t="s">
        <v>5551</v>
      </c>
      <c r="G311" s="519" t="s">
        <v>5552</v>
      </c>
      <c r="H311" s="520" t="s">
        <v>4685</v>
      </c>
      <c r="I311" s="517" t="s">
        <v>4686</v>
      </c>
      <c r="J311" s="548" t="s">
        <v>4672</v>
      </c>
      <c r="K311" s="545">
        <v>1</v>
      </c>
      <c r="L311" s="517">
        <v>1</v>
      </c>
      <c r="M311" s="551">
        <v>4000</v>
      </c>
      <c r="N311" s="531">
        <v>1</v>
      </c>
      <c r="O311" s="518">
        <v>2</v>
      </c>
      <c r="P311" s="532">
        <v>8910</v>
      </c>
    </row>
    <row r="312" spans="1:16" ht="61.5" customHeight="1" x14ac:dyDescent="0.2">
      <c r="A312" s="524" t="s">
        <v>4666</v>
      </c>
      <c r="B312" s="522" t="s">
        <v>817</v>
      </c>
      <c r="C312" s="517" t="s">
        <v>4667</v>
      </c>
      <c r="D312" s="519" t="s">
        <v>4712</v>
      </c>
      <c r="E312" s="542">
        <v>8500</v>
      </c>
      <c r="F312" s="531" t="s">
        <v>5553</v>
      </c>
      <c r="G312" s="519" t="s">
        <v>5554</v>
      </c>
      <c r="H312" s="520" t="s">
        <v>4715</v>
      </c>
      <c r="I312" s="517" t="s">
        <v>4716</v>
      </c>
      <c r="J312" s="548" t="s">
        <v>4672</v>
      </c>
      <c r="K312" s="545"/>
      <c r="L312" s="517"/>
      <c r="M312" s="551"/>
      <c r="N312" s="531">
        <v>1</v>
      </c>
      <c r="O312" s="518">
        <v>4</v>
      </c>
      <c r="P312" s="532">
        <v>34000</v>
      </c>
    </row>
    <row r="313" spans="1:16" ht="61.5" customHeight="1" x14ac:dyDescent="0.2">
      <c r="A313" s="524" t="s">
        <v>4666</v>
      </c>
      <c r="B313" s="522" t="s">
        <v>817</v>
      </c>
      <c r="C313" s="517" t="s">
        <v>4667</v>
      </c>
      <c r="D313" s="519" t="s">
        <v>5555</v>
      </c>
      <c r="E313" s="542">
        <v>6500</v>
      </c>
      <c r="F313" s="531" t="s">
        <v>5556</v>
      </c>
      <c r="G313" s="519" t="s">
        <v>5557</v>
      </c>
      <c r="H313" s="520" t="s">
        <v>4685</v>
      </c>
      <c r="I313" s="517" t="s">
        <v>4686</v>
      </c>
      <c r="J313" s="548" t="s">
        <v>4672</v>
      </c>
      <c r="K313" s="545"/>
      <c r="L313" s="517"/>
      <c r="M313" s="551"/>
      <c r="N313" s="531">
        <v>1</v>
      </c>
      <c r="O313" s="518">
        <v>2</v>
      </c>
      <c r="P313" s="532">
        <v>13000</v>
      </c>
    </row>
    <row r="314" spans="1:16" ht="61.5" customHeight="1" x14ac:dyDescent="0.2">
      <c r="A314" s="524" t="s">
        <v>4666</v>
      </c>
      <c r="B314" s="522" t="s">
        <v>817</v>
      </c>
      <c r="C314" s="517" t="s">
        <v>4667</v>
      </c>
      <c r="D314" s="519" t="s">
        <v>5558</v>
      </c>
      <c r="E314" s="542">
        <v>3400</v>
      </c>
      <c r="F314" s="531" t="s">
        <v>5559</v>
      </c>
      <c r="G314" s="519" t="s">
        <v>5560</v>
      </c>
      <c r="H314" s="520" t="s">
        <v>5093</v>
      </c>
      <c r="I314" s="517" t="s">
        <v>5093</v>
      </c>
      <c r="J314" s="548" t="s">
        <v>4831</v>
      </c>
      <c r="K314" s="545">
        <v>6</v>
      </c>
      <c r="L314" s="517">
        <v>9</v>
      </c>
      <c r="M314" s="551">
        <v>27200</v>
      </c>
      <c r="N314" s="531">
        <v>2</v>
      </c>
      <c r="O314" s="518">
        <v>2</v>
      </c>
      <c r="P314" s="532">
        <v>6800</v>
      </c>
    </row>
    <row r="315" spans="1:16" ht="61.5" customHeight="1" x14ac:dyDescent="0.2">
      <c r="A315" s="524" t="s">
        <v>4666</v>
      </c>
      <c r="B315" s="522" t="s">
        <v>817</v>
      </c>
      <c r="C315" s="517" t="s">
        <v>4667</v>
      </c>
      <c r="D315" s="519" t="s">
        <v>5561</v>
      </c>
      <c r="E315" s="542">
        <v>6500</v>
      </c>
      <c r="F315" s="531" t="s">
        <v>5562</v>
      </c>
      <c r="G315" s="519" t="s">
        <v>5563</v>
      </c>
      <c r="H315" s="521" t="s">
        <v>4671</v>
      </c>
      <c r="I315" s="517" t="s">
        <v>4733</v>
      </c>
      <c r="J315" s="548" t="s">
        <v>4672</v>
      </c>
      <c r="K315" s="545"/>
      <c r="L315" s="517"/>
      <c r="M315" s="551"/>
      <c r="N315" s="531">
        <v>1</v>
      </c>
      <c r="O315" s="518">
        <v>1</v>
      </c>
      <c r="P315" s="532">
        <v>6500</v>
      </c>
    </row>
    <row r="316" spans="1:16" ht="61.5" customHeight="1" x14ac:dyDescent="0.2">
      <c r="A316" s="524" t="s">
        <v>4666</v>
      </c>
      <c r="B316" s="522" t="s">
        <v>817</v>
      </c>
      <c r="C316" s="517" t="s">
        <v>4667</v>
      </c>
      <c r="D316" s="519" t="s">
        <v>5564</v>
      </c>
      <c r="E316" s="542">
        <v>7500</v>
      </c>
      <c r="F316" s="531" t="s">
        <v>5565</v>
      </c>
      <c r="G316" s="519" t="s">
        <v>5566</v>
      </c>
      <c r="H316" s="520" t="s">
        <v>6751</v>
      </c>
      <c r="I316" s="517" t="s">
        <v>6751</v>
      </c>
      <c r="J316" s="548" t="s">
        <v>4672</v>
      </c>
      <c r="K316" s="545">
        <v>1</v>
      </c>
      <c r="L316" s="517">
        <v>1</v>
      </c>
      <c r="M316" s="551">
        <v>6493.5</v>
      </c>
      <c r="N316" s="531">
        <v>1</v>
      </c>
      <c r="O316" s="518"/>
      <c r="P316" s="532"/>
    </row>
    <row r="317" spans="1:16" ht="61.5" customHeight="1" x14ac:dyDescent="0.2">
      <c r="A317" s="524" t="s">
        <v>4666</v>
      </c>
      <c r="B317" s="522" t="s">
        <v>817</v>
      </c>
      <c r="C317" s="517" t="s">
        <v>4667</v>
      </c>
      <c r="D317" s="519" t="s">
        <v>5567</v>
      </c>
      <c r="E317" s="542">
        <v>5775</v>
      </c>
      <c r="F317" s="531" t="s">
        <v>5568</v>
      </c>
      <c r="G317" s="519" t="s">
        <v>5569</v>
      </c>
      <c r="H317" s="520" t="s">
        <v>4685</v>
      </c>
      <c r="I317" s="517" t="s">
        <v>4686</v>
      </c>
      <c r="J317" s="548" t="s">
        <v>4672</v>
      </c>
      <c r="K317" s="545"/>
      <c r="L317" s="517"/>
      <c r="M317" s="551"/>
      <c r="N317" s="531">
        <v>1</v>
      </c>
      <c r="O317" s="518">
        <v>2</v>
      </c>
      <c r="P317" s="532">
        <v>10725</v>
      </c>
    </row>
    <row r="318" spans="1:16" ht="61.5" customHeight="1" x14ac:dyDescent="0.2">
      <c r="A318" s="524" t="s">
        <v>4666</v>
      </c>
      <c r="B318" s="522" t="s">
        <v>817</v>
      </c>
      <c r="C318" s="517" t="s">
        <v>4667</v>
      </c>
      <c r="D318" s="519" t="s">
        <v>5558</v>
      </c>
      <c r="E318" s="542">
        <v>2500</v>
      </c>
      <c r="F318" s="531" t="s">
        <v>5570</v>
      </c>
      <c r="G318" s="519" t="s">
        <v>5571</v>
      </c>
      <c r="H318" s="520" t="s">
        <v>5572</v>
      </c>
      <c r="I318" s="517" t="s">
        <v>5572</v>
      </c>
      <c r="J318" s="548" t="s">
        <v>4672</v>
      </c>
      <c r="K318" s="545">
        <v>3</v>
      </c>
      <c r="L318" s="517">
        <v>7</v>
      </c>
      <c r="M318" s="551">
        <v>17500</v>
      </c>
      <c r="N318" s="531">
        <v>2</v>
      </c>
      <c r="O318" s="518">
        <v>12</v>
      </c>
      <c r="P318" s="532">
        <v>18333</v>
      </c>
    </row>
    <row r="319" spans="1:16" ht="61.5" customHeight="1" x14ac:dyDescent="0.2">
      <c r="A319" s="524" t="s">
        <v>4666</v>
      </c>
      <c r="B319" s="522" t="s">
        <v>817</v>
      </c>
      <c r="C319" s="517" t="s">
        <v>4667</v>
      </c>
      <c r="D319" s="519" t="s">
        <v>5573</v>
      </c>
      <c r="E319" s="542">
        <v>6000</v>
      </c>
      <c r="F319" s="531" t="s">
        <v>5574</v>
      </c>
      <c r="G319" s="519" t="s">
        <v>5575</v>
      </c>
      <c r="H319" s="521" t="s">
        <v>4671</v>
      </c>
      <c r="I319" s="517" t="s">
        <v>4733</v>
      </c>
      <c r="J319" s="548" t="s">
        <v>4672</v>
      </c>
      <c r="K319" s="545"/>
      <c r="L319" s="517"/>
      <c r="M319" s="551"/>
      <c r="N319" s="531">
        <v>1</v>
      </c>
      <c r="O319" s="518">
        <v>3</v>
      </c>
      <c r="P319" s="532">
        <v>18000</v>
      </c>
    </row>
    <row r="320" spans="1:16" ht="61.5" customHeight="1" x14ac:dyDescent="0.2">
      <c r="A320" s="524" t="s">
        <v>4666</v>
      </c>
      <c r="B320" s="522" t="s">
        <v>817</v>
      </c>
      <c r="C320" s="517" t="s">
        <v>4667</v>
      </c>
      <c r="D320" s="627" t="s">
        <v>6826</v>
      </c>
      <c r="E320" s="542">
        <v>6750</v>
      </c>
      <c r="F320" s="531" t="s">
        <v>5576</v>
      </c>
      <c r="G320" s="519" t="s">
        <v>5577</v>
      </c>
      <c r="H320" s="520" t="s">
        <v>4843</v>
      </c>
      <c r="I320" s="517" t="s">
        <v>6816</v>
      </c>
      <c r="J320" s="548" t="s">
        <v>4672</v>
      </c>
      <c r="K320" s="545"/>
      <c r="L320" s="517"/>
      <c r="M320" s="551"/>
      <c r="N320" s="531">
        <v>1</v>
      </c>
      <c r="O320" s="518">
        <v>1</v>
      </c>
      <c r="P320" s="532">
        <v>6750</v>
      </c>
    </row>
    <row r="321" spans="1:16" ht="61.5" customHeight="1" x14ac:dyDescent="0.2">
      <c r="A321" s="524" t="s">
        <v>4666</v>
      </c>
      <c r="B321" s="522" t="s">
        <v>817</v>
      </c>
      <c r="C321" s="517" t="s">
        <v>4667</v>
      </c>
      <c r="D321" s="519" t="s">
        <v>5578</v>
      </c>
      <c r="E321" s="542">
        <v>6500</v>
      </c>
      <c r="F321" s="531" t="s">
        <v>5579</v>
      </c>
      <c r="G321" s="519" t="s">
        <v>5580</v>
      </c>
      <c r="H321" s="520" t="s">
        <v>4690</v>
      </c>
      <c r="I321" s="517" t="s">
        <v>4690</v>
      </c>
      <c r="J321" s="548" t="s">
        <v>4672</v>
      </c>
      <c r="K321" s="545"/>
      <c r="L321" s="517"/>
      <c r="M321" s="551"/>
      <c r="N321" s="531">
        <v>1</v>
      </c>
      <c r="O321" s="518">
        <v>2</v>
      </c>
      <c r="P321" s="532">
        <v>13000</v>
      </c>
    </row>
    <row r="322" spans="1:16" ht="61.5" customHeight="1" x14ac:dyDescent="0.2">
      <c r="A322" s="524" t="s">
        <v>4666</v>
      </c>
      <c r="B322" s="522" t="s">
        <v>817</v>
      </c>
      <c r="C322" s="517" t="s">
        <v>4667</v>
      </c>
      <c r="D322" s="519" t="s">
        <v>5581</v>
      </c>
      <c r="E322" s="542">
        <v>5500</v>
      </c>
      <c r="F322" s="531" t="s">
        <v>5582</v>
      </c>
      <c r="G322" s="519" t="s">
        <v>5583</v>
      </c>
      <c r="H322" s="521" t="s">
        <v>4671</v>
      </c>
      <c r="I322" s="517" t="s">
        <v>4733</v>
      </c>
      <c r="J322" s="548" t="s">
        <v>4672</v>
      </c>
      <c r="K322" s="545"/>
      <c r="L322" s="517"/>
      <c r="M322" s="551"/>
      <c r="N322" s="531">
        <v>1</v>
      </c>
      <c r="O322" s="518">
        <v>2</v>
      </c>
      <c r="P322" s="532">
        <v>11000</v>
      </c>
    </row>
    <row r="323" spans="1:16" ht="61.5" customHeight="1" x14ac:dyDescent="0.2">
      <c r="A323" s="524" t="s">
        <v>4666</v>
      </c>
      <c r="B323" s="522" t="s">
        <v>817</v>
      </c>
      <c r="C323" s="517" t="s">
        <v>4667</v>
      </c>
      <c r="D323" s="519" t="s">
        <v>5478</v>
      </c>
      <c r="E323" s="542">
        <v>5775</v>
      </c>
      <c r="F323" s="531" t="s">
        <v>5584</v>
      </c>
      <c r="G323" s="519" t="s">
        <v>5585</v>
      </c>
      <c r="H323" s="521" t="s">
        <v>4671</v>
      </c>
      <c r="I323" s="517" t="s">
        <v>4733</v>
      </c>
      <c r="J323" s="548" t="s">
        <v>4672</v>
      </c>
      <c r="K323" s="545"/>
      <c r="L323" s="517"/>
      <c r="M323" s="551"/>
      <c r="N323" s="531">
        <v>1</v>
      </c>
      <c r="O323" s="518">
        <v>2</v>
      </c>
      <c r="P323" s="532">
        <v>10725</v>
      </c>
    </row>
    <row r="324" spans="1:16" ht="61.5" customHeight="1" x14ac:dyDescent="0.2">
      <c r="A324" s="524" t="s">
        <v>4666</v>
      </c>
      <c r="B324" s="522" t="s">
        <v>817</v>
      </c>
      <c r="C324" s="517" t="s">
        <v>4667</v>
      </c>
      <c r="D324" s="519" t="s">
        <v>5586</v>
      </c>
      <c r="E324" s="542">
        <v>6500</v>
      </c>
      <c r="F324" s="531" t="s">
        <v>5587</v>
      </c>
      <c r="G324" s="519" t="s">
        <v>5588</v>
      </c>
      <c r="H324" s="520" t="s">
        <v>4690</v>
      </c>
      <c r="I324" s="517" t="s">
        <v>4690</v>
      </c>
      <c r="J324" s="548" t="s">
        <v>4672</v>
      </c>
      <c r="K324" s="545"/>
      <c r="L324" s="517"/>
      <c r="M324" s="551"/>
      <c r="N324" s="531">
        <v>1</v>
      </c>
      <c r="O324" s="518">
        <v>2</v>
      </c>
      <c r="P324" s="532">
        <v>13000</v>
      </c>
    </row>
    <row r="325" spans="1:16" ht="61.5" customHeight="1" x14ac:dyDescent="0.2">
      <c r="A325" s="524" t="s">
        <v>4666</v>
      </c>
      <c r="B325" s="522" t="s">
        <v>817</v>
      </c>
      <c r="C325" s="517" t="s">
        <v>4667</v>
      </c>
      <c r="D325" s="519" t="s">
        <v>5589</v>
      </c>
      <c r="E325" s="542">
        <v>3200</v>
      </c>
      <c r="F325" s="531" t="s">
        <v>5590</v>
      </c>
      <c r="G325" s="519" t="s">
        <v>5591</v>
      </c>
      <c r="H325" s="520" t="s">
        <v>6827</v>
      </c>
      <c r="I325" s="517" t="s">
        <v>6771</v>
      </c>
      <c r="J325" s="548" t="s">
        <v>4672</v>
      </c>
      <c r="K325" s="545"/>
      <c r="L325" s="517"/>
      <c r="M325" s="551"/>
      <c r="N325" s="531">
        <v>2</v>
      </c>
      <c r="O325" s="518">
        <v>4</v>
      </c>
      <c r="P325" s="532">
        <v>12800</v>
      </c>
    </row>
    <row r="326" spans="1:16" ht="61.5" customHeight="1" x14ac:dyDescent="0.2">
      <c r="A326" s="524" t="s">
        <v>4666</v>
      </c>
      <c r="B326" s="522" t="s">
        <v>817</v>
      </c>
      <c r="C326" s="517" t="s">
        <v>4667</v>
      </c>
      <c r="D326" s="519" t="s">
        <v>5592</v>
      </c>
      <c r="E326" s="542">
        <v>2500</v>
      </c>
      <c r="F326" s="531" t="s">
        <v>5593</v>
      </c>
      <c r="G326" s="519" t="s">
        <v>5594</v>
      </c>
      <c r="H326" s="520" t="s">
        <v>5093</v>
      </c>
      <c r="I326" s="517" t="s">
        <v>5093</v>
      </c>
      <c r="J326" s="548" t="s">
        <v>4831</v>
      </c>
      <c r="K326" s="545">
        <v>3</v>
      </c>
      <c r="L326" s="517">
        <v>6</v>
      </c>
      <c r="M326" s="551">
        <v>15000</v>
      </c>
      <c r="N326" s="531">
        <v>1</v>
      </c>
      <c r="O326" s="518">
        <v>3</v>
      </c>
      <c r="P326" s="532">
        <v>7500</v>
      </c>
    </row>
    <row r="327" spans="1:16" ht="61.5" customHeight="1" x14ac:dyDescent="0.2">
      <c r="A327" s="524" t="s">
        <v>4666</v>
      </c>
      <c r="B327" s="522" t="s">
        <v>817</v>
      </c>
      <c r="C327" s="517" t="s">
        <v>4667</v>
      </c>
      <c r="D327" s="519" t="s">
        <v>5595</v>
      </c>
      <c r="E327" s="542">
        <v>5500</v>
      </c>
      <c r="F327" s="531" t="s">
        <v>5596</v>
      </c>
      <c r="G327" s="519" t="s">
        <v>5597</v>
      </c>
      <c r="H327" s="520" t="s">
        <v>6749</v>
      </c>
      <c r="I327" s="517" t="s">
        <v>6749</v>
      </c>
      <c r="J327" s="548" t="s">
        <v>4672</v>
      </c>
      <c r="K327" s="545">
        <v>1</v>
      </c>
      <c r="L327" s="517">
        <v>1</v>
      </c>
      <c r="M327" s="551">
        <v>6499.35</v>
      </c>
      <c r="N327" s="531">
        <v>1</v>
      </c>
      <c r="O327" s="518">
        <v>2</v>
      </c>
      <c r="P327" s="532">
        <v>11000</v>
      </c>
    </row>
    <row r="328" spans="1:16" ht="61.5" customHeight="1" x14ac:dyDescent="0.2">
      <c r="A328" s="524" t="s">
        <v>4666</v>
      </c>
      <c r="B328" s="522" t="s">
        <v>817</v>
      </c>
      <c r="C328" s="517" t="s">
        <v>4667</v>
      </c>
      <c r="D328" s="519" t="s">
        <v>5598</v>
      </c>
      <c r="E328" s="542">
        <v>9500</v>
      </c>
      <c r="F328" s="531" t="s">
        <v>5599</v>
      </c>
      <c r="G328" s="519" t="s">
        <v>5600</v>
      </c>
      <c r="H328" s="520" t="s">
        <v>6730</v>
      </c>
      <c r="I328" s="517" t="s">
        <v>5667</v>
      </c>
      <c r="J328" s="548" t="s">
        <v>4672</v>
      </c>
      <c r="K328" s="545"/>
      <c r="L328" s="517"/>
      <c r="M328" s="551"/>
      <c r="N328" s="531">
        <v>2</v>
      </c>
      <c r="O328" s="518">
        <v>4</v>
      </c>
      <c r="P328" s="532">
        <v>37955</v>
      </c>
    </row>
    <row r="329" spans="1:16" ht="61.5" customHeight="1" x14ac:dyDescent="0.2">
      <c r="A329" s="524" t="s">
        <v>4666</v>
      </c>
      <c r="B329" s="522" t="s">
        <v>817</v>
      </c>
      <c r="C329" s="517" t="s">
        <v>4667</v>
      </c>
      <c r="D329" s="519" t="s">
        <v>5601</v>
      </c>
      <c r="E329" s="542">
        <v>11000</v>
      </c>
      <c r="F329" s="531" t="s">
        <v>5602</v>
      </c>
      <c r="G329" s="519" t="s">
        <v>5603</v>
      </c>
      <c r="H329" s="520" t="s">
        <v>5160</v>
      </c>
      <c r="I329" s="517" t="s">
        <v>6738</v>
      </c>
      <c r="J329" s="548" t="s">
        <v>4672</v>
      </c>
      <c r="K329" s="545"/>
      <c r="L329" s="517"/>
      <c r="M329" s="551"/>
      <c r="N329" s="531">
        <v>4</v>
      </c>
      <c r="O329" s="518">
        <v>8</v>
      </c>
      <c r="P329" s="532">
        <v>43000</v>
      </c>
    </row>
    <row r="330" spans="1:16" ht="61.5" customHeight="1" x14ac:dyDescent="0.2">
      <c r="A330" s="524" t="s">
        <v>4666</v>
      </c>
      <c r="B330" s="522" t="s">
        <v>817</v>
      </c>
      <c r="C330" s="517" t="s">
        <v>4667</v>
      </c>
      <c r="D330" s="519" t="s">
        <v>5604</v>
      </c>
      <c r="E330" s="542">
        <v>8450</v>
      </c>
      <c r="F330" s="531" t="s">
        <v>5605</v>
      </c>
      <c r="G330" s="519" t="s">
        <v>5606</v>
      </c>
      <c r="H330" s="520" t="s">
        <v>4690</v>
      </c>
      <c r="I330" s="517" t="s">
        <v>4690</v>
      </c>
      <c r="J330" s="548" t="s">
        <v>4672</v>
      </c>
      <c r="K330" s="545"/>
      <c r="L330" s="517"/>
      <c r="M330" s="551"/>
      <c r="N330" s="531">
        <v>1</v>
      </c>
      <c r="O330" s="518">
        <v>1</v>
      </c>
      <c r="P330" s="532">
        <v>8450</v>
      </c>
    </row>
    <row r="331" spans="1:16" ht="61.5" customHeight="1" x14ac:dyDescent="0.2">
      <c r="A331" s="524" t="s">
        <v>4666</v>
      </c>
      <c r="B331" s="522" t="s">
        <v>817</v>
      </c>
      <c r="C331" s="517" t="s">
        <v>4667</v>
      </c>
      <c r="D331" s="519" t="s">
        <v>5607</v>
      </c>
      <c r="E331" s="542">
        <v>2500</v>
      </c>
      <c r="F331" s="531" t="s">
        <v>5608</v>
      </c>
      <c r="G331" s="519" t="s">
        <v>5609</v>
      </c>
      <c r="H331" s="520" t="s">
        <v>5160</v>
      </c>
      <c r="I331" s="517" t="s">
        <v>6732</v>
      </c>
      <c r="J331" s="548" t="s">
        <v>4831</v>
      </c>
      <c r="K331" s="545"/>
      <c r="L331" s="517"/>
      <c r="M331" s="551"/>
      <c r="N331" s="531">
        <v>1</v>
      </c>
      <c r="O331" s="518">
        <v>1</v>
      </c>
      <c r="P331" s="532">
        <v>2500</v>
      </c>
    </row>
    <row r="332" spans="1:16" ht="61.5" customHeight="1" x14ac:dyDescent="0.2">
      <c r="A332" s="524" t="s">
        <v>4666</v>
      </c>
      <c r="B332" s="522" t="s">
        <v>817</v>
      </c>
      <c r="C332" s="517" t="s">
        <v>4667</v>
      </c>
      <c r="D332" s="519" t="s">
        <v>5610</v>
      </c>
      <c r="E332" s="542">
        <v>5500</v>
      </c>
      <c r="F332" s="531" t="s">
        <v>5611</v>
      </c>
      <c r="G332" s="519" t="s">
        <v>5612</v>
      </c>
      <c r="H332" s="520" t="s">
        <v>4685</v>
      </c>
      <c r="I332" s="517" t="s">
        <v>4686</v>
      </c>
      <c r="J332" s="548" t="s">
        <v>4672</v>
      </c>
      <c r="K332" s="545"/>
      <c r="L332" s="517"/>
      <c r="M332" s="551"/>
      <c r="N332" s="531">
        <v>1</v>
      </c>
      <c r="O332" s="518">
        <v>2</v>
      </c>
      <c r="P332" s="532">
        <v>11000</v>
      </c>
    </row>
    <row r="333" spans="1:16" ht="61.5" customHeight="1" x14ac:dyDescent="0.2">
      <c r="A333" s="524" t="s">
        <v>4666</v>
      </c>
      <c r="B333" s="522" t="s">
        <v>817</v>
      </c>
      <c r="C333" s="517" t="s">
        <v>4667</v>
      </c>
      <c r="D333" s="519" t="s">
        <v>5613</v>
      </c>
      <c r="E333" s="542">
        <v>5610</v>
      </c>
      <c r="F333" s="531" t="s">
        <v>5614</v>
      </c>
      <c r="G333" s="519" t="s">
        <v>5615</v>
      </c>
      <c r="H333" s="520" t="s">
        <v>5616</v>
      </c>
      <c r="I333" s="517" t="s">
        <v>5616</v>
      </c>
      <c r="J333" s="548" t="s">
        <v>4672</v>
      </c>
      <c r="K333" s="545">
        <v>7</v>
      </c>
      <c r="L333" s="517">
        <v>11</v>
      </c>
      <c r="M333" s="551">
        <v>22500</v>
      </c>
      <c r="N333" s="531">
        <v>1</v>
      </c>
      <c r="O333" s="518">
        <v>2</v>
      </c>
      <c r="P333" s="532">
        <v>10560</v>
      </c>
    </row>
    <row r="334" spans="1:16" ht="61.5" customHeight="1" x14ac:dyDescent="0.2">
      <c r="A334" s="524" t="s">
        <v>4666</v>
      </c>
      <c r="B334" s="522" t="s">
        <v>817</v>
      </c>
      <c r="C334" s="517" t="s">
        <v>4667</v>
      </c>
      <c r="D334" s="519" t="s">
        <v>5617</v>
      </c>
      <c r="E334" s="542">
        <v>7000</v>
      </c>
      <c r="F334" s="531" t="s">
        <v>5618</v>
      </c>
      <c r="G334" s="519" t="s">
        <v>5619</v>
      </c>
      <c r="H334" s="520" t="s">
        <v>4843</v>
      </c>
      <c r="I334" s="517" t="s">
        <v>6816</v>
      </c>
      <c r="J334" s="548" t="s">
        <v>4672</v>
      </c>
      <c r="K334" s="545"/>
      <c r="L334" s="517"/>
      <c r="M334" s="551"/>
      <c r="N334" s="531">
        <v>1</v>
      </c>
      <c r="O334" s="518">
        <v>1</v>
      </c>
      <c r="P334" s="532">
        <v>7000</v>
      </c>
    </row>
    <row r="335" spans="1:16" ht="61.5" customHeight="1" x14ac:dyDescent="0.2">
      <c r="A335" s="524" t="s">
        <v>4666</v>
      </c>
      <c r="B335" s="522" t="s">
        <v>817</v>
      </c>
      <c r="C335" s="517" t="s">
        <v>4667</v>
      </c>
      <c r="D335" s="519" t="s">
        <v>5620</v>
      </c>
      <c r="E335" s="542">
        <v>6500</v>
      </c>
      <c r="F335" s="531" t="s">
        <v>5621</v>
      </c>
      <c r="G335" s="519" t="s">
        <v>5622</v>
      </c>
      <c r="H335" s="521" t="s">
        <v>4671</v>
      </c>
      <c r="I335" s="517" t="s">
        <v>5631</v>
      </c>
      <c r="J335" s="548" t="s">
        <v>4831</v>
      </c>
      <c r="K335" s="545"/>
      <c r="L335" s="517"/>
      <c r="M335" s="551"/>
      <c r="N335" s="531">
        <v>1</v>
      </c>
      <c r="O335" s="518">
        <v>1</v>
      </c>
      <c r="P335" s="532">
        <v>6500</v>
      </c>
    </row>
    <row r="336" spans="1:16" ht="61.5" customHeight="1" x14ac:dyDescent="0.2">
      <c r="A336" s="524" t="s">
        <v>4666</v>
      </c>
      <c r="B336" s="522" t="s">
        <v>817</v>
      </c>
      <c r="C336" s="517" t="s">
        <v>4667</v>
      </c>
      <c r="D336" s="519" t="s">
        <v>4712</v>
      </c>
      <c r="E336" s="542">
        <v>8500</v>
      </c>
      <c r="F336" s="531" t="s">
        <v>5623</v>
      </c>
      <c r="G336" s="519" t="s">
        <v>5624</v>
      </c>
      <c r="H336" s="520" t="s">
        <v>4715</v>
      </c>
      <c r="I336" s="517" t="s">
        <v>4716</v>
      </c>
      <c r="J336" s="548" t="s">
        <v>4672</v>
      </c>
      <c r="K336" s="545"/>
      <c r="L336" s="517"/>
      <c r="M336" s="551"/>
      <c r="N336" s="531">
        <v>1</v>
      </c>
      <c r="O336" s="518">
        <v>4</v>
      </c>
      <c r="P336" s="532">
        <v>34000</v>
      </c>
    </row>
    <row r="337" spans="1:16" ht="61.5" customHeight="1" x14ac:dyDescent="0.2">
      <c r="A337" s="524" t="s">
        <v>4666</v>
      </c>
      <c r="B337" s="522" t="s">
        <v>817</v>
      </c>
      <c r="C337" s="517" t="s">
        <v>4667</v>
      </c>
      <c r="D337" s="519" t="s">
        <v>5625</v>
      </c>
      <c r="E337" s="542">
        <v>2500</v>
      </c>
      <c r="F337" s="531" t="s">
        <v>5626</v>
      </c>
      <c r="G337" s="519" t="s">
        <v>5627</v>
      </c>
      <c r="H337" s="520" t="s">
        <v>4685</v>
      </c>
      <c r="I337" s="517" t="s">
        <v>4686</v>
      </c>
      <c r="J337" s="548" t="s">
        <v>4831</v>
      </c>
      <c r="K337" s="545"/>
      <c r="L337" s="517"/>
      <c r="M337" s="551"/>
      <c r="N337" s="531">
        <v>1</v>
      </c>
      <c r="O337" s="518">
        <v>4</v>
      </c>
      <c r="P337" s="532">
        <v>10000</v>
      </c>
    </row>
    <row r="338" spans="1:16" ht="61.5" customHeight="1" x14ac:dyDescent="0.2">
      <c r="A338" s="524" t="s">
        <v>4666</v>
      </c>
      <c r="B338" s="522" t="s">
        <v>817</v>
      </c>
      <c r="C338" s="517" t="s">
        <v>4667</v>
      </c>
      <c r="D338" s="519" t="s">
        <v>5628</v>
      </c>
      <c r="E338" s="542">
        <v>5000</v>
      </c>
      <c r="F338" s="531" t="s">
        <v>5629</v>
      </c>
      <c r="G338" s="519" t="s">
        <v>5630</v>
      </c>
      <c r="H338" s="520" t="s">
        <v>4843</v>
      </c>
      <c r="I338" s="517" t="s">
        <v>5631</v>
      </c>
      <c r="J338" s="548" t="s">
        <v>4831</v>
      </c>
      <c r="K338" s="545">
        <v>2</v>
      </c>
      <c r="L338" s="517">
        <v>1</v>
      </c>
      <c r="M338" s="551">
        <v>5000</v>
      </c>
      <c r="N338" s="531">
        <v>3</v>
      </c>
      <c r="O338" s="518">
        <v>4</v>
      </c>
      <c r="P338" s="532">
        <v>20000</v>
      </c>
    </row>
    <row r="339" spans="1:16" ht="61.5" customHeight="1" x14ac:dyDescent="0.2">
      <c r="A339" s="524" t="s">
        <v>4666</v>
      </c>
      <c r="B339" s="522" t="s">
        <v>817</v>
      </c>
      <c r="C339" s="517" t="s">
        <v>4667</v>
      </c>
      <c r="D339" s="519" t="s">
        <v>5632</v>
      </c>
      <c r="E339" s="542">
        <v>8415</v>
      </c>
      <c r="F339" s="531" t="s">
        <v>2597</v>
      </c>
      <c r="G339" s="519" t="s">
        <v>5633</v>
      </c>
      <c r="H339" s="520" t="s">
        <v>4787</v>
      </c>
      <c r="I339" s="517" t="s">
        <v>6740</v>
      </c>
      <c r="J339" s="548" t="s">
        <v>4672</v>
      </c>
      <c r="K339" s="545"/>
      <c r="L339" s="517"/>
      <c r="M339" s="551"/>
      <c r="N339" s="531">
        <v>1</v>
      </c>
      <c r="O339" s="518">
        <v>1</v>
      </c>
      <c r="P339" s="532">
        <v>8415</v>
      </c>
    </row>
    <row r="340" spans="1:16" ht="61.5" customHeight="1" x14ac:dyDescent="0.2">
      <c r="A340" s="524" t="s">
        <v>4666</v>
      </c>
      <c r="B340" s="522" t="s">
        <v>817</v>
      </c>
      <c r="C340" s="517" t="s">
        <v>4667</v>
      </c>
      <c r="D340" s="519" t="s">
        <v>5634</v>
      </c>
      <c r="E340" s="542">
        <v>7500</v>
      </c>
      <c r="F340" s="531" t="s">
        <v>5635</v>
      </c>
      <c r="G340" s="519" t="s">
        <v>5636</v>
      </c>
      <c r="H340" s="520" t="s">
        <v>4755</v>
      </c>
      <c r="I340" s="517" t="s">
        <v>4756</v>
      </c>
      <c r="J340" s="548" t="s">
        <v>4672</v>
      </c>
      <c r="K340" s="545"/>
      <c r="L340" s="517"/>
      <c r="M340" s="551"/>
      <c r="N340" s="531">
        <v>1</v>
      </c>
      <c r="O340" s="518">
        <v>1</v>
      </c>
      <c r="P340" s="532">
        <v>7500</v>
      </c>
    </row>
    <row r="341" spans="1:16" ht="61.5" customHeight="1" x14ac:dyDescent="0.2">
      <c r="A341" s="524" t="s">
        <v>4666</v>
      </c>
      <c r="B341" s="522" t="s">
        <v>817</v>
      </c>
      <c r="C341" s="517" t="s">
        <v>4667</v>
      </c>
      <c r="D341" s="519" t="s">
        <v>5637</v>
      </c>
      <c r="E341" s="542">
        <v>6500</v>
      </c>
      <c r="F341" s="531" t="s">
        <v>5638</v>
      </c>
      <c r="G341" s="519" t="s">
        <v>5639</v>
      </c>
      <c r="H341" s="521" t="s">
        <v>4671</v>
      </c>
      <c r="I341" s="517" t="s">
        <v>4733</v>
      </c>
      <c r="J341" s="548" t="s">
        <v>4672</v>
      </c>
      <c r="K341" s="545"/>
      <c r="L341" s="517"/>
      <c r="M341" s="551"/>
      <c r="N341" s="531">
        <v>1</v>
      </c>
      <c r="O341" s="518">
        <v>1</v>
      </c>
      <c r="P341" s="532">
        <v>6500</v>
      </c>
    </row>
    <row r="342" spans="1:16" ht="61.5" customHeight="1" x14ac:dyDescent="0.2">
      <c r="A342" s="524" t="s">
        <v>4666</v>
      </c>
      <c r="B342" s="522" t="s">
        <v>817</v>
      </c>
      <c r="C342" s="517" t="s">
        <v>4667</v>
      </c>
      <c r="D342" s="519" t="s">
        <v>5640</v>
      </c>
      <c r="E342" s="542">
        <v>2500</v>
      </c>
      <c r="F342" s="531" t="s">
        <v>5641</v>
      </c>
      <c r="G342" s="519" t="s">
        <v>5642</v>
      </c>
      <c r="H342" s="520" t="s">
        <v>6741</v>
      </c>
      <c r="I342" s="517" t="s">
        <v>6741</v>
      </c>
      <c r="J342" s="548" t="s">
        <v>4831</v>
      </c>
      <c r="K342" s="545"/>
      <c r="L342" s="517"/>
      <c r="M342" s="551"/>
      <c r="N342" s="531">
        <v>1</v>
      </c>
      <c r="O342" s="518">
        <v>1</v>
      </c>
      <c r="P342" s="532">
        <v>2500</v>
      </c>
    </row>
    <row r="343" spans="1:16" ht="61.5" customHeight="1" x14ac:dyDescent="0.2">
      <c r="A343" s="524" t="s">
        <v>4666</v>
      </c>
      <c r="B343" s="522" t="s">
        <v>817</v>
      </c>
      <c r="C343" s="517" t="s">
        <v>4667</v>
      </c>
      <c r="D343" s="519" t="s">
        <v>5643</v>
      </c>
      <c r="E343" s="542">
        <v>3960</v>
      </c>
      <c r="F343" s="531" t="s">
        <v>5644</v>
      </c>
      <c r="G343" s="519" t="s">
        <v>5645</v>
      </c>
      <c r="H343" s="520" t="s">
        <v>4888</v>
      </c>
      <c r="I343" s="517" t="s">
        <v>6736</v>
      </c>
      <c r="J343" s="548" t="s">
        <v>4672</v>
      </c>
      <c r="K343" s="545">
        <v>3</v>
      </c>
      <c r="L343" s="517">
        <v>6</v>
      </c>
      <c r="M343" s="551">
        <v>19147</v>
      </c>
      <c r="N343" s="531">
        <v>3</v>
      </c>
      <c r="O343" s="518">
        <v>7</v>
      </c>
      <c r="P343" s="532">
        <v>27960</v>
      </c>
    </row>
    <row r="344" spans="1:16" ht="61.5" customHeight="1" x14ac:dyDescent="0.2">
      <c r="A344" s="524" t="s">
        <v>4666</v>
      </c>
      <c r="B344" s="522" t="s">
        <v>817</v>
      </c>
      <c r="C344" s="517" t="s">
        <v>4667</v>
      </c>
      <c r="D344" s="519" t="s">
        <v>5646</v>
      </c>
      <c r="E344" s="542">
        <v>2040</v>
      </c>
      <c r="F344" s="531" t="s">
        <v>5647</v>
      </c>
      <c r="G344" s="519" t="s">
        <v>5648</v>
      </c>
      <c r="H344" s="520" t="s">
        <v>6741</v>
      </c>
      <c r="I344" s="517" t="s">
        <v>6741</v>
      </c>
      <c r="J344" s="548" t="s">
        <v>4831</v>
      </c>
      <c r="K344" s="545"/>
      <c r="L344" s="517"/>
      <c r="M344" s="551"/>
      <c r="N344" s="531">
        <v>1</v>
      </c>
      <c r="O344" s="518">
        <v>2</v>
      </c>
      <c r="P344" s="532">
        <v>5712</v>
      </c>
    </row>
    <row r="345" spans="1:16" ht="61.5" customHeight="1" x14ac:dyDescent="0.2">
      <c r="A345" s="524" t="s">
        <v>4666</v>
      </c>
      <c r="B345" s="522" t="s">
        <v>817</v>
      </c>
      <c r="C345" s="517" t="s">
        <v>4667</v>
      </c>
      <c r="D345" s="519" t="s">
        <v>5649</v>
      </c>
      <c r="E345" s="542">
        <v>10825.32</v>
      </c>
      <c r="F345" s="531" t="s">
        <v>5650</v>
      </c>
      <c r="G345" s="519" t="s">
        <v>5651</v>
      </c>
      <c r="H345" s="520" t="s">
        <v>6749</v>
      </c>
      <c r="I345" s="517" t="s">
        <v>4690</v>
      </c>
      <c r="J345" s="548" t="s">
        <v>4672</v>
      </c>
      <c r="K345" s="545"/>
      <c r="L345" s="517"/>
      <c r="M345" s="551"/>
      <c r="N345" s="531">
        <v>1</v>
      </c>
      <c r="O345" s="518">
        <v>1</v>
      </c>
      <c r="P345" s="532">
        <v>10825.32</v>
      </c>
    </row>
    <row r="346" spans="1:16" ht="61.5" customHeight="1" x14ac:dyDescent="0.2">
      <c r="A346" s="524" t="s">
        <v>4666</v>
      </c>
      <c r="B346" s="522" t="s">
        <v>817</v>
      </c>
      <c r="C346" s="517" t="s">
        <v>4667</v>
      </c>
      <c r="D346" s="519" t="s">
        <v>5652</v>
      </c>
      <c r="E346" s="542">
        <v>8500</v>
      </c>
      <c r="F346" s="531" t="s">
        <v>5653</v>
      </c>
      <c r="G346" s="519" t="s">
        <v>5654</v>
      </c>
      <c r="H346" s="520" t="s">
        <v>4715</v>
      </c>
      <c r="I346" s="517" t="s">
        <v>4716</v>
      </c>
      <c r="J346" s="548" t="s">
        <v>4672</v>
      </c>
      <c r="K346" s="545"/>
      <c r="L346" s="517"/>
      <c r="M346" s="551"/>
      <c r="N346" s="531">
        <v>1</v>
      </c>
      <c r="O346" s="518">
        <v>4</v>
      </c>
      <c r="P346" s="532">
        <v>34000</v>
      </c>
    </row>
    <row r="347" spans="1:16" ht="61.5" customHeight="1" x14ac:dyDescent="0.2">
      <c r="A347" s="524" t="s">
        <v>4666</v>
      </c>
      <c r="B347" s="522" t="s">
        <v>817</v>
      </c>
      <c r="C347" s="517" t="s">
        <v>4667</v>
      </c>
      <c r="D347" s="519" t="s">
        <v>5655</v>
      </c>
      <c r="E347" s="542">
        <v>8500</v>
      </c>
      <c r="F347" s="531" t="s">
        <v>5656</v>
      </c>
      <c r="G347" s="519" t="s">
        <v>5657</v>
      </c>
      <c r="H347" s="520" t="s">
        <v>4715</v>
      </c>
      <c r="I347" s="517" t="s">
        <v>4716</v>
      </c>
      <c r="J347" s="548" t="s">
        <v>4672</v>
      </c>
      <c r="K347" s="545"/>
      <c r="L347" s="517"/>
      <c r="M347" s="551"/>
      <c r="N347" s="531">
        <v>1</v>
      </c>
      <c r="O347" s="518">
        <v>2</v>
      </c>
      <c r="P347" s="532">
        <v>17000</v>
      </c>
    </row>
    <row r="348" spans="1:16" ht="61.5" customHeight="1" x14ac:dyDescent="0.2">
      <c r="A348" s="524" t="s">
        <v>4666</v>
      </c>
      <c r="B348" s="522" t="s">
        <v>817</v>
      </c>
      <c r="C348" s="517" t="s">
        <v>4667</v>
      </c>
      <c r="D348" s="519" t="s">
        <v>5658</v>
      </c>
      <c r="E348" s="542">
        <v>2228</v>
      </c>
      <c r="F348" s="531" t="s">
        <v>5659</v>
      </c>
      <c r="G348" s="519" t="s">
        <v>5660</v>
      </c>
      <c r="H348" s="520" t="s">
        <v>4690</v>
      </c>
      <c r="I348" s="517" t="s">
        <v>4690</v>
      </c>
      <c r="J348" s="548" t="s">
        <v>4672</v>
      </c>
      <c r="K348" s="545">
        <v>2</v>
      </c>
      <c r="L348" s="517">
        <v>4</v>
      </c>
      <c r="M348" s="551">
        <v>29850</v>
      </c>
      <c r="N348" s="531">
        <v>5</v>
      </c>
      <c r="O348" s="518">
        <v>4</v>
      </c>
      <c r="P348" s="532">
        <v>9653</v>
      </c>
    </row>
    <row r="349" spans="1:16" ht="61.5" customHeight="1" x14ac:dyDescent="0.2">
      <c r="A349" s="524" t="s">
        <v>4666</v>
      </c>
      <c r="B349" s="522" t="s">
        <v>817</v>
      </c>
      <c r="C349" s="517" t="s">
        <v>4667</v>
      </c>
      <c r="D349" s="519" t="s">
        <v>5661</v>
      </c>
      <c r="E349" s="542">
        <v>8500</v>
      </c>
      <c r="F349" s="531" t="s">
        <v>5662</v>
      </c>
      <c r="G349" s="519" t="s">
        <v>5663</v>
      </c>
      <c r="H349" s="520" t="s">
        <v>4715</v>
      </c>
      <c r="I349" s="517" t="s">
        <v>4716</v>
      </c>
      <c r="J349" s="548" t="s">
        <v>4672</v>
      </c>
      <c r="K349" s="545"/>
      <c r="L349" s="517"/>
      <c r="M349" s="551"/>
      <c r="N349" s="531">
        <v>1</v>
      </c>
      <c r="O349" s="518">
        <v>1</v>
      </c>
      <c r="P349" s="532">
        <v>8500</v>
      </c>
    </row>
    <row r="350" spans="1:16" ht="61.5" customHeight="1" x14ac:dyDescent="0.2">
      <c r="A350" s="524" t="s">
        <v>4666</v>
      </c>
      <c r="B350" s="522" t="s">
        <v>817</v>
      </c>
      <c r="C350" s="517" t="s">
        <v>4667</v>
      </c>
      <c r="D350" s="519" t="s">
        <v>5664</v>
      </c>
      <c r="E350" s="542">
        <v>9500</v>
      </c>
      <c r="F350" s="531" t="s">
        <v>5665</v>
      </c>
      <c r="G350" s="519" t="s">
        <v>5666</v>
      </c>
      <c r="H350" s="520" t="s">
        <v>6730</v>
      </c>
      <c r="I350" s="517" t="s">
        <v>5667</v>
      </c>
      <c r="J350" s="548" t="s">
        <v>4672</v>
      </c>
      <c r="K350" s="545">
        <v>4</v>
      </c>
      <c r="L350" s="517">
        <v>11</v>
      </c>
      <c r="M350" s="551">
        <v>76000</v>
      </c>
      <c r="N350" s="531">
        <v>1</v>
      </c>
      <c r="O350" s="518">
        <v>1</v>
      </c>
      <c r="P350" s="532">
        <v>9500</v>
      </c>
    </row>
    <row r="351" spans="1:16" ht="61.5" customHeight="1" x14ac:dyDescent="0.2">
      <c r="A351" s="524" t="s">
        <v>4666</v>
      </c>
      <c r="B351" s="522" t="s">
        <v>817</v>
      </c>
      <c r="C351" s="517" t="s">
        <v>4667</v>
      </c>
      <c r="D351" s="519" t="s">
        <v>5668</v>
      </c>
      <c r="E351" s="542">
        <v>3000</v>
      </c>
      <c r="F351" s="531" t="s">
        <v>5669</v>
      </c>
      <c r="G351" s="519" t="s">
        <v>5670</v>
      </c>
      <c r="H351" s="520" t="s">
        <v>5039</v>
      </c>
      <c r="I351" s="517" t="s">
        <v>6732</v>
      </c>
      <c r="J351" s="548" t="s">
        <v>4672</v>
      </c>
      <c r="K351" s="545">
        <v>3</v>
      </c>
      <c r="L351" s="517">
        <v>7</v>
      </c>
      <c r="M351" s="551">
        <v>20970</v>
      </c>
      <c r="N351" s="531">
        <v>2</v>
      </c>
      <c r="O351" s="518">
        <v>12</v>
      </c>
      <c r="P351" s="532">
        <v>24000</v>
      </c>
    </row>
    <row r="352" spans="1:16" ht="61.5" customHeight="1" x14ac:dyDescent="0.2">
      <c r="A352" s="524" t="s">
        <v>4666</v>
      </c>
      <c r="B352" s="522" t="s">
        <v>817</v>
      </c>
      <c r="C352" s="517" t="s">
        <v>4667</v>
      </c>
      <c r="D352" s="519" t="s">
        <v>5671</v>
      </c>
      <c r="E352" s="542">
        <v>1600</v>
      </c>
      <c r="F352" s="531" t="s">
        <v>5672</v>
      </c>
      <c r="G352" s="519" t="s">
        <v>5673</v>
      </c>
      <c r="H352" s="520" t="s">
        <v>6731</v>
      </c>
      <c r="I352" s="517" t="s">
        <v>6743</v>
      </c>
      <c r="J352" s="548" t="s">
        <v>4831</v>
      </c>
      <c r="K352" s="545"/>
      <c r="L352" s="517"/>
      <c r="M352" s="551"/>
      <c r="N352" s="531">
        <v>1</v>
      </c>
      <c r="O352" s="518">
        <v>1</v>
      </c>
      <c r="P352" s="532">
        <v>1600</v>
      </c>
    </row>
    <row r="353" spans="1:16" ht="61.5" customHeight="1" x14ac:dyDescent="0.2">
      <c r="A353" s="524" t="s">
        <v>4666</v>
      </c>
      <c r="B353" s="522" t="s">
        <v>817</v>
      </c>
      <c r="C353" s="517" t="s">
        <v>4667</v>
      </c>
      <c r="D353" s="519" t="s">
        <v>5674</v>
      </c>
      <c r="E353" s="542">
        <v>6500</v>
      </c>
      <c r="F353" s="531" t="s">
        <v>5675</v>
      </c>
      <c r="G353" s="519" t="s">
        <v>5676</v>
      </c>
      <c r="H353" s="521" t="s">
        <v>4671</v>
      </c>
      <c r="I353" s="517" t="s">
        <v>4733</v>
      </c>
      <c r="J353" s="548" t="s">
        <v>4672</v>
      </c>
      <c r="K353" s="545"/>
      <c r="L353" s="517"/>
      <c r="M353" s="551"/>
      <c r="N353" s="531">
        <v>1</v>
      </c>
      <c r="O353" s="518">
        <v>1</v>
      </c>
      <c r="P353" s="532">
        <v>6500</v>
      </c>
    </row>
    <row r="354" spans="1:16" ht="61.5" customHeight="1" x14ac:dyDescent="0.2">
      <c r="A354" s="524" t="s">
        <v>4666</v>
      </c>
      <c r="B354" s="522" t="s">
        <v>817</v>
      </c>
      <c r="C354" s="517" t="s">
        <v>4667</v>
      </c>
      <c r="D354" s="519" t="s">
        <v>5677</v>
      </c>
      <c r="E354" s="542">
        <v>6000</v>
      </c>
      <c r="F354" s="531" t="s">
        <v>5678</v>
      </c>
      <c r="G354" s="519" t="s">
        <v>5679</v>
      </c>
      <c r="H354" s="520" t="s">
        <v>4685</v>
      </c>
      <c r="I354" s="517" t="s">
        <v>4686</v>
      </c>
      <c r="J354" s="548" t="s">
        <v>4672</v>
      </c>
      <c r="K354" s="545">
        <v>1</v>
      </c>
      <c r="L354" s="517">
        <v>1</v>
      </c>
      <c r="M354" s="551">
        <v>6000</v>
      </c>
      <c r="N354" s="531">
        <v>2</v>
      </c>
      <c r="O354" s="518">
        <v>3</v>
      </c>
      <c r="P354" s="532">
        <v>18000</v>
      </c>
    </row>
    <row r="355" spans="1:16" ht="61.5" customHeight="1" x14ac:dyDescent="0.2">
      <c r="A355" s="524" t="s">
        <v>4666</v>
      </c>
      <c r="B355" s="522" t="s">
        <v>817</v>
      </c>
      <c r="C355" s="517" t="s">
        <v>4667</v>
      </c>
      <c r="D355" s="519" t="s">
        <v>5680</v>
      </c>
      <c r="E355" s="542">
        <v>2000</v>
      </c>
      <c r="F355" s="531" t="s">
        <v>5681</v>
      </c>
      <c r="G355" s="519" t="s">
        <v>5682</v>
      </c>
      <c r="H355" s="520" t="s">
        <v>5039</v>
      </c>
      <c r="I355" s="517" t="s">
        <v>6732</v>
      </c>
      <c r="J355" s="548" t="s">
        <v>4672</v>
      </c>
      <c r="K355" s="545"/>
      <c r="L355" s="517"/>
      <c r="M355" s="551"/>
      <c r="N355" s="531">
        <v>1</v>
      </c>
      <c r="O355" s="518">
        <v>3</v>
      </c>
      <c r="P355" s="532">
        <v>5000</v>
      </c>
    </row>
    <row r="356" spans="1:16" ht="61.5" customHeight="1" x14ac:dyDescent="0.2">
      <c r="A356" s="524" t="s">
        <v>4666</v>
      </c>
      <c r="B356" s="522" t="s">
        <v>817</v>
      </c>
      <c r="C356" s="517" t="s">
        <v>4667</v>
      </c>
      <c r="D356" s="519" t="s">
        <v>5683</v>
      </c>
      <c r="E356" s="542">
        <v>8415</v>
      </c>
      <c r="F356" s="531" t="s">
        <v>2774</v>
      </c>
      <c r="G356" s="519" t="s">
        <v>5684</v>
      </c>
      <c r="H356" s="520" t="s">
        <v>4690</v>
      </c>
      <c r="I356" s="517" t="s">
        <v>4690</v>
      </c>
      <c r="J356" s="548" t="s">
        <v>4672</v>
      </c>
      <c r="K356" s="545"/>
      <c r="L356" s="517"/>
      <c r="M356" s="551"/>
      <c r="N356" s="531">
        <v>1</v>
      </c>
      <c r="O356" s="518">
        <v>2</v>
      </c>
      <c r="P356" s="532">
        <v>16830</v>
      </c>
    </row>
    <row r="357" spans="1:16" ht="61.5" customHeight="1" x14ac:dyDescent="0.2">
      <c r="A357" s="524" t="s">
        <v>4666</v>
      </c>
      <c r="B357" s="522" t="s">
        <v>817</v>
      </c>
      <c r="C357" s="517" t="s">
        <v>4667</v>
      </c>
      <c r="D357" s="519" t="s">
        <v>5685</v>
      </c>
      <c r="E357" s="542">
        <v>5500</v>
      </c>
      <c r="F357" s="531" t="s">
        <v>5686</v>
      </c>
      <c r="G357" s="519" t="s">
        <v>5687</v>
      </c>
      <c r="H357" s="521" t="s">
        <v>4671</v>
      </c>
      <c r="I357" s="517" t="s">
        <v>4733</v>
      </c>
      <c r="J357" s="548" t="s">
        <v>4672</v>
      </c>
      <c r="K357" s="545"/>
      <c r="L357" s="517"/>
      <c r="M357" s="551"/>
      <c r="N357" s="531">
        <v>1</v>
      </c>
      <c r="O357" s="518">
        <v>2</v>
      </c>
      <c r="P357" s="532">
        <v>11000</v>
      </c>
    </row>
    <row r="358" spans="1:16" ht="61.5" customHeight="1" x14ac:dyDescent="0.2">
      <c r="A358" s="524" t="s">
        <v>4666</v>
      </c>
      <c r="B358" s="522" t="s">
        <v>817</v>
      </c>
      <c r="C358" s="517" t="s">
        <v>4667</v>
      </c>
      <c r="D358" s="519" t="s">
        <v>5688</v>
      </c>
      <c r="E358" s="542">
        <v>2500</v>
      </c>
      <c r="F358" s="531" t="s">
        <v>5689</v>
      </c>
      <c r="G358" s="519" t="s">
        <v>5690</v>
      </c>
      <c r="H358" s="520" t="s">
        <v>5691</v>
      </c>
      <c r="I358" s="517" t="s">
        <v>5691</v>
      </c>
      <c r="J358" s="548" t="s">
        <v>4672</v>
      </c>
      <c r="K358" s="545">
        <v>5</v>
      </c>
      <c r="L358" s="517">
        <v>8</v>
      </c>
      <c r="M358" s="551">
        <v>16600</v>
      </c>
      <c r="N358" s="531">
        <v>2</v>
      </c>
      <c r="O358" s="518">
        <v>8</v>
      </c>
      <c r="P358" s="532">
        <v>20000</v>
      </c>
    </row>
    <row r="359" spans="1:16" ht="61.5" customHeight="1" x14ac:dyDescent="0.2">
      <c r="A359" s="524" t="s">
        <v>4666</v>
      </c>
      <c r="B359" s="522" t="s">
        <v>817</v>
      </c>
      <c r="C359" s="517" t="s">
        <v>4667</v>
      </c>
      <c r="D359" s="519" t="s">
        <v>5692</v>
      </c>
      <c r="E359" s="542">
        <v>5500</v>
      </c>
      <c r="F359" s="531" t="s">
        <v>5693</v>
      </c>
      <c r="G359" s="519" t="s">
        <v>5694</v>
      </c>
      <c r="H359" s="520" t="s">
        <v>4685</v>
      </c>
      <c r="I359" s="517" t="s">
        <v>6738</v>
      </c>
      <c r="J359" s="548" t="s">
        <v>4672</v>
      </c>
      <c r="K359" s="545"/>
      <c r="L359" s="517"/>
      <c r="M359" s="551"/>
      <c r="N359" s="531">
        <v>1</v>
      </c>
      <c r="O359" s="518">
        <v>2</v>
      </c>
      <c r="P359" s="532">
        <v>11000</v>
      </c>
    </row>
    <row r="360" spans="1:16" ht="61.5" customHeight="1" x14ac:dyDescent="0.2">
      <c r="A360" s="524" t="s">
        <v>4666</v>
      </c>
      <c r="B360" s="522" t="s">
        <v>817</v>
      </c>
      <c r="C360" s="517" t="s">
        <v>4667</v>
      </c>
      <c r="D360" s="519" t="s">
        <v>5695</v>
      </c>
      <c r="E360" s="542">
        <v>3000</v>
      </c>
      <c r="F360" s="531" t="s">
        <v>5696</v>
      </c>
      <c r="G360" s="519" t="s">
        <v>5697</v>
      </c>
      <c r="H360" s="520" t="s">
        <v>4685</v>
      </c>
      <c r="I360" s="517" t="s">
        <v>6743</v>
      </c>
      <c r="J360" s="548" t="s">
        <v>4831</v>
      </c>
      <c r="K360" s="545">
        <v>2</v>
      </c>
      <c r="L360" s="517">
        <v>3</v>
      </c>
      <c r="M360" s="551">
        <v>7500</v>
      </c>
      <c r="N360" s="531">
        <v>3</v>
      </c>
      <c r="O360" s="518">
        <v>8</v>
      </c>
      <c r="P360" s="532">
        <v>24030</v>
      </c>
    </row>
    <row r="361" spans="1:16" ht="61.5" customHeight="1" x14ac:dyDescent="0.2">
      <c r="A361" s="524" t="s">
        <v>4666</v>
      </c>
      <c r="B361" s="522" t="s">
        <v>817</v>
      </c>
      <c r="C361" s="517" t="s">
        <v>4667</v>
      </c>
      <c r="D361" s="627" t="s">
        <v>6828</v>
      </c>
      <c r="E361" s="542">
        <v>7650</v>
      </c>
      <c r="F361" s="531" t="s">
        <v>5698</v>
      </c>
      <c r="G361" s="519" t="s">
        <v>5699</v>
      </c>
      <c r="H361" s="520" t="s">
        <v>4685</v>
      </c>
      <c r="I361" s="517" t="s">
        <v>4686</v>
      </c>
      <c r="J361" s="548" t="s">
        <v>4672</v>
      </c>
      <c r="K361" s="545"/>
      <c r="L361" s="517"/>
      <c r="M361" s="551"/>
      <c r="N361" s="531">
        <v>1</v>
      </c>
      <c r="O361" s="518">
        <v>1</v>
      </c>
      <c r="P361" s="532">
        <v>7650</v>
      </c>
    </row>
    <row r="362" spans="1:16" ht="61.5" customHeight="1" x14ac:dyDescent="0.2">
      <c r="A362" s="524" t="s">
        <v>4666</v>
      </c>
      <c r="B362" s="522" t="s">
        <v>817</v>
      </c>
      <c r="C362" s="517" t="s">
        <v>4667</v>
      </c>
      <c r="D362" s="519" t="s">
        <v>5700</v>
      </c>
      <c r="E362" s="542">
        <v>8500</v>
      </c>
      <c r="F362" s="531" t="s">
        <v>5701</v>
      </c>
      <c r="G362" s="519" t="s">
        <v>5702</v>
      </c>
      <c r="H362" s="520" t="s">
        <v>4685</v>
      </c>
      <c r="I362" s="517" t="s">
        <v>4686</v>
      </c>
      <c r="J362" s="548" t="s">
        <v>4672</v>
      </c>
      <c r="K362" s="545">
        <v>2</v>
      </c>
      <c r="L362" s="517">
        <v>6</v>
      </c>
      <c r="M362" s="551">
        <v>30000</v>
      </c>
      <c r="N362" s="531">
        <v>1</v>
      </c>
      <c r="O362" s="518"/>
      <c r="P362" s="532"/>
    </row>
    <row r="363" spans="1:16" ht="61.5" customHeight="1" x14ac:dyDescent="0.2">
      <c r="A363" s="524" t="s">
        <v>4666</v>
      </c>
      <c r="B363" s="522" t="s">
        <v>817</v>
      </c>
      <c r="C363" s="517" t="s">
        <v>4667</v>
      </c>
      <c r="D363" s="519" t="s">
        <v>5703</v>
      </c>
      <c r="E363" s="542">
        <v>5500</v>
      </c>
      <c r="F363" s="531" t="s">
        <v>5704</v>
      </c>
      <c r="G363" s="519" t="s">
        <v>5705</v>
      </c>
      <c r="H363" s="521" t="s">
        <v>4671</v>
      </c>
      <c r="I363" s="517" t="s">
        <v>4733</v>
      </c>
      <c r="J363" s="548" t="s">
        <v>4672</v>
      </c>
      <c r="K363" s="545"/>
      <c r="L363" s="517"/>
      <c r="M363" s="551"/>
      <c r="N363" s="531">
        <v>1</v>
      </c>
      <c r="O363" s="518">
        <v>2</v>
      </c>
      <c r="P363" s="532">
        <v>11000</v>
      </c>
    </row>
    <row r="364" spans="1:16" ht="61.5" customHeight="1" x14ac:dyDescent="0.2">
      <c r="A364" s="524" t="s">
        <v>4666</v>
      </c>
      <c r="B364" s="522" t="s">
        <v>817</v>
      </c>
      <c r="C364" s="517" t="s">
        <v>4667</v>
      </c>
      <c r="D364" s="519" t="s">
        <v>5706</v>
      </c>
      <c r="E364" s="542">
        <v>4500</v>
      </c>
      <c r="F364" s="531" t="s">
        <v>5707</v>
      </c>
      <c r="G364" s="519" t="s">
        <v>5708</v>
      </c>
      <c r="H364" s="520" t="s">
        <v>4858</v>
      </c>
      <c r="I364" s="517" t="s">
        <v>4859</v>
      </c>
      <c r="J364" s="548" t="s">
        <v>4672</v>
      </c>
      <c r="K364" s="545"/>
      <c r="L364" s="517"/>
      <c r="M364" s="551"/>
      <c r="N364" s="531">
        <v>1</v>
      </c>
      <c r="O364" s="518">
        <v>1</v>
      </c>
      <c r="P364" s="532">
        <v>4500</v>
      </c>
    </row>
    <row r="365" spans="1:16" ht="61.5" customHeight="1" x14ac:dyDescent="0.2">
      <c r="A365" s="524" t="s">
        <v>4666</v>
      </c>
      <c r="B365" s="522" t="s">
        <v>817</v>
      </c>
      <c r="C365" s="517" t="s">
        <v>4667</v>
      </c>
      <c r="D365" s="519" t="s">
        <v>5709</v>
      </c>
      <c r="E365" s="542">
        <v>3200</v>
      </c>
      <c r="F365" s="531" t="s">
        <v>5710</v>
      </c>
      <c r="G365" s="519" t="s">
        <v>5711</v>
      </c>
      <c r="H365" s="521" t="s">
        <v>4671</v>
      </c>
      <c r="I365" s="517" t="s">
        <v>6772</v>
      </c>
      <c r="J365" s="548" t="s">
        <v>4831</v>
      </c>
      <c r="K365" s="545"/>
      <c r="L365" s="517"/>
      <c r="M365" s="551"/>
      <c r="N365" s="531">
        <v>2</v>
      </c>
      <c r="O365" s="518">
        <v>4</v>
      </c>
      <c r="P365" s="532">
        <v>12800</v>
      </c>
    </row>
    <row r="366" spans="1:16" ht="61.5" customHeight="1" x14ac:dyDescent="0.2">
      <c r="A366" s="524" t="s">
        <v>4666</v>
      </c>
      <c r="B366" s="522" t="s">
        <v>817</v>
      </c>
      <c r="C366" s="517" t="s">
        <v>4667</v>
      </c>
      <c r="D366" s="519" t="s">
        <v>5712</v>
      </c>
      <c r="E366" s="542">
        <v>6500</v>
      </c>
      <c r="F366" s="531" t="s">
        <v>5713</v>
      </c>
      <c r="G366" s="519" t="s">
        <v>5714</v>
      </c>
      <c r="H366" s="521" t="s">
        <v>4671</v>
      </c>
      <c r="I366" s="517" t="s">
        <v>4733</v>
      </c>
      <c r="J366" s="548" t="s">
        <v>4672</v>
      </c>
      <c r="K366" s="545"/>
      <c r="L366" s="517"/>
      <c r="M366" s="551"/>
      <c r="N366" s="531">
        <v>1</v>
      </c>
      <c r="O366" s="518">
        <v>1</v>
      </c>
      <c r="P366" s="532">
        <v>6500</v>
      </c>
    </row>
    <row r="367" spans="1:16" ht="61.5" customHeight="1" x14ac:dyDescent="0.2">
      <c r="A367" s="524" t="s">
        <v>4666</v>
      </c>
      <c r="B367" s="522" t="s">
        <v>817</v>
      </c>
      <c r="C367" s="517" t="s">
        <v>4667</v>
      </c>
      <c r="D367" s="519" t="s">
        <v>5715</v>
      </c>
      <c r="E367" s="542">
        <v>6500</v>
      </c>
      <c r="F367" s="531" t="s">
        <v>5716</v>
      </c>
      <c r="G367" s="519" t="s">
        <v>5717</v>
      </c>
      <c r="H367" s="520" t="s">
        <v>6773</v>
      </c>
      <c r="I367" s="517" t="s">
        <v>6770</v>
      </c>
      <c r="J367" s="548" t="s">
        <v>4672</v>
      </c>
      <c r="K367" s="545"/>
      <c r="L367" s="517"/>
      <c r="M367" s="551"/>
      <c r="N367" s="531">
        <v>5</v>
      </c>
      <c r="O367" s="518">
        <v>4</v>
      </c>
      <c r="P367" s="532">
        <v>22517.86</v>
      </c>
    </row>
    <row r="368" spans="1:16" ht="61.5" customHeight="1" x14ac:dyDescent="0.2">
      <c r="A368" s="524" t="s">
        <v>4666</v>
      </c>
      <c r="B368" s="522" t="s">
        <v>817</v>
      </c>
      <c r="C368" s="517" t="s">
        <v>4667</v>
      </c>
      <c r="D368" s="519" t="s">
        <v>5718</v>
      </c>
      <c r="E368" s="542">
        <v>7500</v>
      </c>
      <c r="F368" s="531" t="s">
        <v>5719</v>
      </c>
      <c r="G368" s="519" t="s">
        <v>5720</v>
      </c>
      <c r="H368" s="520" t="s">
        <v>4685</v>
      </c>
      <c r="I368" s="517" t="s">
        <v>4686</v>
      </c>
      <c r="J368" s="548" t="s">
        <v>4672</v>
      </c>
      <c r="K368" s="545"/>
      <c r="L368" s="517"/>
      <c r="M368" s="551"/>
      <c r="N368" s="531">
        <v>1</v>
      </c>
      <c r="O368" s="518">
        <v>3</v>
      </c>
      <c r="P368" s="532">
        <v>22500</v>
      </c>
    </row>
    <row r="369" spans="1:16" ht="61.5" customHeight="1" x14ac:dyDescent="0.2">
      <c r="A369" s="524" t="s">
        <v>4666</v>
      </c>
      <c r="B369" s="522" t="s">
        <v>817</v>
      </c>
      <c r="C369" s="517" t="s">
        <v>4667</v>
      </c>
      <c r="D369" s="519" t="s">
        <v>5721</v>
      </c>
      <c r="E369" s="542">
        <v>3500</v>
      </c>
      <c r="F369" s="531" t="s">
        <v>5722</v>
      </c>
      <c r="G369" s="519" t="s">
        <v>5723</v>
      </c>
      <c r="H369" s="520" t="s">
        <v>5724</v>
      </c>
      <c r="I369" s="517" t="s">
        <v>5724</v>
      </c>
      <c r="J369" s="548" t="s">
        <v>4672</v>
      </c>
      <c r="K369" s="545">
        <v>2</v>
      </c>
      <c r="L369" s="517">
        <v>3</v>
      </c>
      <c r="M369" s="551">
        <v>10500</v>
      </c>
      <c r="N369" s="531">
        <v>2</v>
      </c>
      <c r="O369" s="518">
        <v>8</v>
      </c>
      <c r="P369" s="532">
        <v>28000</v>
      </c>
    </row>
    <row r="370" spans="1:16" ht="61.5" customHeight="1" x14ac:dyDescent="0.2">
      <c r="A370" s="524" t="s">
        <v>4666</v>
      </c>
      <c r="B370" s="522" t="s">
        <v>817</v>
      </c>
      <c r="C370" s="517" t="s">
        <v>4667</v>
      </c>
      <c r="D370" s="627" t="s">
        <v>6829</v>
      </c>
      <c r="E370" s="542">
        <v>4050</v>
      </c>
      <c r="F370" s="531" t="s">
        <v>5725</v>
      </c>
      <c r="G370" s="519" t="s">
        <v>5726</v>
      </c>
      <c r="H370" s="520" t="s">
        <v>6751</v>
      </c>
      <c r="I370" s="517" t="s">
        <v>6751</v>
      </c>
      <c r="J370" s="548" t="s">
        <v>4672</v>
      </c>
      <c r="K370" s="545"/>
      <c r="L370" s="517"/>
      <c r="M370" s="551"/>
      <c r="N370" s="531">
        <v>1</v>
      </c>
      <c r="O370" s="518">
        <v>1</v>
      </c>
      <c r="P370" s="532">
        <v>4050</v>
      </c>
    </row>
    <row r="371" spans="1:16" ht="61.5" customHeight="1" x14ac:dyDescent="0.2">
      <c r="A371" s="524" t="s">
        <v>4666</v>
      </c>
      <c r="B371" s="522" t="s">
        <v>817</v>
      </c>
      <c r="C371" s="517" t="s">
        <v>4667</v>
      </c>
      <c r="D371" s="519" t="s">
        <v>5727</v>
      </c>
      <c r="E371" s="542">
        <v>2970</v>
      </c>
      <c r="F371" s="531" t="s">
        <v>5728</v>
      </c>
      <c r="G371" s="519" t="s">
        <v>5729</v>
      </c>
      <c r="H371" s="520" t="s">
        <v>5160</v>
      </c>
      <c r="I371" s="517" t="s">
        <v>6736</v>
      </c>
      <c r="J371" s="548" t="s">
        <v>4672</v>
      </c>
      <c r="K371" s="545"/>
      <c r="L371" s="517"/>
      <c r="M371" s="551"/>
      <c r="N371" s="531">
        <v>1</v>
      </c>
      <c r="O371" s="518">
        <v>2</v>
      </c>
      <c r="P371" s="532">
        <v>5940</v>
      </c>
    </row>
    <row r="372" spans="1:16" ht="61.5" customHeight="1" x14ac:dyDescent="0.2">
      <c r="A372" s="524" t="s">
        <v>4666</v>
      </c>
      <c r="B372" s="522" t="s">
        <v>817</v>
      </c>
      <c r="C372" s="517" t="s">
        <v>4667</v>
      </c>
      <c r="D372" s="519" t="s">
        <v>5730</v>
      </c>
      <c r="E372" s="542">
        <v>9500</v>
      </c>
      <c r="F372" s="531" t="s">
        <v>5731</v>
      </c>
      <c r="G372" s="519" t="s">
        <v>5732</v>
      </c>
      <c r="H372" s="520" t="s">
        <v>6731</v>
      </c>
      <c r="I372" s="517" t="s">
        <v>5241</v>
      </c>
      <c r="J372" s="548" t="s">
        <v>4672</v>
      </c>
      <c r="K372" s="545"/>
      <c r="L372" s="517"/>
      <c r="M372" s="551"/>
      <c r="N372" s="531">
        <v>2</v>
      </c>
      <c r="O372" s="518">
        <v>2</v>
      </c>
      <c r="P372" s="532">
        <v>19500</v>
      </c>
    </row>
    <row r="373" spans="1:16" ht="61.5" customHeight="1" x14ac:dyDescent="0.2">
      <c r="A373" s="524" t="s">
        <v>4666</v>
      </c>
      <c r="B373" s="522" t="s">
        <v>817</v>
      </c>
      <c r="C373" s="517" t="s">
        <v>4667</v>
      </c>
      <c r="D373" s="519" t="s">
        <v>5733</v>
      </c>
      <c r="E373" s="542">
        <v>5850</v>
      </c>
      <c r="F373" s="531" t="s">
        <v>5734</v>
      </c>
      <c r="G373" s="519" t="s">
        <v>5735</v>
      </c>
      <c r="H373" s="520" t="s">
        <v>4685</v>
      </c>
      <c r="I373" s="517" t="s">
        <v>4686</v>
      </c>
      <c r="J373" s="548" t="s">
        <v>4672</v>
      </c>
      <c r="K373" s="545"/>
      <c r="L373" s="517"/>
      <c r="M373" s="551"/>
      <c r="N373" s="531">
        <v>1</v>
      </c>
      <c r="O373" s="518">
        <v>1</v>
      </c>
      <c r="P373" s="532">
        <v>5850</v>
      </c>
    </row>
    <row r="374" spans="1:16" ht="61.5" customHeight="1" x14ac:dyDescent="0.2">
      <c r="A374" s="524" t="s">
        <v>4666</v>
      </c>
      <c r="B374" s="522" t="s">
        <v>817</v>
      </c>
      <c r="C374" s="517" t="s">
        <v>4667</v>
      </c>
      <c r="D374" s="519" t="s">
        <v>5736</v>
      </c>
      <c r="E374" s="542">
        <v>5500</v>
      </c>
      <c r="F374" s="531" t="s">
        <v>5737</v>
      </c>
      <c r="G374" s="519" t="s">
        <v>5738</v>
      </c>
      <c r="H374" s="520" t="s">
        <v>4685</v>
      </c>
      <c r="I374" s="517" t="s">
        <v>4686</v>
      </c>
      <c r="J374" s="548" t="s">
        <v>4672</v>
      </c>
      <c r="K374" s="545"/>
      <c r="L374" s="517"/>
      <c r="M374" s="551"/>
      <c r="N374" s="531">
        <v>1</v>
      </c>
      <c r="O374" s="518">
        <v>1</v>
      </c>
      <c r="P374" s="532">
        <v>5500</v>
      </c>
    </row>
    <row r="375" spans="1:16" ht="61.5" customHeight="1" x14ac:dyDescent="0.2">
      <c r="A375" s="524" t="s">
        <v>4666</v>
      </c>
      <c r="B375" s="522" t="s">
        <v>817</v>
      </c>
      <c r="C375" s="517" t="s">
        <v>4667</v>
      </c>
      <c r="D375" s="519" t="s">
        <v>5739</v>
      </c>
      <c r="E375" s="542">
        <v>7875</v>
      </c>
      <c r="F375" s="531" t="s">
        <v>595</v>
      </c>
      <c r="G375" s="519" t="s">
        <v>5740</v>
      </c>
      <c r="H375" s="520" t="s">
        <v>6749</v>
      </c>
      <c r="I375" s="517" t="s">
        <v>6745</v>
      </c>
      <c r="J375" s="548" t="s">
        <v>4672</v>
      </c>
      <c r="K375" s="545"/>
      <c r="L375" s="517"/>
      <c r="M375" s="551"/>
      <c r="N375" s="531">
        <v>2</v>
      </c>
      <c r="O375" s="518">
        <v>4</v>
      </c>
      <c r="P375" s="532">
        <v>31905</v>
      </c>
    </row>
    <row r="376" spans="1:16" ht="61.5" customHeight="1" x14ac:dyDescent="0.2">
      <c r="A376" s="524" t="s">
        <v>4666</v>
      </c>
      <c r="B376" s="522" t="s">
        <v>817</v>
      </c>
      <c r="C376" s="517" t="s">
        <v>4667</v>
      </c>
      <c r="D376" s="519" t="s">
        <v>5741</v>
      </c>
      <c r="E376" s="542">
        <v>6500</v>
      </c>
      <c r="F376" s="531" t="s">
        <v>5742</v>
      </c>
      <c r="G376" s="519" t="s">
        <v>5743</v>
      </c>
      <c r="H376" s="520" t="s">
        <v>5160</v>
      </c>
      <c r="I376" s="517" t="s">
        <v>6736</v>
      </c>
      <c r="J376" s="548" t="s">
        <v>4672</v>
      </c>
      <c r="K376" s="545"/>
      <c r="L376" s="517"/>
      <c r="M376" s="551"/>
      <c r="N376" s="531">
        <v>1</v>
      </c>
      <c r="O376" s="518">
        <v>1</v>
      </c>
      <c r="P376" s="532">
        <v>6500</v>
      </c>
    </row>
    <row r="377" spans="1:16" ht="61.5" customHeight="1" x14ac:dyDescent="0.2">
      <c r="A377" s="524" t="s">
        <v>4666</v>
      </c>
      <c r="B377" s="522" t="s">
        <v>817</v>
      </c>
      <c r="C377" s="517" t="s">
        <v>4667</v>
      </c>
      <c r="D377" s="519" t="s">
        <v>5652</v>
      </c>
      <c r="E377" s="542">
        <v>8500</v>
      </c>
      <c r="F377" s="531" t="s">
        <v>5744</v>
      </c>
      <c r="G377" s="519" t="s">
        <v>5745</v>
      </c>
      <c r="H377" s="520" t="s">
        <v>4715</v>
      </c>
      <c r="I377" s="517" t="s">
        <v>4716</v>
      </c>
      <c r="J377" s="548" t="s">
        <v>4672</v>
      </c>
      <c r="K377" s="545"/>
      <c r="L377" s="517"/>
      <c r="M377" s="551"/>
      <c r="N377" s="531">
        <v>1</v>
      </c>
      <c r="O377" s="518">
        <v>4</v>
      </c>
      <c r="P377" s="532">
        <v>34000</v>
      </c>
    </row>
    <row r="378" spans="1:16" ht="61.5" customHeight="1" x14ac:dyDescent="0.2">
      <c r="A378" s="524" t="s">
        <v>4666</v>
      </c>
      <c r="B378" s="522" t="s">
        <v>817</v>
      </c>
      <c r="C378" s="517" t="s">
        <v>4667</v>
      </c>
      <c r="D378" s="519" t="s">
        <v>5746</v>
      </c>
      <c r="E378" s="542">
        <v>7425</v>
      </c>
      <c r="F378" s="531" t="s">
        <v>2877</v>
      </c>
      <c r="G378" s="519" t="s">
        <v>5747</v>
      </c>
      <c r="H378" s="521" t="s">
        <v>4671</v>
      </c>
      <c r="I378" s="517" t="s">
        <v>4733</v>
      </c>
      <c r="J378" s="548" t="s">
        <v>4672</v>
      </c>
      <c r="K378" s="545"/>
      <c r="L378" s="517"/>
      <c r="M378" s="551"/>
      <c r="N378" s="531">
        <v>1</v>
      </c>
      <c r="O378" s="518">
        <v>1</v>
      </c>
      <c r="P378" s="532">
        <v>7425</v>
      </c>
    </row>
    <row r="379" spans="1:16" ht="61.5" customHeight="1" x14ac:dyDescent="0.2">
      <c r="A379" s="524" t="s">
        <v>4666</v>
      </c>
      <c r="B379" s="522" t="s">
        <v>817</v>
      </c>
      <c r="C379" s="517" t="s">
        <v>4667</v>
      </c>
      <c r="D379" s="519" t="s">
        <v>5748</v>
      </c>
      <c r="E379" s="542">
        <v>8500</v>
      </c>
      <c r="F379" s="531" t="s">
        <v>5749</v>
      </c>
      <c r="G379" s="519" t="s">
        <v>5750</v>
      </c>
      <c r="H379" s="520" t="s">
        <v>4690</v>
      </c>
      <c r="I379" s="517" t="s">
        <v>4690</v>
      </c>
      <c r="J379" s="548" t="s">
        <v>4672</v>
      </c>
      <c r="K379" s="545"/>
      <c r="L379" s="517"/>
      <c r="M379" s="551"/>
      <c r="N379" s="531">
        <v>1</v>
      </c>
      <c r="O379" s="518">
        <v>1</v>
      </c>
      <c r="P379" s="532">
        <v>8500</v>
      </c>
    </row>
    <row r="380" spans="1:16" ht="61.5" customHeight="1" x14ac:dyDescent="0.2">
      <c r="A380" s="524" t="s">
        <v>4666</v>
      </c>
      <c r="B380" s="522" t="s">
        <v>817</v>
      </c>
      <c r="C380" s="517" t="s">
        <v>4667</v>
      </c>
      <c r="D380" s="519" t="s">
        <v>5751</v>
      </c>
      <c r="E380" s="542">
        <v>5500</v>
      </c>
      <c r="F380" s="531" t="s">
        <v>5752</v>
      </c>
      <c r="G380" s="519" t="s">
        <v>5753</v>
      </c>
      <c r="H380" s="520" t="s">
        <v>4685</v>
      </c>
      <c r="I380" s="517" t="s">
        <v>4686</v>
      </c>
      <c r="J380" s="548" t="s">
        <v>4672</v>
      </c>
      <c r="K380" s="545"/>
      <c r="L380" s="517"/>
      <c r="M380" s="551"/>
      <c r="N380" s="531">
        <v>1</v>
      </c>
      <c r="O380" s="518">
        <v>1</v>
      </c>
      <c r="P380" s="532">
        <v>5500</v>
      </c>
    </row>
    <row r="381" spans="1:16" ht="61.5" customHeight="1" x14ac:dyDescent="0.2">
      <c r="A381" s="524" t="s">
        <v>4666</v>
      </c>
      <c r="B381" s="522" t="s">
        <v>817</v>
      </c>
      <c r="C381" s="517" t="s">
        <v>4667</v>
      </c>
      <c r="D381" s="519" t="s">
        <v>5754</v>
      </c>
      <c r="E381" s="542">
        <v>7500</v>
      </c>
      <c r="F381" s="531" t="s">
        <v>5755</v>
      </c>
      <c r="G381" s="519" t="s">
        <v>5756</v>
      </c>
      <c r="H381" s="520" t="s">
        <v>4685</v>
      </c>
      <c r="I381" s="517" t="s">
        <v>4686</v>
      </c>
      <c r="J381" s="548" t="s">
        <v>4672</v>
      </c>
      <c r="K381" s="545">
        <v>2</v>
      </c>
      <c r="L381" s="517">
        <v>3</v>
      </c>
      <c r="M381" s="551">
        <v>28500</v>
      </c>
      <c r="N381" s="531">
        <v>3</v>
      </c>
      <c r="O381" s="518">
        <v>4</v>
      </c>
      <c r="P381" s="532">
        <v>15000</v>
      </c>
    </row>
    <row r="382" spans="1:16" ht="61.5" customHeight="1" x14ac:dyDescent="0.2">
      <c r="A382" s="524" t="s">
        <v>4666</v>
      </c>
      <c r="B382" s="522" t="s">
        <v>817</v>
      </c>
      <c r="C382" s="517" t="s">
        <v>4667</v>
      </c>
      <c r="D382" s="519" t="s">
        <v>5757</v>
      </c>
      <c r="E382" s="542">
        <v>5000</v>
      </c>
      <c r="F382" s="531" t="s">
        <v>5758</v>
      </c>
      <c r="G382" s="519" t="s">
        <v>5759</v>
      </c>
      <c r="H382" s="520" t="s">
        <v>5760</v>
      </c>
      <c r="I382" s="517" t="s">
        <v>5760</v>
      </c>
      <c r="J382" s="548" t="s">
        <v>4672</v>
      </c>
      <c r="K382" s="545">
        <v>2</v>
      </c>
      <c r="L382" s="517">
        <v>7</v>
      </c>
      <c r="M382" s="551">
        <v>29600</v>
      </c>
      <c r="N382" s="531">
        <v>2</v>
      </c>
      <c r="O382" s="518">
        <v>10</v>
      </c>
      <c r="P382" s="532">
        <v>37500</v>
      </c>
    </row>
    <row r="383" spans="1:16" ht="61.5" customHeight="1" x14ac:dyDescent="0.2">
      <c r="A383" s="524" t="s">
        <v>4666</v>
      </c>
      <c r="B383" s="522" t="s">
        <v>817</v>
      </c>
      <c r="C383" s="517" t="s">
        <v>4667</v>
      </c>
      <c r="D383" s="519" t="s">
        <v>5761</v>
      </c>
      <c r="E383" s="542">
        <v>8500</v>
      </c>
      <c r="F383" s="531" t="s">
        <v>5762</v>
      </c>
      <c r="G383" s="519" t="s">
        <v>5763</v>
      </c>
      <c r="H383" s="520" t="s">
        <v>4715</v>
      </c>
      <c r="I383" s="517" t="s">
        <v>4716</v>
      </c>
      <c r="J383" s="548" t="s">
        <v>4672</v>
      </c>
      <c r="K383" s="545"/>
      <c r="L383" s="517"/>
      <c r="M383" s="551"/>
      <c r="N383" s="531">
        <v>1</v>
      </c>
      <c r="O383" s="518">
        <v>1</v>
      </c>
      <c r="P383" s="532">
        <v>8500</v>
      </c>
    </row>
    <row r="384" spans="1:16" ht="61.5" customHeight="1" x14ac:dyDescent="0.2">
      <c r="A384" s="524" t="s">
        <v>4666</v>
      </c>
      <c r="B384" s="522" t="s">
        <v>817</v>
      </c>
      <c r="C384" s="517" t="s">
        <v>4667</v>
      </c>
      <c r="D384" s="519" t="s">
        <v>5764</v>
      </c>
      <c r="E384" s="542">
        <v>6435</v>
      </c>
      <c r="F384" s="531" t="s">
        <v>2921</v>
      </c>
      <c r="G384" s="519" t="s">
        <v>5765</v>
      </c>
      <c r="H384" s="520" t="s">
        <v>4690</v>
      </c>
      <c r="I384" s="517" t="s">
        <v>4690</v>
      </c>
      <c r="J384" s="548" t="s">
        <v>4672</v>
      </c>
      <c r="K384" s="545">
        <v>3</v>
      </c>
      <c r="L384" s="517">
        <v>3</v>
      </c>
      <c r="M384" s="551">
        <v>19500</v>
      </c>
      <c r="N384" s="531">
        <v>1</v>
      </c>
      <c r="O384" s="518">
        <v>1</v>
      </c>
      <c r="P384" s="532">
        <v>6435</v>
      </c>
    </row>
    <row r="385" spans="1:16" ht="61.5" customHeight="1" x14ac:dyDescent="0.2">
      <c r="A385" s="524" t="s">
        <v>4666</v>
      </c>
      <c r="B385" s="522" t="s">
        <v>817</v>
      </c>
      <c r="C385" s="517" t="s">
        <v>4667</v>
      </c>
      <c r="D385" s="519" t="s">
        <v>5766</v>
      </c>
      <c r="E385" s="542">
        <v>2500</v>
      </c>
      <c r="F385" s="531" t="s">
        <v>5767</v>
      </c>
      <c r="G385" s="519" t="s">
        <v>5768</v>
      </c>
      <c r="H385" s="521" t="s">
        <v>4671</v>
      </c>
      <c r="I385" s="517" t="s">
        <v>4733</v>
      </c>
      <c r="J385" s="548" t="s">
        <v>4672</v>
      </c>
      <c r="K385" s="545">
        <v>4</v>
      </c>
      <c r="L385" s="517">
        <v>12</v>
      </c>
      <c r="M385" s="551">
        <v>20000</v>
      </c>
      <c r="N385" s="531">
        <v>2</v>
      </c>
      <c r="O385" s="518">
        <v>8</v>
      </c>
      <c r="P385" s="532">
        <v>20000</v>
      </c>
    </row>
    <row r="386" spans="1:16" ht="61.5" customHeight="1" x14ac:dyDescent="0.2">
      <c r="A386" s="524" t="s">
        <v>4666</v>
      </c>
      <c r="B386" s="522" t="s">
        <v>817</v>
      </c>
      <c r="C386" s="517" t="s">
        <v>4667</v>
      </c>
      <c r="D386" s="519" t="s">
        <v>5117</v>
      </c>
      <c r="E386" s="542">
        <v>2000</v>
      </c>
      <c r="F386" s="531" t="s">
        <v>5769</v>
      </c>
      <c r="G386" s="519" t="s">
        <v>5770</v>
      </c>
      <c r="H386" s="520" t="s">
        <v>4685</v>
      </c>
      <c r="I386" s="517" t="s">
        <v>4686</v>
      </c>
      <c r="J386" s="548" t="s">
        <v>4672</v>
      </c>
      <c r="K386" s="545"/>
      <c r="L386" s="517"/>
      <c r="M386" s="551"/>
      <c r="N386" s="531">
        <v>2</v>
      </c>
      <c r="O386" s="518">
        <v>7</v>
      </c>
      <c r="P386" s="532">
        <v>13000</v>
      </c>
    </row>
    <row r="387" spans="1:16" ht="61.5" customHeight="1" x14ac:dyDescent="0.2">
      <c r="A387" s="524" t="s">
        <v>4666</v>
      </c>
      <c r="B387" s="522" t="s">
        <v>817</v>
      </c>
      <c r="C387" s="517" t="s">
        <v>4667</v>
      </c>
      <c r="D387" s="519" t="s">
        <v>5771</v>
      </c>
      <c r="E387" s="542">
        <v>2200</v>
      </c>
      <c r="F387" s="531" t="s">
        <v>5772</v>
      </c>
      <c r="G387" s="519" t="s">
        <v>5773</v>
      </c>
      <c r="H387" s="520" t="s">
        <v>6774</v>
      </c>
      <c r="I387" s="517" t="s">
        <v>6732</v>
      </c>
      <c r="J387" s="548" t="s">
        <v>4672</v>
      </c>
      <c r="K387" s="545"/>
      <c r="L387" s="517"/>
      <c r="M387" s="551"/>
      <c r="N387" s="531">
        <v>1</v>
      </c>
      <c r="O387" s="518">
        <v>2</v>
      </c>
      <c r="P387" s="532">
        <v>4400</v>
      </c>
    </row>
    <row r="388" spans="1:16" ht="61.5" customHeight="1" x14ac:dyDescent="0.2">
      <c r="A388" s="524" t="s">
        <v>4666</v>
      </c>
      <c r="B388" s="522" t="s">
        <v>817</v>
      </c>
      <c r="C388" s="517" t="s">
        <v>4667</v>
      </c>
      <c r="D388" s="519" t="s">
        <v>5774</v>
      </c>
      <c r="E388" s="542">
        <v>4950</v>
      </c>
      <c r="F388" s="531" t="s">
        <v>5775</v>
      </c>
      <c r="G388" s="519" t="s">
        <v>5776</v>
      </c>
      <c r="H388" s="521" t="s">
        <v>4671</v>
      </c>
      <c r="I388" s="517" t="s">
        <v>4733</v>
      </c>
      <c r="J388" s="548" t="s">
        <v>4672</v>
      </c>
      <c r="K388" s="545"/>
      <c r="L388" s="517"/>
      <c r="M388" s="551"/>
      <c r="N388" s="531">
        <v>7</v>
      </c>
      <c r="O388" s="518">
        <v>6</v>
      </c>
      <c r="P388" s="532">
        <v>27300</v>
      </c>
    </row>
    <row r="389" spans="1:16" ht="61.5" customHeight="1" x14ac:dyDescent="0.2">
      <c r="A389" s="524" t="s">
        <v>4666</v>
      </c>
      <c r="B389" s="522" t="s">
        <v>817</v>
      </c>
      <c r="C389" s="517" t="s">
        <v>4667</v>
      </c>
      <c r="D389" s="519" t="s">
        <v>5777</v>
      </c>
      <c r="E389" s="542">
        <v>6000</v>
      </c>
      <c r="F389" s="531" t="s">
        <v>5778</v>
      </c>
      <c r="G389" s="519" t="s">
        <v>5779</v>
      </c>
      <c r="H389" s="520" t="s">
        <v>4715</v>
      </c>
      <c r="I389" s="517" t="s">
        <v>4716</v>
      </c>
      <c r="J389" s="548" t="s">
        <v>4672</v>
      </c>
      <c r="K389" s="545"/>
      <c r="L389" s="517"/>
      <c r="M389" s="551"/>
      <c r="N389" s="531">
        <v>1</v>
      </c>
      <c r="O389" s="518">
        <v>2</v>
      </c>
      <c r="P389" s="532">
        <v>12000</v>
      </c>
    </row>
    <row r="390" spans="1:16" ht="61.5" customHeight="1" x14ac:dyDescent="0.2">
      <c r="A390" s="524" t="s">
        <v>4666</v>
      </c>
      <c r="B390" s="522" t="s">
        <v>817</v>
      </c>
      <c r="C390" s="517" t="s">
        <v>4667</v>
      </c>
      <c r="D390" s="519" t="s">
        <v>5375</v>
      </c>
      <c r="E390" s="542">
        <v>3960</v>
      </c>
      <c r="F390" s="531" t="s">
        <v>5780</v>
      </c>
      <c r="G390" s="519" t="s">
        <v>5781</v>
      </c>
      <c r="H390" s="520" t="s">
        <v>4888</v>
      </c>
      <c r="I390" s="517" t="s">
        <v>6736</v>
      </c>
      <c r="J390" s="548" t="s">
        <v>4672</v>
      </c>
      <c r="K390" s="545">
        <v>2</v>
      </c>
      <c r="L390" s="517">
        <v>7</v>
      </c>
      <c r="M390" s="551">
        <v>29000</v>
      </c>
      <c r="N390" s="531">
        <v>3</v>
      </c>
      <c r="O390" s="518">
        <v>7</v>
      </c>
      <c r="P390" s="532">
        <v>27960</v>
      </c>
    </row>
    <row r="391" spans="1:16" ht="61.5" customHeight="1" x14ac:dyDescent="0.2">
      <c r="A391" s="524" t="s">
        <v>4666</v>
      </c>
      <c r="B391" s="522" t="s">
        <v>817</v>
      </c>
      <c r="C391" s="517" t="s">
        <v>4667</v>
      </c>
      <c r="D391" s="519" t="s">
        <v>5120</v>
      </c>
      <c r="E391" s="542">
        <v>5500</v>
      </c>
      <c r="F391" s="531" t="s">
        <v>5782</v>
      </c>
      <c r="G391" s="519" t="s">
        <v>5783</v>
      </c>
      <c r="H391" s="520" t="s">
        <v>4685</v>
      </c>
      <c r="I391" s="517" t="s">
        <v>4686</v>
      </c>
      <c r="J391" s="548" t="s">
        <v>4672</v>
      </c>
      <c r="K391" s="545"/>
      <c r="L391" s="517"/>
      <c r="M391" s="551"/>
      <c r="N391" s="531">
        <v>1</v>
      </c>
      <c r="O391" s="518">
        <v>2</v>
      </c>
      <c r="P391" s="532">
        <v>11000</v>
      </c>
    </row>
    <row r="392" spans="1:16" ht="61.5" customHeight="1" x14ac:dyDescent="0.2">
      <c r="A392" s="524" t="s">
        <v>4666</v>
      </c>
      <c r="B392" s="522" t="s">
        <v>817</v>
      </c>
      <c r="C392" s="517" t="s">
        <v>4667</v>
      </c>
      <c r="D392" s="519" t="s">
        <v>5784</v>
      </c>
      <c r="E392" s="542">
        <v>7650</v>
      </c>
      <c r="F392" s="531" t="s">
        <v>2970</v>
      </c>
      <c r="G392" s="519" t="s">
        <v>5785</v>
      </c>
      <c r="H392" s="520" t="s">
        <v>5157</v>
      </c>
      <c r="I392" s="517" t="s">
        <v>5157</v>
      </c>
      <c r="J392" s="548" t="s">
        <v>4672</v>
      </c>
      <c r="K392" s="545"/>
      <c r="L392" s="517"/>
      <c r="M392" s="551"/>
      <c r="N392" s="531">
        <v>1</v>
      </c>
      <c r="O392" s="518">
        <v>3</v>
      </c>
      <c r="P392" s="532">
        <v>22500</v>
      </c>
    </row>
    <row r="393" spans="1:16" ht="61.5" customHeight="1" x14ac:dyDescent="0.2">
      <c r="A393" s="524" t="s">
        <v>4666</v>
      </c>
      <c r="B393" s="522" t="s">
        <v>817</v>
      </c>
      <c r="C393" s="517" t="s">
        <v>4667</v>
      </c>
      <c r="D393" s="519" t="s">
        <v>5786</v>
      </c>
      <c r="E393" s="542">
        <v>5500</v>
      </c>
      <c r="F393" s="531" t="s">
        <v>5787</v>
      </c>
      <c r="G393" s="519" t="s">
        <v>5788</v>
      </c>
      <c r="H393" s="520" t="s">
        <v>6830</v>
      </c>
      <c r="I393" s="517" t="s">
        <v>6775</v>
      </c>
      <c r="J393" s="548" t="s">
        <v>4672</v>
      </c>
      <c r="K393" s="545"/>
      <c r="L393" s="517"/>
      <c r="M393" s="551"/>
      <c r="N393" s="531">
        <v>3</v>
      </c>
      <c r="O393" s="518">
        <v>9</v>
      </c>
      <c r="P393" s="532">
        <v>34000</v>
      </c>
    </row>
    <row r="394" spans="1:16" ht="61.5" customHeight="1" x14ac:dyDescent="0.2">
      <c r="A394" s="524" t="s">
        <v>4666</v>
      </c>
      <c r="B394" s="522" t="s">
        <v>817</v>
      </c>
      <c r="C394" s="517" t="s">
        <v>4667</v>
      </c>
      <c r="D394" s="519" t="s">
        <v>5789</v>
      </c>
      <c r="E394" s="542">
        <v>8500</v>
      </c>
      <c r="F394" s="531" t="s">
        <v>5790</v>
      </c>
      <c r="G394" s="519" t="s">
        <v>5791</v>
      </c>
      <c r="H394" s="520" t="s">
        <v>4715</v>
      </c>
      <c r="I394" s="517" t="s">
        <v>4716</v>
      </c>
      <c r="J394" s="548" t="s">
        <v>4672</v>
      </c>
      <c r="K394" s="545"/>
      <c r="L394" s="517"/>
      <c r="M394" s="551"/>
      <c r="N394" s="531">
        <v>1</v>
      </c>
      <c r="O394" s="518">
        <v>4</v>
      </c>
      <c r="P394" s="532">
        <v>34000</v>
      </c>
    </row>
    <row r="395" spans="1:16" ht="61.5" customHeight="1" x14ac:dyDescent="0.2">
      <c r="A395" s="524" t="s">
        <v>4666</v>
      </c>
      <c r="B395" s="522" t="s">
        <v>817</v>
      </c>
      <c r="C395" s="517" t="s">
        <v>4667</v>
      </c>
      <c r="D395" s="519" t="s">
        <v>5792</v>
      </c>
      <c r="E395" s="542">
        <v>2334</v>
      </c>
      <c r="F395" s="531" t="s">
        <v>5793</v>
      </c>
      <c r="G395" s="519" t="s">
        <v>5794</v>
      </c>
      <c r="H395" s="520" t="s">
        <v>6808</v>
      </c>
      <c r="I395" s="517" t="s">
        <v>5631</v>
      </c>
      <c r="J395" s="548" t="s">
        <v>4831</v>
      </c>
      <c r="K395" s="545"/>
      <c r="L395" s="517"/>
      <c r="M395" s="551"/>
      <c r="N395" s="531">
        <v>1</v>
      </c>
      <c r="O395" s="518">
        <v>1</v>
      </c>
      <c r="P395" s="532">
        <v>2334</v>
      </c>
    </row>
    <row r="396" spans="1:16" ht="61.5" customHeight="1" x14ac:dyDescent="0.2">
      <c r="A396" s="524" t="s">
        <v>4666</v>
      </c>
      <c r="B396" s="522" t="s">
        <v>817</v>
      </c>
      <c r="C396" s="517" t="s">
        <v>4667</v>
      </c>
      <c r="D396" s="519" t="s">
        <v>5795</v>
      </c>
      <c r="E396" s="542">
        <v>2040</v>
      </c>
      <c r="F396" s="531" t="s">
        <v>5796</v>
      </c>
      <c r="G396" s="519" t="s">
        <v>5797</v>
      </c>
      <c r="H396" s="520" t="s">
        <v>6776</v>
      </c>
      <c r="I396" s="517" t="s">
        <v>6777</v>
      </c>
      <c r="J396" s="548" t="s">
        <v>4672</v>
      </c>
      <c r="K396" s="545"/>
      <c r="L396" s="517"/>
      <c r="M396" s="551"/>
      <c r="N396" s="531">
        <v>1</v>
      </c>
      <c r="O396" s="518">
        <v>2</v>
      </c>
      <c r="P396" s="532">
        <v>5712</v>
      </c>
    </row>
    <row r="397" spans="1:16" ht="61.5" customHeight="1" x14ac:dyDescent="0.2">
      <c r="A397" s="524" t="s">
        <v>4666</v>
      </c>
      <c r="B397" s="522" t="s">
        <v>817</v>
      </c>
      <c r="C397" s="517" t="s">
        <v>4667</v>
      </c>
      <c r="D397" s="519" t="s">
        <v>5798</v>
      </c>
      <c r="E397" s="542">
        <v>6500</v>
      </c>
      <c r="F397" s="531" t="s">
        <v>5799</v>
      </c>
      <c r="G397" s="519" t="s">
        <v>5800</v>
      </c>
      <c r="H397" s="520" t="s">
        <v>4690</v>
      </c>
      <c r="I397" s="517" t="s">
        <v>4690</v>
      </c>
      <c r="J397" s="548" t="s">
        <v>4672</v>
      </c>
      <c r="K397" s="545"/>
      <c r="L397" s="517"/>
      <c r="M397" s="551"/>
      <c r="N397" s="531">
        <v>1</v>
      </c>
      <c r="O397" s="518">
        <v>2</v>
      </c>
      <c r="P397" s="532">
        <v>13000</v>
      </c>
    </row>
    <row r="398" spans="1:16" ht="61.5" customHeight="1" x14ac:dyDescent="0.2">
      <c r="A398" s="524" t="s">
        <v>4666</v>
      </c>
      <c r="B398" s="522" t="s">
        <v>817</v>
      </c>
      <c r="C398" s="517" t="s">
        <v>4667</v>
      </c>
      <c r="D398" s="519" t="s">
        <v>5801</v>
      </c>
      <c r="E398" s="542">
        <v>2550</v>
      </c>
      <c r="F398" s="531" t="s">
        <v>5802</v>
      </c>
      <c r="G398" s="519" t="s">
        <v>5803</v>
      </c>
      <c r="H398" s="520" t="s">
        <v>4685</v>
      </c>
      <c r="I398" s="517" t="s">
        <v>6772</v>
      </c>
      <c r="J398" s="548" t="s">
        <v>4831</v>
      </c>
      <c r="K398" s="545">
        <v>5</v>
      </c>
      <c r="L398" s="517">
        <v>3</v>
      </c>
      <c r="M398" s="551">
        <v>6120</v>
      </c>
      <c r="N398" s="531">
        <v>4</v>
      </c>
      <c r="O398" s="518">
        <v>6</v>
      </c>
      <c r="P398" s="532">
        <v>18550.14</v>
      </c>
    </row>
    <row r="399" spans="1:16" ht="61.5" customHeight="1" x14ac:dyDescent="0.2">
      <c r="A399" s="524" t="s">
        <v>4666</v>
      </c>
      <c r="B399" s="522" t="s">
        <v>817</v>
      </c>
      <c r="C399" s="517" t="s">
        <v>4667</v>
      </c>
      <c r="D399" s="519" t="s">
        <v>5804</v>
      </c>
      <c r="E399" s="542">
        <v>8500</v>
      </c>
      <c r="F399" s="531" t="s">
        <v>5805</v>
      </c>
      <c r="G399" s="519" t="s">
        <v>5806</v>
      </c>
      <c r="H399" s="520" t="s">
        <v>4715</v>
      </c>
      <c r="I399" s="517" t="s">
        <v>4716</v>
      </c>
      <c r="J399" s="548" t="s">
        <v>4672</v>
      </c>
      <c r="K399" s="545"/>
      <c r="L399" s="517"/>
      <c r="M399" s="551"/>
      <c r="N399" s="531">
        <v>1</v>
      </c>
      <c r="O399" s="518">
        <v>2</v>
      </c>
      <c r="P399" s="532">
        <v>17000</v>
      </c>
    </row>
    <row r="400" spans="1:16" ht="61.5" customHeight="1" x14ac:dyDescent="0.2">
      <c r="A400" s="524" t="s">
        <v>4666</v>
      </c>
      <c r="B400" s="522" t="s">
        <v>817</v>
      </c>
      <c r="C400" s="517" t="s">
        <v>4667</v>
      </c>
      <c r="D400" s="519" t="s">
        <v>5807</v>
      </c>
      <c r="E400" s="542">
        <v>6825</v>
      </c>
      <c r="F400" s="531" t="s">
        <v>5808</v>
      </c>
      <c r="G400" s="519" t="s">
        <v>5809</v>
      </c>
      <c r="H400" s="520" t="s">
        <v>5160</v>
      </c>
      <c r="I400" s="517" t="s">
        <v>6736</v>
      </c>
      <c r="J400" s="548" t="s">
        <v>4672</v>
      </c>
      <c r="K400" s="545"/>
      <c r="L400" s="517"/>
      <c r="M400" s="551"/>
      <c r="N400" s="531">
        <v>5</v>
      </c>
      <c r="O400" s="518">
        <v>2</v>
      </c>
      <c r="P400" s="532">
        <v>6825</v>
      </c>
    </row>
    <row r="401" spans="1:16" ht="61.5" customHeight="1" x14ac:dyDescent="0.2">
      <c r="A401" s="524" t="s">
        <v>4666</v>
      </c>
      <c r="B401" s="522" t="s">
        <v>817</v>
      </c>
      <c r="C401" s="517" t="s">
        <v>4667</v>
      </c>
      <c r="D401" s="519" t="s">
        <v>5810</v>
      </c>
      <c r="E401" s="542">
        <v>6500</v>
      </c>
      <c r="F401" s="531" t="s">
        <v>5811</v>
      </c>
      <c r="G401" s="519" t="s">
        <v>5812</v>
      </c>
      <c r="H401" s="520" t="s">
        <v>4685</v>
      </c>
      <c r="I401" s="517" t="s">
        <v>4686</v>
      </c>
      <c r="J401" s="548" t="s">
        <v>4672</v>
      </c>
      <c r="K401" s="545"/>
      <c r="L401" s="517"/>
      <c r="M401" s="551"/>
      <c r="N401" s="531">
        <v>1</v>
      </c>
      <c r="O401" s="518">
        <v>2</v>
      </c>
      <c r="P401" s="532">
        <v>13000</v>
      </c>
    </row>
    <row r="402" spans="1:16" ht="61.5" customHeight="1" x14ac:dyDescent="0.2">
      <c r="A402" s="524" t="s">
        <v>4666</v>
      </c>
      <c r="B402" s="522" t="s">
        <v>817</v>
      </c>
      <c r="C402" s="517" t="s">
        <v>4667</v>
      </c>
      <c r="D402" s="519" t="s">
        <v>5813</v>
      </c>
      <c r="E402" s="542">
        <v>6500</v>
      </c>
      <c r="F402" s="531" t="s">
        <v>5814</v>
      </c>
      <c r="G402" s="519" t="s">
        <v>5815</v>
      </c>
      <c r="H402" s="520" t="s">
        <v>6730</v>
      </c>
      <c r="I402" s="517" t="s">
        <v>5667</v>
      </c>
      <c r="J402" s="548" t="s">
        <v>4672</v>
      </c>
      <c r="K402" s="545"/>
      <c r="L402" s="517"/>
      <c r="M402" s="551"/>
      <c r="N402" s="531">
        <v>1</v>
      </c>
      <c r="O402" s="518"/>
      <c r="P402" s="532"/>
    </row>
    <row r="403" spans="1:16" ht="61.5" customHeight="1" x14ac:dyDescent="0.2">
      <c r="A403" s="524" t="s">
        <v>4666</v>
      </c>
      <c r="B403" s="522" t="s">
        <v>817</v>
      </c>
      <c r="C403" s="517" t="s">
        <v>4667</v>
      </c>
      <c r="D403" s="519" t="s">
        <v>5816</v>
      </c>
      <c r="E403" s="542">
        <v>6500</v>
      </c>
      <c r="F403" s="531" t="s">
        <v>5817</v>
      </c>
      <c r="G403" s="519" t="s">
        <v>5818</v>
      </c>
      <c r="H403" s="521" t="s">
        <v>4671</v>
      </c>
      <c r="I403" s="517" t="s">
        <v>4733</v>
      </c>
      <c r="J403" s="548" t="s">
        <v>4672</v>
      </c>
      <c r="K403" s="545"/>
      <c r="L403" s="517"/>
      <c r="M403" s="551"/>
      <c r="N403" s="531">
        <v>1</v>
      </c>
      <c r="O403" s="518">
        <v>2</v>
      </c>
      <c r="P403" s="532">
        <v>13000</v>
      </c>
    </row>
    <row r="404" spans="1:16" ht="61.5" customHeight="1" x14ac:dyDescent="0.2">
      <c r="A404" s="524" t="s">
        <v>4666</v>
      </c>
      <c r="B404" s="522" t="s">
        <v>817</v>
      </c>
      <c r="C404" s="517" t="s">
        <v>4667</v>
      </c>
      <c r="D404" s="519" t="s">
        <v>5819</v>
      </c>
      <c r="E404" s="542">
        <v>6435</v>
      </c>
      <c r="F404" s="531" t="s">
        <v>3028</v>
      </c>
      <c r="G404" s="519" t="s">
        <v>5820</v>
      </c>
      <c r="H404" s="520" t="s">
        <v>4690</v>
      </c>
      <c r="I404" s="517" t="s">
        <v>4690</v>
      </c>
      <c r="J404" s="548" t="s">
        <v>4672</v>
      </c>
      <c r="K404" s="545"/>
      <c r="L404" s="517"/>
      <c r="M404" s="551"/>
      <c r="N404" s="531">
        <v>1</v>
      </c>
      <c r="O404" s="518">
        <v>1</v>
      </c>
      <c r="P404" s="532">
        <v>6435</v>
      </c>
    </row>
    <row r="405" spans="1:16" ht="61.5" customHeight="1" x14ac:dyDescent="0.2">
      <c r="A405" s="524" t="s">
        <v>4666</v>
      </c>
      <c r="B405" s="522" t="s">
        <v>817</v>
      </c>
      <c r="C405" s="517" t="s">
        <v>4667</v>
      </c>
      <c r="D405" s="519" t="s">
        <v>5821</v>
      </c>
      <c r="E405" s="542">
        <v>2500</v>
      </c>
      <c r="F405" s="531" t="s">
        <v>5822</v>
      </c>
      <c r="G405" s="519" t="s">
        <v>5823</v>
      </c>
      <c r="H405" s="520" t="s">
        <v>5160</v>
      </c>
      <c r="I405" s="517" t="s">
        <v>6732</v>
      </c>
      <c r="J405" s="548" t="s">
        <v>4831</v>
      </c>
      <c r="K405" s="545"/>
      <c r="L405" s="517"/>
      <c r="M405" s="551"/>
      <c r="N405" s="531">
        <v>1</v>
      </c>
      <c r="O405" s="518">
        <v>1</v>
      </c>
      <c r="P405" s="532">
        <v>2500</v>
      </c>
    </row>
    <row r="406" spans="1:16" ht="61.5" customHeight="1" x14ac:dyDescent="0.2">
      <c r="A406" s="524" t="s">
        <v>4666</v>
      </c>
      <c r="B406" s="522" t="s">
        <v>817</v>
      </c>
      <c r="C406" s="517" t="s">
        <v>4667</v>
      </c>
      <c r="D406" s="519" t="s">
        <v>5824</v>
      </c>
      <c r="E406" s="542">
        <v>5400</v>
      </c>
      <c r="F406" s="531" t="s">
        <v>5825</v>
      </c>
      <c r="G406" s="519" t="s">
        <v>5826</v>
      </c>
      <c r="H406" s="521" t="s">
        <v>4671</v>
      </c>
      <c r="I406" s="517" t="s">
        <v>5631</v>
      </c>
      <c r="J406" s="548" t="s">
        <v>4831</v>
      </c>
      <c r="K406" s="545">
        <v>4</v>
      </c>
      <c r="L406" s="517">
        <v>11</v>
      </c>
      <c r="M406" s="551">
        <v>40000</v>
      </c>
      <c r="N406" s="531">
        <v>2</v>
      </c>
      <c r="O406" s="518">
        <v>8</v>
      </c>
      <c r="P406" s="532">
        <v>39600</v>
      </c>
    </row>
    <row r="407" spans="1:16" ht="61.5" customHeight="1" x14ac:dyDescent="0.2">
      <c r="A407" s="524" t="s">
        <v>4666</v>
      </c>
      <c r="B407" s="522" t="s">
        <v>817</v>
      </c>
      <c r="C407" s="517" t="s">
        <v>4667</v>
      </c>
      <c r="D407" s="519" t="s">
        <v>5827</v>
      </c>
      <c r="E407" s="542">
        <v>3870</v>
      </c>
      <c r="F407" s="531" t="s">
        <v>5828</v>
      </c>
      <c r="G407" s="519" t="s">
        <v>5829</v>
      </c>
      <c r="H407" s="520" t="s">
        <v>4858</v>
      </c>
      <c r="I407" s="517" t="s">
        <v>4859</v>
      </c>
      <c r="J407" s="548" t="s">
        <v>4672</v>
      </c>
      <c r="K407" s="545"/>
      <c r="L407" s="517"/>
      <c r="M407" s="551"/>
      <c r="N407" s="531">
        <v>1</v>
      </c>
      <c r="O407" s="518">
        <v>2</v>
      </c>
      <c r="P407" s="532">
        <v>7740</v>
      </c>
    </row>
    <row r="408" spans="1:16" ht="61.5" customHeight="1" x14ac:dyDescent="0.2">
      <c r="A408" s="524" t="s">
        <v>4666</v>
      </c>
      <c r="B408" s="522" t="s">
        <v>817</v>
      </c>
      <c r="C408" s="517" t="s">
        <v>4667</v>
      </c>
      <c r="D408" s="519" t="s">
        <v>5652</v>
      </c>
      <c r="E408" s="542">
        <v>8500</v>
      </c>
      <c r="F408" s="531" t="s">
        <v>5830</v>
      </c>
      <c r="G408" s="519" t="s">
        <v>5831</v>
      </c>
      <c r="H408" s="520" t="s">
        <v>4715</v>
      </c>
      <c r="I408" s="517" t="s">
        <v>4716</v>
      </c>
      <c r="J408" s="548" t="s">
        <v>4672</v>
      </c>
      <c r="K408" s="545"/>
      <c r="L408" s="517"/>
      <c r="M408" s="551"/>
      <c r="N408" s="531">
        <v>1</v>
      </c>
      <c r="O408" s="518">
        <v>4</v>
      </c>
      <c r="P408" s="532">
        <v>34000</v>
      </c>
    </row>
    <row r="409" spans="1:16" ht="61.5" customHeight="1" x14ac:dyDescent="0.2">
      <c r="A409" s="524" t="s">
        <v>4666</v>
      </c>
      <c r="B409" s="522" t="s">
        <v>817</v>
      </c>
      <c r="C409" s="517" t="s">
        <v>4667</v>
      </c>
      <c r="D409" s="519" t="s">
        <v>5832</v>
      </c>
      <c r="E409" s="542">
        <v>8500</v>
      </c>
      <c r="F409" s="531" t="s">
        <v>5833</v>
      </c>
      <c r="G409" s="519" t="s">
        <v>5834</v>
      </c>
      <c r="H409" s="520" t="s">
        <v>4715</v>
      </c>
      <c r="I409" s="517" t="s">
        <v>4716</v>
      </c>
      <c r="J409" s="548" t="s">
        <v>4672</v>
      </c>
      <c r="K409" s="545"/>
      <c r="L409" s="517"/>
      <c r="M409" s="551"/>
      <c r="N409" s="531">
        <v>1</v>
      </c>
      <c r="O409" s="518">
        <v>1</v>
      </c>
      <c r="P409" s="532">
        <v>8500</v>
      </c>
    </row>
    <row r="410" spans="1:16" ht="61.5" customHeight="1" x14ac:dyDescent="0.2">
      <c r="A410" s="524" t="s">
        <v>4666</v>
      </c>
      <c r="B410" s="522" t="s">
        <v>817</v>
      </c>
      <c r="C410" s="517" t="s">
        <v>4667</v>
      </c>
      <c r="D410" s="519" t="s">
        <v>5835</v>
      </c>
      <c r="E410" s="542">
        <v>6500</v>
      </c>
      <c r="F410" s="531" t="s">
        <v>5836</v>
      </c>
      <c r="G410" s="519" t="s">
        <v>5837</v>
      </c>
      <c r="H410" s="520" t="s">
        <v>4685</v>
      </c>
      <c r="I410" s="517" t="s">
        <v>4686</v>
      </c>
      <c r="J410" s="548" t="s">
        <v>4672</v>
      </c>
      <c r="K410" s="545"/>
      <c r="L410" s="517"/>
      <c r="M410" s="551"/>
      <c r="N410" s="531">
        <v>1</v>
      </c>
      <c r="O410" s="518">
        <v>1</v>
      </c>
      <c r="P410" s="532">
        <v>6500</v>
      </c>
    </row>
    <row r="411" spans="1:16" ht="61.5" customHeight="1" x14ac:dyDescent="0.2">
      <c r="A411" s="524" t="s">
        <v>4666</v>
      </c>
      <c r="B411" s="522" t="s">
        <v>817</v>
      </c>
      <c r="C411" s="517" t="s">
        <v>4667</v>
      </c>
      <c r="D411" s="519" t="s">
        <v>5838</v>
      </c>
      <c r="E411" s="542">
        <v>2500</v>
      </c>
      <c r="F411" s="531" t="s">
        <v>5839</v>
      </c>
      <c r="G411" s="519" t="s">
        <v>5840</v>
      </c>
      <c r="H411" s="520" t="s">
        <v>5093</v>
      </c>
      <c r="I411" s="517" t="s">
        <v>5093</v>
      </c>
      <c r="J411" s="548" t="s">
        <v>4831</v>
      </c>
      <c r="K411" s="545"/>
      <c r="L411" s="517"/>
      <c r="M411" s="551"/>
      <c r="N411" s="531">
        <v>3</v>
      </c>
      <c r="O411" s="518">
        <v>4</v>
      </c>
      <c r="P411" s="532">
        <v>10000</v>
      </c>
    </row>
    <row r="412" spans="1:16" ht="61.5" customHeight="1" x14ac:dyDescent="0.2">
      <c r="A412" s="524" t="s">
        <v>4666</v>
      </c>
      <c r="B412" s="522" t="s">
        <v>817</v>
      </c>
      <c r="C412" s="517" t="s">
        <v>4667</v>
      </c>
      <c r="D412" s="519" t="s">
        <v>5841</v>
      </c>
      <c r="E412" s="542">
        <v>2500</v>
      </c>
      <c r="F412" s="531" t="s">
        <v>5842</v>
      </c>
      <c r="G412" s="519" t="s">
        <v>5843</v>
      </c>
      <c r="H412" s="521" t="s">
        <v>4671</v>
      </c>
      <c r="I412" s="517" t="s">
        <v>5631</v>
      </c>
      <c r="J412" s="548" t="s">
        <v>4831</v>
      </c>
      <c r="K412" s="545">
        <v>1</v>
      </c>
      <c r="L412" s="517">
        <v>2</v>
      </c>
      <c r="M412" s="551">
        <v>5000</v>
      </c>
      <c r="N412" s="531">
        <v>3</v>
      </c>
      <c r="O412" s="518">
        <v>8</v>
      </c>
      <c r="P412" s="532">
        <v>20760</v>
      </c>
    </row>
    <row r="413" spans="1:16" ht="61.5" customHeight="1" x14ac:dyDescent="0.2">
      <c r="A413" s="524" t="s">
        <v>4666</v>
      </c>
      <c r="B413" s="522" t="s">
        <v>817</v>
      </c>
      <c r="C413" s="517" t="s">
        <v>4667</v>
      </c>
      <c r="D413" s="519" t="s">
        <v>4860</v>
      </c>
      <c r="E413" s="542">
        <v>6435</v>
      </c>
      <c r="F413" s="531" t="s">
        <v>5844</v>
      </c>
      <c r="G413" s="519" t="s">
        <v>5845</v>
      </c>
      <c r="H413" s="520" t="s">
        <v>4685</v>
      </c>
      <c r="I413" s="517" t="s">
        <v>4686</v>
      </c>
      <c r="J413" s="548" t="s">
        <v>4672</v>
      </c>
      <c r="K413" s="545"/>
      <c r="L413" s="517"/>
      <c r="M413" s="551"/>
      <c r="N413" s="531">
        <v>1</v>
      </c>
      <c r="O413" s="518">
        <v>1</v>
      </c>
      <c r="P413" s="532">
        <v>6435</v>
      </c>
    </row>
    <row r="414" spans="1:16" ht="61.5" customHeight="1" x14ac:dyDescent="0.2">
      <c r="A414" s="524" t="s">
        <v>4666</v>
      </c>
      <c r="B414" s="522" t="s">
        <v>817</v>
      </c>
      <c r="C414" s="517" t="s">
        <v>4667</v>
      </c>
      <c r="D414" s="519" t="s">
        <v>5846</v>
      </c>
      <c r="E414" s="542">
        <v>1600</v>
      </c>
      <c r="F414" s="531" t="s">
        <v>5847</v>
      </c>
      <c r="G414" s="519" t="s">
        <v>5848</v>
      </c>
      <c r="H414" s="520" t="s">
        <v>5160</v>
      </c>
      <c r="I414" s="517" t="s">
        <v>6736</v>
      </c>
      <c r="J414" s="548" t="s">
        <v>4672</v>
      </c>
      <c r="K414" s="545"/>
      <c r="L414" s="517"/>
      <c r="M414" s="551"/>
      <c r="N414" s="531">
        <v>1</v>
      </c>
      <c r="O414" s="518">
        <v>1</v>
      </c>
      <c r="P414" s="532">
        <v>1600</v>
      </c>
    </row>
    <row r="415" spans="1:16" ht="61.5" customHeight="1" x14ac:dyDescent="0.2">
      <c r="A415" s="524" t="s">
        <v>4666</v>
      </c>
      <c r="B415" s="522" t="s">
        <v>817</v>
      </c>
      <c r="C415" s="517" t="s">
        <v>4667</v>
      </c>
      <c r="D415" s="519" t="s">
        <v>5849</v>
      </c>
      <c r="E415" s="542">
        <v>2800</v>
      </c>
      <c r="F415" s="531" t="s">
        <v>5850</v>
      </c>
      <c r="G415" s="519" t="s">
        <v>5851</v>
      </c>
      <c r="H415" s="520" t="s">
        <v>6741</v>
      </c>
      <c r="I415" s="517" t="s">
        <v>6741</v>
      </c>
      <c r="J415" s="548" t="s">
        <v>4831</v>
      </c>
      <c r="K415" s="545">
        <v>4</v>
      </c>
      <c r="L415" s="517">
        <v>12</v>
      </c>
      <c r="M415" s="551">
        <v>20000</v>
      </c>
      <c r="N415" s="531">
        <v>2</v>
      </c>
      <c r="O415" s="518">
        <v>8</v>
      </c>
      <c r="P415" s="532">
        <v>22400</v>
      </c>
    </row>
    <row r="416" spans="1:16" ht="61.5" customHeight="1" x14ac:dyDescent="0.2">
      <c r="A416" s="524" t="s">
        <v>4666</v>
      </c>
      <c r="B416" s="522" t="s">
        <v>817</v>
      </c>
      <c r="C416" s="517" t="s">
        <v>4667</v>
      </c>
      <c r="D416" s="519" t="s">
        <v>5561</v>
      </c>
      <c r="E416" s="542">
        <v>6500</v>
      </c>
      <c r="F416" s="531" t="s">
        <v>5852</v>
      </c>
      <c r="G416" s="519" t="s">
        <v>5853</v>
      </c>
      <c r="H416" s="521" t="s">
        <v>4671</v>
      </c>
      <c r="I416" s="517" t="s">
        <v>4733</v>
      </c>
      <c r="J416" s="548" t="s">
        <v>4672</v>
      </c>
      <c r="K416" s="545"/>
      <c r="L416" s="517"/>
      <c r="M416" s="551"/>
      <c r="N416" s="531">
        <v>1</v>
      </c>
      <c r="O416" s="518">
        <v>1</v>
      </c>
      <c r="P416" s="532">
        <v>6500</v>
      </c>
    </row>
    <row r="417" spans="1:16" ht="61.5" customHeight="1" x14ac:dyDescent="0.2">
      <c r="A417" s="524" t="s">
        <v>4666</v>
      </c>
      <c r="B417" s="522" t="s">
        <v>817</v>
      </c>
      <c r="C417" s="517" t="s">
        <v>4667</v>
      </c>
      <c r="D417" s="519" t="s">
        <v>5854</v>
      </c>
      <c r="E417" s="542">
        <v>1600</v>
      </c>
      <c r="F417" s="531" t="s">
        <v>5855</v>
      </c>
      <c r="G417" s="519" t="s">
        <v>5856</v>
      </c>
      <c r="H417" s="520" t="s">
        <v>6778</v>
      </c>
      <c r="I417" s="517" t="s">
        <v>6772</v>
      </c>
      <c r="J417" s="548" t="s">
        <v>4831</v>
      </c>
      <c r="K417" s="545"/>
      <c r="L417" s="517"/>
      <c r="M417" s="551"/>
      <c r="N417" s="531">
        <v>1</v>
      </c>
      <c r="O417" s="518">
        <v>1</v>
      </c>
      <c r="P417" s="532">
        <v>1600</v>
      </c>
    </row>
    <row r="418" spans="1:16" ht="61.5" customHeight="1" x14ac:dyDescent="0.2">
      <c r="A418" s="524" t="s">
        <v>4666</v>
      </c>
      <c r="B418" s="522" t="s">
        <v>817</v>
      </c>
      <c r="C418" s="517" t="s">
        <v>4667</v>
      </c>
      <c r="D418" s="519" t="s">
        <v>5857</v>
      </c>
      <c r="E418" s="542">
        <v>4080</v>
      </c>
      <c r="F418" s="531" t="s">
        <v>5858</v>
      </c>
      <c r="G418" s="519" t="s">
        <v>5859</v>
      </c>
      <c r="H418" s="521" t="s">
        <v>4671</v>
      </c>
      <c r="I418" s="517" t="s">
        <v>4733</v>
      </c>
      <c r="J418" s="548" t="s">
        <v>4672</v>
      </c>
      <c r="K418" s="545"/>
      <c r="L418" s="517"/>
      <c r="M418" s="551"/>
      <c r="N418" s="531">
        <v>1</v>
      </c>
      <c r="O418" s="518">
        <v>1</v>
      </c>
      <c r="P418" s="532">
        <v>4080</v>
      </c>
    </row>
    <row r="419" spans="1:16" ht="61.5" customHeight="1" x14ac:dyDescent="0.2">
      <c r="A419" s="524" t="s">
        <v>4666</v>
      </c>
      <c r="B419" s="522" t="s">
        <v>817</v>
      </c>
      <c r="C419" s="517" t="s">
        <v>4667</v>
      </c>
      <c r="D419" s="519" t="s">
        <v>5860</v>
      </c>
      <c r="E419" s="542">
        <v>5500</v>
      </c>
      <c r="F419" s="531" t="s">
        <v>5861</v>
      </c>
      <c r="G419" s="519" t="s">
        <v>5862</v>
      </c>
      <c r="H419" s="520" t="s">
        <v>4685</v>
      </c>
      <c r="I419" s="517" t="s">
        <v>4686</v>
      </c>
      <c r="J419" s="548" t="s">
        <v>4672</v>
      </c>
      <c r="K419" s="545"/>
      <c r="L419" s="517"/>
      <c r="M419" s="551"/>
      <c r="N419" s="531">
        <v>1</v>
      </c>
      <c r="O419" s="518">
        <v>2</v>
      </c>
      <c r="P419" s="532">
        <v>11000</v>
      </c>
    </row>
    <row r="420" spans="1:16" ht="61.5" customHeight="1" x14ac:dyDescent="0.2">
      <c r="A420" s="524" t="s">
        <v>4666</v>
      </c>
      <c r="B420" s="522" t="s">
        <v>817</v>
      </c>
      <c r="C420" s="517" t="s">
        <v>4667</v>
      </c>
      <c r="D420" s="519" t="s">
        <v>5863</v>
      </c>
      <c r="E420" s="542">
        <v>6500</v>
      </c>
      <c r="F420" s="531" t="s">
        <v>5864</v>
      </c>
      <c r="G420" s="519" t="s">
        <v>5865</v>
      </c>
      <c r="H420" s="521" t="s">
        <v>4671</v>
      </c>
      <c r="I420" s="517" t="s">
        <v>4733</v>
      </c>
      <c r="J420" s="548" t="s">
        <v>4672</v>
      </c>
      <c r="K420" s="545"/>
      <c r="L420" s="517"/>
      <c r="M420" s="551"/>
      <c r="N420" s="531">
        <v>1</v>
      </c>
      <c r="O420" s="518">
        <v>1</v>
      </c>
      <c r="P420" s="532">
        <v>6500</v>
      </c>
    </row>
    <row r="421" spans="1:16" ht="61.5" customHeight="1" x14ac:dyDescent="0.2">
      <c r="A421" s="524" t="s">
        <v>4666</v>
      </c>
      <c r="B421" s="522" t="s">
        <v>817</v>
      </c>
      <c r="C421" s="517" t="s">
        <v>4667</v>
      </c>
      <c r="D421" s="519" t="s">
        <v>4869</v>
      </c>
      <c r="E421" s="542">
        <v>3400</v>
      </c>
      <c r="F421" s="531" t="s">
        <v>5866</v>
      </c>
      <c r="G421" s="519" t="s">
        <v>5867</v>
      </c>
      <c r="H421" s="520" t="s">
        <v>5868</v>
      </c>
      <c r="I421" s="517" t="s">
        <v>5868</v>
      </c>
      <c r="J421" s="548" t="s">
        <v>4672</v>
      </c>
      <c r="K421" s="545">
        <v>4</v>
      </c>
      <c r="L421" s="517">
        <v>13</v>
      </c>
      <c r="M421" s="551">
        <v>30600</v>
      </c>
      <c r="N421" s="531">
        <v>2</v>
      </c>
      <c r="O421" s="518">
        <v>8</v>
      </c>
      <c r="P421" s="532">
        <v>27200</v>
      </c>
    </row>
    <row r="422" spans="1:16" ht="61.5" customHeight="1" x14ac:dyDescent="0.2">
      <c r="A422" s="524" t="s">
        <v>4666</v>
      </c>
      <c r="B422" s="522" t="s">
        <v>817</v>
      </c>
      <c r="C422" s="517" t="s">
        <v>4667</v>
      </c>
      <c r="D422" s="519" t="s">
        <v>6779</v>
      </c>
      <c r="E422" s="542">
        <v>6500</v>
      </c>
      <c r="F422" s="531" t="s">
        <v>5869</v>
      </c>
      <c r="G422" s="519" t="s">
        <v>5870</v>
      </c>
      <c r="H422" s="520" t="s">
        <v>6749</v>
      </c>
      <c r="I422" s="517" t="s">
        <v>6750</v>
      </c>
      <c r="J422" s="548" t="s">
        <v>4672</v>
      </c>
      <c r="K422" s="545"/>
      <c r="L422" s="517"/>
      <c r="M422" s="551"/>
      <c r="N422" s="531">
        <v>1</v>
      </c>
      <c r="O422" s="518"/>
      <c r="P422" s="532"/>
    </row>
    <row r="423" spans="1:16" ht="61.5" customHeight="1" x14ac:dyDescent="0.2">
      <c r="A423" s="524" t="s">
        <v>4666</v>
      </c>
      <c r="B423" s="522" t="s">
        <v>817</v>
      </c>
      <c r="C423" s="517" t="s">
        <v>4667</v>
      </c>
      <c r="D423" s="519" t="s">
        <v>5871</v>
      </c>
      <c r="E423" s="542">
        <v>5400</v>
      </c>
      <c r="F423" s="531" t="s">
        <v>5872</v>
      </c>
      <c r="G423" s="519" t="s">
        <v>5873</v>
      </c>
      <c r="H423" s="520" t="s">
        <v>6735</v>
      </c>
      <c r="I423" s="517" t="s">
        <v>6736</v>
      </c>
      <c r="J423" s="548" t="s">
        <v>4672</v>
      </c>
      <c r="K423" s="545"/>
      <c r="L423" s="517"/>
      <c r="M423" s="551"/>
      <c r="N423" s="531">
        <v>2</v>
      </c>
      <c r="O423" s="518">
        <v>3</v>
      </c>
      <c r="P423" s="532">
        <v>18000</v>
      </c>
    </row>
    <row r="424" spans="1:16" ht="61.5" customHeight="1" x14ac:dyDescent="0.2">
      <c r="A424" s="524" t="s">
        <v>4666</v>
      </c>
      <c r="B424" s="522" t="s">
        <v>817</v>
      </c>
      <c r="C424" s="517" t="s">
        <v>4667</v>
      </c>
      <c r="D424" s="519" t="s">
        <v>5874</v>
      </c>
      <c r="E424" s="542">
        <v>8000</v>
      </c>
      <c r="F424" s="531" t="s">
        <v>5875</v>
      </c>
      <c r="G424" s="519" t="s">
        <v>5876</v>
      </c>
      <c r="H424" s="520" t="s">
        <v>4755</v>
      </c>
      <c r="I424" s="517" t="s">
        <v>4756</v>
      </c>
      <c r="J424" s="548" t="s">
        <v>4672</v>
      </c>
      <c r="K424" s="545">
        <v>3</v>
      </c>
      <c r="L424" s="517">
        <v>7</v>
      </c>
      <c r="M424" s="551">
        <v>30000</v>
      </c>
      <c r="N424" s="531">
        <v>3</v>
      </c>
      <c r="O424" s="518">
        <v>8</v>
      </c>
      <c r="P424" s="532">
        <v>64000</v>
      </c>
    </row>
    <row r="425" spans="1:16" ht="61.5" customHeight="1" x14ac:dyDescent="0.2">
      <c r="A425" s="524" t="s">
        <v>4666</v>
      </c>
      <c r="B425" s="522" t="s">
        <v>817</v>
      </c>
      <c r="C425" s="517" t="s">
        <v>4667</v>
      </c>
      <c r="D425" s="519" t="s">
        <v>5877</v>
      </c>
      <c r="E425" s="542">
        <v>5445</v>
      </c>
      <c r="F425" s="531" t="s">
        <v>3128</v>
      </c>
      <c r="G425" s="519" t="s">
        <v>5878</v>
      </c>
      <c r="H425" s="521" t="s">
        <v>4671</v>
      </c>
      <c r="I425" s="517" t="s">
        <v>4733</v>
      </c>
      <c r="J425" s="548" t="s">
        <v>4672</v>
      </c>
      <c r="K425" s="545"/>
      <c r="L425" s="517"/>
      <c r="M425" s="551"/>
      <c r="N425" s="531">
        <v>1</v>
      </c>
      <c r="O425" s="518">
        <v>1</v>
      </c>
      <c r="P425" s="532">
        <v>5445</v>
      </c>
    </row>
    <row r="426" spans="1:16" ht="61.5" customHeight="1" x14ac:dyDescent="0.2">
      <c r="A426" s="524" t="s">
        <v>4666</v>
      </c>
      <c r="B426" s="522" t="s">
        <v>817</v>
      </c>
      <c r="C426" s="517" t="s">
        <v>4667</v>
      </c>
      <c r="D426" s="519" t="s">
        <v>5879</v>
      </c>
      <c r="E426" s="542">
        <v>7500</v>
      </c>
      <c r="F426" s="531" t="s">
        <v>5880</v>
      </c>
      <c r="G426" s="519" t="s">
        <v>5881</v>
      </c>
      <c r="H426" s="521" t="s">
        <v>4671</v>
      </c>
      <c r="I426" s="517" t="s">
        <v>4733</v>
      </c>
      <c r="J426" s="548" t="s">
        <v>4672</v>
      </c>
      <c r="K426" s="545"/>
      <c r="L426" s="517"/>
      <c r="M426" s="551"/>
      <c r="N426" s="531">
        <v>1</v>
      </c>
      <c r="O426" s="518">
        <v>3</v>
      </c>
      <c r="P426" s="532">
        <v>22500</v>
      </c>
    </row>
    <row r="427" spans="1:16" ht="61.5" customHeight="1" x14ac:dyDescent="0.2">
      <c r="A427" s="524" t="s">
        <v>4666</v>
      </c>
      <c r="B427" s="522" t="s">
        <v>817</v>
      </c>
      <c r="C427" s="517" t="s">
        <v>4667</v>
      </c>
      <c r="D427" s="519" t="s">
        <v>5882</v>
      </c>
      <c r="E427" s="542">
        <v>4000</v>
      </c>
      <c r="F427" s="531" t="s">
        <v>5883</v>
      </c>
      <c r="G427" s="519" t="s">
        <v>5884</v>
      </c>
      <c r="H427" s="520" t="s">
        <v>4685</v>
      </c>
      <c r="I427" s="517" t="s">
        <v>4686</v>
      </c>
      <c r="J427" s="548" t="s">
        <v>4672</v>
      </c>
      <c r="K427" s="545"/>
      <c r="L427" s="517"/>
      <c r="M427" s="551"/>
      <c r="N427" s="531">
        <v>1</v>
      </c>
      <c r="O427" s="518">
        <v>2</v>
      </c>
      <c r="P427" s="532">
        <v>8000</v>
      </c>
    </row>
    <row r="428" spans="1:16" ht="61.5" customHeight="1" x14ac:dyDescent="0.2">
      <c r="A428" s="524" t="s">
        <v>4666</v>
      </c>
      <c r="B428" s="522" t="s">
        <v>817</v>
      </c>
      <c r="C428" s="517" t="s">
        <v>4667</v>
      </c>
      <c r="D428" s="519" t="s">
        <v>5885</v>
      </c>
      <c r="E428" s="542">
        <v>6000</v>
      </c>
      <c r="F428" s="531" t="s">
        <v>3158</v>
      </c>
      <c r="G428" s="519" t="s">
        <v>5886</v>
      </c>
      <c r="H428" s="520" t="s">
        <v>4685</v>
      </c>
      <c r="I428" s="517" t="s">
        <v>4686</v>
      </c>
      <c r="J428" s="548" t="s">
        <v>4672</v>
      </c>
      <c r="K428" s="545"/>
      <c r="L428" s="517"/>
      <c r="M428" s="551"/>
      <c r="N428" s="531">
        <v>3</v>
      </c>
      <c r="O428" s="518">
        <v>9</v>
      </c>
      <c r="P428" s="532">
        <v>30000</v>
      </c>
    </row>
    <row r="429" spans="1:16" ht="61.5" customHeight="1" x14ac:dyDescent="0.2">
      <c r="A429" s="524" t="s">
        <v>4666</v>
      </c>
      <c r="B429" s="522" t="s">
        <v>817</v>
      </c>
      <c r="C429" s="517" t="s">
        <v>4667</v>
      </c>
      <c r="D429" s="519" t="s">
        <v>5887</v>
      </c>
      <c r="E429" s="542">
        <v>6435</v>
      </c>
      <c r="F429" s="531" t="s">
        <v>3168</v>
      </c>
      <c r="G429" s="519" t="s">
        <v>5888</v>
      </c>
      <c r="H429" s="520" t="s">
        <v>4685</v>
      </c>
      <c r="I429" s="517" t="s">
        <v>4686</v>
      </c>
      <c r="J429" s="548" t="s">
        <v>4672</v>
      </c>
      <c r="K429" s="545"/>
      <c r="L429" s="517"/>
      <c r="M429" s="551"/>
      <c r="N429" s="531">
        <v>1</v>
      </c>
      <c r="O429" s="518">
        <v>2</v>
      </c>
      <c r="P429" s="532">
        <v>12870</v>
      </c>
    </row>
    <row r="430" spans="1:16" ht="61.5" customHeight="1" x14ac:dyDescent="0.2">
      <c r="A430" s="524" t="s">
        <v>4666</v>
      </c>
      <c r="B430" s="522" t="s">
        <v>817</v>
      </c>
      <c r="C430" s="517" t="s">
        <v>4667</v>
      </c>
      <c r="D430" s="519" t="s">
        <v>5889</v>
      </c>
      <c r="E430" s="542">
        <v>4000</v>
      </c>
      <c r="F430" s="531" t="s">
        <v>5890</v>
      </c>
      <c r="G430" s="519" t="s">
        <v>5891</v>
      </c>
      <c r="H430" s="520" t="s">
        <v>6780</v>
      </c>
      <c r="I430" s="517" t="s">
        <v>6732</v>
      </c>
      <c r="J430" s="548" t="s">
        <v>4672</v>
      </c>
      <c r="K430" s="545"/>
      <c r="L430" s="517"/>
      <c r="M430" s="551"/>
      <c r="N430" s="531">
        <v>2</v>
      </c>
      <c r="O430" s="518">
        <v>4</v>
      </c>
      <c r="P430" s="532">
        <v>13200</v>
      </c>
    </row>
    <row r="431" spans="1:16" ht="61.5" customHeight="1" x14ac:dyDescent="0.2">
      <c r="A431" s="524" t="s">
        <v>4666</v>
      </c>
      <c r="B431" s="522" t="s">
        <v>817</v>
      </c>
      <c r="C431" s="517" t="s">
        <v>4667</v>
      </c>
      <c r="D431" s="519" t="s">
        <v>5892</v>
      </c>
      <c r="E431" s="542">
        <v>3300</v>
      </c>
      <c r="F431" s="531" t="s">
        <v>5893</v>
      </c>
      <c r="G431" s="519" t="s">
        <v>5894</v>
      </c>
      <c r="H431" s="520" t="s">
        <v>6739</v>
      </c>
      <c r="I431" s="517" t="s">
        <v>5241</v>
      </c>
      <c r="J431" s="548" t="s">
        <v>4672</v>
      </c>
      <c r="K431" s="545">
        <v>3</v>
      </c>
      <c r="L431" s="517">
        <v>7</v>
      </c>
      <c r="M431" s="551">
        <v>19500</v>
      </c>
      <c r="N431" s="531">
        <v>2</v>
      </c>
      <c r="O431" s="518">
        <v>8</v>
      </c>
      <c r="P431" s="532">
        <v>26400</v>
      </c>
    </row>
    <row r="432" spans="1:16" ht="61.5" customHeight="1" x14ac:dyDescent="0.2">
      <c r="A432" s="524" t="s">
        <v>4666</v>
      </c>
      <c r="B432" s="522" t="s">
        <v>817</v>
      </c>
      <c r="C432" s="517" t="s">
        <v>4667</v>
      </c>
      <c r="D432" s="519" t="s">
        <v>5895</v>
      </c>
      <c r="E432" s="542">
        <v>9234</v>
      </c>
      <c r="F432" s="531" t="s">
        <v>5896</v>
      </c>
      <c r="G432" s="519" t="s">
        <v>5897</v>
      </c>
      <c r="H432" s="520" t="s">
        <v>5160</v>
      </c>
      <c r="I432" s="517" t="s">
        <v>6736</v>
      </c>
      <c r="J432" s="548" t="s">
        <v>4672</v>
      </c>
      <c r="K432" s="545"/>
      <c r="L432" s="517"/>
      <c r="M432" s="551"/>
      <c r="N432" s="531">
        <v>1</v>
      </c>
      <c r="O432" s="518">
        <v>1</v>
      </c>
      <c r="P432" s="532">
        <v>9234</v>
      </c>
    </row>
    <row r="433" spans="1:16" ht="61.5" customHeight="1" x14ac:dyDescent="0.2">
      <c r="A433" s="524" t="s">
        <v>4666</v>
      </c>
      <c r="B433" s="522" t="s">
        <v>817</v>
      </c>
      <c r="C433" s="517" t="s">
        <v>4667</v>
      </c>
      <c r="D433" s="519" t="s">
        <v>5898</v>
      </c>
      <c r="E433" s="542">
        <v>9900</v>
      </c>
      <c r="F433" s="531" t="s">
        <v>5899</v>
      </c>
      <c r="G433" s="519" t="s">
        <v>5900</v>
      </c>
      <c r="H433" s="520" t="s">
        <v>4685</v>
      </c>
      <c r="I433" s="517" t="s">
        <v>6781</v>
      </c>
      <c r="J433" s="548" t="s">
        <v>4672</v>
      </c>
      <c r="K433" s="545"/>
      <c r="L433" s="517"/>
      <c r="M433" s="551"/>
      <c r="N433" s="531">
        <v>1</v>
      </c>
      <c r="O433" s="518">
        <v>1</v>
      </c>
      <c r="P433" s="532">
        <v>9900</v>
      </c>
    </row>
    <row r="434" spans="1:16" ht="61.5" customHeight="1" x14ac:dyDescent="0.2">
      <c r="A434" s="524" t="s">
        <v>4666</v>
      </c>
      <c r="B434" s="522" t="s">
        <v>817</v>
      </c>
      <c r="C434" s="517" t="s">
        <v>4667</v>
      </c>
      <c r="D434" s="519" t="s">
        <v>5901</v>
      </c>
      <c r="E434" s="542">
        <v>4000</v>
      </c>
      <c r="F434" s="531" t="s">
        <v>5902</v>
      </c>
      <c r="G434" s="519" t="s">
        <v>5903</v>
      </c>
      <c r="H434" s="520" t="s">
        <v>6782</v>
      </c>
      <c r="I434" s="517" t="s">
        <v>6736</v>
      </c>
      <c r="J434" s="548" t="s">
        <v>4672</v>
      </c>
      <c r="K434" s="545"/>
      <c r="L434" s="517"/>
      <c r="M434" s="551"/>
      <c r="N434" s="531">
        <v>1</v>
      </c>
      <c r="O434" s="518">
        <v>2</v>
      </c>
      <c r="P434" s="532">
        <v>8000</v>
      </c>
    </row>
    <row r="435" spans="1:16" ht="61.5" customHeight="1" x14ac:dyDescent="0.2">
      <c r="A435" s="524" t="s">
        <v>4666</v>
      </c>
      <c r="B435" s="522" t="s">
        <v>817</v>
      </c>
      <c r="C435" s="517" t="s">
        <v>4667</v>
      </c>
      <c r="D435" s="519" t="s">
        <v>5904</v>
      </c>
      <c r="E435" s="542">
        <v>6500</v>
      </c>
      <c r="F435" s="531" t="s">
        <v>5905</v>
      </c>
      <c r="G435" s="519" t="s">
        <v>5906</v>
      </c>
      <c r="H435" s="521" t="s">
        <v>4671</v>
      </c>
      <c r="I435" s="517" t="s">
        <v>4733</v>
      </c>
      <c r="J435" s="548" t="s">
        <v>4672</v>
      </c>
      <c r="K435" s="545"/>
      <c r="L435" s="517"/>
      <c r="M435" s="551"/>
      <c r="N435" s="531">
        <v>1</v>
      </c>
      <c r="O435" s="518">
        <v>2</v>
      </c>
      <c r="P435" s="532">
        <v>13000</v>
      </c>
    </row>
    <row r="436" spans="1:16" ht="61.5" customHeight="1" x14ac:dyDescent="0.2">
      <c r="A436" s="524" t="s">
        <v>4666</v>
      </c>
      <c r="B436" s="522" t="s">
        <v>817</v>
      </c>
      <c r="C436" s="517" t="s">
        <v>4667</v>
      </c>
      <c r="D436" s="519" t="s">
        <v>5907</v>
      </c>
      <c r="E436" s="542">
        <v>6000</v>
      </c>
      <c r="F436" s="531" t="s">
        <v>5908</v>
      </c>
      <c r="G436" s="519" t="s">
        <v>5909</v>
      </c>
      <c r="H436" s="520" t="s">
        <v>4888</v>
      </c>
      <c r="I436" s="517" t="s">
        <v>6736</v>
      </c>
      <c r="J436" s="548" t="s">
        <v>4672</v>
      </c>
      <c r="K436" s="545"/>
      <c r="L436" s="517"/>
      <c r="M436" s="551"/>
      <c r="N436" s="531">
        <v>1</v>
      </c>
      <c r="O436" s="518">
        <v>3</v>
      </c>
      <c r="P436" s="532">
        <v>18000</v>
      </c>
    </row>
    <row r="437" spans="1:16" ht="61.5" customHeight="1" x14ac:dyDescent="0.2">
      <c r="A437" s="524" t="s">
        <v>4666</v>
      </c>
      <c r="B437" s="522" t="s">
        <v>817</v>
      </c>
      <c r="C437" s="517" t="s">
        <v>4667</v>
      </c>
      <c r="D437" s="519" t="s">
        <v>5910</v>
      </c>
      <c r="E437" s="542">
        <v>6500</v>
      </c>
      <c r="F437" s="531" t="s">
        <v>5911</v>
      </c>
      <c r="G437" s="519" t="s">
        <v>5912</v>
      </c>
      <c r="H437" s="520" t="s">
        <v>4690</v>
      </c>
      <c r="I437" s="517" t="s">
        <v>4690</v>
      </c>
      <c r="J437" s="548" t="s">
        <v>4672</v>
      </c>
      <c r="K437" s="545"/>
      <c r="L437" s="517"/>
      <c r="M437" s="551"/>
      <c r="N437" s="531">
        <v>1</v>
      </c>
      <c r="O437" s="518">
        <v>2</v>
      </c>
      <c r="P437" s="532">
        <v>13000</v>
      </c>
    </row>
    <row r="438" spans="1:16" ht="61.5" customHeight="1" x14ac:dyDescent="0.2">
      <c r="A438" s="524" t="s">
        <v>4666</v>
      </c>
      <c r="B438" s="522" t="s">
        <v>817</v>
      </c>
      <c r="C438" s="517" t="s">
        <v>4667</v>
      </c>
      <c r="D438" s="519" t="s">
        <v>5913</v>
      </c>
      <c r="E438" s="542">
        <v>8415</v>
      </c>
      <c r="F438" s="531" t="s">
        <v>3228</v>
      </c>
      <c r="G438" s="519" t="s">
        <v>5914</v>
      </c>
      <c r="H438" s="520" t="s">
        <v>4690</v>
      </c>
      <c r="I438" s="517" t="s">
        <v>4690</v>
      </c>
      <c r="J438" s="548" t="s">
        <v>4672</v>
      </c>
      <c r="K438" s="545"/>
      <c r="L438" s="517"/>
      <c r="M438" s="551"/>
      <c r="N438" s="531">
        <v>1</v>
      </c>
      <c r="O438" s="518">
        <v>1</v>
      </c>
      <c r="P438" s="532">
        <v>8415</v>
      </c>
    </row>
    <row r="439" spans="1:16" ht="61.5" customHeight="1" x14ac:dyDescent="0.2">
      <c r="A439" s="524" t="s">
        <v>4666</v>
      </c>
      <c r="B439" s="522" t="s">
        <v>817</v>
      </c>
      <c r="C439" s="517" t="s">
        <v>4667</v>
      </c>
      <c r="D439" s="519" t="s">
        <v>5915</v>
      </c>
      <c r="E439" s="542">
        <v>9108</v>
      </c>
      <c r="F439" s="531" t="s">
        <v>5916</v>
      </c>
      <c r="G439" s="519" t="s">
        <v>5917</v>
      </c>
      <c r="H439" s="520" t="s">
        <v>6730</v>
      </c>
      <c r="I439" s="517" t="s">
        <v>5667</v>
      </c>
      <c r="J439" s="548" t="s">
        <v>4672</v>
      </c>
      <c r="K439" s="545"/>
      <c r="L439" s="517"/>
      <c r="M439" s="551"/>
      <c r="N439" s="531">
        <v>1</v>
      </c>
      <c r="O439" s="518">
        <v>2</v>
      </c>
      <c r="P439" s="532">
        <v>18216</v>
      </c>
    </row>
    <row r="440" spans="1:16" ht="61.5" customHeight="1" x14ac:dyDescent="0.2">
      <c r="A440" s="524" t="s">
        <v>4666</v>
      </c>
      <c r="B440" s="522" t="s">
        <v>817</v>
      </c>
      <c r="C440" s="517" t="s">
        <v>4667</v>
      </c>
      <c r="D440" s="519" t="s">
        <v>5918</v>
      </c>
      <c r="E440" s="542">
        <v>11000</v>
      </c>
      <c r="F440" s="531" t="s">
        <v>5919</v>
      </c>
      <c r="G440" s="519" t="s">
        <v>5920</v>
      </c>
      <c r="H440" s="521" t="s">
        <v>4671</v>
      </c>
      <c r="I440" s="517" t="s">
        <v>4733</v>
      </c>
      <c r="J440" s="548" t="s">
        <v>4672</v>
      </c>
      <c r="K440" s="545"/>
      <c r="L440" s="517"/>
      <c r="M440" s="551"/>
      <c r="N440" s="531">
        <v>1</v>
      </c>
      <c r="O440" s="518">
        <v>2</v>
      </c>
      <c r="P440" s="532">
        <v>11000</v>
      </c>
    </row>
    <row r="441" spans="1:16" ht="61.5" customHeight="1" x14ac:dyDescent="0.2">
      <c r="A441" s="524" t="s">
        <v>4666</v>
      </c>
      <c r="B441" s="522" t="s">
        <v>817</v>
      </c>
      <c r="C441" s="517" t="s">
        <v>4667</v>
      </c>
      <c r="D441" s="519" t="s">
        <v>5921</v>
      </c>
      <c r="E441" s="542">
        <v>6120</v>
      </c>
      <c r="F441" s="531" t="s">
        <v>5922</v>
      </c>
      <c r="G441" s="519" t="s">
        <v>5923</v>
      </c>
      <c r="H441" s="521" t="s">
        <v>4671</v>
      </c>
      <c r="I441" s="517" t="s">
        <v>4733</v>
      </c>
      <c r="J441" s="548" t="s">
        <v>4672</v>
      </c>
      <c r="K441" s="545"/>
      <c r="L441" s="517"/>
      <c r="M441" s="551"/>
      <c r="N441" s="531">
        <v>1</v>
      </c>
      <c r="O441" s="518">
        <v>1</v>
      </c>
      <c r="P441" s="532">
        <v>6120</v>
      </c>
    </row>
    <row r="442" spans="1:16" ht="61.5" customHeight="1" x14ac:dyDescent="0.2">
      <c r="A442" s="524" t="s">
        <v>4666</v>
      </c>
      <c r="B442" s="522" t="s">
        <v>817</v>
      </c>
      <c r="C442" s="517" t="s">
        <v>4667</v>
      </c>
      <c r="D442" s="519" t="s">
        <v>5924</v>
      </c>
      <c r="E442" s="542">
        <v>5850</v>
      </c>
      <c r="F442" s="531" t="s">
        <v>5925</v>
      </c>
      <c r="G442" s="519" t="s">
        <v>5926</v>
      </c>
      <c r="H442" s="520" t="s">
        <v>6735</v>
      </c>
      <c r="I442" s="517" t="s">
        <v>6736</v>
      </c>
      <c r="J442" s="548" t="s">
        <v>4672</v>
      </c>
      <c r="K442" s="545"/>
      <c r="L442" s="517"/>
      <c r="M442" s="551"/>
      <c r="N442" s="531">
        <v>2</v>
      </c>
      <c r="O442" s="518">
        <v>3</v>
      </c>
      <c r="P442" s="532">
        <v>19500</v>
      </c>
    </row>
    <row r="443" spans="1:16" ht="61.5" customHeight="1" x14ac:dyDescent="0.2">
      <c r="A443" s="524" t="s">
        <v>4666</v>
      </c>
      <c r="B443" s="522" t="s">
        <v>817</v>
      </c>
      <c r="C443" s="517" t="s">
        <v>4667</v>
      </c>
      <c r="D443" s="519" t="s">
        <v>5927</v>
      </c>
      <c r="E443" s="542">
        <v>5500</v>
      </c>
      <c r="F443" s="531" t="s">
        <v>5928</v>
      </c>
      <c r="G443" s="519" t="s">
        <v>5929</v>
      </c>
      <c r="H443" s="521" t="s">
        <v>4671</v>
      </c>
      <c r="I443" s="517" t="s">
        <v>4733</v>
      </c>
      <c r="J443" s="548" t="s">
        <v>4672</v>
      </c>
      <c r="K443" s="545"/>
      <c r="L443" s="517"/>
      <c r="M443" s="551"/>
      <c r="N443" s="531">
        <v>1</v>
      </c>
      <c r="O443" s="518">
        <v>2</v>
      </c>
      <c r="P443" s="532">
        <v>11000</v>
      </c>
    </row>
    <row r="444" spans="1:16" ht="61.5" customHeight="1" x14ac:dyDescent="0.2">
      <c r="A444" s="524" t="s">
        <v>4666</v>
      </c>
      <c r="B444" s="522" t="s">
        <v>817</v>
      </c>
      <c r="C444" s="517" t="s">
        <v>4667</v>
      </c>
      <c r="D444" s="519" t="s">
        <v>5930</v>
      </c>
      <c r="E444" s="542">
        <v>6500</v>
      </c>
      <c r="F444" s="531" t="s">
        <v>5931</v>
      </c>
      <c r="G444" s="519" t="s">
        <v>5932</v>
      </c>
      <c r="H444" s="520" t="s">
        <v>6730</v>
      </c>
      <c r="I444" s="517" t="s">
        <v>5667</v>
      </c>
      <c r="J444" s="548" t="s">
        <v>4672</v>
      </c>
      <c r="K444" s="545"/>
      <c r="L444" s="517"/>
      <c r="M444" s="551"/>
      <c r="N444" s="531">
        <v>1</v>
      </c>
      <c r="O444" s="518"/>
      <c r="P444" s="532"/>
    </row>
    <row r="445" spans="1:16" ht="61.5" customHeight="1" x14ac:dyDescent="0.2">
      <c r="A445" s="524" t="s">
        <v>4666</v>
      </c>
      <c r="B445" s="522" t="s">
        <v>817</v>
      </c>
      <c r="C445" s="517" t="s">
        <v>4667</v>
      </c>
      <c r="D445" s="519" t="s">
        <v>5933</v>
      </c>
      <c r="E445" s="542">
        <v>2500</v>
      </c>
      <c r="F445" s="531" t="s">
        <v>5934</v>
      </c>
      <c r="G445" s="519" t="s">
        <v>5935</v>
      </c>
      <c r="H445" s="520" t="s">
        <v>6741</v>
      </c>
      <c r="I445" s="517" t="s">
        <v>6741</v>
      </c>
      <c r="J445" s="548" t="s">
        <v>4831</v>
      </c>
      <c r="K445" s="545"/>
      <c r="L445" s="517"/>
      <c r="M445" s="551"/>
      <c r="N445" s="531">
        <v>1</v>
      </c>
      <c r="O445" s="518">
        <v>1</v>
      </c>
      <c r="P445" s="532">
        <v>2500</v>
      </c>
    </row>
    <row r="446" spans="1:16" ht="61.5" customHeight="1" x14ac:dyDescent="0.2">
      <c r="A446" s="524" t="s">
        <v>4666</v>
      </c>
      <c r="B446" s="522" t="s">
        <v>817</v>
      </c>
      <c r="C446" s="517" t="s">
        <v>4667</v>
      </c>
      <c r="D446" s="519" t="s">
        <v>5936</v>
      </c>
      <c r="E446" s="542">
        <v>6500</v>
      </c>
      <c r="F446" s="531" t="s">
        <v>5937</v>
      </c>
      <c r="G446" s="519" t="s">
        <v>5938</v>
      </c>
      <c r="H446" s="521" t="s">
        <v>4671</v>
      </c>
      <c r="I446" s="517" t="s">
        <v>4733</v>
      </c>
      <c r="J446" s="548" t="s">
        <v>4672</v>
      </c>
      <c r="K446" s="545"/>
      <c r="L446" s="517"/>
      <c r="M446" s="551"/>
      <c r="N446" s="531">
        <v>1</v>
      </c>
      <c r="O446" s="518">
        <v>1</v>
      </c>
      <c r="P446" s="532">
        <v>6500</v>
      </c>
    </row>
    <row r="447" spans="1:16" ht="61.5" customHeight="1" x14ac:dyDescent="0.2">
      <c r="A447" s="524" t="s">
        <v>4666</v>
      </c>
      <c r="B447" s="522" t="s">
        <v>817</v>
      </c>
      <c r="C447" s="517" t="s">
        <v>4667</v>
      </c>
      <c r="D447" s="519" t="s">
        <v>4712</v>
      </c>
      <c r="E447" s="542">
        <v>8500</v>
      </c>
      <c r="F447" s="531" t="s">
        <v>5939</v>
      </c>
      <c r="G447" s="519" t="s">
        <v>5940</v>
      </c>
      <c r="H447" s="520" t="s">
        <v>4715</v>
      </c>
      <c r="I447" s="517" t="s">
        <v>4716</v>
      </c>
      <c r="J447" s="548" t="s">
        <v>4672</v>
      </c>
      <c r="K447" s="545"/>
      <c r="L447" s="517"/>
      <c r="M447" s="551"/>
      <c r="N447" s="531">
        <v>1</v>
      </c>
      <c r="O447" s="518">
        <v>4</v>
      </c>
      <c r="P447" s="532">
        <v>34000</v>
      </c>
    </row>
    <row r="448" spans="1:16" ht="61.5" customHeight="1" x14ac:dyDescent="0.2">
      <c r="A448" s="524" t="s">
        <v>4666</v>
      </c>
      <c r="B448" s="522" t="s">
        <v>817</v>
      </c>
      <c r="C448" s="517" t="s">
        <v>4667</v>
      </c>
      <c r="D448" s="519" t="s">
        <v>5941</v>
      </c>
      <c r="E448" s="542">
        <v>6500</v>
      </c>
      <c r="F448" s="531" t="s">
        <v>5942</v>
      </c>
      <c r="G448" s="519" t="s">
        <v>5943</v>
      </c>
      <c r="H448" s="520" t="s">
        <v>4685</v>
      </c>
      <c r="I448" s="517" t="s">
        <v>4686</v>
      </c>
      <c r="J448" s="548" t="s">
        <v>4672</v>
      </c>
      <c r="K448" s="545"/>
      <c r="L448" s="517"/>
      <c r="M448" s="551"/>
      <c r="N448" s="531">
        <v>1</v>
      </c>
      <c r="O448" s="518">
        <v>1</v>
      </c>
      <c r="P448" s="532">
        <v>6500</v>
      </c>
    </row>
    <row r="449" spans="1:16" ht="61.5" customHeight="1" x14ac:dyDescent="0.2">
      <c r="A449" s="524" t="s">
        <v>4666</v>
      </c>
      <c r="B449" s="522" t="s">
        <v>817</v>
      </c>
      <c r="C449" s="517" t="s">
        <v>4667</v>
      </c>
      <c r="D449" s="519" t="s">
        <v>5564</v>
      </c>
      <c r="E449" s="542">
        <v>6493.5</v>
      </c>
      <c r="F449" s="531" t="s">
        <v>5944</v>
      </c>
      <c r="G449" s="519" t="s">
        <v>5945</v>
      </c>
      <c r="H449" s="520" t="s">
        <v>6751</v>
      </c>
      <c r="I449" s="517" t="s">
        <v>6751</v>
      </c>
      <c r="J449" s="548" t="s">
        <v>4672</v>
      </c>
      <c r="K449" s="545">
        <v>1</v>
      </c>
      <c r="L449" s="517">
        <v>1</v>
      </c>
      <c r="M449" s="551">
        <v>6493.5</v>
      </c>
      <c r="N449" s="531">
        <v>1</v>
      </c>
      <c r="O449" s="518"/>
      <c r="P449" s="532"/>
    </row>
    <row r="450" spans="1:16" ht="61.5" customHeight="1" x14ac:dyDescent="0.2">
      <c r="A450" s="524" t="s">
        <v>4666</v>
      </c>
      <c r="B450" s="522" t="s">
        <v>817</v>
      </c>
      <c r="C450" s="517" t="s">
        <v>4667</v>
      </c>
      <c r="D450" s="519" t="s">
        <v>5946</v>
      </c>
      <c r="E450" s="542">
        <v>2500</v>
      </c>
      <c r="F450" s="531" t="s">
        <v>5947</v>
      </c>
      <c r="G450" s="519" t="s">
        <v>5948</v>
      </c>
      <c r="H450" s="520" t="s">
        <v>5093</v>
      </c>
      <c r="I450" s="520" t="s">
        <v>5093</v>
      </c>
      <c r="J450" s="548" t="s">
        <v>4831</v>
      </c>
      <c r="K450" s="545"/>
      <c r="L450" s="517"/>
      <c r="M450" s="551"/>
      <c r="N450" s="531">
        <v>1</v>
      </c>
      <c r="O450" s="518"/>
      <c r="P450" s="532"/>
    </row>
    <row r="451" spans="1:16" ht="61.5" customHeight="1" x14ac:dyDescent="0.2">
      <c r="A451" s="524" t="s">
        <v>4666</v>
      </c>
      <c r="B451" s="522" t="s">
        <v>817</v>
      </c>
      <c r="C451" s="517" t="s">
        <v>4667</v>
      </c>
      <c r="D451" s="519" t="s">
        <v>5949</v>
      </c>
      <c r="E451" s="542">
        <v>5355</v>
      </c>
      <c r="F451" s="531" t="s">
        <v>5950</v>
      </c>
      <c r="G451" s="519" t="s">
        <v>5951</v>
      </c>
      <c r="H451" s="520" t="s">
        <v>4685</v>
      </c>
      <c r="I451" s="519" t="s">
        <v>6783</v>
      </c>
      <c r="J451" s="548" t="s">
        <v>4672</v>
      </c>
      <c r="K451" s="545"/>
      <c r="L451" s="517"/>
      <c r="M451" s="551"/>
      <c r="N451" s="531">
        <v>1</v>
      </c>
      <c r="O451" s="518">
        <v>1</v>
      </c>
      <c r="P451" s="532">
        <v>5355</v>
      </c>
    </row>
    <row r="452" spans="1:16" ht="61.5" customHeight="1" x14ac:dyDescent="0.2">
      <c r="A452" s="524" t="s">
        <v>4666</v>
      </c>
      <c r="B452" s="522" t="s">
        <v>817</v>
      </c>
      <c r="C452" s="517" t="s">
        <v>4667</v>
      </c>
      <c r="D452" s="519" t="s">
        <v>6784</v>
      </c>
      <c r="E452" s="542">
        <v>5000</v>
      </c>
      <c r="F452" s="531" t="s">
        <v>5952</v>
      </c>
      <c r="G452" s="519" t="s">
        <v>5953</v>
      </c>
      <c r="H452" s="520" t="s">
        <v>4685</v>
      </c>
      <c r="I452" s="517" t="s">
        <v>4686</v>
      </c>
      <c r="J452" s="548" t="s">
        <v>4672</v>
      </c>
      <c r="K452" s="545"/>
      <c r="L452" s="517"/>
      <c r="M452" s="551"/>
      <c r="N452" s="531">
        <v>1</v>
      </c>
      <c r="O452" s="518"/>
      <c r="P452" s="532"/>
    </row>
    <row r="453" spans="1:16" ht="61.5" customHeight="1" x14ac:dyDescent="0.2">
      <c r="A453" s="524" t="s">
        <v>4666</v>
      </c>
      <c r="B453" s="522" t="s">
        <v>817</v>
      </c>
      <c r="C453" s="517" t="s">
        <v>4667</v>
      </c>
      <c r="D453" s="519" t="s">
        <v>5954</v>
      </c>
      <c r="E453" s="542">
        <v>5850</v>
      </c>
      <c r="F453" s="531" t="s">
        <v>5955</v>
      </c>
      <c r="G453" s="519" t="s">
        <v>5956</v>
      </c>
      <c r="H453" s="521" t="s">
        <v>4671</v>
      </c>
      <c r="I453" s="517" t="s">
        <v>4733</v>
      </c>
      <c r="J453" s="548" t="s">
        <v>4672</v>
      </c>
      <c r="K453" s="545"/>
      <c r="L453" s="517"/>
      <c r="M453" s="551"/>
      <c r="N453" s="531">
        <v>1</v>
      </c>
      <c r="O453" s="518">
        <v>1</v>
      </c>
      <c r="P453" s="532">
        <v>5850</v>
      </c>
    </row>
    <row r="454" spans="1:16" ht="61.5" customHeight="1" x14ac:dyDescent="0.2">
      <c r="A454" s="524" t="s">
        <v>4666</v>
      </c>
      <c r="B454" s="522" t="s">
        <v>817</v>
      </c>
      <c r="C454" s="517" t="s">
        <v>4667</v>
      </c>
      <c r="D454" s="519" t="s">
        <v>5957</v>
      </c>
      <c r="E454" s="542">
        <v>3500</v>
      </c>
      <c r="F454" s="531" t="s">
        <v>5958</v>
      </c>
      <c r="G454" s="519" t="s">
        <v>5959</v>
      </c>
      <c r="H454" s="520" t="s">
        <v>5160</v>
      </c>
      <c r="I454" s="517" t="s">
        <v>6732</v>
      </c>
      <c r="J454" s="548" t="s">
        <v>4672</v>
      </c>
      <c r="K454" s="545"/>
      <c r="L454" s="517"/>
      <c r="M454" s="551"/>
      <c r="N454" s="531">
        <v>2</v>
      </c>
      <c r="O454" s="518">
        <v>8</v>
      </c>
      <c r="P454" s="532">
        <v>28000</v>
      </c>
    </row>
    <row r="455" spans="1:16" ht="61.5" customHeight="1" x14ac:dyDescent="0.2">
      <c r="A455" s="524" t="s">
        <v>4666</v>
      </c>
      <c r="B455" s="522" t="s">
        <v>817</v>
      </c>
      <c r="C455" s="517" t="s">
        <v>4667</v>
      </c>
      <c r="D455" s="519" t="s">
        <v>5960</v>
      </c>
      <c r="E455" s="542">
        <v>3000</v>
      </c>
      <c r="F455" s="531" t="s">
        <v>5961</v>
      </c>
      <c r="G455" s="519" t="s">
        <v>5962</v>
      </c>
      <c r="H455" s="520" t="s">
        <v>5093</v>
      </c>
      <c r="I455" s="517" t="s">
        <v>5093</v>
      </c>
      <c r="J455" s="548" t="s">
        <v>4831</v>
      </c>
      <c r="K455" s="545"/>
      <c r="L455" s="517"/>
      <c r="M455" s="551"/>
      <c r="N455" s="531">
        <v>2</v>
      </c>
      <c r="O455" s="518">
        <v>4</v>
      </c>
      <c r="P455" s="532">
        <v>12000</v>
      </c>
    </row>
    <row r="456" spans="1:16" ht="61.5" customHeight="1" x14ac:dyDescent="0.2">
      <c r="A456" s="524" t="s">
        <v>4666</v>
      </c>
      <c r="B456" s="522" t="s">
        <v>817</v>
      </c>
      <c r="C456" s="517" t="s">
        <v>4667</v>
      </c>
      <c r="D456" s="519" t="s">
        <v>5963</v>
      </c>
      <c r="E456" s="542">
        <v>8500</v>
      </c>
      <c r="F456" s="531" t="s">
        <v>5964</v>
      </c>
      <c r="G456" s="519" t="s">
        <v>5965</v>
      </c>
      <c r="H456" s="520" t="s">
        <v>4715</v>
      </c>
      <c r="I456" s="517" t="s">
        <v>4716</v>
      </c>
      <c r="J456" s="548" t="s">
        <v>4672</v>
      </c>
      <c r="K456" s="545"/>
      <c r="L456" s="517"/>
      <c r="M456" s="551"/>
      <c r="N456" s="531">
        <v>1</v>
      </c>
      <c r="O456" s="518">
        <v>3</v>
      </c>
      <c r="P456" s="532">
        <v>25500</v>
      </c>
    </row>
    <row r="457" spans="1:16" ht="61.5" customHeight="1" x14ac:dyDescent="0.2">
      <c r="A457" s="524" t="s">
        <v>4666</v>
      </c>
      <c r="B457" s="522" t="s">
        <v>817</v>
      </c>
      <c r="C457" s="517" t="s">
        <v>4667</v>
      </c>
      <c r="D457" s="519" t="s">
        <v>5317</v>
      </c>
      <c r="E457" s="542">
        <v>6435</v>
      </c>
      <c r="F457" s="531" t="s">
        <v>3341</v>
      </c>
      <c r="G457" s="519" t="s">
        <v>5966</v>
      </c>
      <c r="H457" s="520" t="s">
        <v>4685</v>
      </c>
      <c r="I457" s="517" t="s">
        <v>4686</v>
      </c>
      <c r="J457" s="548" t="s">
        <v>4672</v>
      </c>
      <c r="K457" s="545"/>
      <c r="L457" s="517"/>
      <c r="M457" s="551"/>
      <c r="N457" s="531">
        <v>1</v>
      </c>
      <c r="O457" s="518">
        <v>2</v>
      </c>
      <c r="P457" s="532">
        <v>12870</v>
      </c>
    </row>
    <row r="458" spans="1:16" ht="61.5" customHeight="1" x14ac:dyDescent="0.2">
      <c r="A458" s="524" t="s">
        <v>4666</v>
      </c>
      <c r="B458" s="522" t="s">
        <v>817</v>
      </c>
      <c r="C458" s="517" t="s">
        <v>4667</v>
      </c>
      <c r="D458" s="519" t="s">
        <v>5967</v>
      </c>
      <c r="E458" s="542">
        <v>8550</v>
      </c>
      <c r="F458" s="531" t="s">
        <v>5968</v>
      </c>
      <c r="G458" s="519" t="s">
        <v>5969</v>
      </c>
      <c r="H458" s="520" t="s">
        <v>4685</v>
      </c>
      <c r="I458" s="517" t="s">
        <v>4686</v>
      </c>
      <c r="J458" s="548" t="s">
        <v>4672</v>
      </c>
      <c r="K458" s="545"/>
      <c r="L458" s="517"/>
      <c r="M458" s="551"/>
      <c r="N458" s="531">
        <v>1</v>
      </c>
      <c r="O458" s="518">
        <v>1</v>
      </c>
      <c r="P458" s="532">
        <v>8550</v>
      </c>
    </row>
    <row r="459" spans="1:16" ht="61.5" customHeight="1" x14ac:dyDescent="0.2">
      <c r="A459" s="524" t="s">
        <v>4666</v>
      </c>
      <c r="B459" s="522" t="s">
        <v>817</v>
      </c>
      <c r="C459" s="517" t="s">
        <v>4667</v>
      </c>
      <c r="D459" s="519" t="s">
        <v>5970</v>
      </c>
      <c r="E459" s="542">
        <v>6500</v>
      </c>
      <c r="F459" s="531" t="s">
        <v>5971</v>
      </c>
      <c r="G459" s="519" t="s">
        <v>5972</v>
      </c>
      <c r="H459" s="521" t="s">
        <v>4671</v>
      </c>
      <c r="I459" s="517" t="s">
        <v>4733</v>
      </c>
      <c r="J459" s="548" t="s">
        <v>4672</v>
      </c>
      <c r="K459" s="545"/>
      <c r="L459" s="517"/>
      <c r="M459" s="551"/>
      <c r="N459" s="531">
        <v>1</v>
      </c>
      <c r="O459" s="518">
        <v>1</v>
      </c>
      <c r="P459" s="532">
        <v>6500</v>
      </c>
    </row>
    <row r="460" spans="1:16" ht="61.5" customHeight="1" x14ac:dyDescent="0.2">
      <c r="A460" s="524" t="s">
        <v>4666</v>
      </c>
      <c r="B460" s="522" t="s">
        <v>817</v>
      </c>
      <c r="C460" s="517" t="s">
        <v>4667</v>
      </c>
      <c r="D460" s="519" t="s">
        <v>5973</v>
      </c>
      <c r="E460" s="542">
        <v>5850</v>
      </c>
      <c r="F460" s="531" t="s">
        <v>5974</v>
      </c>
      <c r="G460" s="519" t="s">
        <v>5975</v>
      </c>
      <c r="H460" s="520" t="s">
        <v>6735</v>
      </c>
      <c r="I460" s="517" t="s">
        <v>6736</v>
      </c>
      <c r="J460" s="548" t="s">
        <v>4672</v>
      </c>
      <c r="K460" s="545"/>
      <c r="L460" s="517"/>
      <c r="M460" s="551"/>
      <c r="N460" s="531">
        <v>1</v>
      </c>
      <c r="O460" s="518">
        <v>2</v>
      </c>
      <c r="P460" s="532">
        <v>11700</v>
      </c>
    </row>
    <row r="461" spans="1:16" ht="61.5" customHeight="1" x14ac:dyDescent="0.2">
      <c r="A461" s="524" t="s">
        <v>4666</v>
      </c>
      <c r="B461" s="522" t="s">
        <v>817</v>
      </c>
      <c r="C461" s="517" t="s">
        <v>4667</v>
      </c>
      <c r="D461" s="519" t="s">
        <v>5976</v>
      </c>
      <c r="E461" s="542">
        <v>5500</v>
      </c>
      <c r="F461" s="531" t="s">
        <v>5977</v>
      </c>
      <c r="G461" s="519" t="s">
        <v>5978</v>
      </c>
      <c r="H461" s="521" t="s">
        <v>4671</v>
      </c>
      <c r="I461" s="517" t="s">
        <v>4733</v>
      </c>
      <c r="J461" s="548" t="s">
        <v>4672</v>
      </c>
      <c r="K461" s="545"/>
      <c r="L461" s="517"/>
      <c r="M461" s="551"/>
      <c r="N461" s="531">
        <v>1</v>
      </c>
      <c r="O461" s="518">
        <v>1</v>
      </c>
      <c r="P461" s="532">
        <v>5500</v>
      </c>
    </row>
    <row r="462" spans="1:16" ht="61.5" customHeight="1" x14ac:dyDescent="0.2">
      <c r="A462" s="524" t="s">
        <v>4666</v>
      </c>
      <c r="B462" s="522" t="s">
        <v>817</v>
      </c>
      <c r="C462" s="517" t="s">
        <v>4667</v>
      </c>
      <c r="D462" s="519" t="s">
        <v>5979</v>
      </c>
      <c r="E462" s="542">
        <v>5850</v>
      </c>
      <c r="F462" s="531" t="s">
        <v>5980</v>
      </c>
      <c r="G462" s="519" t="s">
        <v>5981</v>
      </c>
      <c r="H462" s="520" t="s">
        <v>6735</v>
      </c>
      <c r="I462" s="517" t="s">
        <v>6736</v>
      </c>
      <c r="J462" s="548" t="s">
        <v>4672</v>
      </c>
      <c r="K462" s="545"/>
      <c r="L462" s="517"/>
      <c r="M462" s="551"/>
      <c r="N462" s="531">
        <v>1</v>
      </c>
      <c r="O462" s="518">
        <v>2</v>
      </c>
      <c r="P462" s="532">
        <v>11700</v>
      </c>
    </row>
    <row r="463" spans="1:16" ht="61.5" customHeight="1" x14ac:dyDescent="0.2">
      <c r="A463" s="524" t="s">
        <v>4666</v>
      </c>
      <c r="B463" s="522" t="s">
        <v>817</v>
      </c>
      <c r="C463" s="517" t="s">
        <v>4667</v>
      </c>
      <c r="D463" s="519" t="s">
        <v>5982</v>
      </c>
      <c r="E463" s="542">
        <v>2475</v>
      </c>
      <c r="F463" s="531" t="s">
        <v>5983</v>
      </c>
      <c r="G463" s="519" t="s">
        <v>5984</v>
      </c>
      <c r="H463" s="520" t="s">
        <v>5093</v>
      </c>
      <c r="I463" s="517" t="s">
        <v>5093</v>
      </c>
      <c r="J463" s="548" t="s">
        <v>4831</v>
      </c>
      <c r="K463" s="545"/>
      <c r="L463" s="517"/>
      <c r="M463" s="551"/>
      <c r="N463" s="531">
        <v>1</v>
      </c>
      <c r="O463" s="518">
        <v>1</v>
      </c>
      <c r="P463" s="532">
        <v>2475</v>
      </c>
    </row>
    <row r="464" spans="1:16" ht="61.5" customHeight="1" x14ac:dyDescent="0.2">
      <c r="A464" s="524" t="s">
        <v>4666</v>
      </c>
      <c r="B464" s="522" t="s">
        <v>817</v>
      </c>
      <c r="C464" s="517" t="s">
        <v>4667</v>
      </c>
      <c r="D464" s="519" t="s">
        <v>5985</v>
      </c>
      <c r="E464" s="542">
        <v>6500</v>
      </c>
      <c r="F464" s="531" t="s">
        <v>5986</v>
      </c>
      <c r="G464" s="519" t="s">
        <v>5987</v>
      </c>
      <c r="H464" s="521" t="s">
        <v>4671</v>
      </c>
      <c r="I464" s="517" t="s">
        <v>4733</v>
      </c>
      <c r="J464" s="548" t="s">
        <v>4672</v>
      </c>
      <c r="K464" s="545"/>
      <c r="L464" s="517"/>
      <c r="M464" s="551"/>
      <c r="N464" s="531">
        <v>1</v>
      </c>
      <c r="O464" s="518">
        <v>1</v>
      </c>
      <c r="P464" s="532">
        <v>6500</v>
      </c>
    </row>
    <row r="465" spans="1:16" ht="61.5" customHeight="1" x14ac:dyDescent="0.2">
      <c r="A465" s="524" t="s">
        <v>4666</v>
      </c>
      <c r="B465" s="522" t="s">
        <v>817</v>
      </c>
      <c r="C465" s="517" t="s">
        <v>4667</v>
      </c>
      <c r="D465" s="519" t="s">
        <v>5727</v>
      </c>
      <c r="E465" s="542">
        <v>2970</v>
      </c>
      <c r="F465" s="531" t="s">
        <v>5988</v>
      </c>
      <c r="G465" s="519" t="s">
        <v>5989</v>
      </c>
      <c r="H465" s="520" t="s">
        <v>6760</v>
      </c>
      <c r="I465" s="517" t="s">
        <v>5631</v>
      </c>
      <c r="J465" s="548" t="s">
        <v>4831</v>
      </c>
      <c r="K465" s="545"/>
      <c r="L465" s="517"/>
      <c r="M465" s="551"/>
      <c r="N465" s="531">
        <v>1</v>
      </c>
      <c r="O465" s="518">
        <v>2</v>
      </c>
      <c r="P465" s="532">
        <v>5940</v>
      </c>
    </row>
    <row r="466" spans="1:16" ht="61.5" customHeight="1" x14ac:dyDescent="0.2">
      <c r="A466" s="524" t="s">
        <v>4666</v>
      </c>
      <c r="B466" s="522" t="s">
        <v>817</v>
      </c>
      <c r="C466" s="517" t="s">
        <v>4667</v>
      </c>
      <c r="D466" s="519" t="s">
        <v>5990</v>
      </c>
      <c r="E466" s="542">
        <v>2000</v>
      </c>
      <c r="F466" s="531" t="s">
        <v>5991</v>
      </c>
      <c r="G466" s="519" t="s">
        <v>5992</v>
      </c>
      <c r="H466" s="520" t="s">
        <v>5160</v>
      </c>
      <c r="I466" s="517" t="s">
        <v>6732</v>
      </c>
      <c r="J466" s="548" t="s">
        <v>4831</v>
      </c>
      <c r="K466" s="545">
        <v>3</v>
      </c>
      <c r="L466" s="517">
        <v>5</v>
      </c>
      <c r="M466" s="551">
        <v>9500</v>
      </c>
      <c r="N466" s="531">
        <v>2</v>
      </c>
      <c r="O466" s="518">
        <v>8</v>
      </c>
      <c r="P466" s="532">
        <v>18500</v>
      </c>
    </row>
    <row r="467" spans="1:16" ht="61.5" customHeight="1" x14ac:dyDescent="0.2">
      <c r="A467" s="524" t="s">
        <v>4666</v>
      </c>
      <c r="B467" s="522" t="s">
        <v>817</v>
      </c>
      <c r="C467" s="517" t="s">
        <v>4667</v>
      </c>
      <c r="D467" s="519" t="s">
        <v>5993</v>
      </c>
      <c r="E467" s="542">
        <v>5501.1</v>
      </c>
      <c r="F467" s="531" t="s">
        <v>5994</v>
      </c>
      <c r="G467" s="519" t="s">
        <v>5995</v>
      </c>
      <c r="H467" s="520" t="s">
        <v>4685</v>
      </c>
      <c r="I467" s="517" t="s">
        <v>4686</v>
      </c>
      <c r="J467" s="548" t="s">
        <v>4672</v>
      </c>
      <c r="K467" s="545"/>
      <c r="L467" s="517"/>
      <c r="M467" s="551"/>
      <c r="N467" s="531">
        <v>1</v>
      </c>
      <c r="O467" s="518">
        <v>2</v>
      </c>
      <c r="P467" s="532">
        <v>11002.2</v>
      </c>
    </row>
    <row r="468" spans="1:16" ht="61.5" customHeight="1" x14ac:dyDescent="0.2">
      <c r="A468" s="524" t="s">
        <v>4666</v>
      </c>
      <c r="B468" s="522" t="s">
        <v>817</v>
      </c>
      <c r="C468" s="517" t="s">
        <v>4667</v>
      </c>
      <c r="D468" s="519" t="s">
        <v>5996</v>
      </c>
      <c r="E468" s="542">
        <v>5500</v>
      </c>
      <c r="F468" s="531" t="s">
        <v>5997</v>
      </c>
      <c r="G468" s="519" t="s">
        <v>5998</v>
      </c>
      <c r="H468" s="520" t="s">
        <v>6785</v>
      </c>
      <c r="I468" s="517" t="s">
        <v>6831</v>
      </c>
      <c r="J468" s="548" t="s">
        <v>4672</v>
      </c>
      <c r="K468" s="545"/>
      <c r="L468" s="517"/>
      <c r="M468" s="551"/>
      <c r="N468" s="531">
        <v>1</v>
      </c>
      <c r="O468" s="518">
        <v>2</v>
      </c>
      <c r="P468" s="532">
        <v>11000</v>
      </c>
    </row>
    <row r="469" spans="1:16" ht="61.5" customHeight="1" x14ac:dyDescent="0.2">
      <c r="A469" s="524" t="s">
        <v>4666</v>
      </c>
      <c r="B469" s="522" t="s">
        <v>817</v>
      </c>
      <c r="C469" s="517" t="s">
        <v>4667</v>
      </c>
      <c r="D469" s="627" t="s">
        <v>6832</v>
      </c>
      <c r="E469" s="542">
        <v>9500</v>
      </c>
      <c r="F469" s="531" t="s">
        <v>5999</v>
      </c>
      <c r="G469" s="519" t="s">
        <v>6000</v>
      </c>
      <c r="H469" s="520" t="s">
        <v>5160</v>
      </c>
      <c r="I469" s="517" t="s">
        <v>6736</v>
      </c>
      <c r="J469" s="548" t="s">
        <v>4672</v>
      </c>
      <c r="K469" s="545"/>
      <c r="L469" s="517"/>
      <c r="M469" s="551"/>
      <c r="N469" s="531">
        <v>2</v>
      </c>
      <c r="O469" s="518">
        <v>4</v>
      </c>
      <c r="P469" s="532">
        <v>38190</v>
      </c>
    </row>
    <row r="470" spans="1:16" ht="61.5" customHeight="1" x14ac:dyDescent="0.2">
      <c r="A470" s="524" t="s">
        <v>4666</v>
      </c>
      <c r="B470" s="522" t="s">
        <v>817</v>
      </c>
      <c r="C470" s="517" t="s">
        <v>4667</v>
      </c>
      <c r="D470" s="519" t="s">
        <v>6001</v>
      </c>
      <c r="E470" s="542">
        <v>6000</v>
      </c>
      <c r="F470" s="531" t="s">
        <v>6002</v>
      </c>
      <c r="G470" s="519" t="s">
        <v>6003</v>
      </c>
      <c r="H470" s="520" t="s">
        <v>4843</v>
      </c>
      <c r="I470" s="517" t="s">
        <v>5190</v>
      </c>
      <c r="J470" s="548" t="s">
        <v>4672</v>
      </c>
      <c r="K470" s="545"/>
      <c r="L470" s="517"/>
      <c r="M470" s="551"/>
      <c r="N470" s="531">
        <v>3</v>
      </c>
      <c r="O470" s="518">
        <v>4</v>
      </c>
      <c r="P470" s="532">
        <v>24000</v>
      </c>
    </row>
    <row r="471" spans="1:16" ht="61.5" customHeight="1" x14ac:dyDescent="0.2">
      <c r="A471" s="524" t="s">
        <v>4666</v>
      </c>
      <c r="B471" s="522" t="s">
        <v>817</v>
      </c>
      <c r="C471" s="517" t="s">
        <v>4667</v>
      </c>
      <c r="D471" s="519" t="s">
        <v>6004</v>
      </c>
      <c r="E471" s="542">
        <v>6500</v>
      </c>
      <c r="F471" s="531" t="s">
        <v>6005</v>
      </c>
      <c r="G471" s="519" t="s">
        <v>6006</v>
      </c>
      <c r="H471" s="521" t="s">
        <v>4671</v>
      </c>
      <c r="I471" s="517" t="s">
        <v>4733</v>
      </c>
      <c r="J471" s="548" t="s">
        <v>4672</v>
      </c>
      <c r="K471" s="545"/>
      <c r="L471" s="517"/>
      <c r="M471" s="551"/>
      <c r="N471" s="531">
        <v>1</v>
      </c>
      <c r="O471" s="518">
        <v>1</v>
      </c>
      <c r="P471" s="532">
        <v>6500</v>
      </c>
    </row>
    <row r="472" spans="1:16" ht="61.5" customHeight="1" x14ac:dyDescent="0.2">
      <c r="A472" s="524" t="s">
        <v>4666</v>
      </c>
      <c r="B472" s="522" t="s">
        <v>817</v>
      </c>
      <c r="C472" s="517" t="s">
        <v>4667</v>
      </c>
      <c r="D472" s="519" t="s">
        <v>6007</v>
      </c>
      <c r="E472" s="542">
        <v>7000</v>
      </c>
      <c r="F472" s="531" t="s">
        <v>6008</v>
      </c>
      <c r="G472" s="519" t="s">
        <v>6009</v>
      </c>
      <c r="H472" s="520" t="s">
        <v>4715</v>
      </c>
      <c r="I472" s="517" t="s">
        <v>4716</v>
      </c>
      <c r="J472" s="548" t="s">
        <v>4672</v>
      </c>
      <c r="K472" s="545"/>
      <c r="L472" s="517"/>
      <c r="M472" s="551"/>
      <c r="N472" s="531">
        <v>1</v>
      </c>
      <c r="O472" s="518">
        <v>2</v>
      </c>
      <c r="P472" s="532">
        <v>14000</v>
      </c>
    </row>
    <row r="473" spans="1:16" ht="61.5" customHeight="1" x14ac:dyDescent="0.2">
      <c r="A473" s="524" t="s">
        <v>4666</v>
      </c>
      <c r="B473" s="522" t="s">
        <v>817</v>
      </c>
      <c r="C473" s="517" t="s">
        <v>4667</v>
      </c>
      <c r="D473" s="519" t="s">
        <v>6010</v>
      </c>
      <c r="E473" s="542">
        <v>2000</v>
      </c>
      <c r="F473" s="531" t="s">
        <v>6011</v>
      </c>
      <c r="G473" s="519" t="s">
        <v>6012</v>
      </c>
      <c r="H473" s="520" t="s">
        <v>5160</v>
      </c>
      <c r="I473" s="517" t="s">
        <v>6732</v>
      </c>
      <c r="J473" s="548" t="s">
        <v>4831</v>
      </c>
      <c r="K473" s="545">
        <v>3</v>
      </c>
      <c r="L473" s="517">
        <v>3</v>
      </c>
      <c r="M473" s="551">
        <v>5500</v>
      </c>
      <c r="N473" s="531">
        <v>2</v>
      </c>
      <c r="O473" s="518">
        <v>8</v>
      </c>
      <c r="P473" s="532">
        <v>18500</v>
      </c>
    </row>
    <row r="474" spans="1:16" ht="61.5" customHeight="1" x14ac:dyDescent="0.2">
      <c r="A474" s="524" t="s">
        <v>4666</v>
      </c>
      <c r="B474" s="522" t="s">
        <v>817</v>
      </c>
      <c r="C474" s="517" t="s">
        <v>4667</v>
      </c>
      <c r="D474" s="627" t="s">
        <v>6833</v>
      </c>
      <c r="E474" s="542">
        <v>5610</v>
      </c>
      <c r="F474" s="531" t="s">
        <v>6013</v>
      </c>
      <c r="G474" s="519" t="s">
        <v>6014</v>
      </c>
      <c r="H474" s="521" t="s">
        <v>4671</v>
      </c>
      <c r="I474" s="517" t="s">
        <v>4733</v>
      </c>
      <c r="J474" s="548" t="s">
        <v>4672</v>
      </c>
      <c r="K474" s="545"/>
      <c r="L474" s="517"/>
      <c r="M474" s="551"/>
      <c r="N474" s="531">
        <v>1</v>
      </c>
      <c r="O474" s="518">
        <v>2</v>
      </c>
      <c r="P474" s="532">
        <v>11220</v>
      </c>
    </row>
    <row r="475" spans="1:16" ht="61.5" customHeight="1" x14ac:dyDescent="0.2">
      <c r="A475" s="524" t="s">
        <v>4666</v>
      </c>
      <c r="B475" s="522" t="s">
        <v>817</v>
      </c>
      <c r="C475" s="517" t="s">
        <v>4667</v>
      </c>
      <c r="D475" s="519" t="s">
        <v>6015</v>
      </c>
      <c r="E475" s="542">
        <v>4500</v>
      </c>
      <c r="F475" s="531" t="s">
        <v>6016</v>
      </c>
      <c r="G475" s="519" t="s">
        <v>6017</v>
      </c>
      <c r="H475" s="520" t="s">
        <v>5724</v>
      </c>
      <c r="I475" s="517" t="s">
        <v>5724</v>
      </c>
      <c r="J475" s="548" t="s">
        <v>4672</v>
      </c>
      <c r="K475" s="545">
        <v>3</v>
      </c>
      <c r="L475" s="517">
        <v>12</v>
      </c>
      <c r="M475" s="551">
        <v>29333</v>
      </c>
      <c r="N475" s="531">
        <v>2</v>
      </c>
      <c r="O475" s="518">
        <v>8</v>
      </c>
      <c r="P475" s="532">
        <v>36000</v>
      </c>
    </row>
    <row r="476" spans="1:16" ht="61.5" customHeight="1" x14ac:dyDescent="0.2">
      <c r="A476" s="524" t="s">
        <v>4666</v>
      </c>
      <c r="B476" s="522" t="s">
        <v>817</v>
      </c>
      <c r="C476" s="517" t="s">
        <v>4667</v>
      </c>
      <c r="D476" s="519" t="s">
        <v>6018</v>
      </c>
      <c r="E476" s="542">
        <v>3500</v>
      </c>
      <c r="F476" s="531" t="s">
        <v>6019</v>
      </c>
      <c r="G476" s="519" t="s">
        <v>6020</v>
      </c>
      <c r="H476" s="520" t="s">
        <v>4755</v>
      </c>
      <c r="I476" s="517" t="s">
        <v>4756</v>
      </c>
      <c r="J476" s="548" t="s">
        <v>4672</v>
      </c>
      <c r="K476" s="545"/>
      <c r="L476" s="517"/>
      <c r="M476" s="551"/>
      <c r="N476" s="531">
        <v>1</v>
      </c>
      <c r="O476" s="518">
        <v>1</v>
      </c>
      <c r="P476" s="532">
        <v>3500</v>
      </c>
    </row>
    <row r="477" spans="1:16" ht="61.5" customHeight="1" x14ac:dyDescent="0.2">
      <c r="A477" s="524" t="s">
        <v>4666</v>
      </c>
      <c r="B477" s="522" t="s">
        <v>817</v>
      </c>
      <c r="C477" s="517" t="s">
        <v>4667</v>
      </c>
      <c r="D477" s="519" t="s">
        <v>6021</v>
      </c>
      <c r="E477" s="542">
        <v>1600</v>
      </c>
      <c r="F477" s="531" t="s">
        <v>6022</v>
      </c>
      <c r="G477" s="519" t="s">
        <v>6023</v>
      </c>
      <c r="H477" s="520" t="s">
        <v>5160</v>
      </c>
      <c r="I477" s="517" t="s">
        <v>6732</v>
      </c>
      <c r="J477" s="548" t="s">
        <v>4672</v>
      </c>
      <c r="K477" s="545"/>
      <c r="L477" s="517"/>
      <c r="M477" s="551"/>
      <c r="N477" s="531">
        <v>1</v>
      </c>
      <c r="O477" s="518">
        <v>2</v>
      </c>
      <c r="P477" s="532">
        <v>3200</v>
      </c>
    </row>
    <row r="478" spans="1:16" ht="61.5" customHeight="1" x14ac:dyDescent="0.2">
      <c r="A478" s="524" t="s">
        <v>4666</v>
      </c>
      <c r="B478" s="522" t="s">
        <v>817</v>
      </c>
      <c r="C478" s="517" t="s">
        <v>4667</v>
      </c>
      <c r="D478" s="519" t="s">
        <v>6024</v>
      </c>
      <c r="E478" s="542">
        <v>5850</v>
      </c>
      <c r="F478" s="531" t="s">
        <v>6025</v>
      </c>
      <c r="G478" s="519" t="s">
        <v>6026</v>
      </c>
      <c r="H478" s="520" t="s">
        <v>6735</v>
      </c>
      <c r="I478" s="517" t="s">
        <v>6736</v>
      </c>
      <c r="J478" s="548" t="s">
        <v>4672</v>
      </c>
      <c r="K478" s="545"/>
      <c r="L478" s="517"/>
      <c r="M478" s="551"/>
      <c r="N478" s="531">
        <v>1</v>
      </c>
      <c r="O478" s="518">
        <v>4</v>
      </c>
      <c r="P478" s="532">
        <v>11700</v>
      </c>
    </row>
    <row r="479" spans="1:16" ht="61.5" customHeight="1" x14ac:dyDescent="0.2">
      <c r="A479" s="524" t="s">
        <v>4666</v>
      </c>
      <c r="B479" s="522" t="s">
        <v>817</v>
      </c>
      <c r="C479" s="517" t="s">
        <v>4667</v>
      </c>
      <c r="D479" s="627" t="s">
        <v>6834</v>
      </c>
      <c r="E479" s="542">
        <v>5850</v>
      </c>
      <c r="F479" s="531" t="s">
        <v>6027</v>
      </c>
      <c r="G479" s="519" t="s">
        <v>6028</v>
      </c>
      <c r="H479" s="520" t="s">
        <v>6735</v>
      </c>
      <c r="I479" s="517" t="s">
        <v>6736</v>
      </c>
      <c r="J479" s="548" t="s">
        <v>4672</v>
      </c>
      <c r="K479" s="545"/>
      <c r="L479" s="517"/>
      <c r="M479" s="551"/>
      <c r="N479" s="531">
        <v>1</v>
      </c>
      <c r="O479" s="518">
        <v>2</v>
      </c>
      <c r="P479" s="532">
        <v>11700</v>
      </c>
    </row>
    <row r="480" spans="1:16" ht="61.5" customHeight="1" x14ac:dyDescent="0.2">
      <c r="A480" s="524" t="s">
        <v>4666</v>
      </c>
      <c r="B480" s="522" t="s">
        <v>817</v>
      </c>
      <c r="C480" s="517" t="s">
        <v>4667</v>
      </c>
      <c r="D480" s="519" t="s">
        <v>6029</v>
      </c>
      <c r="E480" s="542">
        <v>5445</v>
      </c>
      <c r="F480" s="531" t="s">
        <v>3515</v>
      </c>
      <c r="G480" s="519" t="s">
        <v>6030</v>
      </c>
      <c r="H480" s="521" t="s">
        <v>4671</v>
      </c>
      <c r="I480" s="517" t="s">
        <v>4733</v>
      </c>
      <c r="J480" s="548" t="s">
        <v>4672</v>
      </c>
      <c r="K480" s="545"/>
      <c r="L480" s="517"/>
      <c r="M480" s="551"/>
      <c r="N480" s="531">
        <v>1</v>
      </c>
      <c r="O480" s="518">
        <v>1</v>
      </c>
      <c r="P480" s="532">
        <v>5445</v>
      </c>
    </row>
    <row r="481" spans="1:16" ht="61.5" customHeight="1" x14ac:dyDescent="0.2">
      <c r="A481" s="524" t="s">
        <v>4666</v>
      </c>
      <c r="B481" s="522" t="s">
        <v>817</v>
      </c>
      <c r="C481" s="517" t="s">
        <v>4667</v>
      </c>
      <c r="D481" s="519" t="s">
        <v>6031</v>
      </c>
      <c r="E481" s="542">
        <v>2000</v>
      </c>
      <c r="F481" s="531" t="s">
        <v>6032</v>
      </c>
      <c r="G481" s="519" t="s">
        <v>6033</v>
      </c>
      <c r="H481" s="520" t="s">
        <v>5160</v>
      </c>
      <c r="I481" s="517" t="s">
        <v>6732</v>
      </c>
      <c r="J481" s="548" t="s">
        <v>4831</v>
      </c>
      <c r="K481" s="545">
        <v>2</v>
      </c>
      <c r="L481" s="517">
        <v>2</v>
      </c>
      <c r="M481" s="551">
        <v>3500</v>
      </c>
      <c r="N481" s="531">
        <v>1</v>
      </c>
      <c r="O481" s="518"/>
      <c r="P481" s="532"/>
    </row>
    <row r="482" spans="1:16" ht="61.5" customHeight="1" x14ac:dyDescent="0.2">
      <c r="A482" s="524" t="s">
        <v>4666</v>
      </c>
      <c r="B482" s="522" t="s">
        <v>817</v>
      </c>
      <c r="C482" s="517" t="s">
        <v>4667</v>
      </c>
      <c r="D482" s="519" t="s">
        <v>6034</v>
      </c>
      <c r="E482" s="542">
        <v>2500</v>
      </c>
      <c r="F482" s="531" t="s">
        <v>6035</v>
      </c>
      <c r="G482" s="519" t="s">
        <v>6036</v>
      </c>
      <c r="H482" s="520" t="s">
        <v>5093</v>
      </c>
      <c r="I482" s="520" t="s">
        <v>5093</v>
      </c>
      <c r="J482" s="548" t="s">
        <v>4831</v>
      </c>
      <c r="K482" s="545"/>
      <c r="L482" s="517"/>
      <c r="M482" s="551"/>
      <c r="N482" s="531">
        <v>3</v>
      </c>
      <c r="O482" s="518">
        <v>3</v>
      </c>
      <c r="P482" s="532">
        <v>7500</v>
      </c>
    </row>
    <row r="483" spans="1:16" ht="61.5" customHeight="1" x14ac:dyDescent="0.2">
      <c r="A483" s="524" t="s">
        <v>4666</v>
      </c>
      <c r="B483" s="522" t="s">
        <v>817</v>
      </c>
      <c r="C483" s="517" t="s">
        <v>4667</v>
      </c>
      <c r="D483" s="519" t="s">
        <v>6037</v>
      </c>
      <c r="E483" s="542">
        <v>5445</v>
      </c>
      <c r="F483" s="531" t="s">
        <v>6038</v>
      </c>
      <c r="G483" s="519" t="s">
        <v>6039</v>
      </c>
      <c r="H483" s="520" t="s">
        <v>5160</v>
      </c>
      <c r="I483" s="517" t="s">
        <v>6736</v>
      </c>
      <c r="J483" s="548" t="s">
        <v>4672</v>
      </c>
      <c r="K483" s="545"/>
      <c r="L483" s="517"/>
      <c r="M483" s="551"/>
      <c r="N483" s="531">
        <v>1</v>
      </c>
      <c r="O483" s="518">
        <v>2</v>
      </c>
      <c r="P483" s="532">
        <v>10890</v>
      </c>
    </row>
    <row r="484" spans="1:16" ht="61.5" customHeight="1" x14ac:dyDescent="0.2">
      <c r="A484" s="524" t="s">
        <v>4666</v>
      </c>
      <c r="B484" s="522" t="s">
        <v>817</v>
      </c>
      <c r="C484" s="517" t="s">
        <v>4667</v>
      </c>
      <c r="D484" s="519" t="s">
        <v>6040</v>
      </c>
      <c r="E484" s="542">
        <v>5500</v>
      </c>
      <c r="F484" s="531" t="s">
        <v>6041</v>
      </c>
      <c r="G484" s="519" t="s">
        <v>6042</v>
      </c>
      <c r="H484" s="521" t="s">
        <v>4671</v>
      </c>
      <c r="I484" s="517" t="s">
        <v>4733</v>
      </c>
      <c r="J484" s="548" t="s">
        <v>4672</v>
      </c>
      <c r="K484" s="545"/>
      <c r="L484" s="517"/>
      <c r="M484" s="551"/>
      <c r="N484" s="531">
        <v>1</v>
      </c>
      <c r="O484" s="518">
        <v>3</v>
      </c>
      <c r="P484" s="532">
        <v>16500</v>
      </c>
    </row>
    <row r="485" spans="1:16" ht="61.5" customHeight="1" x14ac:dyDescent="0.2">
      <c r="A485" s="524" t="s">
        <v>4666</v>
      </c>
      <c r="B485" s="522" t="s">
        <v>817</v>
      </c>
      <c r="C485" s="517" t="s">
        <v>4667</v>
      </c>
      <c r="D485" s="519" t="s">
        <v>6043</v>
      </c>
      <c r="E485" s="542">
        <v>5500</v>
      </c>
      <c r="F485" s="531" t="s">
        <v>6044</v>
      </c>
      <c r="G485" s="519" t="s">
        <v>6045</v>
      </c>
      <c r="H485" s="520" t="s">
        <v>4685</v>
      </c>
      <c r="I485" s="517" t="s">
        <v>4686</v>
      </c>
      <c r="J485" s="548" t="s">
        <v>4672</v>
      </c>
      <c r="K485" s="545"/>
      <c r="L485" s="517"/>
      <c r="M485" s="551"/>
      <c r="N485" s="531">
        <v>1</v>
      </c>
      <c r="O485" s="518">
        <v>2</v>
      </c>
      <c r="P485" s="532">
        <v>11000</v>
      </c>
    </row>
    <row r="486" spans="1:16" ht="61.5" customHeight="1" x14ac:dyDescent="0.2">
      <c r="A486" s="524" t="s">
        <v>4666</v>
      </c>
      <c r="B486" s="522" t="s">
        <v>817</v>
      </c>
      <c r="C486" s="517" t="s">
        <v>4667</v>
      </c>
      <c r="D486" s="519" t="s">
        <v>4923</v>
      </c>
      <c r="E486" s="542">
        <v>5500</v>
      </c>
      <c r="F486" s="531" t="s">
        <v>6046</v>
      </c>
      <c r="G486" s="519" t="s">
        <v>6047</v>
      </c>
      <c r="H486" s="521" t="s">
        <v>4671</v>
      </c>
      <c r="I486" s="517" t="s">
        <v>4733</v>
      </c>
      <c r="J486" s="548" t="s">
        <v>4672</v>
      </c>
      <c r="K486" s="545"/>
      <c r="L486" s="517"/>
      <c r="M486" s="551"/>
      <c r="N486" s="531">
        <v>1</v>
      </c>
      <c r="O486" s="518">
        <v>2</v>
      </c>
      <c r="P486" s="532">
        <v>11000</v>
      </c>
    </row>
    <row r="487" spans="1:16" ht="61.5" customHeight="1" x14ac:dyDescent="0.2">
      <c r="A487" s="524" t="s">
        <v>4666</v>
      </c>
      <c r="B487" s="522" t="s">
        <v>817</v>
      </c>
      <c r="C487" s="517" t="s">
        <v>4667</v>
      </c>
      <c r="D487" s="519" t="s">
        <v>6048</v>
      </c>
      <c r="E487" s="542">
        <v>4500</v>
      </c>
      <c r="F487" s="531" t="s">
        <v>6049</v>
      </c>
      <c r="G487" s="519" t="s">
        <v>6050</v>
      </c>
      <c r="H487" s="520" t="s">
        <v>4858</v>
      </c>
      <c r="I487" s="517" t="s">
        <v>4859</v>
      </c>
      <c r="J487" s="548" t="s">
        <v>4672</v>
      </c>
      <c r="K487" s="545"/>
      <c r="L487" s="517"/>
      <c r="M487" s="551"/>
      <c r="N487" s="531">
        <v>2</v>
      </c>
      <c r="O487" s="518">
        <v>3</v>
      </c>
      <c r="P487" s="532">
        <v>15000</v>
      </c>
    </row>
    <row r="488" spans="1:16" ht="61.5" customHeight="1" x14ac:dyDescent="0.2">
      <c r="A488" s="524" t="s">
        <v>4666</v>
      </c>
      <c r="B488" s="522" t="s">
        <v>817</v>
      </c>
      <c r="C488" s="517" t="s">
        <v>4667</v>
      </c>
      <c r="D488" s="519" t="s">
        <v>6051</v>
      </c>
      <c r="E488" s="542">
        <v>6500</v>
      </c>
      <c r="F488" s="531" t="s">
        <v>6052</v>
      </c>
      <c r="G488" s="519" t="s">
        <v>6053</v>
      </c>
      <c r="H488" s="520" t="s">
        <v>4685</v>
      </c>
      <c r="I488" s="517" t="s">
        <v>4686</v>
      </c>
      <c r="J488" s="548" t="s">
        <v>4672</v>
      </c>
      <c r="K488" s="545"/>
      <c r="L488" s="517"/>
      <c r="M488" s="551"/>
      <c r="N488" s="531">
        <v>1</v>
      </c>
      <c r="O488" s="518">
        <v>1</v>
      </c>
      <c r="P488" s="532">
        <v>6500</v>
      </c>
    </row>
    <row r="489" spans="1:16" ht="61.5" customHeight="1" x14ac:dyDescent="0.2">
      <c r="A489" s="524" t="s">
        <v>4666</v>
      </c>
      <c r="B489" s="522" t="s">
        <v>817</v>
      </c>
      <c r="C489" s="517" t="s">
        <v>4667</v>
      </c>
      <c r="D489" s="519" t="s">
        <v>6054</v>
      </c>
      <c r="E489" s="542">
        <v>2500</v>
      </c>
      <c r="F489" s="531" t="s">
        <v>6055</v>
      </c>
      <c r="G489" s="519" t="s">
        <v>6056</v>
      </c>
      <c r="H489" s="520" t="s">
        <v>5093</v>
      </c>
      <c r="I489" s="517" t="s">
        <v>5093</v>
      </c>
      <c r="J489" s="548" t="s">
        <v>4831</v>
      </c>
      <c r="K489" s="545"/>
      <c r="L489" s="517"/>
      <c r="M489" s="551"/>
      <c r="N489" s="531">
        <v>2</v>
      </c>
      <c r="O489" s="518">
        <v>7</v>
      </c>
      <c r="P489" s="532">
        <v>13750</v>
      </c>
    </row>
    <row r="490" spans="1:16" ht="61.5" customHeight="1" x14ac:dyDescent="0.2">
      <c r="A490" s="524" t="s">
        <v>4666</v>
      </c>
      <c r="B490" s="522" t="s">
        <v>817</v>
      </c>
      <c r="C490" s="517" t="s">
        <v>4667</v>
      </c>
      <c r="D490" s="519" t="s">
        <v>6057</v>
      </c>
      <c r="E490" s="542">
        <v>4500</v>
      </c>
      <c r="F490" s="531" t="s">
        <v>6058</v>
      </c>
      <c r="G490" s="519" t="s">
        <v>6059</v>
      </c>
      <c r="H490" s="520" t="s">
        <v>4858</v>
      </c>
      <c r="I490" s="517" t="s">
        <v>4859</v>
      </c>
      <c r="J490" s="548" t="s">
        <v>4672</v>
      </c>
      <c r="K490" s="545"/>
      <c r="L490" s="517"/>
      <c r="M490" s="551"/>
      <c r="N490" s="531">
        <v>1</v>
      </c>
      <c r="O490" s="518">
        <v>2</v>
      </c>
      <c r="P490" s="532">
        <v>9000</v>
      </c>
    </row>
    <row r="491" spans="1:16" ht="61.5" customHeight="1" x14ac:dyDescent="0.2">
      <c r="A491" s="524" t="s">
        <v>4666</v>
      </c>
      <c r="B491" s="522" t="s">
        <v>817</v>
      </c>
      <c r="C491" s="517" t="s">
        <v>4667</v>
      </c>
      <c r="D491" s="519" t="s">
        <v>6060</v>
      </c>
      <c r="E491" s="542">
        <v>9500</v>
      </c>
      <c r="F491" s="531" t="s">
        <v>6061</v>
      </c>
      <c r="G491" s="519" t="s">
        <v>6062</v>
      </c>
      <c r="H491" s="520" t="s">
        <v>4787</v>
      </c>
      <c r="I491" s="517" t="s">
        <v>6740</v>
      </c>
      <c r="J491" s="548" t="s">
        <v>4672</v>
      </c>
      <c r="K491" s="545">
        <v>4</v>
      </c>
      <c r="L491" s="517">
        <v>11</v>
      </c>
      <c r="M491" s="551">
        <v>73000</v>
      </c>
      <c r="N491" s="531">
        <v>3</v>
      </c>
      <c r="O491" s="518">
        <v>8</v>
      </c>
      <c r="P491" s="532">
        <v>75468</v>
      </c>
    </row>
    <row r="492" spans="1:16" ht="61.5" customHeight="1" x14ac:dyDescent="0.2">
      <c r="A492" s="524" t="s">
        <v>4666</v>
      </c>
      <c r="B492" s="522" t="s">
        <v>817</v>
      </c>
      <c r="C492" s="517" t="s">
        <v>4667</v>
      </c>
      <c r="D492" s="519" t="s">
        <v>6063</v>
      </c>
      <c r="E492" s="542">
        <v>9500</v>
      </c>
      <c r="F492" s="531" t="s">
        <v>6064</v>
      </c>
      <c r="G492" s="519" t="s">
        <v>6065</v>
      </c>
      <c r="H492" s="520" t="s">
        <v>5160</v>
      </c>
      <c r="I492" s="517" t="s">
        <v>6736</v>
      </c>
      <c r="J492" s="548" t="s">
        <v>4672</v>
      </c>
      <c r="K492" s="545">
        <v>4</v>
      </c>
      <c r="L492" s="517">
        <v>11</v>
      </c>
      <c r="M492" s="551">
        <v>76000</v>
      </c>
      <c r="N492" s="531">
        <v>3</v>
      </c>
      <c r="O492" s="518">
        <v>8</v>
      </c>
      <c r="P492" s="532">
        <v>75468</v>
      </c>
    </row>
    <row r="493" spans="1:16" ht="61.5" customHeight="1" x14ac:dyDescent="0.2">
      <c r="A493" s="524" t="s">
        <v>4666</v>
      </c>
      <c r="B493" s="522" t="s">
        <v>817</v>
      </c>
      <c r="C493" s="517" t="s">
        <v>4667</v>
      </c>
      <c r="D493" s="519" t="s">
        <v>6066</v>
      </c>
      <c r="E493" s="542">
        <v>5000</v>
      </c>
      <c r="F493" s="531" t="s">
        <v>6067</v>
      </c>
      <c r="G493" s="519" t="s">
        <v>6068</v>
      </c>
      <c r="H493" s="520" t="s">
        <v>4843</v>
      </c>
      <c r="I493" s="517" t="s">
        <v>6069</v>
      </c>
      <c r="J493" s="548" t="s">
        <v>4831</v>
      </c>
      <c r="K493" s="545">
        <v>5</v>
      </c>
      <c r="L493" s="517">
        <v>7</v>
      </c>
      <c r="M493" s="551">
        <v>35000</v>
      </c>
      <c r="N493" s="531">
        <v>3</v>
      </c>
      <c r="O493" s="518">
        <v>4</v>
      </c>
      <c r="P493" s="532">
        <v>20000</v>
      </c>
    </row>
    <row r="494" spans="1:16" ht="61.5" customHeight="1" x14ac:dyDescent="0.2">
      <c r="A494" s="524" t="s">
        <v>4666</v>
      </c>
      <c r="B494" s="522" t="s">
        <v>817</v>
      </c>
      <c r="C494" s="517" t="s">
        <v>4667</v>
      </c>
      <c r="D494" s="519" t="s">
        <v>6070</v>
      </c>
      <c r="E494" s="542">
        <v>4000</v>
      </c>
      <c r="F494" s="531" t="s">
        <v>6071</v>
      </c>
      <c r="G494" s="519" t="s">
        <v>6072</v>
      </c>
      <c r="H494" s="521" t="s">
        <v>4671</v>
      </c>
      <c r="I494" s="517" t="s">
        <v>4733</v>
      </c>
      <c r="J494" s="548" t="s">
        <v>4672</v>
      </c>
      <c r="K494" s="545"/>
      <c r="L494" s="517"/>
      <c r="M494" s="551"/>
      <c r="N494" s="531">
        <v>1</v>
      </c>
      <c r="O494" s="518">
        <v>2</v>
      </c>
      <c r="P494" s="532">
        <v>8000</v>
      </c>
    </row>
    <row r="495" spans="1:16" ht="61.5" customHeight="1" x14ac:dyDescent="0.2">
      <c r="A495" s="524" t="s">
        <v>4666</v>
      </c>
      <c r="B495" s="522" t="s">
        <v>817</v>
      </c>
      <c r="C495" s="517" t="s">
        <v>4667</v>
      </c>
      <c r="D495" s="519" t="s">
        <v>6073</v>
      </c>
      <c r="E495" s="542">
        <v>8500</v>
      </c>
      <c r="F495" s="531" t="s">
        <v>6074</v>
      </c>
      <c r="G495" s="519" t="s">
        <v>6075</v>
      </c>
      <c r="H495" s="520" t="s">
        <v>4685</v>
      </c>
      <c r="I495" s="517" t="s">
        <v>4686</v>
      </c>
      <c r="J495" s="548" t="s">
        <v>4672</v>
      </c>
      <c r="K495" s="545">
        <v>4</v>
      </c>
      <c r="L495" s="517">
        <v>11</v>
      </c>
      <c r="M495" s="551">
        <v>72835</v>
      </c>
      <c r="N495" s="531">
        <v>1</v>
      </c>
      <c r="O495" s="518">
        <v>1</v>
      </c>
      <c r="P495" s="532">
        <v>8500</v>
      </c>
    </row>
    <row r="496" spans="1:16" ht="61.5" customHeight="1" x14ac:dyDescent="0.2">
      <c r="A496" s="524" t="s">
        <v>4666</v>
      </c>
      <c r="B496" s="522" t="s">
        <v>817</v>
      </c>
      <c r="C496" s="517" t="s">
        <v>4667</v>
      </c>
      <c r="D496" s="519" t="s">
        <v>6076</v>
      </c>
      <c r="E496" s="542">
        <v>8500</v>
      </c>
      <c r="F496" s="531" t="s">
        <v>6077</v>
      </c>
      <c r="G496" s="519" t="s">
        <v>6078</v>
      </c>
      <c r="H496" s="520" t="s">
        <v>4715</v>
      </c>
      <c r="I496" s="517" t="s">
        <v>4716</v>
      </c>
      <c r="J496" s="548" t="s">
        <v>4672</v>
      </c>
      <c r="K496" s="545"/>
      <c r="L496" s="517"/>
      <c r="M496" s="551"/>
      <c r="N496" s="531">
        <v>1</v>
      </c>
      <c r="O496" s="518">
        <v>2</v>
      </c>
      <c r="P496" s="532">
        <v>17000</v>
      </c>
    </row>
    <row r="497" spans="1:16" ht="61.5" customHeight="1" x14ac:dyDescent="0.2">
      <c r="A497" s="524" t="s">
        <v>4666</v>
      </c>
      <c r="B497" s="522" t="s">
        <v>817</v>
      </c>
      <c r="C497" s="517" t="s">
        <v>4667</v>
      </c>
      <c r="D497" s="519" t="s">
        <v>6079</v>
      </c>
      <c r="E497" s="542">
        <v>5445</v>
      </c>
      <c r="F497" s="531" t="s">
        <v>3655</v>
      </c>
      <c r="G497" s="519" t="s">
        <v>6080</v>
      </c>
      <c r="H497" s="521" t="s">
        <v>4671</v>
      </c>
      <c r="I497" s="517" t="s">
        <v>4733</v>
      </c>
      <c r="J497" s="548" t="s">
        <v>4672</v>
      </c>
      <c r="K497" s="545"/>
      <c r="L497" s="517"/>
      <c r="M497" s="551"/>
      <c r="N497" s="531">
        <v>1</v>
      </c>
      <c r="O497" s="518">
        <v>1</v>
      </c>
      <c r="P497" s="532">
        <v>5445</v>
      </c>
    </row>
    <row r="498" spans="1:16" ht="61.5" customHeight="1" x14ac:dyDescent="0.2">
      <c r="A498" s="524" t="s">
        <v>4666</v>
      </c>
      <c r="B498" s="522" t="s">
        <v>817</v>
      </c>
      <c r="C498" s="517" t="s">
        <v>4667</v>
      </c>
      <c r="D498" s="519" t="s">
        <v>6081</v>
      </c>
      <c r="E498" s="542">
        <v>5000</v>
      </c>
      <c r="F498" s="531" t="s">
        <v>6082</v>
      </c>
      <c r="G498" s="519" t="s">
        <v>6083</v>
      </c>
      <c r="H498" s="520" t="s">
        <v>5160</v>
      </c>
      <c r="I498" s="517" t="s">
        <v>6732</v>
      </c>
      <c r="J498" s="548" t="s">
        <v>4672</v>
      </c>
      <c r="K498" s="545"/>
      <c r="L498" s="517"/>
      <c r="M498" s="551"/>
      <c r="N498" s="531">
        <v>1</v>
      </c>
      <c r="O498" s="518">
        <v>3</v>
      </c>
      <c r="P498" s="532">
        <v>15000</v>
      </c>
    </row>
    <row r="499" spans="1:16" ht="61.5" customHeight="1" x14ac:dyDescent="0.2">
      <c r="A499" s="524" t="s">
        <v>4666</v>
      </c>
      <c r="B499" s="522" t="s">
        <v>817</v>
      </c>
      <c r="C499" s="517" t="s">
        <v>4667</v>
      </c>
      <c r="D499" s="519" t="s">
        <v>6084</v>
      </c>
      <c r="E499" s="542">
        <v>6500</v>
      </c>
      <c r="F499" s="531" t="s">
        <v>6085</v>
      </c>
      <c r="G499" s="519" t="s">
        <v>6086</v>
      </c>
      <c r="H499" s="520" t="s">
        <v>4685</v>
      </c>
      <c r="I499" s="517" t="s">
        <v>4686</v>
      </c>
      <c r="J499" s="548" t="s">
        <v>4672</v>
      </c>
      <c r="K499" s="545"/>
      <c r="L499" s="517"/>
      <c r="M499" s="551"/>
      <c r="N499" s="531">
        <v>1</v>
      </c>
      <c r="O499" s="518">
        <v>1</v>
      </c>
      <c r="P499" s="532">
        <v>6500</v>
      </c>
    </row>
    <row r="500" spans="1:16" ht="61.5" customHeight="1" x14ac:dyDescent="0.2">
      <c r="A500" s="524" t="s">
        <v>4666</v>
      </c>
      <c r="B500" s="522" t="s">
        <v>817</v>
      </c>
      <c r="C500" s="517" t="s">
        <v>4667</v>
      </c>
      <c r="D500" s="519" t="s">
        <v>6087</v>
      </c>
      <c r="E500" s="542">
        <v>8500</v>
      </c>
      <c r="F500" s="531" t="s">
        <v>6088</v>
      </c>
      <c r="G500" s="519" t="s">
        <v>6089</v>
      </c>
      <c r="H500" s="520" t="s">
        <v>4787</v>
      </c>
      <c r="I500" s="517" t="s">
        <v>6740</v>
      </c>
      <c r="J500" s="548" t="s">
        <v>4672</v>
      </c>
      <c r="K500" s="545"/>
      <c r="L500" s="517"/>
      <c r="M500" s="551"/>
      <c r="N500" s="531">
        <v>1</v>
      </c>
      <c r="O500" s="518">
        <v>2</v>
      </c>
      <c r="P500" s="532">
        <v>17000</v>
      </c>
    </row>
    <row r="501" spans="1:16" ht="61.5" customHeight="1" x14ac:dyDescent="0.2">
      <c r="A501" s="524" t="s">
        <v>4666</v>
      </c>
      <c r="B501" s="522" t="s">
        <v>817</v>
      </c>
      <c r="C501" s="517" t="s">
        <v>4667</v>
      </c>
      <c r="D501" s="519" t="s">
        <v>6090</v>
      </c>
      <c r="E501" s="542">
        <v>6750</v>
      </c>
      <c r="F501" s="531" t="s">
        <v>6091</v>
      </c>
      <c r="G501" s="519" t="s">
        <v>6092</v>
      </c>
      <c r="H501" s="520" t="s">
        <v>4690</v>
      </c>
      <c r="I501" s="517" t="s">
        <v>4690</v>
      </c>
      <c r="J501" s="548" t="s">
        <v>4672</v>
      </c>
      <c r="K501" s="545"/>
      <c r="L501" s="517"/>
      <c r="M501" s="551"/>
      <c r="N501" s="531">
        <v>1</v>
      </c>
      <c r="O501" s="518">
        <v>1</v>
      </c>
      <c r="P501" s="532">
        <v>6750</v>
      </c>
    </row>
    <row r="502" spans="1:16" ht="61.5" customHeight="1" x14ac:dyDescent="0.2">
      <c r="A502" s="524" t="s">
        <v>4666</v>
      </c>
      <c r="B502" s="522" t="s">
        <v>817</v>
      </c>
      <c r="C502" s="517" t="s">
        <v>4667</v>
      </c>
      <c r="D502" s="519" t="s">
        <v>6093</v>
      </c>
      <c r="E502" s="542">
        <v>6500</v>
      </c>
      <c r="F502" s="531" t="s">
        <v>6094</v>
      </c>
      <c r="G502" s="519" t="s">
        <v>6095</v>
      </c>
      <c r="H502" s="520" t="s">
        <v>4690</v>
      </c>
      <c r="I502" s="517" t="s">
        <v>4690</v>
      </c>
      <c r="J502" s="548" t="s">
        <v>4672</v>
      </c>
      <c r="K502" s="545"/>
      <c r="L502" s="517"/>
      <c r="M502" s="551"/>
      <c r="N502" s="531">
        <v>1</v>
      </c>
      <c r="O502" s="518">
        <v>1</v>
      </c>
      <c r="P502" s="532">
        <v>6500</v>
      </c>
    </row>
    <row r="503" spans="1:16" ht="61.5" customHeight="1" x14ac:dyDescent="0.2">
      <c r="A503" s="524" t="s">
        <v>4666</v>
      </c>
      <c r="B503" s="522" t="s">
        <v>817</v>
      </c>
      <c r="C503" s="517" t="s">
        <v>4667</v>
      </c>
      <c r="D503" s="519" t="s">
        <v>5652</v>
      </c>
      <c r="E503" s="542">
        <v>8500</v>
      </c>
      <c r="F503" s="531" t="s">
        <v>6096</v>
      </c>
      <c r="G503" s="519" t="s">
        <v>6097</v>
      </c>
      <c r="H503" s="520" t="s">
        <v>4715</v>
      </c>
      <c r="I503" s="517" t="s">
        <v>4716</v>
      </c>
      <c r="J503" s="548" t="s">
        <v>4672</v>
      </c>
      <c r="K503" s="545"/>
      <c r="L503" s="517"/>
      <c r="M503" s="551"/>
      <c r="N503" s="531">
        <v>1</v>
      </c>
      <c r="O503" s="518">
        <v>4</v>
      </c>
      <c r="P503" s="532">
        <v>34000</v>
      </c>
    </row>
    <row r="504" spans="1:16" ht="61.5" customHeight="1" x14ac:dyDescent="0.2">
      <c r="A504" s="524" t="s">
        <v>4666</v>
      </c>
      <c r="B504" s="522" t="s">
        <v>817</v>
      </c>
      <c r="C504" s="517" t="s">
        <v>4667</v>
      </c>
      <c r="D504" s="519" t="s">
        <v>4738</v>
      </c>
      <c r="E504" s="542">
        <v>5850</v>
      </c>
      <c r="F504" s="531" t="s">
        <v>6098</v>
      </c>
      <c r="G504" s="519" t="s">
        <v>6099</v>
      </c>
      <c r="H504" s="520" t="s">
        <v>4685</v>
      </c>
      <c r="I504" s="517" t="s">
        <v>4686</v>
      </c>
      <c r="J504" s="548" t="s">
        <v>4672</v>
      </c>
      <c r="K504" s="545"/>
      <c r="L504" s="517"/>
      <c r="M504" s="551"/>
      <c r="N504" s="531">
        <v>1</v>
      </c>
      <c r="O504" s="518">
        <v>1</v>
      </c>
      <c r="P504" s="532">
        <v>5850</v>
      </c>
    </row>
    <row r="505" spans="1:16" ht="61.5" customHeight="1" x14ac:dyDescent="0.2">
      <c r="A505" s="524" t="s">
        <v>4666</v>
      </c>
      <c r="B505" s="522" t="s">
        <v>817</v>
      </c>
      <c r="C505" s="517" t="s">
        <v>4667</v>
      </c>
      <c r="D505" s="519" t="s">
        <v>6100</v>
      </c>
      <c r="E505" s="542">
        <v>5500</v>
      </c>
      <c r="F505" s="531" t="s">
        <v>6101</v>
      </c>
      <c r="G505" s="519" t="s">
        <v>6102</v>
      </c>
      <c r="H505" s="521" t="s">
        <v>4671</v>
      </c>
      <c r="I505" s="517" t="s">
        <v>4733</v>
      </c>
      <c r="J505" s="548" t="s">
        <v>4672</v>
      </c>
      <c r="K505" s="545"/>
      <c r="L505" s="517"/>
      <c r="M505" s="551"/>
      <c r="N505" s="531">
        <v>2</v>
      </c>
      <c r="O505" s="518">
        <v>6</v>
      </c>
      <c r="P505" s="532">
        <v>16500</v>
      </c>
    </row>
    <row r="506" spans="1:16" ht="61.5" customHeight="1" x14ac:dyDescent="0.2">
      <c r="A506" s="524" t="s">
        <v>4666</v>
      </c>
      <c r="B506" s="522" t="s">
        <v>817</v>
      </c>
      <c r="C506" s="517" t="s">
        <v>4667</v>
      </c>
      <c r="D506" s="519" t="s">
        <v>6103</v>
      </c>
      <c r="E506" s="542">
        <v>6500</v>
      </c>
      <c r="F506" s="531" t="s">
        <v>6104</v>
      </c>
      <c r="G506" s="519" t="s">
        <v>6105</v>
      </c>
      <c r="H506" s="520" t="s">
        <v>4690</v>
      </c>
      <c r="I506" s="517" t="s">
        <v>4690</v>
      </c>
      <c r="J506" s="548" t="s">
        <v>4672</v>
      </c>
      <c r="K506" s="545"/>
      <c r="L506" s="517"/>
      <c r="M506" s="551"/>
      <c r="N506" s="531">
        <v>1</v>
      </c>
      <c r="O506" s="518">
        <v>2</v>
      </c>
      <c r="P506" s="532">
        <v>13000</v>
      </c>
    </row>
    <row r="507" spans="1:16" ht="61.5" customHeight="1" x14ac:dyDescent="0.2">
      <c r="A507" s="524" t="s">
        <v>4666</v>
      </c>
      <c r="B507" s="522" t="s">
        <v>817</v>
      </c>
      <c r="C507" s="517" t="s">
        <v>4667</v>
      </c>
      <c r="D507" s="519" t="s">
        <v>6106</v>
      </c>
      <c r="E507" s="542">
        <v>2500</v>
      </c>
      <c r="F507" s="531" t="s">
        <v>6107</v>
      </c>
      <c r="G507" s="519" t="s">
        <v>6108</v>
      </c>
      <c r="H507" s="520" t="s">
        <v>6786</v>
      </c>
      <c r="I507" s="517" t="s">
        <v>6736</v>
      </c>
      <c r="J507" s="548" t="s">
        <v>4672</v>
      </c>
      <c r="K507" s="545">
        <v>5</v>
      </c>
      <c r="L507" s="517">
        <v>8</v>
      </c>
      <c r="M507" s="551">
        <v>16600</v>
      </c>
      <c r="N507" s="531">
        <v>2</v>
      </c>
      <c r="O507" s="518">
        <v>8</v>
      </c>
      <c r="P507" s="532">
        <v>20000</v>
      </c>
    </row>
    <row r="508" spans="1:16" ht="61.5" customHeight="1" x14ac:dyDescent="0.2">
      <c r="A508" s="524" t="s">
        <v>4666</v>
      </c>
      <c r="B508" s="522" t="s">
        <v>817</v>
      </c>
      <c r="C508" s="517" t="s">
        <v>4667</v>
      </c>
      <c r="D508" s="519" t="s">
        <v>6109</v>
      </c>
      <c r="E508" s="542">
        <v>4500</v>
      </c>
      <c r="F508" s="531" t="s">
        <v>6110</v>
      </c>
      <c r="G508" s="519" t="s">
        <v>6111</v>
      </c>
      <c r="H508" s="520" t="s">
        <v>6763</v>
      </c>
      <c r="I508" s="517" t="s">
        <v>5290</v>
      </c>
      <c r="J508" s="548" t="s">
        <v>4672</v>
      </c>
      <c r="K508" s="545">
        <v>4</v>
      </c>
      <c r="L508" s="517">
        <v>11</v>
      </c>
      <c r="M508" s="551">
        <v>33000</v>
      </c>
      <c r="N508" s="531">
        <v>2</v>
      </c>
      <c r="O508" s="518">
        <v>10</v>
      </c>
      <c r="P508" s="532">
        <v>36000</v>
      </c>
    </row>
    <row r="509" spans="1:16" ht="61.5" customHeight="1" x14ac:dyDescent="0.2">
      <c r="A509" s="524" t="s">
        <v>4666</v>
      </c>
      <c r="B509" s="522" t="s">
        <v>817</v>
      </c>
      <c r="C509" s="517" t="s">
        <v>4667</v>
      </c>
      <c r="D509" s="519" t="s">
        <v>6112</v>
      </c>
      <c r="E509" s="542">
        <v>6435</v>
      </c>
      <c r="F509" s="531" t="s">
        <v>6113</v>
      </c>
      <c r="G509" s="519" t="s">
        <v>6114</v>
      </c>
      <c r="H509" s="520" t="s">
        <v>4685</v>
      </c>
      <c r="I509" s="517" t="s">
        <v>4686</v>
      </c>
      <c r="J509" s="548" t="s">
        <v>4672</v>
      </c>
      <c r="K509" s="545"/>
      <c r="L509" s="517"/>
      <c r="M509" s="551"/>
      <c r="N509" s="531">
        <v>1</v>
      </c>
      <c r="O509" s="518">
        <v>1</v>
      </c>
      <c r="P509" s="532">
        <v>6435</v>
      </c>
    </row>
    <row r="510" spans="1:16" ht="61.5" customHeight="1" x14ac:dyDescent="0.2">
      <c r="A510" s="524" t="s">
        <v>4666</v>
      </c>
      <c r="B510" s="522" t="s">
        <v>817</v>
      </c>
      <c r="C510" s="517" t="s">
        <v>4667</v>
      </c>
      <c r="D510" s="519" t="s">
        <v>6115</v>
      </c>
      <c r="E510" s="542">
        <v>4500</v>
      </c>
      <c r="F510" s="531" t="s">
        <v>6116</v>
      </c>
      <c r="G510" s="519" t="s">
        <v>6117</v>
      </c>
      <c r="H510" s="520" t="s">
        <v>4858</v>
      </c>
      <c r="I510" s="517" t="s">
        <v>4859</v>
      </c>
      <c r="J510" s="548" t="s">
        <v>4672</v>
      </c>
      <c r="K510" s="545"/>
      <c r="L510" s="517"/>
      <c r="M510" s="551"/>
      <c r="N510" s="531">
        <v>1</v>
      </c>
      <c r="O510" s="518">
        <v>2</v>
      </c>
      <c r="P510" s="532">
        <v>9000</v>
      </c>
    </row>
    <row r="511" spans="1:16" ht="61.5" customHeight="1" x14ac:dyDescent="0.2">
      <c r="A511" s="524" t="s">
        <v>4666</v>
      </c>
      <c r="B511" s="522" t="s">
        <v>817</v>
      </c>
      <c r="C511" s="517" t="s">
        <v>4667</v>
      </c>
      <c r="D511" s="519" t="s">
        <v>6118</v>
      </c>
      <c r="E511" s="542">
        <v>6500</v>
      </c>
      <c r="F511" s="531" t="s">
        <v>6119</v>
      </c>
      <c r="G511" s="519" t="s">
        <v>6120</v>
      </c>
      <c r="H511" s="520" t="s">
        <v>5160</v>
      </c>
      <c r="I511" s="517" t="s">
        <v>6736</v>
      </c>
      <c r="J511" s="548" t="s">
        <v>4672</v>
      </c>
      <c r="K511" s="545"/>
      <c r="L511" s="517"/>
      <c r="M511" s="551"/>
      <c r="N511" s="531">
        <v>1</v>
      </c>
      <c r="O511" s="518">
        <v>1</v>
      </c>
      <c r="P511" s="532">
        <v>6500</v>
      </c>
    </row>
    <row r="512" spans="1:16" ht="61.5" customHeight="1" x14ac:dyDescent="0.2">
      <c r="A512" s="524" t="s">
        <v>4666</v>
      </c>
      <c r="B512" s="522" t="s">
        <v>817</v>
      </c>
      <c r="C512" s="517" t="s">
        <v>4667</v>
      </c>
      <c r="D512" s="519" t="s">
        <v>6121</v>
      </c>
      <c r="E512" s="542">
        <v>5445</v>
      </c>
      <c r="F512" s="531" t="s">
        <v>3725</v>
      </c>
      <c r="G512" s="519" t="s">
        <v>6122</v>
      </c>
      <c r="H512" s="521" t="s">
        <v>4671</v>
      </c>
      <c r="I512" s="517" t="s">
        <v>4733</v>
      </c>
      <c r="J512" s="548" t="s">
        <v>4672</v>
      </c>
      <c r="K512" s="545"/>
      <c r="L512" s="517"/>
      <c r="M512" s="551"/>
      <c r="N512" s="531">
        <v>1</v>
      </c>
      <c r="O512" s="518">
        <v>1</v>
      </c>
      <c r="P512" s="532">
        <v>5445</v>
      </c>
    </row>
    <row r="513" spans="1:16" ht="61.5" customHeight="1" x14ac:dyDescent="0.2">
      <c r="A513" s="524" t="s">
        <v>4666</v>
      </c>
      <c r="B513" s="522" t="s">
        <v>817</v>
      </c>
      <c r="C513" s="517" t="s">
        <v>4667</v>
      </c>
      <c r="D513" s="519" t="s">
        <v>6123</v>
      </c>
      <c r="E513" s="542">
        <v>3040</v>
      </c>
      <c r="F513" s="531" t="s">
        <v>6124</v>
      </c>
      <c r="G513" s="519" t="s">
        <v>6125</v>
      </c>
      <c r="H513" s="521" t="s">
        <v>4671</v>
      </c>
      <c r="I513" s="517" t="s">
        <v>5631</v>
      </c>
      <c r="J513" s="548" t="s">
        <v>4831</v>
      </c>
      <c r="K513" s="545">
        <v>1</v>
      </c>
      <c r="L513" s="517">
        <v>3</v>
      </c>
      <c r="M513" s="551">
        <v>13500</v>
      </c>
      <c r="N513" s="531">
        <v>2</v>
      </c>
      <c r="O513" s="518">
        <v>9</v>
      </c>
      <c r="P513" s="532">
        <v>22240</v>
      </c>
    </row>
    <row r="514" spans="1:16" ht="61.5" customHeight="1" x14ac:dyDescent="0.2">
      <c r="A514" s="524" t="s">
        <v>4666</v>
      </c>
      <c r="B514" s="522" t="s">
        <v>817</v>
      </c>
      <c r="C514" s="517" t="s">
        <v>4667</v>
      </c>
      <c r="D514" s="519" t="s">
        <v>6126</v>
      </c>
      <c r="E514" s="542">
        <v>6500</v>
      </c>
      <c r="F514" s="531" t="s">
        <v>6127</v>
      </c>
      <c r="G514" s="519" t="s">
        <v>6128</v>
      </c>
      <c r="H514" s="520" t="s">
        <v>4685</v>
      </c>
      <c r="I514" s="517" t="s">
        <v>4686</v>
      </c>
      <c r="J514" s="548" t="s">
        <v>4672</v>
      </c>
      <c r="K514" s="545"/>
      <c r="L514" s="517"/>
      <c r="M514" s="551"/>
      <c r="N514" s="531">
        <v>1</v>
      </c>
      <c r="O514" s="518">
        <v>2</v>
      </c>
      <c r="P514" s="532">
        <v>13000</v>
      </c>
    </row>
    <row r="515" spans="1:16" ht="61.5" customHeight="1" x14ac:dyDescent="0.2">
      <c r="A515" s="524" t="s">
        <v>4666</v>
      </c>
      <c r="B515" s="522" t="s">
        <v>817</v>
      </c>
      <c r="C515" s="517" t="s">
        <v>4667</v>
      </c>
      <c r="D515" s="519" t="s">
        <v>6129</v>
      </c>
      <c r="E515" s="542">
        <v>6500</v>
      </c>
      <c r="F515" s="531" t="s">
        <v>6130</v>
      </c>
      <c r="G515" s="519" t="s">
        <v>6131</v>
      </c>
      <c r="H515" s="520" t="s">
        <v>4685</v>
      </c>
      <c r="I515" s="517" t="s">
        <v>4686</v>
      </c>
      <c r="J515" s="548" t="s">
        <v>4672</v>
      </c>
      <c r="K515" s="545"/>
      <c r="L515" s="517"/>
      <c r="M515" s="551"/>
      <c r="N515" s="531">
        <v>1</v>
      </c>
      <c r="O515" s="518">
        <v>1</v>
      </c>
      <c r="P515" s="532">
        <v>6500</v>
      </c>
    </row>
    <row r="516" spans="1:16" ht="61.5" customHeight="1" x14ac:dyDescent="0.2">
      <c r="A516" s="524" t="s">
        <v>4666</v>
      </c>
      <c r="B516" s="522" t="s">
        <v>817</v>
      </c>
      <c r="C516" s="517" t="s">
        <v>4667</v>
      </c>
      <c r="D516" s="519" t="s">
        <v>6132</v>
      </c>
      <c r="E516" s="542">
        <v>2228</v>
      </c>
      <c r="F516" s="531" t="s">
        <v>6133</v>
      </c>
      <c r="G516" s="519" t="s">
        <v>6134</v>
      </c>
      <c r="H516" s="520" t="s">
        <v>4690</v>
      </c>
      <c r="I516" s="517" t="s">
        <v>4690</v>
      </c>
      <c r="J516" s="548" t="s">
        <v>4672</v>
      </c>
      <c r="K516" s="545"/>
      <c r="L516" s="517"/>
      <c r="M516" s="551"/>
      <c r="N516" s="531">
        <v>8</v>
      </c>
      <c r="O516" s="518">
        <v>5</v>
      </c>
      <c r="P516" s="532">
        <v>18153</v>
      </c>
    </row>
    <row r="517" spans="1:16" ht="61.5" customHeight="1" x14ac:dyDescent="0.2">
      <c r="A517" s="524" t="s">
        <v>4666</v>
      </c>
      <c r="B517" s="522" t="s">
        <v>817</v>
      </c>
      <c r="C517" s="517" t="s">
        <v>4667</v>
      </c>
      <c r="D517" s="627" t="s">
        <v>6835</v>
      </c>
      <c r="E517" s="542">
        <v>3003</v>
      </c>
      <c r="F517" s="531" t="s">
        <v>6135</v>
      </c>
      <c r="G517" s="519" t="s">
        <v>6136</v>
      </c>
      <c r="H517" s="520" t="s">
        <v>5093</v>
      </c>
      <c r="I517" s="517" t="s">
        <v>5093</v>
      </c>
      <c r="J517" s="548" t="s">
        <v>4831</v>
      </c>
      <c r="K517" s="545"/>
      <c r="L517" s="517"/>
      <c r="M517" s="551"/>
      <c r="N517" s="531">
        <v>1</v>
      </c>
      <c r="O517" s="518">
        <v>2</v>
      </c>
      <c r="P517" s="532">
        <v>4488</v>
      </c>
    </row>
    <row r="518" spans="1:16" ht="61.5" customHeight="1" x14ac:dyDescent="0.2">
      <c r="A518" s="524" t="s">
        <v>4666</v>
      </c>
      <c r="B518" s="522" t="s">
        <v>817</v>
      </c>
      <c r="C518" s="517" t="s">
        <v>4667</v>
      </c>
      <c r="D518" s="519" t="s">
        <v>6137</v>
      </c>
      <c r="E518" s="542">
        <v>4860</v>
      </c>
      <c r="F518" s="531" t="s">
        <v>6138</v>
      </c>
      <c r="G518" s="519" t="s">
        <v>6139</v>
      </c>
      <c r="H518" s="520" t="s">
        <v>6773</v>
      </c>
      <c r="I518" s="517" t="s">
        <v>6770</v>
      </c>
      <c r="J518" s="548" t="s">
        <v>4672</v>
      </c>
      <c r="K518" s="545"/>
      <c r="L518" s="517"/>
      <c r="M518" s="551"/>
      <c r="N518" s="531">
        <v>2</v>
      </c>
      <c r="O518" s="518">
        <v>6</v>
      </c>
      <c r="P518" s="532">
        <v>27000</v>
      </c>
    </row>
    <row r="519" spans="1:16" ht="61.5" customHeight="1" x14ac:dyDescent="0.2">
      <c r="A519" s="524" t="s">
        <v>4666</v>
      </c>
      <c r="B519" s="522" t="s">
        <v>817</v>
      </c>
      <c r="C519" s="517" t="s">
        <v>4667</v>
      </c>
      <c r="D519" s="519" t="s">
        <v>6140</v>
      </c>
      <c r="E519" s="542">
        <v>6500</v>
      </c>
      <c r="F519" s="531" t="s">
        <v>6141</v>
      </c>
      <c r="G519" s="519" t="s">
        <v>6142</v>
      </c>
      <c r="H519" s="521" t="s">
        <v>4671</v>
      </c>
      <c r="I519" s="517" t="s">
        <v>4733</v>
      </c>
      <c r="J519" s="548" t="s">
        <v>4672</v>
      </c>
      <c r="K519" s="545"/>
      <c r="L519" s="517"/>
      <c r="M519" s="551"/>
      <c r="N519" s="531">
        <v>1</v>
      </c>
      <c r="O519" s="518">
        <v>2</v>
      </c>
      <c r="P519" s="532">
        <v>13000</v>
      </c>
    </row>
    <row r="520" spans="1:16" ht="61.5" customHeight="1" x14ac:dyDescent="0.2">
      <c r="A520" s="524" t="s">
        <v>4666</v>
      </c>
      <c r="B520" s="522" t="s">
        <v>817</v>
      </c>
      <c r="C520" s="517" t="s">
        <v>4667</v>
      </c>
      <c r="D520" s="519" t="s">
        <v>6143</v>
      </c>
      <c r="E520" s="542">
        <v>6500</v>
      </c>
      <c r="F520" s="531" t="s">
        <v>6144</v>
      </c>
      <c r="G520" s="519" t="s">
        <v>6145</v>
      </c>
      <c r="H520" s="520" t="s">
        <v>4685</v>
      </c>
      <c r="I520" s="517" t="s">
        <v>4686</v>
      </c>
      <c r="J520" s="548" t="s">
        <v>4672</v>
      </c>
      <c r="K520" s="545"/>
      <c r="L520" s="517"/>
      <c r="M520" s="551"/>
      <c r="N520" s="531">
        <v>1</v>
      </c>
      <c r="O520" s="518">
        <v>1</v>
      </c>
      <c r="P520" s="532">
        <v>6500</v>
      </c>
    </row>
    <row r="521" spans="1:16" ht="61.5" customHeight="1" x14ac:dyDescent="0.2">
      <c r="A521" s="524" t="s">
        <v>4666</v>
      </c>
      <c r="B521" s="522" t="s">
        <v>817</v>
      </c>
      <c r="C521" s="517" t="s">
        <v>4667</v>
      </c>
      <c r="D521" s="519" t="s">
        <v>6146</v>
      </c>
      <c r="E521" s="542">
        <v>1600</v>
      </c>
      <c r="F521" s="531" t="s">
        <v>6147</v>
      </c>
      <c r="G521" s="519" t="s">
        <v>6148</v>
      </c>
      <c r="H521" s="520" t="s">
        <v>5691</v>
      </c>
      <c r="I521" s="517" t="s">
        <v>5691</v>
      </c>
      <c r="J521" s="548" t="s">
        <v>4672</v>
      </c>
      <c r="K521" s="545">
        <v>2</v>
      </c>
      <c r="L521" s="517">
        <v>2</v>
      </c>
      <c r="M521" s="551">
        <v>1600</v>
      </c>
      <c r="N521" s="531">
        <v>1</v>
      </c>
      <c r="O521" s="518">
        <v>2</v>
      </c>
      <c r="P521" s="532">
        <v>3200</v>
      </c>
    </row>
    <row r="522" spans="1:16" ht="61.5" customHeight="1" x14ac:dyDescent="0.2">
      <c r="A522" s="524" t="s">
        <v>4666</v>
      </c>
      <c r="B522" s="522" t="s">
        <v>817</v>
      </c>
      <c r="C522" s="517" t="s">
        <v>4667</v>
      </c>
      <c r="D522" s="519" t="s">
        <v>5478</v>
      </c>
      <c r="E522" s="542">
        <v>5775</v>
      </c>
      <c r="F522" s="531" t="s">
        <v>6149</v>
      </c>
      <c r="G522" s="519" t="s">
        <v>6150</v>
      </c>
      <c r="H522" s="521" t="s">
        <v>4671</v>
      </c>
      <c r="I522" s="517" t="s">
        <v>4733</v>
      </c>
      <c r="J522" s="548" t="s">
        <v>4672</v>
      </c>
      <c r="K522" s="545"/>
      <c r="L522" s="517"/>
      <c r="M522" s="551"/>
      <c r="N522" s="531">
        <v>1</v>
      </c>
      <c r="O522" s="518">
        <v>2</v>
      </c>
      <c r="P522" s="532">
        <v>10725</v>
      </c>
    </row>
    <row r="523" spans="1:16" ht="61.5" customHeight="1" x14ac:dyDescent="0.2">
      <c r="A523" s="524" t="s">
        <v>4666</v>
      </c>
      <c r="B523" s="522" t="s">
        <v>817</v>
      </c>
      <c r="C523" s="517" t="s">
        <v>4667</v>
      </c>
      <c r="D523" s="519" t="s">
        <v>6151</v>
      </c>
      <c r="E523" s="542">
        <v>4800</v>
      </c>
      <c r="F523" s="531" t="s">
        <v>6152</v>
      </c>
      <c r="G523" s="519" t="s">
        <v>6153</v>
      </c>
      <c r="H523" s="521" t="s">
        <v>4671</v>
      </c>
      <c r="I523" s="517" t="s">
        <v>5631</v>
      </c>
      <c r="J523" s="548" t="s">
        <v>4831</v>
      </c>
      <c r="K523" s="545"/>
      <c r="L523" s="517"/>
      <c r="M523" s="551"/>
      <c r="N523" s="531">
        <v>2</v>
      </c>
      <c r="O523" s="518">
        <v>9</v>
      </c>
      <c r="P523" s="532">
        <v>24000</v>
      </c>
    </row>
    <row r="524" spans="1:16" ht="61.5" customHeight="1" x14ac:dyDescent="0.2">
      <c r="A524" s="524" t="s">
        <v>4666</v>
      </c>
      <c r="B524" s="522" t="s">
        <v>817</v>
      </c>
      <c r="C524" s="517" t="s">
        <v>4667</v>
      </c>
      <c r="D524" s="519" t="s">
        <v>6154</v>
      </c>
      <c r="E524" s="542">
        <v>6500</v>
      </c>
      <c r="F524" s="531" t="s">
        <v>6155</v>
      </c>
      <c r="G524" s="519" t="s">
        <v>6156</v>
      </c>
      <c r="H524" s="520" t="s">
        <v>4690</v>
      </c>
      <c r="I524" s="517" t="s">
        <v>4690</v>
      </c>
      <c r="J524" s="548" t="s">
        <v>4672</v>
      </c>
      <c r="K524" s="545"/>
      <c r="L524" s="517"/>
      <c r="M524" s="551"/>
      <c r="N524" s="531">
        <v>1</v>
      </c>
      <c r="O524" s="518">
        <v>1</v>
      </c>
      <c r="P524" s="532">
        <v>6500</v>
      </c>
    </row>
    <row r="525" spans="1:16" ht="61.5" customHeight="1" x14ac:dyDescent="0.2">
      <c r="A525" s="524" t="s">
        <v>4666</v>
      </c>
      <c r="B525" s="522" t="s">
        <v>817</v>
      </c>
      <c r="C525" s="517" t="s">
        <v>4667</v>
      </c>
      <c r="D525" s="519" t="s">
        <v>6157</v>
      </c>
      <c r="E525" s="542">
        <v>4500</v>
      </c>
      <c r="F525" s="531" t="s">
        <v>6158</v>
      </c>
      <c r="G525" s="519" t="s">
        <v>6159</v>
      </c>
      <c r="H525" s="520" t="s">
        <v>4858</v>
      </c>
      <c r="I525" s="517" t="s">
        <v>4859</v>
      </c>
      <c r="J525" s="548" t="s">
        <v>4672</v>
      </c>
      <c r="K525" s="545"/>
      <c r="L525" s="517"/>
      <c r="M525" s="551"/>
      <c r="N525" s="531">
        <v>1</v>
      </c>
      <c r="O525" s="518">
        <v>1</v>
      </c>
      <c r="P525" s="532">
        <v>4500</v>
      </c>
    </row>
    <row r="526" spans="1:16" ht="61.5" customHeight="1" x14ac:dyDescent="0.2">
      <c r="A526" s="524" t="s">
        <v>4666</v>
      </c>
      <c r="B526" s="522" t="s">
        <v>817</v>
      </c>
      <c r="C526" s="517" t="s">
        <v>4667</v>
      </c>
      <c r="D526" s="519" t="s">
        <v>6160</v>
      </c>
      <c r="E526" s="542">
        <v>6435</v>
      </c>
      <c r="F526" s="531" t="s">
        <v>3824</v>
      </c>
      <c r="G526" s="519" t="s">
        <v>6161</v>
      </c>
      <c r="H526" s="520" t="s">
        <v>4690</v>
      </c>
      <c r="I526" s="517" t="s">
        <v>4690</v>
      </c>
      <c r="J526" s="548" t="s">
        <v>4672</v>
      </c>
      <c r="K526" s="545"/>
      <c r="L526" s="517"/>
      <c r="M526" s="551"/>
      <c r="N526" s="531">
        <v>1</v>
      </c>
      <c r="O526" s="518">
        <v>1</v>
      </c>
      <c r="P526" s="532">
        <v>6435</v>
      </c>
    </row>
    <row r="527" spans="1:16" ht="61.5" customHeight="1" x14ac:dyDescent="0.2">
      <c r="A527" s="524" t="s">
        <v>4666</v>
      </c>
      <c r="B527" s="522" t="s">
        <v>817</v>
      </c>
      <c r="C527" s="517" t="s">
        <v>4667</v>
      </c>
      <c r="D527" s="519" t="s">
        <v>5305</v>
      </c>
      <c r="E527" s="542">
        <v>5000</v>
      </c>
      <c r="F527" s="531" t="s">
        <v>6162</v>
      </c>
      <c r="G527" s="519" t="s">
        <v>6163</v>
      </c>
      <c r="H527" s="520" t="s">
        <v>4685</v>
      </c>
      <c r="I527" s="517" t="s">
        <v>4686</v>
      </c>
      <c r="J527" s="548" t="s">
        <v>4672</v>
      </c>
      <c r="K527" s="545"/>
      <c r="L527" s="517"/>
      <c r="M527" s="551"/>
      <c r="N527" s="531">
        <v>4</v>
      </c>
      <c r="O527" s="518">
        <v>7</v>
      </c>
      <c r="P527" s="532">
        <v>22000</v>
      </c>
    </row>
    <row r="528" spans="1:16" ht="61.5" customHeight="1" x14ac:dyDescent="0.2">
      <c r="A528" s="524" t="s">
        <v>4666</v>
      </c>
      <c r="B528" s="522" t="s">
        <v>817</v>
      </c>
      <c r="C528" s="517" t="s">
        <v>4667</v>
      </c>
      <c r="D528" s="519" t="s">
        <v>6164</v>
      </c>
      <c r="E528" s="542">
        <v>7500</v>
      </c>
      <c r="F528" s="531" t="s">
        <v>6165</v>
      </c>
      <c r="G528" s="519" t="s">
        <v>6166</v>
      </c>
      <c r="H528" s="520" t="s">
        <v>4685</v>
      </c>
      <c r="I528" s="517" t="s">
        <v>4686</v>
      </c>
      <c r="J528" s="548" t="s">
        <v>4672</v>
      </c>
      <c r="K528" s="545">
        <v>4</v>
      </c>
      <c r="L528" s="517">
        <v>10</v>
      </c>
      <c r="M528" s="551">
        <v>52500</v>
      </c>
      <c r="N528" s="531">
        <v>1</v>
      </c>
      <c r="O528" s="518">
        <v>3</v>
      </c>
      <c r="P528" s="532">
        <v>22500</v>
      </c>
    </row>
    <row r="529" spans="1:16" ht="61.5" customHeight="1" x14ac:dyDescent="0.2">
      <c r="A529" s="524" t="s">
        <v>4666</v>
      </c>
      <c r="B529" s="522" t="s">
        <v>817</v>
      </c>
      <c r="C529" s="517" t="s">
        <v>4667</v>
      </c>
      <c r="D529" s="627" t="s">
        <v>6836</v>
      </c>
      <c r="E529" s="542">
        <v>3003</v>
      </c>
      <c r="F529" s="531" t="s">
        <v>6167</v>
      </c>
      <c r="G529" s="519" t="s">
        <v>6168</v>
      </c>
      <c r="H529" s="520" t="s">
        <v>5093</v>
      </c>
      <c r="I529" s="517" t="s">
        <v>5093</v>
      </c>
      <c r="J529" s="548" t="s">
        <v>4831</v>
      </c>
      <c r="K529" s="545"/>
      <c r="L529" s="517"/>
      <c r="M529" s="551"/>
      <c r="N529" s="531">
        <v>1</v>
      </c>
      <c r="O529" s="518">
        <v>2</v>
      </c>
      <c r="P529" s="532">
        <v>4488</v>
      </c>
    </row>
    <row r="530" spans="1:16" ht="61.5" customHeight="1" x14ac:dyDescent="0.2">
      <c r="A530" s="524" t="s">
        <v>4666</v>
      </c>
      <c r="B530" s="522" t="s">
        <v>817</v>
      </c>
      <c r="C530" s="517" t="s">
        <v>4667</v>
      </c>
      <c r="D530" s="519" t="s">
        <v>6787</v>
      </c>
      <c r="E530" s="542">
        <v>6500</v>
      </c>
      <c r="F530" s="531" t="s">
        <v>6169</v>
      </c>
      <c r="G530" s="519" t="s">
        <v>6170</v>
      </c>
      <c r="H530" s="520" t="s">
        <v>4685</v>
      </c>
      <c r="I530" s="517" t="s">
        <v>4686</v>
      </c>
      <c r="J530" s="548" t="s">
        <v>4672</v>
      </c>
      <c r="K530" s="545"/>
      <c r="L530" s="517"/>
      <c r="M530" s="551"/>
      <c r="N530" s="531">
        <v>1</v>
      </c>
      <c r="O530" s="518"/>
      <c r="P530" s="532"/>
    </row>
    <row r="531" spans="1:16" ht="61.5" customHeight="1" x14ac:dyDescent="0.2">
      <c r="A531" s="524" t="s">
        <v>4666</v>
      </c>
      <c r="B531" s="522" t="s">
        <v>817</v>
      </c>
      <c r="C531" s="517" t="s">
        <v>4667</v>
      </c>
      <c r="D531" s="519" t="s">
        <v>6171</v>
      </c>
      <c r="E531" s="542">
        <v>5775</v>
      </c>
      <c r="F531" s="531" t="s">
        <v>6172</v>
      </c>
      <c r="G531" s="519" t="s">
        <v>6173</v>
      </c>
      <c r="H531" s="521" t="s">
        <v>4671</v>
      </c>
      <c r="I531" s="517" t="s">
        <v>4733</v>
      </c>
      <c r="J531" s="548" t="s">
        <v>4672</v>
      </c>
      <c r="K531" s="545"/>
      <c r="L531" s="517"/>
      <c r="M531" s="551"/>
      <c r="N531" s="531">
        <v>1</v>
      </c>
      <c r="O531" s="518">
        <v>2</v>
      </c>
      <c r="P531" s="532">
        <v>10725</v>
      </c>
    </row>
    <row r="532" spans="1:16" ht="61.5" customHeight="1" x14ac:dyDescent="0.2">
      <c r="A532" s="524" t="s">
        <v>4666</v>
      </c>
      <c r="B532" s="522" t="s">
        <v>817</v>
      </c>
      <c r="C532" s="517" t="s">
        <v>4667</v>
      </c>
      <c r="D532" s="519" t="s">
        <v>6174</v>
      </c>
      <c r="E532" s="542">
        <v>5850</v>
      </c>
      <c r="F532" s="531" t="s">
        <v>6175</v>
      </c>
      <c r="G532" s="519" t="s">
        <v>6176</v>
      </c>
      <c r="H532" s="520" t="s">
        <v>6735</v>
      </c>
      <c r="I532" s="517" t="s">
        <v>6736</v>
      </c>
      <c r="J532" s="548" t="s">
        <v>4672</v>
      </c>
      <c r="K532" s="545"/>
      <c r="L532" s="517"/>
      <c r="M532" s="551"/>
      <c r="N532" s="531">
        <v>2</v>
      </c>
      <c r="O532" s="518">
        <v>3</v>
      </c>
      <c r="P532" s="532">
        <v>19500</v>
      </c>
    </row>
    <row r="533" spans="1:16" ht="61.5" customHeight="1" x14ac:dyDescent="0.2">
      <c r="A533" s="524" t="s">
        <v>4666</v>
      </c>
      <c r="B533" s="522" t="s">
        <v>817</v>
      </c>
      <c r="C533" s="517" t="s">
        <v>4667</v>
      </c>
      <c r="D533" s="519" t="s">
        <v>6177</v>
      </c>
      <c r="E533" s="542">
        <v>2200</v>
      </c>
      <c r="F533" s="531" t="s">
        <v>6178</v>
      </c>
      <c r="G533" s="519" t="s">
        <v>6179</v>
      </c>
      <c r="H533" s="520" t="s">
        <v>6730</v>
      </c>
      <c r="I533" s="517" t="s">
        <v>5667</v>
      </c>
      <c r="J533" s="548" t="s">
        <v>4672</v>
      </c>
      <c r="K533" s="545">
        <v>2</v>
      </c>
      <c r="L533" s="517">
        <v>2</v>
      </c>
      <c r="M533" s="551">
        <v>1600</v>
      </c>
      <c r="N533" s="531">
        <v>1</v>
      </c>
      <c r="O533" s="518">
        <v>2</v>
      </c>
      <c r="P533" s="532">
        <v>4400</v>
      </c>
    </row>
    <row r="534" spans="1:16" ht="61.5" customHeight="1" x14ac:dyDescent="0.2">
      <c r="A534" s="524" t="s">
        <v>4666</v>
      </c>
      <c r="B534" s="522" t="s">
        <v>817</v>
      </c>
      <c r="C534" s="517" t="s">
        <v>4667</v>
      </c>
      <c r="D534" s="519" t="s">
        <v>6180</v>
      </c>
      <c r="E534" s="542">
        <v>5600</v>
      </c>
      <c r="F534" s="531" t="s">
        <v>6181</v>
      </c>
      <c r="G534" s="519" t="s">
        <v>6182</v>
      </c>
      <c r="H534" s="520" t="s">
        <v>4685</v>
      </c>
      <c r="I534" s="517" t="s">
        <v>4686</v>
      </c>
      <c r="J534" s="548" t="s">
        <v>4672</v>
      </c>
      <c r="K534" s="545">
        <v>1</v>
      </c>
      <c r="L534" s="517">
        <v>1</v>
      </c>
      <c r="M534" s="551">
        <v>7000</v>
      </c>
      <c r="N534" s="531">
        <v>2</v>
      </c>
      <c r="O534" s="518">
        <v>3</v>
      </c>
      <c r="P534" s="532">
        <v>19600</v>
      </c>
    </row>
    <row r="535" spans="1:16" ht="61.5" customHeight="1" x14ac:dyDescent="0.2">
      <c r="A535" s="524" t="s">
        <v>4666</v>
      </c>
      <c r="B535" s="522" t="s">
        <v>817</v>
      </c>
      <c r="C535" s="517" t="s">
        <v>4667</v>
      </c>
      <c r="D535" s="519" t="s">
        <v>6788</v>
      </c>
      <c r="E535" s="542">
        <v>5500</v>
      </c>
      <c r="F535" s="531" t="s">
        <v>6183</v>
      </c>
      <c r="G535" s="519" t="s">
        <v>6184</v>
      </c>
      <c r="H535" s="520" t="s">
        <v>4685</v>
      </c>
      <c r="I535" s="517" t="s">
        <v>4686</v>
      </c>
      <c r="J535" s="548" t="s">
        <v>4672</v>
      </c>
      <c r="K535" s="545"/>
      <c r="L535" s="517"/>
      <c r="M535" s="551"/>
      <c r="N535" s="531">
        <v>1</v>
      </c>
      <c r="O535" s="518"/>
      <c r="P535" s="532"/>
    </row>
    <row r="536" spans="1:16" ht="61.5" customHeight="1" x14ac:dyDescent="0.2">
      <c r="A536" s="524" t="s">
        <v>4666</v>
      </c>
      <c r="B536" s="522" t="s">
        <v>817</v>
      </c>
      <c r="C536" s="517" t="s">
        <v>4667</v>
      </c>
      <c r="D536" s="519" t="s">
        <v>6789</v>
      </c>
      <c r="E536" s="542">
        <v>6500</v>
      </c>
      <c r="F536" s="531" t="s">
        <v>6185</v>
      </c>
      <c r="G536" s="519" t="s">
        <v>6186</v>
      </c>
      <c r="H536" s="520" t="s">
        <v>4685</v>
      </c>
      <c r="I536" s="517" t="s">
        <v>4686</v>
      </c>
      <c r="J536" s="548" t="s">
        <v>4672</v>
      </c>
      <c r="K536" s="545"/>
      <c r="L536" s="517"/>
      <c r="M536" s="551"/>
      <c r="N536" s="531">
        <v>1</v>
      </c>
      <c r="O536" s="518"/>
      <c r="P536" s="532"/>
    </row>
    <row r="537" spans="1:16" ht="61.5" customHeight="1" x14ac:dyDescent="0.2">
      <c r="A537" s="524" t="s">
        <v>4666</v>
      </c>
      <c r="B537" s="522" t="s">
        <v>817</v>
      </c>
      <c r="C537" s="517" t="s">
        <v>4667</v>
      </c>
      <c r="D537" s="519" t="s">
        <v>6187</v>
      </c>
      <c r="E537" s="542">
        <v>6500</v>
      </c>
      <c r="F537" s="531" t="s">
        <v>6188</v>
      </c>
      <c r="G537" s="519" t="s">
        <v>6189</v>
      </c>
      <c r="H537" s="520" t="s">
        <v>6758</v>
      </c>
      <c r="I537" s="517" t="s">
        <v>6747</v>
      </c>
      <c r="J537" s="548" t="s">
        <v>4672</v>
      </c>
      <c r="K537" s="545"/>
      <c r="L537" s="517"/>
      <c r="M537" s="551"/>
      <c r="N537" s="531">
        <v>1</v>
      </c>
      <c r="O537" s="518"/>
      <c r="P537" s="532"/>
    </row>
    <row r="538" spans="1:16" ht="61.5" customHeight="1" x14ac:dyDescent="0.2">
      <c r="A538" s="524" t="s">
        <v>4666</v>
      </c>
      <c r="B538" s="522" t="s">
        <v>817</v>
      </c>
      <c r="C538" s="517" t="s">
        <v>4667</v>
      </c>
      <c r="D538" s="519" t="s">
        <v>6190</v>
      </c>
      <c r="E538" s="542">
        <v>6825</v>
      </c>
      <c r="F538" s="531" t="s">
        <v>6191</v>
      </c>
      <c r="G538" s="519" t="s">
        <v>6192</v>
      </c>
      <c r="H538" s="520" t="s">
        <v>6773</v>
      </c>
      <c r="I538" s="517" t="s">
        <v>6770</v>
      </c>
      <c r="J538" s="548" t="s">
        <v>4672</v>
      </c>
      <c r="K538" s="545"/>
      <c r="L538" s="517"/>
      <c r="M538" s="551"/>
      <c r="N538" s="531">
        <v>5</v>
      </c>
      <c r="O538" s="518">
        <v>2</v>
      </c>
      <c r="P538" s="532">
        <v>6825</v>
      </c>
    </row>
    <row r="539" spans="1:16" ht="61.5" customHeight="1" x14ac:dyDescent="0.2">
      <c r="A539" s="524" t="s">
        <v>4666</v>
      </c>
      <c r="B539" s="522" t="s">
        <v>817</v>
      </c>
      <c r="C539" s="517" t="s">
        <v>4667</v>
      </c>
      <c r="D539" s="519" t="s">
        <v>6193</v>
      </c>
      <c r="E539" s="542">
        <v>9000</v>
      </c>
      <c r="F539" s="531" t="s">
        <v>6194</v>
      </c>
      <c r="G539" s="519" t="s">
        <v>6195</v>
      </c>
      <c r="H539" s="520" t="s">
        <v>4690</v>
      </c>
      <c r="I539" s="517" t="s">
        <v>4690</v>
      </c>
      <c r="J539" s="548" t="s">
        <v>4672</v>
      </c>
      <c r="K539" s="545"/>
      <c r="L539" s="517"/>
      <c r="M539" s="551"/>
      <c r="N539" s="531">
        <v>2</v>
      </c>
      <c r="O539" s="518">
        <v>3</v>
      </c>
      <c r="P539" s="532">
        <v>27000</v>
      </c>
    </row>
    <row r="540" spans="1:16" ht="61.5" customHeight="1" x14ac:dyDescent="0.2">
      <c r="A540" s="524" t="s">
        <v>4666</v>
      </c>
      <c r="B540" s="522" t="s">
        <v>817</v>
      </c>
      <c r="C540" s="517" t="s">
        <v>4667</v>
      </c>
      <c r="D540" s="519" t="s">
        <v>6196</v>
      </c>
      <c r="E540" s="542">
        <v>4950</v>
      </c>
      <c r="F540" s="531" t="s">
        <v>6197</v>
      </c>
      <c r="G540" s="519" t="s">
        <v>6198</v>
      </c>
      <c r="H540" s="521" t="s">
        <v>4671</v>
      </c>
      <c r="I540" s="517" t="s">
        <v>4733</v>
      </c>
      <c r="J540" s="548" t="s">
        <v>4672</v>
      </c>
      <c r="K540" s="545"/>
      <c r="L540" s="517"/>
      <c r="M540" s="551"/>
      <c r="N540" s="531">
        <v>6</v>
      </c>
      <c r="O540" s="518">
        <v>5</v>
      </c>
      <c r="P540" s="532">
        <v>22350</v>
      </c>
    </row>
    <row r="541" spans="1:16" ht="61.5" customHeight="1" x14ac:dyDescent="0.2">
      <c r="A541" s="524" t="s">
        <v>4666</v>
      </c>
      <c r="B541" s="522" t="s">
        <v>817</v>
      </c>
      <c r="C541" s="517" t="s">
        <v>4667</v>
      </c>
      <c r="D541" s="519" t="s">
        <v>6199</v>
      </c>
      <c r="E541" s="542">
        <v>4500</v>
      </c>
      <c r="F541" s="531" t="s">
        <v>6200</v>
      </c>
      <c r="G541" s="519" t="s">
        <v>6201</v>
      </c>
      <c r="H541" s="520" t="s">
        <v>4858</v>
      </c>
      <c r="I541" s="517" t="s">
        <v>4859</v>
      </c>
      <c r="J541" s="548" t="s">
        <v>4672</v>
      </c>
      <c r="K541" s="545"/>
      <c r="L541" s="517"/>
      <c r="M541" s="551"/>
      <c r="N541" s="531">
        <v>2</v>
      </c>
      <c r="O541" s="518">
        <v>3</v>
      </c>
      <c r="P541" s="532">
        <v>15000</v>
      </c>
    </row>
    <row r="542" spans="1:16" ht="61.5" customHeight="1" x14ac:dyDescent="0.2">
      <c r="A542" s="524" t="s">
        <v>4666</v>
      </c>
      <c r="B542" s="522" t="s">
        <v>817</v>
      </c>
      <c r="C542" s="517" t="s">
        <v>4667</v>
      </c>
      <c r="D542" s="519" t="s">
        <v>6202</v>
      </c>
      <c r="E542" s="542">
        <v>2500</v>
      </c>
      <c r="F542" s="531" t="s">
        <v>6203</v>
      </c>
      <c r="G542" s="519" t="s">
        <v>6204</v>
      </c>
      <c r="H542" s="520" t="s">
        <v>5160</v>
      </c>
      <c r="I542" s="517" t="s">
        <v>6732</v>
      </c>
      <c r="J542" s="548" t="s">
        <v>4831</v>
      </c>
      <c r="K542" s="545"/>
      <c r="L542" s="517"/>
      <c r="M542" s="551"/>
      <c r="N542" s="531">
        <v>1</v>
      </c>
      <c r="O542" s="518">
        <v>1</v>
      </c>
      <c r="P542" s="532">
        <v>2500</v>
      </c>
    </row>
    <row r="543" spans="1:16" ht="61.5" customHeight="1" x14ac:dyDescent="0.2">
      <c r="A543" s="524" t="s">
        <v>4666</v>
      </c>
      <c r="B543" s="522" t="s">
        <v>817</v>
      </c>
      <c r="C543" s="517" t="s">
        <v>4667</v>
      </c>
      <c r="D543" s="519" t="s">
        <v>6790</v>
      </c>
      <c r="E543" s="542">
        <v>3150</v>
      </c>
      <c r="F543" s="531" t="s">
        <v>4465</v>
      </c>
      <c r="G543" s="519" t="s">
        <v>6205</v>
      </c>
      <c r="H543" s="520" t="s">
        <v>5160</v>
      </c>
      <c r="I543" s="517" t="s">
        <v>6732</v>
      </c>
      <c r="J543" s="548" t="s">
        <v>4831</v>
      </c>
      <c r="K543" s="545"/>
      <c r="L543" s="517"/>
      <c r="M543" s="551"/>
      <c r="N543" s="531">
        <v>1</v>
      </c>
      <c r="O543" s="518">
        <v>1</v>
      </c>
      <c r="P543" s="532">
        <v>3150</v>
      </c>
    </row>
    <row r="544" spans="1:16" ht="61.5" customHeight="1" x14ac:dyDescent="0.2">
      <c r="A544" s="524" t="s">
        <v>4666</v>
      </c>
      <c r="B544" s="522" t="s">
        <v>817</v>
      </c>
      <c r="C544" s="517" t="s">
        <v>4667</v>
      </c>
      <c r="D544" s="519" t="s">
        <v>6206</v>
      </c>
      <c r="E544" s="542">
        <v>5445</v>
      </c>
      <c r="F544" s="531" t="s">
        <v>3931</v>
      </c>
      <c r="G544" s="519" t="s">
        <v>6207</v>
      </c>
      <c r="H544" s="521" t="s">
        <v>4671</v>
      </c>
      <c r="I544" s="517" t="s">
        <v>4733</v>
      </c>
      <c r="J544" s="548" t="s">
        <v>4672</v>
      </c>
      <c r="K544" s="545"/>
      <c r="L544" s="517"/>
      <c r="M544" s="551"/>
      <c r="N544" s="531">
        <v>1</v>
      </c>
      <c r="O544" s="518">
        <v>1</v>
      </c>
      <c r="P544" s="532">
        <v>5445</v>
      </c>
    </row>
    <row r="545" spans="1:16" ht="61.5" customHeight="1" x14ac:dyDescent="0.2">
      <c r="A545" s="524" t="s">
        <v>4666</v>
      </c>
      <c r="B545" s="522" t="s">
        <v>817</v>
      </c>
      <c r="C545" s="517" t="s">
        <v>4667</v>
      </c>
      <c r="D545" s="519" t="s">
        <v>6208</v>
      </c>
      <c r="E545" s="542">
        <v>6000</v>
      </c>
      <c r="F545" s="531" t="s">
        <v>6209</v>
      </c>
      <c r="G545" s="519" t="s">
        <v>6210</v>
      </c>
      <c r="H545" s="520" t="s">
        <v>4715</v>
      </c>
      <c r="I545" s="517" t="s">
        <v>4716</v>
      </c>
      <c r="J545" s="548" t="s">
        <v>4672</v>
      </c>
      <c r="K545" s="545"/>
      <c r="L545" s="517"/>
      <c r="M545" s="551"/>
      <c r="N545" s="531">
        <v>1</v>
      </c>
      <c r="O545" s="518">
        <v>3</v>
      </c>
      <c r="P545" s="532">
        <v>18000</v>
      </c>
    </row>
    <row r="546" spans="1:16" ht="61.5" customHeight="1" x14ac:dyDescent="0.2">
      <c r="A546" s="524" t="s">
        <v>4666</v>
      </c>
      <c r="B546" s="522" t="s">
        <v>817</v>
      </c>
      <c r="C546" s="517" t="s">
        <v>4667</v>
      </c>
      <c r="D546" s="519" t="s">
        <v>6211</v>
      </c>
      <c r="E546" s="542">
        <v>6500</v>
      </c>
      <c r="F546" s="531" t="s">
        <v>6212</v>
      </c>
      <c r="G546" s="519" t="s">
        <v>6213</v>
      </c>
      <c r="H546" s="520" t="s">
        <v>4685</v>
      </c>
      <c r="I546" s="517" t="s">
        <v>4686</v>
      </c>
      <c r="J546" s="548" t="s">
        <v>4672</v>
      </c>
      <c r="K546" s="545"/>
      <c r="L546" s="517"/>
      <c r="M546" s="551"/>
      <c r="N546" s="531">
        <v>1</v>
      </c>
      <c r="O546" s="518">
        <v>2</v>
      </c>
      <c r="P546" s="532">
        <v>13000</v>
      </c>
    </row>
    <row r="547" spans="1:16" ht="61.5" customHeight="1" x14ac:dyDescent="0.2">
      <c r="A547" s="524" t="s">
        <v>4666</v>
      </c>
      <c r="B547" s="522" t="s">
        <v>817</v>
      </c>
      <c r="C547" s="517" t="s">
        <v>4667</v>
      </c>
      <c r="D547" s="519" t="s">
        <v>6214</v>
      </c>
      <c r="E547" s="542">
        <v>2500</v>
      </c>
      <c r="F547" s="531" t="s">
        <v>6215</v>
      </c>
      <c r="G547" s="519" t="s">
        <v>6216</v>
      </c>
      <c r="H547" s="520" t="s">
        <v>6741</v>
      </c>
      <c r="I547" s="517" t="s">
        <v>6741</v>
      </c>
      <c r="J547" s="548" t="s">
        <v>4831</v>
      </c>
      <c r="K547" s="545"/>
      <c r="L547" s="517"/>
      <c r="M547" s="551"/>
      <c r="N547" s="531">
        <v>2</v>
      </c>
      <c r="O547" s="518">
        <v>12</v>
      </c>
      <c r="P547" s="532">
        <v>18333</v>
      </c>
    </row>
    <row r="548" spans="1:16" ht="61.5" customHeight="1" x14ac:dyDescent="0.2">
      <c r="A548" s="524" t="s">
        <v>4666</v>
      </c>
      <c r="B548" s="522" t="s">
        <v>817</v>
      </c>
      <c r="C548" s="517" t="s">
        <v>4667</v>
      </c>
      <c r="D548" s="519" t="s">
        <v>6217</v>
      </c>
      <c r="E548" s="542">
        <v>4950</v>
      </c>
      <c r="F548" s="531" t="s">
        <v>6218</v>
      </c>
      <c r="G548" s="519" t="s">
        <v>6219</v>
      </c>
      <c r="H548" s="521" t="s">
        <v>4671</v>
      </c>
      <c r="I548" s="517" t="s">
        <v>4733</v>
      </c>
      <c r="J548" s="548" t="s">
        <v>4672</v>
      </c>
      <c r="K548" s="545"/>
      <c r="L548" s="517"/>
      <c r="M548" s="551"/>
      <c r="N548" s="531">
        <v>6</v>
      </c>
      <c r="O548" s="518">
        <v>5</v>
      </c>
      <c r="P548" s="532">
        <v>22350</v>
      </c>
    </row>
    <row r="549" spans="1:16" ht="61.5" customHeight="1" x14ac:dyDescent="0.2">
      <c r="A549" s="524" t="s">
        <v>4666</v>
      </c>
      <c r="B549" s="522" t="s">
        <v>817</v>
      </c>
      <c r="C549" s="517" t="s">
        <v>4667</v>
      </c>
      <c r="D549" s="519" t="s">
        <v>6220</v>
      </c>
      <c r="E549" s="542">
        <v>6500</v>
      </c>
      <c r="F549" s="531" t="s">
        <v>6221</v>
      </c>
      <c r="G549" s="519" t="s">
        <v>6222</v>
      </c>
      <c r="H549" s="521" t="s">
        <v>4671</v>
      </c>
      <c r="I549" s="517" t="s">
        <v>4733</v>
      </c>
      <c r="J549" s="548" t="s">
        <v>4672</v>
      </c>
      <c r="K549" s="545"/>
      <c r="L549" s="517"/>
      <c r="M549" s="551"/>
      <c r="N549" s="531">
        <v>1</v>
      </c>
      <c r="O549" s="518">
        <v>1</v>
      </c>
      <c r="P549" s="532">
        <v>6500</v>
      </c>
    </row>
    <row r="550" spans="1:16" ht="61.5" customHeight="1" x14ac:dyDescent="0.2">
      <c r="A550" s="524" t="s">
        <v>4666</v>
      </c>
      <c r="B550" s="522" t="s">
        <v>817</v>
      </c>
      <c r="C550" s="517" t="s">
        <v>4667</v>
      </c>
      <c r="D550" s="519" t="s">
        <v>6223</v>
      </c>
      <c r="E550" s="542">
        <v>6500</v>
      </c>
      <c r="F550" s="531" t="s">
        <v>6224</v>
      </c>
      <c r="G550" s="519" t="s">
        <v>6225</v>
      </c>
      <c r="H550" s="520" t="s">
        <v>6791</v>
      </c>
      <c r="I550" s="517" t="s">
        <v>6792</v>
      </c>
      <c r="J550" s="548" t="s">
        <v>4672</v>
      </c>
      <c r="K550" s="545"/>
      <c r="L550" s="517"/>
      <c r="M550" s="551"/>
      <c r="N550" s="531">
        <v>1</v>
      </c>
      <c r="O550" s="518"/>
      <c r="P550" s="532"/>
    </row>
    <row r="551" spans="1:16" ht="61.5" customHeight="1" x14ac:dyDescent="0.2">
      <c r="A551" s="524" t="s">
        <v>4666</v>
      </c>
      <c r="B551" s="522" t="s">
        <v>817</v>
      </c>
      <c r="C551" s="517" t="s">
        <v>4667</v>
      </c>
      <c r="D551" s="519" t="s">
        <v>6226</v>
      </c>
      <c r="E551" s="542">
        <v>2000</v>
      </c>
      <c r="F551" s="531" t="s">
        <v>6227</v>
      </c>
      <c r="G551" s="519" t="s">
        <v>6228</v>
      </c>
      <c r="H551" s="521" t="s">
        <v>4671</v>
      </c>
      <c r="I551" s="517" t="s">
        <v>4733</v>
      </c>
      <c r="J551" s="548" t="s">
        <v>4672</v>
      </c>
      <c r="K551" s="545"/>
      <c r="L551" s="517"/>
      <c r="M551" s="551"/>
      <c r="N551" s="531">
        <v>1</v>
      </c>
      <c r="O551" s="518">
        <v>3</v>
      </c>
      <c r="P551" s="532">
        <v>5000</v>
      </c>
    </row>
    <row r="552" spans="1:16" ht="61.5" customHeight="1" x14ac:dyDescent="0.2">
      <c r="A552" s="524" t="s">
        <v>4666</v>
      </c>
      <c r="B552" s="522" t="s">
        <v>817</v>
      </c>
      <c r="C552" s="517" t="s">
        <v>4667</v>
      </c>
      <c r="D552" s="519" t="s">
        <v>6793</v>
      </c>
      <c r="E552" s="542">
        <v>2800</v>
      </c>
      <c r="F552" s="531" t="s">
        <v>6229</v>
      </c>
      <c r="G552" s="519" t="s">
        <v>6230</v>
      </c>
      <c r="H552" s="520" t="s">
        <v>6794</v>
      </c>
      <c r="I552" s="520" t="s">
        <v>6794</v>
      </c>
      <c r="J552" s="548" t="s">
        <v>4831</v>
      </c>
      <c r="K552" s="545">
        <v>4</v>
      </c>
      <c r="L552" s="517">
        <v>14</v>
      </c>
      <c r="M552" s="551">
        <v>18750</v>
      </c>
      <c r="N552" s="531">
        <v>2</v>
      </c>
      <c r="O552" s="518">
        <v>8</v>
      </c>
      <c r="P552" s="532">
        <v>22400</v>
      </c>
    </row>
    <row r="553" spans="1:16" ht="61.5" customHeight="1" x14ac:dyDescent="0.2">
      <c r="A553" s="524" t="s">
        <v>4666</v>
      </c>
      <c r="B553" s="522" t="s">
        <v>817</v>
      </c>
      <c r="C553" s="517" t="s">
        <v>4667</v>
      </c>
      <c r="D553" s="519" t="s">
        <v>6231</v>
      </c>
      <c r="E553" s="542">
        <v>2625</v>
      </c>
      <c r="F553" s="531" t="s">
        <v>6232</v>
      </c>
      <c r="G553" s="519" t="s">
        <v>6233</v>
      </c>
      <c r="H553" s="520" t="s">
        <v>5039</v>
      </c>
      <c r="I553" s="517" t="s">
        <v>6732</v>
      </c>
      <c r="J553" s="548" t="s">
        <v>4672</v>
      </c>
      <c r="K553" s="545"/>
      <c r="L553" s="517"/>
      <c r="M553" s="551"/>
      <c r="N553" s="531">
        <v>3</v>
      </c>
      <c r="O553" s="518">
        <v>8</v>
      </c>
      <c r="P553" s="532">
        <v>15000</v>
      </c>
    </row>
    <row r="554" spans="1:16" ht="61.5" customHeight="1" x14ac:dyDescent="0.2">
      <c r="A554" s="524" t="s">
        <v>4666</v>
      </c>
      <c r="B554" s="522" t="s">
        <v>817</v>
      </c>
      <c r="C554" s="517" t="s">
        <v>4667</v>
      </c>
      <c r="D554" s="519" t="s">
        <v>6234</v>
      </c>
      <c r="E554" s="542">
        <v>1600</v>
      </c>
      <c r="F554" s="531" t="s">
        <v>6235</v>
      </c>
      <c r="G554" s="519" t="s">
        <v>6236</v>
      </c>
      <c r="H554" s="520" t="s">
        <v>5160</v>
      </c>
      <c r="I554" s="517" t="s">
        <v>6732</v>
      </c>
      <c r="J554" s="548" t="s">
        <v>4831</v>
      </c>
      <c r="K554" s="545"/>
      <c r="L554" s="517"/>
      <c r="M554" s="551"/>
      <c r="N554" s="531">
        <v>1</v>
      </c>
      <c r="O554" s="518">
        <v>2</v>
      </c>
      <c r="P554" s="532">
        <v>3200</v>
      </c>
    </row>
    <row r="555" spans="1:16" ht="61.5" customHeight="1" x14ac:dyDescent="0.2">
      <c r="A555" s="524" t="s">
        <v>4666</v>
      </c>
      <c r="B555" s="522" t="s">
        <v>817</v>
      </c>
      <c r="C555" s="517" t="s">
        <v>4667</v>
      </c>
      <c r="D555" s="519" t="s">
        <v>6237</v>
      </c>
      <c r="E555" s="542">
        <v>10500</v>
      </c>
      <c r="F555" s="531" t="s">
        <v>6238</v>
      </c>
      <c r="G555" s="519" t="s">
        <v>6239</v>
      </c>
      <c r="H555" s="520" t="s">
        <v>4690</v>
      </c>
      <c r="I555" s="517" t="s">
        <v>4690</v>
      </c>
      <c r="J555" s="548" t="s">
        <v>4672</v>
      </c>
      <c r="K555" s="545">
        <v>2</v>
      </c>
      <c r="L555" s="517">
        <v>3</v>
      </c>
      <c r="M555" s="551">
        <v>31500</v>
      </c>
      <c r="N555" s="531">
        <v>5</v>
      </c>
      <c r="O555" s="518">
        <v>7</v>
      </c>
      <c r="P555" s="532">
        <v>66400</v>
      </c>
    </row>
    <row r="556" spans="1:16" ht="61.5" customHeight="1" x14ac:dyDescent="0.2">
      <c r="A556" s="524" t="s">
        <v>4666</v>
      </c>
      <c r="B556" s="522" t="s">
        <v>817</v>
      </c>
      <c r="C556" s="517" t="s">
        <v>4667</v>
      </c>
      <c r="D556" s="519" t="s">
        <v>6240</v>
      </c>
      <c r="E556" s="542">
        <v>6500</v>
      </c>
      <c r="F556" s="531" t="s">
        <v>6241</v>
      </c>
      <c r="G556" s="519" t="s">
        <v>6242</v>
      </c>
      <c r="H556" s="520" t="s">
        <v>4685</v>
      </c>
      <c r="I556" s="517" t="s">
        <v>4686</v>
      </c>
      <c r="J556" s="548" t="s">
        <v>4672</v>
      </c>
      <c r="K556" s="545"/>
      <c r="L556" s="517"/>
      <c r="M556" s="551"/>
      <c r="N556" s="531">
        <v>1</v>
      </c>
      <c r="O556" s="518">
        <v>1</v>
      </c>
      <c r="P556" s="532">
        <v>6500</v>
      </c>
    </row>
    <row r="557" spans="1:16" ht="61.5" customHeight="1" x14ac:dyDescent="0.2">
      <c r="A557" s="524" t="s">
        <v>4666</v>
      </c>
      <c r="B557" s="522" t="s">
        <v>817</v>
      </c>
      <c r="C557" s="517" t="s">
        <v>4667</v>
      </c>
      <c r="D557" s="519" t="s">
        <v>6243</v>
      </c>
      <c r="E557" s="542">
        <v>6500</v>
      </c>
      <c r="F557" s="531" t="s">
        <v>6244</v>
      </c>
      <c r="G557" s="519" t="s">
        <v>6245</v>
      </c>
      <c r="H557" s="521" t="s">
        <v>4671</v>
      </c>
      <c r="I557" s="517" t="s">
        <v>4733</v>
      </c>
      <c r="J557" s="548" t="s">
        <v>4672</v>
      </c>
      <c r="K557" s="545"/>
      <c r="L557" s="517"/>
      <c r="M557" s="551"/>
      <c r="N557" s="531">
        <v>1</v>
      </c>
      <c r="O557" s="518">
        <v>1</v>
      </c>
      <c r="P557" s="532">
        <v>6500</v>
      </c>
    </row>
    <row r="558" spans="1:16" ht="61.5" customHeight="1" x14ac:dyDescent="0.2">
      <c r="A558" s="524" t="s">
        <v>4666</v>
      </c>
      <c r="B558" s="522" t="s">
        <v>817</v>
      </c>
      <c r="C558" s="517" t="s">
        <v>4667</v>
      </c>
      <c r="D558" s="519" t="s">
        <v>6246</v>
      </c>
      <c r="E558" s="542">
        <v>5850</v>
      </c>
      <c r="F558" s="531" t="s">
        <v>3993</v>
      </c>
      <c r="G558" s="519" t="s">
        <v>6247</v>
      </c>
      <c r="H558" s="521" t="s">
        <v>4671</v>
      </c>
      <c r="I558" s="517" t="s">
        <v>4733</v>
      </c>
      <c r="J558" s="548" t="s">
        <v>4672</v>
      </c>
      <c r="K558" s="545"/>
      <c r="L558" s="517"/>
      <c r="M558" s="551"/>
      <c r="N558" s="531">
        <v>1</v>
      </c>
      <c r="O558" s="518">
        <v>1</v>
      </c>
      <c r="P558" s="532">
        <v>5850</v>
      </c>
    </row>
    <row r="559" spans="1:16" ht="61.5" customHeight="1" x14ac:dyDescent="0.2">
      <c r="A559" s="524" t="s">
        <v>4666</v>
      </c>
      <c r="B559" s="522" t="s">
        <v>817</v>
      </c>
      <c r="C559" s="517" t="s">
        <v>4667</v>
      </c>
      <c r="D559" s="519" t="s">
        <v>6248</v>
      </c>
      <c r="E559" s="542">
        <v>6500</v>
      </c>
      <c r="F559" s="531" t="s">
        <v>6249</v>
      </c>
      <c r="G559" s="519" t="s">
        <v>6250</v>
      </c>
      <c r="H559" s="520" t="s">
        <v>6749</v>
      </c>
      <c r="I559" s="517" t="s">
        <v>6749</v>
      </c>
      <c r="J559" s="548" t="s">
        <v>4672</v>
      </c>
      <c r="K559" s="545"/>
      <c r="L559" s="517"/>
      <c r="M559" s="551"/>
      <c r="N559" s="531">
        <v>2</v>
      </c>
      <c r="O559" s="518">
        <v>1</v>
      </c>
      <c r="P559" s="532">
        <v>6500</v>
      </c>
    </row>
    <row r="560" spans="1:16" ht="61.5" customHeight="1" x14ac:dyDescent="0.2">
      <c r="A560" s="524" t="s">
        <v>4666</v>
      </c>
      <c r="B560" s="522" t="s">
        <v>817</v>
      </c>
      <c r="C560" s="517" t="s">
        <v>4667</v>
      </c>
      <c r="D560" s="519" t="s">
        <v>6251</v>
      </c>
      <c r="E560" s="542">
        <v>3500</v>
      </c>
      <c r="F560" s="531" t="s">
        <v>6252</v>
      </c>
      <c r="G560" s="519" t="s">
        <v>6253</v>
      </c>
      <c r="H560" s="520" t="s">
        <v>4685</v>
      </c>
      <c r="I560" s="517" t="s">
        <v>4686</v>
      </c>
      <c r="J560" s="548" t="s">
        <v>4672</v>
      </c>
      <c r="K560" s="545"/>
      <c r="L560" s="517"/>
      <c r="M560" s="551"/>
      <c r="N560" s="531">
        <v>1</v>
      </c>
      <c r="O560" s="518">
        <v>1</v>
      </c>
      <c r="P560" s="532">
        <v>3500</v>
      </c>
    </row>
    <row r="561" spans="1:16" ht="61.5" customHeight="1" x14ac:dyDescent="0.2">
      <c r="A561" s="524" t="s">
        <v>4666</v>
      </c>
      <c r="B561" s="522" t="s">
        <v>817</v>
      </c>
      <c r="C561" s="517" t="s">
        <v>4667</v>
      </c>
      <c r="D561" s="519" t="s">
        <v>6254</v>
      </c>
      <c r="E561" s="542">
        <v>4050</v>
      </c>
      <c r="F561" s="531" t="s">
        <v>6255</v>
      </c>
      <c r="G561" s="519" t="s">
        <v>6256</v>
      </c>
      <c r="H561" s="520" t="s">
        <v>4888</v>
      </c>
      <c r="I561" s="517" t="s">
        <v>6736</v>
      </c>
      <c r="J561" s="548" t="s">
        <v>4672</v>
      </c>
      <c r="K561" s="545"/>
      <c r="L561" s="517"/>
      <c r="M561" s="551"/>
      <c r="N561" s="531">
        <v>1</v>
      </c>
      <c r="O561" s="518">
        <v>2</v>
      </c>
      <c r="P561" s="532">
        <v>8100</v>
      </c>
    </row>
    <row r="562" spans="1:16" ht="61.5" customHeight="1" x14ac:dyDescent="0.2">
      <c r="A562" s="524" t="s">
        <v>4666</v>
      </c>
      <c r="B562" s="522" t="s">
        <v>817</v>
      </c>
      <c r="C562" s="517" t="s">
        <v>4667</v>
      </c>
      <c r="D562" s="519" t="s">
        <v>6257</v>
      </c>
      <c r="E562" s="542">
        <v>5500</v>
      </c>
      <c r="F562" s="531" t="s">
        <v>6258</v>
      </c>
      <c r="G562" s="519" t="s">
        <v>6259</v>
      </c>
      <c r="H562" s="521" t="s">
        <v>4671</v>
      </c>
      <c r="I562" s="517" t="s">
        <v>4733</v>
      </c>
      <c r="J562" s="548" t="s">
        <v>4672</v>
      </c>
      <c r="K562" s="545"/>
      <c r="L562" s="517"/>
      <c r="M562" s="551"/>
      <c r="N562" s="531">
        <v>1</v>
      </c>
      <c r="O562" s="518">
        <v>1</v>
      </c>
      <c r="P562" s="532">
        <v>5500</v>
      </c>
    </row>
    <row r="563" spans="1:16" ht="61.5" customHeight="1" x14ac:dyDescent="0.2">
      <c r="A563" s="524" t="s">
        <v>4666</v>
      </c>
      <c r="B563" s="522" t="s">
        <v>817</v>
      </c>
      <c r="C563" s="517" t="s">
        <v>4667</v>
      </c>
      <c r="D563" s="519" t="s">
        <v>4814</v>
      </c>
      <c r="E563" s="542">
        <v>4455</v>
      </c>
      <c r="F563" s="531" t="s">
        <v>6260</v>
      </c>
      <c r="G563" s="519" t="s">
        <v>6261</v>
      </c>
      <c r="H563" s="521" t="s">
        <v>4671</v>
      </c>
      <c r="I563" s="517" t="s">
        <v>4733</v>
      </c>
      <c r="J563" s="548" t="s">
        <v>4672</v>
      </c>
      <c r="K563" s="545"/>
      <c r="L563" s="517"/>
      <c r="M563" s="551"/>
      <c r="N563" s="531">
        <v>3</v>
      </c>
      <c r="O563" s="518">
        <v>1</v>
      </c>
      <c r="P563" s="532">
        <v>4455</v>
      </c>
    </row>
    <row r="564" spans="1:16" ht="61.5" customHeight="1" x14ac:dyDescent="0.2">
      <c r="A564" s="524" t="s">
        <v>4666</v>
      </c>
      <c r="B564" s="522" t="s">
        <v>817</v>
      </c>
      <c r="C564" s="517" t="s">
        <v>4667</v>
      </c>
      <c r="D564" s="519" t="s">
        <v>6262</v>
      </c>
      <c r="E564" s="542">
        <v>6500</v>
      </c>
      <c r="F564" s="531" t="s">
        <v>6263</v>
      </c>
      <c r="G564" s="519" t="s">
        <v>6264</v>
      </c>
      <c r="H564" s="520" t="s">
        <v>4685</v>
      </c>
      <c r="I564" s="517" t="s">
        <v>4686</v>
      </c>
      <c r="J564" s="548" t="s">
        <v>4672</v>
      </c>
      <c r="K564" s="545"/>
      <c r="L564" s="517"/>
      <c r="M564" s="551"/>
      <c r="N564" s="531">
        <v>1</v>
      </c>
      <c r="O564" s="518">
        <v>1</v>
      </c>
      <c r="P564" s="532">
        <v>6500</v>
      </c>
    </row>
    <row r="565" spans="1:16" ht="61.5" customHeight="1" x14ac:dyDescent="0.2">
      <c r="A565" s="524" t="s">
        <v>4666</v>
      </c>
      <c r="B565" s="522" t="s">
        <v>817</v>
      </c>
      <c r="C565" s="517" t="s">
        <v>4667</v>
      </c>
      <c r="D565" s="519" t="s">
        <v>6265</v>
      </c>
      <c r="E565" s="542">
        <v>4500</v>
      </c>
      <c r="F565" s="531" t="s">
        <v>6266</v>
      </c>
      <c r="G565" s="519" t="s">
        <v>6267</v>
      </c>
      <c r="H565" s="520" t="s">
        <v>4858</v>
      </c>
      <c r="I565" s="517" t="s">
        <v>4859</v>
      </c>
      <c r="J565" s="548" t="s">
        <v>4672</v>
      </c>
      <c r="K565" s="545"/>
      <c r="L565" s="517"/>
      <c r="M565" s="551"/>
      <c r="N565" s="531">
        <v>1</v>
      </c>
      <c r="O565" s="518">
        <v>2</v>
      </c>
      <c r="P565" s="532">
        <v>9000</v>
      </c>
    </row>
    <row r="566" spans="1:16" ht="61.5" customHeight="1" x14ac:dyDescent="0.2">
      <c r="A566" s="524" t="s">
        <v>4666</v>
      </c>
      <c r="B566" s="522" t="s">
        <v>817</v>
      </c>
      <c r="C566" s="517" t="s">
        <v>4667</v>
      </c>
      <c r="D566" s="519" t="s">
        <v>6268</v>
      </c>
      <c r="E566" s="542">
        <v>6500</v>
      </c>
      <c r="F566" s="531" t="s">
        <v>6269</v>
      </c>
      <c r="G566" s="519" t="s">
        <v>6270</v>
      </c>
      <c r="H566" s="520" t="s">
        <v>6791</v>
      </c>
      <c r="I566" s="517" t="s">
        <v>6792</v>
      </c>
      <c r="J566" s="548" t="s">
        <v>4672</v>
      </c>
      <c r="K566" s="545"/>
      <c r="L566" s="517"/>
      <c r="M566" s="551"/>
      <c r="N566" s="531">
        <v>1</v>
      </c>
      <c r="O566" s="518"/>
      <c r="P566" s="532"/>
    </row>
    <row r="567" spans="1:16" ht="61.5" customHeight="1" x14ac:dyDescent="0.2">
      <c r="A567" s="524" t="s">
        <v>4666</v>
      </c>
      <c r="B567" s="522" t="s">
        <v>817</v>
      </c>
      <c r="C567" s="517" t="s">
        <v>4667</v>
      </c>
      <c r="D567" s="519" t="s">
        <v>6271</v>
      </c>
      <c r="E567" s="542">
        <v>4080</v>
      </c>
      <c r="F567" s="531" t="s">
        <v>6272</v>
      </c>
      <c r="G567" s="519" t="s">
        <v>6273</v>
      </c>
      <c r="H567" s="520" t="s">
        <v>5160</v>
      </c>
      <c r="I567" s="517" t="s">
        <v>6736</v>
      </c>
      <c r="J567" s="548" t="s">
        <v>4672</v>
      </c>
      <c r="K567" s="545">
        <v>1</v>
      </c>
      <c r="L567" s="517">
        <v>3</v>
      </c>
      <c r="M567" s="551">
        <v>10500</v>
      </c>
      <c r="N567" s="531">
        <v>1</v>
      </c>
      <c r="O567" s="518">
        <v>1</v>
      </c>
      <c r="P567" s="532">
        <v>4080</v>
      </c>
    </row>
    <row r="568" spans="1:16" ht="61.5" customHeight="1" x14ac:dyDescent="0.2">
      <c r="A568" s="524" t="s">
        <v>4666</v>
      </c>
      <c r="B568" s="522" t="s">
        <v>817</v>
      </c>
      <c r="C568" s="517" t="s">
        <v>4667</v>
      </c>
      <c r="D568" s="519" t="s">
        <v>6274</v>
      </c>
      <c r="E568" s="542">
        <v>7425</v>
      </c>
      <c r="F568" s="531" t="s">
        <v>4090</v>
      </c>
      <c r="G568" s="519" t="s">
        <v>6275</v>
      </c>
      <c r="H568" s="521" t="s">
        <v>4671</v>
      </c>
      <c r="I568" s="517" t="s">
        <v>4733</v>
      </c>
      <c r="J568" s="548" t="s">
        <v>4672</v>
      </c>
      <c r="K568" s="545"/>
      <c r="L568" s="517"/>
      <c r="M568" s="551"/>
      <c r="N568" s="531">
        <v>1</v>
      </c>
      <c r="O568" s="518">
        <v>1</v>
      </c>
      <c r="P568" s="532">
        <v>7425</v>
      </c>
    </row>
    <row r="569" spans="1:16" ht="61.5" customHeight="1" x14ac:dyDescent="0.2">
      <c r="A569" s="524" t="s">
        <v>4666</v>
      </c>
      <c r="B569" s="522" t="s">
        <v>817</v>
      </c>
      <c r="C569" s="517" t="s">
        <v>4667</v>
      </c>
      <c r="D569" s="519" t="s">
        <v>6795</v>
      </c>
      <c r="E569" s="542">
        <v>4000</v>
      </c>
      <c r="F569" s="531" t="s">
        <v>6276</v>
      </c>
      <c r="G569" s="519" t="s">
        <v>6277</v>
      </c>
      <c r="H569" s="520" t="s">
        <v>6796</v>
      </c>
      <c r="I569" s="517" t="s">
        <v>6732</v>
      </c>
      <c r="J569" s="548" t="s">
        <v>4672</v>
      </c>
      <c r="K569" s="545"/>
      <c r="L569" s="517"/>
      <c r="M569" s="551"/>
      <c r="N569" s="531">
        <v>2</v>
      </c>
      <c r="O569" s="518">
        <v>8</v>
      </c>
      <c r="P569" s="532">
        <v>30800</v>
      </c>
    </row>
    <row r="570" spans="1:16" ht="61.5" customHeight="1" x14ac:dyDescent="0.2">
      <c r="A570" s="524" t="s">
        <v>4666</v>
      </c>
      <c r="B570" s="522" t="s">
        <v>817</v>
      </c>
      <c r="C570" s="517" t="s">
        <v>4667</v>
      </c>
      <c r="D570" s="519" t="s">
        <v>6278</v>
      </c>
      <c r="E570" s="542">
        <v>2500</v>
      </c>
      <c r="F570" s="531" t="s">
        <v>6279</v>
      </c>
      <c r="G570" s="519" t="s">
        <v>6280</v>
      </c>
      <c r="H570" s="520" t="s">
        <v>5160</v>
      </c>
      <c r="I570" s="517" t="s">
        <v>6732</v>
      </c>
      <c r="J570" s="548" t="s">
        <v>4831</v>
      </c>
      <c r="K570" s="545"/>
      <c r="L570" s="517"/>
      <c r="M570" s="551"/>
      <c r="N570" s="531">
        <v>1</v>
      </c>
      <c r="O570" s="518">
        <v>1</v>
      </c>
      <c r="P570" s="532">
        <v>2500</v>
      </c>
    </row>
    <row r="571" spans="1:16" ht="61.5" customHeight="1" x14ac:dyDescent="0.2">
      <c r="A571" s="524" t="s">
        <v>4666</v>
      </c>
      <c r="B571" s="522" t="s">
        <v>817</v>
      </c>
      <c r="C571" s="517" t="s">
        <v>4667</v>
      </c>
      <c r="D571" s="519" t="s">
        <v>6281</v>
      </c>
      <c r="E571" s="542">
        <v>6435</v>
      </c>
      <c r="F571" s="531" t="s">
        <v>6282</v>
      </c>
      <c r="G571" s="519" t="s">
        <v>6283</v>
      </c>
      <c r="H571" s="520" t="s">
        <v>4685</v>
      </c>
      <c r="I571" s="517" t="s">
        <v>4686</v>
      </c>
      <c r="J571" s="548" t="s">
        <v>4672</v>
      </c>
      <c r="K571" s="545">
        <v>3</v>
      </c>
      <c r="L571" s="517">
        <v>6</v>
      </c>
      <c r="M571" s="551">
        <v>34000</v>
      </c>
      <c r="N571" s="531">
        <v>2</v>
      </c>
      <c r="O571" s="518">
        <v>4</v>
      </c>
      <c r="P571" s="532">
        <v>26065</v>
      </c>
    </row>
    <row r="572" spans="1:16" ht="61.5" customHeight="1" x14ac:dyDescent="0.2">
      <c r="A572" s="524" t="s">
        <v>4666</v>
      </c>
      <c r="B572" s="522" t="s">
        <v>817</v>
      </c>
      <c r="C572" s="517" t="s">
        <v>4667</v>
      </c>
      <c r="D572" s="627" t="s">
        <v>6837</v>
      </c>
      <c r="E572" s="542">
        <v>9000</v>
      </c>
      <c r="F572" s="531" t="s">
        <v>6284</v>
      </c>
      <c r="G572" s="519" t="s">
        <v>6285</v>
      </c>
      <c r="H572" s="520" t="s">
        <v>4787</v>
      </c>
      <c r="I572" s="517" t="s">
        <v>6740</v>
      </c>
      <c r="J572" s="548" t="s">
        <v>4672</v>
      </c>
      <c r="K572" s="545"/>
      <c r="L572" s="517"/>
      <c r="M572" s="551"/>
      <c r="N572" s="531">
        <v>2</v>
      </c>
      <c r="O572" s="518">
        <v>4</v>
      </c>
      <c r="P572" s="532">
        <v>36180</v>
      </c>
    </row>
    <row r="573" spans="1:16" ht="61.5" customHeight="1" x14ac:dyDescent="0.2">
      <c r="A573" s="524" t="s">
        <v>4666</v>
      </c>
      <c r="B573" s="522" t="s">
        <v>817</v>
      </c>
      <c r="C573" s="517" t="s">
        <v>4667</v>
      </c>
      <c r="D573" s="519" t="s">
        <v>6286</v>
      </c>
      <c r="E573" s="542">
        <v>3960</v>
      </c>
      <c r="F573" s="531" t="s">
        <v>6287</v>
      </c>
      <c r="G573" s="519" t="s">
        <v>6288</v>
      </c>
      <c r="H573" s="520" t="s">
        <v>4888</v>
      </c>
      <c r="I573" s="517" t="s">
        <v>6736</v>
      </c>
      <c r="J573" s="548" t="s">
        <v>4672</v>
      </c>
      <c r="K573" s="545"/>
      <c r="L573" s="517"/>
      <c r="M573" s="551"/>
      <c r="N573" s="531">
        <v>1</v>
      </c>
      <c r="O573" s="518">
        <v>1</v>
      </c>
      <c r="P573" s="532">
        <v>3960</v>
      </c>
    </row>
    <row r="574" spans="1:16" ht="61.5" customHeight="1" x14ac:dyDescent="0.2">
      <c r="A574" s="524" t="s">
        <v>4666</v>
      </c>
      <c r="B574" s="522" t="s">
        <v>817</v>
      </c>
      <c r="C574" s="517" t="s">
        <v>4667</v>
      </c>
      <c r="D574" s="519" t="s">
        <v>6289</v>
      </c>
      <c r="E574" s="542">
        <v>4080</v>
      </c>
      <c r="F574" s="531" t="s">
        <v>6290</v>
      </c>
      <c r="G574" s="519" t="s">
        <v>6291</v>
      </c>
      <c r="H574" s="520" t="s">
        <v>6730</v>
      </c>
      <c r="I574" s="517" t="s">
        <v>5667</v>
      </c>
      <c r="J574" s="548" t="s">
        <v>4672</v>
      </c>
      <c r="K574" s="545"/>
      <c r="L574" s="517"/>
      <c r="M574" s="551"/>
      <c r="N574" s="531">
        <v>1</v>
      </c>
      <c r="O574" s="518">
        <v>1</v>
      </c>
      <c r="P574" s="532">
        <v>4080</v>
      </c>
    </row>
    <row r="575" spans="1:16" ht="61.5" customHeight="1" x14ac:dyDescent="0.2">
      <c r="A575" s="524" t="s">
        <v>4666</v>
      </c>
      <c r="B575" s="522" t="s">
        <v>817</v>
      </c>
      <c r="C575" s="517" t="s">
        <v>4667</v>
      </c>
      <c r="D575" s="519" t="s">
        <v>6292</v>
      </c>
      <c r="E575" s="542">
        <v>3600</v>
      </c>
      <c r="F575" s="531" t="s">
        <v>6293</v>
      </c>
      <c r="G575" s="519" t="s">
        <v>6294</v>
      </c>
      <c r="H575" s="520" t="s">
        <v>6735</v>
      </c>
      <c r="I575" s="517" t="s">
        <v>6736</v>
      </c>
      <c r="J575" s="548" t="s">
        <v>4672</v>
      </c>
      <c r="K575" s="545"/>
      <c r="L575" s="517"/>
      <c r="M575" s="551"/>
      <c r="N575" s="531">
        <v>2</v>
      </c>
      <c r="O575" s="518">
        <v>3</v>
      </c>
      <c r="P575" s="532">
        <v>12000</v>
      </c>
    </row>
    <row r="576" spans="1:16" ht="61.5" customHeight="1" x14ac:dyDescent="0.2">
      <c r="A576" s="524" t="s">
        <v>4666</v>
      </c>
      <c r="B576" s="522" t="s">
        <v>817</v>
      </c>
      <c r="C576" s="517" t="s">
        <v>4667</v>
      </c>
      <c r="D576" s="519" t="s">
        <v>6295</v>
      </c>
      <c r="E576" s="542">
        <v>4455</v>
      </c>
      <c r="F576" s="531" t="s">
        <v>6296</v>
      </c>
      <c r="G576" s="519" t="s">
        <v>6297</v>
      </c>
      <c r="H576" s="520" t="s">
        <v>4685</v>
      </c>
      <c r="I576" s="517" t="s">
        <v>4686</v>
      </c>
      <c r="J576" s="548" t="s">
        <v>4672</v>
      </c>
      <c r="K576" s="545"/>
      <c r="L576" s="517"/>
      <c r="M576" s="551"/>
      <c r="N576" s="531">
        <v>1</v>
      </c>
      <c r="O576" s="518">
        <v>2</v>
      </c>
      <c r="P576" s="532">
        <v>8910</v>
      </c>
    </row>
    <row r="577" spans="1:16" ht="61.5" customHeight="1" x14ac:dyDescent="0.2">
      <c r="A577" s="524" t="s">
        <v>4666</v>
      </c>
      <c r="B577" s="522" t="s">
        <v>817</v>
      </c>
      <c r="C577" s="517" t="s">
        <v>4667</v>
      </c>
      <c r="D577" s="519" t="s">
        <v>6298</v>
      </c>
      <c r="E577" s="542">
        <v>5500</v>
      </c>
      <c r="F577" s="531" t="s">
        <v>6299</v>
      </c>
      <c r="G577" s="519" t="s">
        <v>6300</v>
      </c>
      <c r="H577" s="520" t="s">
        <v>4843</v>
      </c>
      <c r="I577" s="517" t="s">
        <v>6816</v>
      </c>
      <c r="J577" s="548" t="s">
        <v>4672</v>
      </c>
      <c r="K577" s="545"/>
      <c r="L577" s="517"/>
      <c r="M577" s="551"/>
      <c r="N577" s="531">
        <v>1</v>
      </c>
      <c r="O577" s="518">
        <v>1</v>
      </c>
      <c r="P577" s="532">
        <v>5500</v>
      </c>
    </row>
    <row r="578" spans="1:16" ht="61.5" customHeight="1" x14ac:dyDescent="0.2">
      <c r="A578" s="524" t="s">
        <v>4666</v>
      </c>
      <c r="B578" s="522" t="s">
        <v>817</v>
      </c>
      <c r="C578" s="517" t="s">
        <v>4667</v>
      </c>
      <c r="D578" s="519" t="s">
        <v>6301</v>
      </c>
      <c r="E578" s="542">
        <v>6435</v>
      </c>
      <c r="F578" s="531" t="s">
        <v>4133</v>
      </c>
      <c r="G578" s="519" t="s">
        <v>6302</v>
      </c>
      <c r="H578" s="520" t="s">
        <v>4690</v>
      </c>
      <c r="I578" s="517" t="s">
        <v>4690</v>
      </c>
      <c r="J578" s="548" t="s">
        <v>4672</v>
      </c>
      <c r="K578" s="545"/>
      <c r="L578" s="517"/>
      <c r="M578" s="551"/>
      <c r="N578" s="531">
        <v>1</v>
      </c>
      <c r="O578" s="518">
        <v>2</v>
      </c>
      <c r="P578" s="532">
        <v>12870</v>
      </c>
    </row>
    <row r="579" spans="1:16" ht="61.5" customHeight="1" x14ac:dyDescent="0.2">
      <c r="A579" s="524" t="s">
        <v>4666</v>
      </c>
      <c r="B579" s="522" t="s">
        <v>817</v>
      </c>
      <c r="C579" s="517" t="s">
        <v>4667</v>
      </c>
      <c r="D579" s="519" t="s">
        <v>6303</v>
      </c>
      <c r="E579" s="542">
        <v>5610</v>
      </c>
      <c r="F579" s="531" t="s">
        <v>6304</v>
      </c>
      <c r="G579" s="519" t="s">
        <v>6305</v>
      </c>
      <c r="H579" s="520" t="s">
        <v>6802</v>
      </c>
      <c r="I579" s="517" t="s">
        <v>6797</v>
      </c>
      <c r="J579" s="548" t="s">
        <v>4831</v>
      </c>
      <c r="K579" s="545">
        <v>1</v>
      </c>
      <c r="L579" s="517">
        <v>2</v>
      </c>
      <c r="M579" s="551">
        <v>11000</v>
      </c>
      <c r="N579" s="531">
        <v>1</v>
      </c>
      <c r="O579" s="518">
        <v>2</v>
      </c>
      <c r="P579" s="532">
        <v>10560</v>
      </c>
    </row>
    <row r="580" spans="1:16" ht="61.5" customHeight="1" x14ac:dyDescent="0.2">
      <c r="A580" s="524" t="s">
        <v>4666</v>
      </c>
      <c r="B580" s="522" t="s">
        <v>817</v>
      </c>
      <c r="C580" s="517" t="s">
        <v>4667</v>
      </c>
      <c r="D580" s="519" t="s">
        <v>6306</v>
      </c>
      <c r="E580" s="542">
        <v>6500</v>
      </c>
      <c r="F580" s="531" t="s">
        <v>6307</v>
      </c>
      <c r="G580" s="519" t="s">
        <v>6308</v>
      </c>
      <c r="H580" s="521" t="s">
        <v>4671</v>
      </c>
      <c r="I580" s="517" t="s">
        <v>4733</v>
      </c>
      <c r="J580" s="548" t="s">
        <v>4672</v>
      </c>
      <c r="K580" s="545"/>
      <c r="L580" s="517"/>
      <c r="M580" s="551"/>
      <c r="N580" s="531">
        <v>1</v>
      </c>
      <c r="O580" s="518">
        <v>1</v>
      </c>
      <c r="P580" s="532">
        <v>6500</v>
      </c>
    </row>
    <row r="581" spans="1:16" ht="61.5" customHeight="1" x14ac:dyDescent="0.2">
      <c r="A581" s="524" t="s">
        <v>4666</v>
      </c>
      <c r="B581" s="522" t="s">
        <v>817</v>
      </c>
      <c r="C581" s="517" t="s">
        <v>4667</v>
      </c>
      <c r="D581" s="519" t="s">
        <v>6309</v>
      </c>
      <c r="E581" s="542">
        <v>4000</v>
      </c>
      <c r="F581" s="531" t="s">
        <v>6310</v>
      </c>
      <c r="G581" s="519" t="s">
        <v>6311</v>
      </c>
      <c r="H581" s="520" t="s">
        <v>4888</v>
      </c>
      <c r="I581" s="517" t="s">
        <v>6736</v>
      </c>
      <c r="J581" s="548" t="s">
        <v>4672</v>
      </c>
      <c r="K581" s="545"/>
      <c r="L581" s="517"/>
      <c r="M581" s="551"/>
      <c r="N581" s="531">
        <v>1</v>
      </c>
      <c r="O581" s="518">
        <v>2</v>
      </c>
      <c r="P581" s="532">
        <v>8000</v>
      </c>
    </row>
    <row r="582" spans="1:16" ht="61.5" customHeight="1" x14ac:dyDescent="0.2">
      <c r="A582" s="524" t="s">
        <v>4666</v>
      </c>
      <c r="B582" s="522" t="s">
        <v>817</v>
      </c>
      <c r="C582" s="517" t="s">
        <v>4667</v>
      </c>
      <c r="D582" s="519" t="s">
        <v>6312</v>
      </c>
      <c r="E582" s="542">
        <v>5500</v>
      </c>
      <c r="F582" s="531" t="s">
        <v>6313</v>
      </c>
      <c r="G582" s="519" t="s">
        <v>6314</v>
      </c>
      <c r="H582" s="520" t="s">
        <v>5691</v>
      </c>
      <c r="I582" s="517" t="s">
        <v>6838</v>
      </c>
      <c r="J582" s="548" t="s">
        <v>4672</v>
      </c>
      <c r="K582" s="545"/>
      <c r="L582" s="517"/>
      <c r="M582" s="551"/>
      <c r="N582" s="531">
        <v>2</v>
      </c>
      <c r="O582" s="518">
        <v>7</v>
      </c>
      <c r="P582" s="532">
        <v>38500</v>
      </c>
    </row>
    <row r="583" spans="1:16" ht="61.5" customHeight="1" x14ac:dyDescent="0.2">
      <c r="A583" s="524" t="s">
        <v>4666</v>
      </c>
      <c r="B583" s="522" t="s">
        <v>817</v>
      </c>
      <c r="C583" s="517" t="s">
        <v>4667</v>
      </c>
      <c r="D583" s="519" t="s">
        <v>6315</v>
      </c>
      <c r="E583" s="542">
        <v>6750</v>
      </c>
      <c r="F583" s="531" t="s">
        <v>6316</v>
      </c>
      <c r="G583" s="519" t="s">
        <v>6317</v>
      </c>
      <c r="H583" s="520" t="s">
        <v>4685</v>
      </c>
      <c r="I583" s="517" t="s">
        <v>4686</v>
      </c>
      <c r="J583" s="548" t="s">
        <v>4672</v>
      </c>
      <c r="K583" s="545"/>
      <c r="L583" s="517"/>
      <c r="M583" s="551"/>
      <c r="N583" s="531">
        <v>1</v>
      </c>
      <c r="O583" s="518">
        <v>1</v>
      </c>
      <c r="P583" s="532">
        <v>6750</v>
      </c>
    </row>
    <row r="584" spans="1:16" ht="61.5" customHeight="1" x14ac:dyDescent="0.2">
      <c r="A584" s="524" t="s">
        <v>4666</v>
      </c>
      <c r="B584" s="522" t="s">
        <v>817</v>
      </c>
      <c r="C584" s="517" t="s">
        <v>4667</v>
      </c>
      <c r="D584" s="519" t="s">
        <v>6318</v>
      </c>
      <c r="E584" s="542">
        <v>9900</v>
      </c>
      <c r="F584" s="531" t="s">
        <v>6319</v>
      </c>
      <c r="G584" s="519" t="s">
        <v>6320</v>
      </c>
      <c r="H584" s="520" t="s">
        <v>6747</v>
      </c>
      <c r="I584" s="517" t="s">
        <v>6747</v>
      </c>
      <c r="J584" s="548" t="s">
        <v>4672</v>
      </c>
      <c r="K584" s="545"/>
      <c r="L584" s="517"/>
      <c r="M584" s="551"/>
      <c r="N584" s="531">
        <v>1</v>
      </c>
      <c r="O584" s="518">
        <v>2</v>
      </c>
      <c r="P584" s="532">
        <v>19800</v>
      </c>
    </row>
    <row r="585" spans="1:16" ht="61.5" customHeight="1" x14ac:dyDescent="0.2">
      <c r="A585" s="524" t="s">
        <v>4666</v>
      </c>
      <c r="B585" s="522" t="s">
        <v>817</v>
      </c>
      <c r="C585" s="517" t="s">
        <v>4667</v>
      </c>
      <c r="D585" s="519" t="s">
        <v>4937</v>
      </c>
      <c r="E585" s="542">
        <v>5850</v>
      </c>
      <c r="F585" s="531" t="s">
        <v>6321</v>
      </c>
      <c r="G585" s="519" t="s">
        <v>6322</v>
      </c>
      <c r="H585" s="520" t="s">
        <v>4690</v>
      </c>
      <c r="I585" s="517" t="s">
        <v>4690</v>
      </c>
      <c r="J585" s="548" t="s">
        <v>4672</v>
      </c>
      <c r="K585" s="545"/>
      <c r="L585" s="517"/>
      <c r="M585" s="551"/>
      <c r="N585" s="531">
        <v>1</v>
      </c>
      <c r="O585" s="518">
        <v>1</v>
      </c>
      <c r="P585" s="532">
        <v>5850</v>
      </c>
    </row>
    <row r="586" spans="1:16" ht="61.5" customHeight="1" x14ac:dyDescent="0.2">
      <c r="A586" s="524" t="s">
        <v>4666</v>
      </c>
      <c r="B586" s="522" t="s">
        <v>817</v>
      </c>
      <c r="C586" s="517" t="s">
        <v>4667</v>
      </c>
      <c r="D586" s="519" t="s">
        <v>6323</v>
      </c>
      <c r="E586" s="542">
        <v>4000</v>
      </c>
      <c r="F586" s="531" t="s">
        <v>6324</v>
      </c>
      <c r="G586" s="519" t="s">
        <v>6325</v>
      </c>
      <c r="H586" s="520" t="s">
        <v>6326</v>
      </c>
      <c r="I586" s="517" t="s">
        <v>6326</v>
      </c>
      <c r="J586" s="548" t="s">
        <v>4831</v>
      </c>
      <c r="K586" s="545">
        <v>5</v>
      </c>
      <c r="L586" s="517">
        <v>7</v>
      </c>
      <c r="M586" s="551">
        <v>28000</v>
      </c>
      <c r="N586" s="531">
        <v>3</v>
      </c>
      <c r="O586" s="518">
        <v>4</v>
      </c>
      <c r="P586" s="532">
        <v>16000</v>
      </c>
    </row>
    <row r="587" spans="1:16" ht="61.5" customHeight="1" x14ac:dyDescent="0.2">
      <c r="A587" s="524" t="s">
        <v>4666</v>
      </c>
      <c r="B587" s="522" t="s">
        <v>817</v>
      </c>
      <c r="C587" s="517" t="s">
        <v>4667</v>
      </c>
      <c r="D587" s="519" t="s">
        <v>6327</v>
      </c>
      <c r="E587" s="542">
        <v>6500</v>
      </c>
      <c r="F587" s="531" t="s">
        <v>6328</v>
      </c>
      <c r="G587" s="519" t="s">
        <v>6329</v>
      </c>
      <c r="H587" s="520" t="s">
        <v>4685</v>
      </c>
      <c r="I587" s="517" t="s">
        <v>4686</v>
      </c>
      <c r="J587" s="548" t="s">
        <v>4672</v>
      </c>
      <c r="K587" s="545"/>
      <c r="L587" s="517"/>
      <c r="M587" s="551"/>
      <c r="N587" s="531">
        <v>1</v>
      </c>
      <c r="O587" s="518">
        <v>1</v>
      </c>
      <c r="P587" s="532">
        <v>6500</v>
      </c>
    </row>
    <row r="588" spans="1:16" ht="61.5" customHeight="1" x14ac:dyDescent="0.2">
      <c r="A588" s="524" t="s">
        <v>4666</v>
      </c>
      <c r="B588" s="522" t="s">
        <v>817</v>
      </c>
      <c r="C588" s="517" t="s">
        <v>4667</v>
      </c>
      <c r="D588" s="519" t="s">
        <v>5018</v>
      </c>
      <c r="E588" s="542">
        <v>7500</v>
      </c>
      <c r="F588" s="531" t="s">
        <v>6330</v>
      </c>
      <c r="G588" s="519" t="s">
        <v>6331</v>
      </c>
      <c r="H588" s="520" t="s">
        <v>4685</v>
      </c>
      <c r="I588" s="517" t="s">
        <v>4686</v>
      </c>
      <c r="J588" s="548" t="s">
        <v>4672</v>
      </c>
      <c r="K588" s="545"/>
      <c r="L588" s="517"/>
      <c r="M588" s="551"/>
      <c r="N588" s="531">
        <v>2</v>
      </c>
      <c r="O588" s="518">
        <v>3</v>
      </c>
      <c r="P588" s="532">
        <v>22500</v>
      </c>
    </row>
    <row r="589" spans="1:16" ht="61.5" customHeight="1" x14ac:dyDescent="0.2">
      <c r="A589" s="524" t="s">
        <v>4666</v>
      </c>
      <c r="B589" s="522" t="s">
        <v>817</v>
      </c>
      <c r="C589" s="517" t="s">
        <v>4667</v>
      </c>
      <c r="D589" s="519" t="s">
        <v>6332</v>
      </c>
      <c r="E589" s="542">
        <v>6500</v>
      </c>
      <c r="F589" s="531" t="s">
        <v>6333</v>
      </c>
      <c r="G589" s="519" t="s">
        <v>6334</v>
      </c>
      <c r="H589" s="520" t="s">
        <v>4715</v>
      </c>
      <c r="I589" s="517" t="s">
        <v>4716</v>
      </c>
      <c r="J589" s="548" t="s">
        <v>4672</v>
      </c>
      <c r="K589" s="545"/>
      <c r="L589" s="517"/>
      <c r="M589" s="551"/>
      <c r="N589" s="531">
        <v>1</v>
      </c>
      <c r="O589" s="518">
        <v>2</v>
      </c>
      <c r="P589" s="532">
        <v>13000</v>
      </c>
    </row>
    <row r="590" spans="1:16" ht="61.5" customHeight="1" x14ac:dyDescent="0.2">
      <c r="A590" s="524" t="s">
        <v>4666</v>
      </c>
      <c r="B590" s="522" t="s">
        <v>817</v>
      </c>
      <c r="C590" s="517" t="s">
        <v>4667</v>
      </c>
      <c r="D590" s="519" t="s">
        <v>6335</v>
      </c>
      <c r="E590" s="542">
        <v>2600</v>
      </c>
      <c r="F590" s="531" t="s">
        <v>6336</v>
      </c>
      <c r="G590" s="519" t="s">
        <v>6337</v>
      </c>
      <c r="H590" s="521" t="s">
        <v>4671</v>
      </c>
      <c r="I590" s="517" t="s">
        <v>4733</v>
      </c>
      <c r="J590" s="548" t="s">
        <v>4672</v>
      </c>
      <c r="K590" s="545"/>
      <c r="L590" s="517"/>
      <c r="M590" s="551"/>
      <c r="N590" s="531">
        <v>2</v>
      </c>
      <c r="O590" s="518">
        <v>3</v>
      </c>
      <c r="P590" s="532">
        <v>7800</v>
      </c>
    </row>
    <row r="591" spans="1:16" ht="61.5" customHeight="1" x14ac:dyDescent="0.2">
      <c r="A591" s="524" t="s">
        <v>4666</v>
      </c>
      <c r="B591" s="522" t="s">
        <v>817</v>
      </c>
      <c r="C591" s="517" t="s">
        <v>4667</v>
      </c>
      <c r="D591" s="519" t="s">
        <v>6338</v>
      </c>
      <c r="E591" s="542">
        <v>4000</v>
      </c>
      <c r="F591" s="531" t="s">
        <v>6339</v>
      </c>
      <c r="G591" s="519" t="s">
        <v>6340</v>
      </c>
      <c r="H591" s="520" t="s">
        <v>4685</v>
      </c>
      <c r="I591" s="517" t="s">
        <v>4686</v>
      </c>
      <c r="J591" s="548" t="s">
        <v>4672</v>
      </c>
      <c r="K591" s="545">
        <v>3</v>
      </c>
      <c r="L591" s="517">
        <v>6</v>
      </c>
      <c r="M591" s="551">
        <v>22800</v>
      </c>
      <c r="N591" s="531">
        <v>1</v>
      </c>
      <c r="O591" s="518"/>
      <c r="P591" s="532"/>
    </row>
    <row r="592" spans="1:16" ht="61.5" customHeight="1" x14ac:dyDescent="0.2">
      <c r="A592" s="524" t="s">
        <v>4666</v>
      </c>
      <c r="B592" s="522" t="s">
        <v>817</v>
      </c>
      <c r="C592" s="517" t="s">
        <v>4667</v>
      </c>
      <c r="D592" s="519" t="s">
        <v>6341</v>
      </c>
      <c r="E592" s="542">
        <v>2500</v>
      </c>
      <c r="F592" s="531" t="s">
        <v>6342</v>
      </c>
      <c r="G592" s="519" t="s">
        <v>6343</v>
      </c>
      <c r="H592" s="520" t="s">
        <v>4755</v>
      </c>
      <c r="I592" s="517" t="s">
        <v>4756</v>
      </c>
      <c r="J592" s="548" t="s">
        <v>4672</v>
      </c>
      <c r="K592" s="545"/>
      <c r="L592" s="517"/>
      <c r="M592" s="551"/>
      <c r="N592" s="531">
        <v>1</v>
      </c>
      <c r="O592" s="518">
        <v>1</v>
      </c>
      <c r="P592" s="532">
        <v>2500</v>
      </c>
    </row>
    <row r="593" spans="1:16" ht="61.5" customHeight="1" x14ac:dyDescent="0.2">
      <c r="A593" s="524" t="s">
        <v>4666</v>
      </c>
      <c r="B593" s="522" t="s">
        <v>817</v>
      </c>
      <c r="C593" s="517" t="s">
        <v>4667</v>
      </c>
      <c r="D593" s="519" t="s">
        <v>6344</v>
      </c>
      <c r="E593" s="542">
        <v>7425</v>
      </c>
      <c r="F593" s="531" t="s">
        <v>4207</v>
      </c>
      <c r="G593" s="519" t="s">
        <v>6345</v>
      </c>
      <c r="H593" s="521" t="s">
        <v>4671</v>
      </c>
      <c r="I593" s="517" t="s">
        <v>4733</v>
      </c>
      <c r="J593" s="548" t="s">
        <v>4672</v>
      </c>
      <c r="K593" s="545"/>
      <c r="L593" s="517"/>
      <c r="M593" s="551"/>
      <c r="N593" s="531">
        <v>1</v>
      </c>
      <c r="O593" s="518">
        <v>2</v>
      </c>
      <c r="P593" s="532">
        <v>14850</v>
      </c>
    </row>
    <row r="594" spans="1:16" ht="61.5" customHeight="1" x14ac:dyDescent="0.2">
      <c r="A594" s="524" t="s">
        <v>4666</v>
      </c>
      <c r="B594" s="522" t="s">
        <v>817</v>
      </c>
      <c r="C594" s="517" t="s">
        <v>4667</v>
      </c>
      <c r="D594" s="519" t="s">
        <v>6346</v>
      </c>
      <c r="E594" s="542">
        <v>6750</v>
      </c>
      <c r="F594" s="531" t="s">
        <v>6347</v>
      </c>
      <c r="G594" s="519" t="s">
        <v>6348</v>
      </c>
      <c r="H594" s="520" t="s">
        <v>4690</v>
      </c>
      <c r="I594" s="517" t="s">
        <v>4690</v>
      </c>
      <c r="J594" s="548" t="s">
        <v>4672</v>
      </c>
      <c r="K594" s="545"/>
      <c r="L594" s="517"/>
      <c r="M594" s="551"/>
      <c r="N594" s="531">
        <v>1</v>
      </c>
      <c r="O594" s="518">
        <v>1</v>
      </c>
      <c r="P594" s="532">
        <v>6750</v>
      </c>
    </row>
    <row r="595" spans="1:16" ht="61.5" customHeight="1" x14ac:dyDescent="0.2">
      <c r="A595" s="524" t="s">
        <v>4666</v>
      </c>
      <c r="B595" s="522" t="s">
        <v>817</v>
      </c>
      <c r="C595" s="517" t="s">
        <v>4667</v>
      </c>
      <c r="D595" s="519" t="s">
        <v>6349</v>
      </c>
      <c r="E595" s="542">
        <v>5445</v>
      </c>
      <c r="F595" s="531" t="s">
        <v>6350</v>
      </c>
      <c r="G595" s="519" t="s">
        <v>6351</v>
      </c>
      <c r="H595" s="521" t="s">
        <v>4671</v>
      </c>
      <c r="I595" s="517" t="s">
        <v>4733</v>
      </c>
      <c r="J595" s="548" t="s">
        <v>4672</v>
      </c>
      <c r="K595" s="545"/>
      <c r="L595" s="517"/>
      <c r="M595" s="551"/>
      <c r="N595" s="531">
        <v>1</v>
      </c>
      <c r="O595" s="518">
        <v>1</v>
      </c>
      <c r="P595" s="532">
        <v>5445</v>
      </c>
    </row>
    <row r="596" spans="1:16" ht="61.5" customHeight="1" x14ac:dyDescent="0.2">
      <c r="A596" s="524" t="s">
        <v>4666</v>
      </c>
      <c r="B596" s="522" t="s">
        <v>817</v>
      </c>
      <c r="C596" s="517" t="s">
        <v>4667</v>
      </c>
      <c r="D596" s="519" t="s">
        <v>6352</v>
      </c>
      <c r="E596" s="542">
        <v>9500</v>
      </c>
      <c r="F596" s="531" t="s">
        <v>6353</v>
      </c>
      <c r="G596" s="519" t="s">
        <v>6354</v>
      </c>
      <c r="H596" s="520" t="s">
        <v>4690</v>
      </c>
      <c r="I596" s="517" t="s">
        <v>4690</v>
      </c>
      <c r="J596" s="548" t="s">
        <v>4672</v>
      </c>
      <c r="K596" s="545">
        <v>3</v>
      </c>
      <c r="L596" s="517">
        <v>6</v>
      </c>
      <c r="M596" s="551">
        <v>60000</v>
      </c>
      <c r="N596" s="531">
        <v>6</v>
      </c>
      <c r="O596" s="518">
        <v>6</v>
      </c>
      <c r="P596" s="532">
        <v>46166.66</v>
      </c>
    </row>
    <row r="597" spans="1:16" ht="61.5" customHeight="1" x14ac:dyDescent="0.2">
      <c r="A597" s="524" t="s">
        <v>4666</v>
      </c>
      <c r="B597" s="610" t="s">
        <v>817</v>
      </c>
      <c r="C597" s="517" t="s">
        <v>4667</v>
      </c>
      <c r="D597" s="519" t="s">
        <v>5406</v>
      </c>
      <c r="E597" s="542">
        <v>2800</v>
      </c>
      <c r="F597" s="531" t="s">
        <v>6355</v>
      </c>
      <c r="G597" s="519" t="s">
        <v>6356</v>
      </c>
      <c r="H597" s="520" t="s">
        <v>6741</v>
      </c>
      <c r="I597" s="517" t="s">
        <v>6741</v>
      </c>
      <c r="J597" s="548" t="s">
        <v>4831</v>
      </c>
      <c r="K597" s="545">
        <v>4</v>
      </c>
      <c r="L597" s="517">
        <v>12</v>
      </c>
      <c r="M597" s="551">
        <v>20000</v>
      </c>
      <c r="N597" s="531">
        <v>2</v>
      </c>
      <c r="O597" s="518">
        <v>8</v>
      </c>
      <c r="P597" s="532">
        <v>22400</v>
      </c>
    </row>
    <row r="598" spans="1:16" ht="61.5" customHeight="1" x14ac:dyDescent="0.2">
      <c r="A598" s="524" t="s">
        <v>4666</v>
      </c>
      <c r="B598" s="610" t="s">
        <v>817</v>
      </c>
      <c r="C598" s="517" t="s">
        <v>4667</v>
      </c>
      <c r="D598" s="519" t="s">
        <v>6798</v>
      </c>
      <c r="E598" s="542">
        <v>7650</v>
      </c>
      <c r="F598" s="531" t="s">
        <v>6357</v>
      </c>
      <c r="G598" s="519" t="s">
        <v>6358</v>
      </c>
      <c r="H598" s="520" t="s">
        <v>4685</v>
      </c>
      <c r="I598" s="517" t="s">
        <v>4686</v>
      </c>
      <c r="J598" s="548" t="s">
        <v>4672</v>
      </c>
      <c r="K598" s="545"/>
      <c r="L598" s="517"/>
      <c r="M598" s="551"/>
      <c r="N598" s="531">
        <v>1</v>
      </c>
      <c r="O598" s="518">
        <v>1</v>
      </c>
      <c r="P598" s="532">
        <v>7650</v>
      </c>
    </row>
    <row r="599" spans="1:16" ht="61.5" customHeight="1" x14ac:dyDescent="0.2">
      <c r="A599" s="524" t="s">
        <v>4666</v>
      </c>
      <c r="B599" s="610" t="s">
        <v>817</v>
      </c>
      <c r="C599" s="517" t="s">
        <v>4667</v>
      </c>
      <c r="D599" s="519" t="s">
        <v>4712</v>
      </c>
      <c r="E599" s="542">
        <v>8500</v>
      </c>
      <c r="F599" s="531" t="s">
        <v>6359</v>
      </c>
      <c r="G599" s="519" t="s">
        <v>6360</v>
      </c>
      <c r="H599" s="520" t="s">
        <v>4715</v>
      </c>
      <c r="I599" s="517" t="s">
        <v>4716</v>
      </c>
      <c r="J599" s="548" t="s">
        <v>4672</v>
      </c>
      <c r="K599" s="545"/>
      <c r="L599" s="517"/>
      <c r="M599" s="551"/>
      <c r="N599" s="531">
        <v>1</v>
      </c>
      <c r="O599" s="518">
        <v>4</v>
      </c>
      <c r="P599" s="532">
        <v>34000</v>
      </c>
    </row>
    <row r="600" spans="1:16" ht="61.5" customHeight="1" x14ac:dyDescent="0.2">
      <c r="A600" s="524" t="s">
        <v>4666</v>
      </c>
      <c r="B600" s="610" t="s">
        <v>817</v>
      </c>
      <c r="C600" s="517" t="s">
        <v>4667</v>
      </c>
      <c r="D600" s="519" t="s">
        <v>4712</v>
      </c>
      <c r="E600" s="542">
        <v>7500</v>
      </c>
      <c r="F600" s="531" t="s">
        <v>6361</v>
      </c>
      <c r="G600" s="519" t="s">
        <v>6362</v>
      </c>
      <c r="H600" s="520" t="s">
        <v>4715</v>
      </c>
      <c r="I600" s="517" t="s">
        <v>4716</v>
      </c>
      <c r="J600" s="548" t="s">
        <v>4672</v>
      </c>
      <c r="K600" s="545"/>
      <c r="L600" s="517"/>
      <c r="M600" s="551"/>
      <c r="N600" s="531">
        <v>1</v>
      </c>
      <c r="O600" s="518">
        <v>4</v>
      </c>
      <c r="P600" s="532">
        <v>30000</v>
      </c>
    </row>
    <row r="601" spans="1:16" ht="61.5" customHeight="1" x14ac:dyDescent="0.2">
      <c r="A601" s="524" t="s">
        <v>4666</v>
      </c>
      <c r="B601" s="610" t="s">
        <v>817</v>
      </c>
      <c r="C601" s="517" t="s">
        <v>4667</v>
      </c>
      <c r="D601" s="519" t="s">
        <v>6363</v>
      </c>
      <c r="E601" s="542">
        <v>5000</v>
      </c>
      <c r="F601" s="531" t="s">
        <v>6364</v>
      </c>
      <c r="G601" s="519" t="s">
        <v>6365</v>
      </c>
      <c r="H601" s="520" t="s">
        <v>4690</v>
      </c>
      <c r="I601" s="517" t="s">
        <v>4690</v>
      </c>
      <c r="J601" s="548" t="s">
        <v>4672</v>
      </c>
      <c r="K601" s="545"/>
      <c r="L601" s="517"/>
      <c r="M601" s="551"/>
      <c r="N601" s="531">
        <v>1</v>
      </c>
      <c r="O601" s="518">
        <v>3</v>
      </c>
      <c r="P601" s="532">
        <v>15000</v>
      </c>
    </row>
    <row r="602" spans="1:16" ht="61.5" customHeight="1" x14ac:dyDescent="0.2">
      <c r="A602" s="524" t="s">
        <v>4666</v>
      </c>
      <c r="B602" s="610" t="s">
        <v>817</v>
      </c>
      <c r="C602" s="517" t="s">
        <v>4667</v>
      </c>
      <c r="D602" s="519" t="s">
        <v>6799</v>
      </c>
      <c r="E602" s="542">
        <v>5500</v>
      </c>
      <c r="F602" s="531" t="s">
        <v>6366</v>
      </c>
      <c r="G602" s="519" t="s">
        <v>6367</v>
      </c>
      <c r="H602" s="520" t="s">
        <v>4685</v>
      </c>
      <c r="I602" s="517" t="s">
        <v>4686</v>
      </c>
      <c r="J602" s="548" t="s">
        <v>4672</v>
      </c>
      <c r="K602" s="545"/>
      <c r="L602" s="517"/>
      <c r="M602" s="551"/>
      <c r="N602" s="531">
        <v>1</v>
      </c>
      <c r="O602" s="518"/>
      <c r="P602" s="532"/>
    </row>
    <row r="603" spans="1:16" ht="61.5" customHeight="1" x14ac:dyDescent="0.2">
      <c r="A603" s="524" t="s">
        <v>4666</v>
      </c>
      <c r="B603" s="610" t="s">
        <v>817</v>
      </c>
      <c r="C603" s="517" t="s">
        <v>4667</v>
      </c>
      <c r="D603" s="519" t="s">
        <v>6800</v>
      </c>
      <c r="E603" s="542">
        <v>5000</v>
      </c>
      <c r="F603" s="531" t="s">
        <v>6368</v>
      </c>
      <c r="G603" s="519" t="s">
        <v>6801</v>
      </c>
      <c r="H603" s="520" t="s">
        <v>6731</v>
      </c>
      <c r="I603" s="517" t="s">
        <v>5631</v>
      </c>
      <c r="J603" s="548" t="s">
        <v>4831</v>
      </c>
      <c r="K603" s="545"/>
      <c r="L603" s="517"/>
      <c r="M603" s="551"/>
      <c r="N603" s="531">
        <v>1</v>
      </c>
      <c r="O603" s="518"/>
      <c r="P603" s="532"/>
    </row>
    <row r="604" spans="1:16" ht="61.5" customHeight="1" x14ac:dyDescent="0.2">
      <c r="A604" s="524" t="s">
        <v>4666</v>
      </c>
      <c r="B604" s="610" t="s">
        <v>6369</v>
      </c>
      <c r="C604" s="517" t="s">
        <v>4667</v>
      </c>
      <c r="D604" s="519" t="s">
        <v>6370</v>
      </c>
      <c r="E604" s="542">
        <v>2000</v>
      </c>
      <c r="F604" s="531" t="s">
        <v>6371</v>
      </c>
      <c r="G604" s="519" t="s">
        <v>6372</v>
      </c>
      <c r="H604" s="520" t="s">
        <v>5160</v>
      </c>
      <c r="I604" s="517" t="s">
        <v>6765</v>
      </c>
      <c r="J604" s="548" t="s">
        <v>4831</v>
      </c>
      <c r="K604" s="545">
        <v>1</v>
      </c>
      <c r="L604" s="517">
        <v>1</v>
      </c>
      <c r="M604" s="551">
        <v>1500</v>
      </c>
      <c r="N604" s="531">
        <v>1</v>
      </c>
      <c r="O604" s="518">
        <v>10</v>
      </c>
      <c r="P604" s="532">
        <v>16000</v>
      </c>
    </row>
    <row r="605" spans="1:16" ht="61.5" customHeight="1" x14ac:dyDescent="0.2">
      <c r="A605" s="524" t="s">
        <v>4666</v>
      </c>
      <c r="B605" s="610" t="s">
        <v>6369</v>
      </c>
      <c r="C605" s="517" t="s">
        <v>4667</v>
      </c>
      <c r="D605" s="519" t="s">
        <v>4682</v>
      </c>
      <c r="E605" s="542">
        <v>6000</v>
      </c>
      <c r="F605" s="531" t="s">
        <v>4683</v>
      </c>
      <c r="G605" s="519" t="s">
        <v>4684</v>
      </c>
      <c r="H605" s="520" t="s">
        <v>4685</v>
      </c>
      <c r="I605" s="517" t="s">
        <v>4686</v>
      </c>
      <c r="J605" s="548" t="s">
        <v>4672</v>
      </c>
      <c r="K605" s="545"/>
      <c r="L605" s="517"/>
      <c r="M605" s="551"/>
      <c r="N605" s="531">
        <v>2</v>
      </c>
      <c r="O605" s="518">
        <v>6</v>
      </c>
      <c r="P605" s="532">
        <v>18000</v>
      </c>
    </row>
    <row r="606" spans="1:16" ht="61.5" customHeight="1" x14ac:dyDescent="0.2">
      <c r="A606" s="524" t="s">
        <v>4666</v>
      </c>
      <c r="B606" s="610" t="s">
        <v>6369</v>
      </c>
      <c r="C606" s="517" t="s">
        <v>4667</v>
      </c>
      <c r="D606" s="519" t="s">
        <v>6373</v>
      </c>
      <c r="E606" s="542">
        <v>3000</v>
      </c>
      <c r="F606" s="531" t="s">
        <v>6374</v>
      </c>
      <c r="G606" s="519" t="s">
        <v>6375</v>
      </c>
      <c r="H606" s="520" t="s">
        <v>4685</v>
      </c>
      <c r="I606" s="517" t="s">
        <v>6743</v>
      </c>
      <c r="J606" s="548" t="s">
        <v>4831</v>
      </c>
      <c r="K606" s="545">
        <v>5</v>
      </c>
      <c r="L606" s="517">
        <v>16</v>
      </c>
      <c r="M606" s="551">
        <v>24000</v>
      </c>
      <c r="N606" s="531">
        <v>1</v>
      </c>
      <c r="O606" s="518">
        <v>8</v>
      </c>
      <c r="P606" s="532">
        <v>24000</v>
      </c>
    </row>
    <row r="607" spans="1:16" ht="61.5" customHeight="1" x14ac:dyDescent="0.2">
      <c r="A607" s="524" t="s">
        <v>4666</v>
      </c>
      <c r="B607" s="610" t="s">
        <v>6369</v>
      </c>
      <c r="C607" s="517" t="s">
        <v>4667</v>
      </c>
      <c r="D607" s="519" t="s">
        <v>4847</v>
      </c>
      <c r="E607" s="542">
        <v>2500</v>
      </c>
      <c r="F607" s="531" t="s">
        <v>6376</v>
      </c>
      <c r="G607" s="519" t="s">
        <v>6377</v>
      </c>
      <c r="H607" s="520" t="s">
        <v>5093</v>
      </c>
      <c r="I607" s="517" t="s">
        <v>5093</v>
      </c>
      <c r="J607" s="548" t="s">
        <v>4831</v>
      </c>
      <c r="K607" s="545"/>
      <c r="L607" s="517"/>
      <c r="M607" s="551"/>
      <c r="N607" s="531">
        <v>2</v>
      </c>
      <c r="O607" s="518">
        <v>10</v>
      </c>
      <c r="P607" s="532">
        <v>17500</v>
      </c>
    </row>
    <row r="608" spans="1:16" ht="61.5" customHeight="1" x14ac:dyDescent="0.2">
      <c r="A608" s="524" t="s">
        <v>4666</v>
      </c>
      <c r="B608" s="610" t="s">
        <v>6369</v>
      </c>
      <c r="C608" s="517" t="s">
        <v>4667</v>
      </c>
      <c r="D608" s="519" t="s">
        <v>6378</v>
      </c>
      <c r="E608" s="542">
        <v>2667</v>
      </c>
      <c r="F608" s="531" t="s">
        <v>6379</v>
      </c>
      <c r="G608" s="519" t="s">
        <v>6380</v>
      </c>
      <c r="H608" s="520" t="s">
        <v>6802</v>
      </c>
      <c r="I608" s="517" t="s">
        <v>6803</v>
      </c>
      <c r="J608" s="548" t="s">
        <v>4831</v>
      </c>
      <c r="K608" s="545">
        <v>3</v>
      </c>
      <c r="L608" s="517">
        <v>5</v>
      </c>
      <c r="M608" s="551">
        <v>20000</v>
      </c>
      <c r="N608" s="531">
        <v>1</v>
      </c>
      <c r="O608" s="518">
        <v>1</v>
      </c>
      <c r="P608" s="532">
        <v>2667</v>
      </c>
    </row>
    <row r="609" spans="1:16" ht="61.5" customHeight="1" x14ac:dyDescent="0.2">
      <c r="A609" s="524" t="s">
        <v>4666</v>
      </c>
      <c r="B609" s="610" t="s">
        <v>6369</v>
      </c>
      <c r="C609" s="517" t="s">
        <v>4667</v>
      </c>
      <c r="D609" s="519" t="s">
        <v>4746</v>
      </c>
      <c r="E609" s="542">
        <v>3744</v>
      </c>
      <c r="F609" s="531" t="s">
        <v>4747</v>
      </c>
      <c r="G609" s="519" t="s">
        <v>4748</v>
      </c>
      <c r="H609" s="521" t="s">
        <v>4671</v>
      </c>
      <c r="I609" s="517" t="s">
        <v>4733</v>
      </c>
      <c r="J609" s="548" t="s">
        <v>4672</v>
      </c>
      <c r="K609" s="545"/>
      <c r="L609" s="517"/>
      <c r="M609" s="551"/>
      <c r="N609" s="531">
        <v>1</v>
      </c>
      <c r="O609" s="518">
        <v>3</v>
      </c>
      <c r="P609" s="532">
        <v>27000</v>
      </c>
    </row>
    <row r="610" spans="1:16" ht="61.5" customHeight="1" x14ac:dyDescent="0.2">
      <c r="A610" s="524" t="s">
        <v>4666</v>
      </c>
      <c r="B610" s="610" t="s">
        <v>6369</v>
      </c>
      <c r="C610" s="517" t="s">
        <v>4667</v>
      </c>
      <c r="D610" s="519" t="s">
        <v>4847</v>
      </c>
      <c r="E610" s="542">
        <v>2500</v>
      </c>
      <c r="F610" s="531" t="s">
        <v>6381</v>
      </c>
      <c r="G610" s="519" t="s">
        <v>6382</v>
      </c>
      <c r="H610" s="520" t="s">
        <v>5039</v>
      </c>
      <c r="I610" s="517" t="s">
        <v>6732</v>
      </c>
      <c r="J610" s="548" t="s">
        <v>4672</v>
      </c>
      <c r="K610" s="545">
        <v>2</v>
      </c>
      <c r="L610" s="517">
        <v>7</v>
      </c>
      <c r="M610" s="551">
        <v>17500</v>
      </c>
      <c r="N610" s="531">
        <v>2</v>
      </c>
      <c r="O610" s="518">
        <v>10</v>
      </c>
      <c r="P610" s="532">
        <v>17500</v>
      </c>
    </row>
    <row r="611" spans="1:16" ht="61.5" customHeight="1" x14ac:dyDescent="0.2">
      <c r="A611" s="524" t="s">
        <v>4666</v>
      </c>
      <c r="B611" s="610" t="s">
        <v>6369</v>
      </c>
      <c r="C611" s="517" t="s">
        <v>4667</v>
      </c>
      <c r="D611" s="519" t="s">
        <v>6383</v>
      </c>
      <c r="E611" s="542">
        <v>2500</v>
      </c>
      <c r="F611" s="531" t="s">
        <v>6384</v>
      </c>
      <c r="G611" s="519" t="s">
        <v>6385</v>
      </c>
      <c r="H611" s="520" t="s">
        <v>5039</v>
      </c>
      <c r="I611" s="517" t="s">
        <v>6732</v>
      </c>
      <c r="J611" s="548" t="s">
        <v>4672</v>
      </c>
      <c r="K611" s="545"/>
      <c r="L611" s="517"/>
      <c r="M611" s="551"/>
      <c r="N611" s="531">
        <v>1</v>
      </c>
      <c r="O611" s="518">
        <v>8</v>
      </c>
      <c r="P611" s="532">
        <v>20000</v>
      </c>
    </row>
    <row r="612" spans="1:16" ht="61.5" customHeight="1" x14ac:dyDescent="0.2">
      <c r="A612" s="524" t="s">
        <v>4666</v>
      </c>
      <c r="B612" s="610" t="s">
        <v>6369</v>
      </c>
      <c r="C612" s="517" t="s">
        <v>4667</v>
      </c>
      <c r="D612" s="519" t="s">
        <v>4837</v>
      </c>
      <c r="E612" s="542">
        <v>4500</v>
      </c>
      <c r="F612" s="531" t="s">
        <v>4838</v>
      </c>
      <c r="G612" s="519" t="s">
        <v>4839</v>
      </c>
      <c r="H612" s="521" t="s">
        <v>4671</v>
      </c>
      <c r="I612" s="517" t="s">
        <v>4733</v>
      </c>
      <c r="J612" s="548" t="s">
        <v>4672</v>
      </c>
      <c r="K612" s="545"/>
      <c r="L612" s="517"/>
      <c r="M612" s="551"/>
      <c r="N612" s="531">
        <v>2</v>
      </c>
      <c r="O612" s="518">
        <v>6</v>
      </c>
      <c r="P612" s="532">
        <v>13500</v>
      </c>
    </row>
    <row r="613" spans="1:16" ht="61.5" customHeight="1" x14ac:dyDescent="0.2">
      <c r="A613" s="524" t="s">
        <v>4666</v>
      </c>
      <c r="B613" s="610" t="s">
        <v>6369</v>
      </c>
      <c r="C613" s="517" t="s">
        <v>4667</v>
      </c>
      <c r="D613" s="519" t="s">
        <v>6386</v>
      </c>
      <c r="E613" s="542">
        <v>2000</v>
      </c>
      <c r="F613" s="531" t="s">
        <v>6387</v>
      </c>
      <c r="G613" s="519" t="s">
        <v>6388</v>
      </c>
      <c r="H613" s="520" t="s">
        <v>6765</v>
      </c>
      <c r="I613" s="520" t="s">
        <v>6765</v>
      </c>
      <c r="J613" s="548" t="s">
        <v>4831</v>
      </c>
      <c r="K613" s="545"/>
      <c r="L613" s="517"/>
      <c r="M613" s="551"/>
      <c r="N613" s="531">
        <v>1</v>
      </c>
      <c r="O613" s="518">
        <v>8</v>
      </c>
      <c r="P613" s="532">
        <v>16000</v>
      </c>
    </row>
    <row r="614" spans="1:16" ht="61.5" customHeight="1" x14ac:dyDescent="0.2">
      <c r="A614" s="524" t="s">
        <v>4666</v>
      </c>
      <c r="B614" s="610" t="s">
        <v>6369</v>
      </c>
      <c r="C614" s="517" t="s">
        <v>4667</v>
      </c>
      <c r="D614" s="519" t="s">
        <v>4882</v>
      </c>
      <c r="E614" s="542">
        <v>2000</v>
      </c>
      <c r="F614" s="531" t="s">
        <v>4883</v>
      </c>
      <c r="G614" s="519" t="s">
        <v>4884</v>
      </c>
      <c r="H614" s="520" t="s">
        <v>4685</v>
      </c>
      <c r="I614" s="517" t="s">
        <v>6743</v>
      </c>
      <c r="J614" s="548" t="s">
        <v>4831</v>
      </c>
      <c r="K614" s="545">
        <v>1</v>
      </c>
      <c r="L614" s="517">
        <v>1</v>
      </c>
      <c r="M614" s="551">
        <v>1500</v>
      </c>
      <c r="N614" s="531">
        <v>1</v>
      </c>
      <c r="O614" s="518">
        <v>1</v>
      </c>
      <c r="P614" s="532">
        <v>2000</v>
      </c>
    </row>
    <row r="615" spans="1:16" ht="61.5" customHeight="1" x14ac:dyDescent="0.2">
      <c r="A615" s="524" t="s">
        <v>4666</v>
      </c>
      <c r="B615" s="610" t="s">
        <v>6369</v>
      </c>
      <c r="C615" s="517" t="s">
        <v>4667</v>
      </c>
      <c r="D615" s="519" t="s">
        <v>4918</v>
      </c>
      <c r="E615" s="542">
        <v>3360</v>
      </c>
      <c r="F615" s="531" t="s">
        <v>4919</v>
      </c>
      <c r="G615" s="519" t="s">
        <v>4920</v>
      </c>
      <c r="H615" s="521" t="s">
        <v>4671</v>
      </c>
      <c r="I615" s="517" t="s">
        <v>6743</v>
      </c>
      <c r="J615" s="548" t="s">
        <v>4831</v>
      </c>
      <c r="K615" s="545">
        <v>4</v>
      </c>
      <c r="L615" s="517">
        <v>10</v>
      </c>
      <c r="M615" s="551">
        <v>20300</v>
      </c>
      <c r="N615" s="531">
        <v>1</v>
      </c>
      <c r="O615" s="518">
        <v>6</v>
      </c>
      <c r="P615" s="532">
        <v>21000</v>
      </c>
    </row>
    <row r="616" spans="1:16" ht="61.5" customHeight="1" x14ac:dyDescent="0.2">
      <c r="A616" s="524" t="s">
        <v>4666</v>
      </c>
      <c r="B616" s="610" t="s">
        <v>6369</v>
      </c>
      <c r="C616" s="517" t="s">
        <v>4667</v>
      </c>
      <c r="D616" s="519" t="s">
        <v>6389</v>
      </c>
      <c r="E616" s="542">
        <v>3500</v>
      </c>
      <c r="F616" s="531" t="s">
        <v>6390</v>
      </c>
      <c r="G616" s="519" t="s">
        <v>6391</v>
      </c>
      <c r="H616" s="520" t="s">
        <v>6741</v>
      </c>
      <c r="I616" s="517" t="s">
        <v>6741</v>
      </c>
      <c r="J616" s="548" t="s">
        <v>4831</v>
      </c>
      <c r="K616" s="545">
        <v>2</v>
      </c>
      <c r="L616" s="517">
        <v>3</v>
      </c>
      <c r="M616" s="551">
        <v>10500</v>
      </c>
      <c r="N616" s="531">
        <v>1</v>
      </c>
      <c r="O616" s="518">
        <v>8</v>
      </c>
      <c r="P616" s="532">
        <v>28000</v>
      </c>
    </row>
    <row r="617" spans="1:16" ht="61.5" customHeight="1" x14ac:dyDescent="0.2">
      <c r="A617" s="524" t="s">
        <v>4666</v>
      </c>
      <c r="B617" s="610" t="s">
        <v>6369</v>
      </c>
      <c r="C617" s="517" t="s">
        <v>4667</v>
      </c>
      <c r="D617" s="519" t="s">
        <v>6392</v>
      </c>
      <c r="E617" s="542">
        <v>2000</v>
      </c>
      <c r="F617" s="531" t="s">
        <v>6393</v>
      </c>
      <c r="G617" s="519" t="s">
        <v>6394</v>
      </c>
      <c r="H617" s="520" t="s">
        <v>5160</v>
      </c>
      <c r="I617" s="517" t="s">
        <v>6765</v>
      </c>
      <c r="J617" s="548" t="s">
        <v>4831</v>
      </c>
      <c r="K617" s="545"/>
      <c r="L617" s="517"/>
      <c r="M617" s="551"/>
      <c r="N617" s="531">
        <v>1</v>
      </c>
      <c r="O617" s="518">
        <v>8</v>
      </c>
      <c r="P617" s="532">
        <v>16000</v>
      </c>
    </row>
    <row r="618" spans="1:16" ht="61.5" customHeight="1" x14ac:dyDescent="0.2">
      <c r="A618" s="524" t="s">
        <v>4666</v>
      </c>
      <c r="B618" s="610" t="s">
        <v>6369</v>
      </c>
      <c r="C618" s="517" t="s">
        <v>4667</v>
      </c>
      <c r="D618" s="519" t="s">
        <v>4966</v>
      </c>
      <c r="E618" s="542">
        <v>3017.86</v>
      </c>
      <c r="F618" s="531" t="s">
        <v>4967</v>
      </c>
      <c r="G618" s="519" t="s">
        <v>4968</v>
      </c>
      <c r="H618" s="520" t="s">
        <v>6731</v>
      </c>
      <c r="I618" s="517" t="s">
        <v>5241</v>
      </c>
      <c r="J618" s="548" t="s">
        <v>4672</v>
      </c>
      <c r="K618" s="545"/>
      <c r="L618" s="517"/>
      <c r="M618" s="551"/>
      <c r="N618" s="531">
        <v>1</v>
      </c>
      <c r="O618" s="518">
        <v>2</v>
      </c>
      <c r="P618" s="532">
        <v>13000</v>
      </c>
    </row>
    <row r="619" spans="1:16" ht="61.5" customHeight="1" x14ac:dyDescent="0.2">
      <c r="A619" s="524" t="s">
        <v>4666</v>
      </c>
      <c r="B619" s="610" t="s">
        <v>6369</v>
      </c>
      <c r="C619" s="517" t="s">
        <v>4667</v>
      </c>
      <c r="D619" s="519" t="s">
        <v>4847</v>
      </c>
      <c r="E619" s="542">
        <v>2499</v>
      </c>
      <c r="F619" s="531" t="s">
        <v>6395</v>
      </c>
      <c r="G619" s="519" t="s">
        <v>6396</v>
      </c>
      <c r="H619" s="520" t="s">
        <v>5093</v>
      </c>
      <c r="I619" s="517" t="s">
        <v>5093</v>
      </c>
      <c r="J619" s="548" t="s">
        <v>4831</v>
      </c>
      <c r="K619" s="545"/>
      <c r="L619" s="517"/>
      <c r="M619" s="551"/>
      <c r="N619" s="531">
        <v>2</v>
      </c>
      <c r="O619" s="518">
        <v>10</v>
      </c>
      <c r="P619" s="532">
        <v>17498.25</v>
      </c>
    </row>
    <row r="620" spans="1:16" ht="61.5" customHeight="1" x14ac:dyDescent="0.2">
      <c r="A620" s="524" t="s">
        <v>4666</v>
      </c>
      <c r="B620" s="610" t="s">
        <v>6369</v>
      </c>
      <c r="C620" s="517" t="s">
        <v>4667</v>
      </c>
      <c r="D620" s="519" t="s">
        <v>4978</v>
      </c>
      <c r="E620" s="542">
        <v>5000</v>
      </c>
      <c r="F620" s="531" t="s">
        <v>4979</v>
      </c>
      <c r="G620" s="519" t="s">
        <v>4980</v>
      </c>
      <c r="H620" s="520" t="s">
        <v>4888</v>
      </c>
      <c r="I620" s="517" t="s">
        <v>6736</v>
      </c>
      <c r="J620" s="548" t="s">
        <v>4672</v>
      </c>
      <c r="K620" s="545"/>
      <c r="L620" s="517"/>
      <c r="M620" s="551"/>
      <c r="N620" s="531">
        <v>1</v>
      </c>
      <c r="O620" s="518">
        <v>3</v>
      </c>
      <c r="P620" s="532">
        <v>15000</v>
      </c>
    </row>
    <row r="621" spans="1:16" ht="61.5" customHeight="1" x14ac:dyDescent="0.2">
      <c r="A621" s="524" t="s">
        <v>4666</v>
      </c>
      <c r="B621" s="610" t="s">
        <v>6369</v>
      </c>
      <c r="C621" s="517" t="s">
        <v>4667</v>
      </c>
      <c r="D621" s="519" t="s">
        <v>4987</v>
      </c>
      <c r="E621" s="542">
        <v>4500</v>
      </c>
      <c r="F621" s="531" t="s">
        <v>4988</v>
      </c>
      <c r="G621" s="519" t="s">
        <v>4989</v>
      </c>
      <c r="H621" s="520" t="s">
        <v>4685</v>
      </c>
      <c r="I621" s="517" t="s">
        <v>4686</v>
      </c>
      <c r="J621" s="548" t="s">
        <v>4672</v>
      </c>
      <c r="K621" s="545"/>
      <c r="L621" s="517"/>
      <c r="M621" s="551"/>
      <c r="N621" s="531">
        <v>2</v>
      </c>
      <c r="O621" s="518">
        <v>6</v>
      </c>
      <c r="P621" s="532">
        <v>13500</v>
      </c>
    </row>
    <row r="622" spans="1:16" ht="61.5" customHeight="1" x14ac:dyDescent="0.2">
      <c r="A622" s="524" t="s">
        <v>4666</v>
      </c>
      <c r="B622" s="610" t="s">
        <v>6369</v>
      </c>
      <c r="C622" s="517" t="s">
        <v>4667</v>
      </c>
      <c r="D622" s="519" t="s">
        <v>4998</v>
      </c>
      <c r="E622" s="542">
        <v>3500</v>
      </c>
      <c r="F622" s="531" t="s">
        <v>4999</v>
      </c>
      <c r="G622" s="519" t="s">
        <v>5000</v>
      </c>
      <c r="H622" s="520" t="s">
        <v>5160</v>
      </c>
      <c r="I622" s="517" t="s">
        <v>5631</v>
      </c>
      <c r="J622" s="548" t="s">
        <v>4831</v>
      </c>
      <c r="K622" s="545"/>
      <c r="L622" s="517"/>
      <c r="M622" s="551"/>
      <c r="N622" s="531">
        <v>2</v>
      </c>
      <c r="O622" s="518">
        <v>8</v>
      </c>
      <c r="P622" s="532">
        <v>17500</v>
      </c>
    </row>
    <row r="623" spans="1:16" ht="61.5" customHeight="1" x14ac:dyDescent="0.2">
      <c r="A623" s="524" t="s">
        <v>4666</v>
      </c>
      <c r="B623" s="610" t="s">
        <v>6369</v>
      </c>
      <c r="C623" s="517" t="s">
        <v>4667</v>
      </c>
      <c r="D623" s="519" t="s">
        <v>5027</v>
      </c>
      <c r="E623" s="542">
        <v>8500</v>
      </c>
      <c r="F623" s="531" t="s">
        <v>5028</v>
      </c>
      <c r="G623" s="519" t="s">
        <v>5029</v>
      </c>
      <c r="H623" s="520" t="s">
        <v>4685</v>
      </c>
      <c r="I623" s="517" t="s">
        <v>4686</v>
      </c>
      <c r="J623" s="548" t="s">
        <v>4672</v>
      </c>
      <c r="K623" s="545">
        <v>4</v>
      </c>
      <c r="L623" s="517">
        <v>11</v>
      </c>
      <c r="M623" s="551">
        <v>68000</v>
      </c>
      <c r="N623" s="531">
        <v>1</v>
      </c>
      <c r="O623" s="518">
        <v>4</v>
      </c>
      <c r="P623" s="532">
        <v>34000</v>
      </c>
    </row>
    <row r="624" spans="1:16" ht="61.5" customHeight="1" x14ac:dyDescent="0.2">
      <c r="A624" s="524" t="s">
        <v>4666</v>
      </c>
      <c r="B624" s="610" t="s">
        <v>6369</v>
      </c>
      <c r="C624" s="517" t="s">
        <v>4667</v>
      </c>
      <c r="D624" s="519" t="s">
        <v>6397</v>
      </c>
      <c r="E624" s="542">
        <v>5000</v>
      </c>
      <c r="F624" s="531" t="s">
        <v>6398</v>
      </c>
      <c r="G624" s="519" t="s">
        <v>6399</v>
      </c>
      <c r="H624" s="520" t="s">
        <v>6730</v>
      </c>
      <c r="I624" s="517" t="s">
        <v>5667</v>
      </c>
      <c r="J624" s="548" t="s">
        <v>4672</v>
      </c>
      <c r="K624" s="545"/>
      <c r="L624" s="517"/>
      <c r="M624" s="551"/>
      <c r="N624" s="531">
        <v>2</v>
      </c>
      <c r="O624" s="518">
        <v>3</v>
      </c>
      <c r="P624" s="532">
        <v>15000</v>
      </c>
    </row>
    <row r="625" spans="1:16" ht="61.5" customHeight="1" x14ac:dyDescent="0.2">
      <c r="A625" s="524" t="s">
        <v>4666</v>
      </c>
      <c r="B625" s="610" t="s">
        <v>6369</v>
      </c>
      <c r="C625" s="517" t="s">
        <v>4667</v>
      </c>
      <c r="D625" s="519" t="s">
        <v>5082</v>
      </c>
      <c r="E625" s="542">
        <v>5500</v>
      </c>
      <c r="F625" s="531" t="s">
        <v>5083</v>
      </c>
      <c r="G625" s="519" t="s">
        <v>5084</v>
      </c>
      <c r="H625" s="521" t="s">
        <v>4671</v>
      </c>
      <c r="I625" s="517" t="s">
        <v>4733</v>
      </c>
      <c r="J625" s="548" t="s">
        <v>4672</v>
      </c>
      <c r="K625" s="545">
        <v>4</v>
      </c>
      <c r="L625" s="517">
        <v>10</v>
      </c>
      <c r="M625" s="551">
        <v>38500</v>
      </c>
      <c r="N625" s="531">
        <v>2</v>
      </c>
      <c r="O625" s="518">
        <v>1</v>
      </c>
      <c r="P625" s="532">
        <v>3473.68</v>
      </c>
    </row>
    <row r="626" spans="1:16" ht="61.5" customHeight="1" x14ac:dyDescent="0.2">
      <c r="A626" s="524" t="s">
        <v>4666</v>
      </c>
      <c r="B626" s="610" t="s">
        <v>6369</v>
      </c>
      <c r="C626" s="517" t="s">
        <v>4667</v>
      </c>
      <c r="D626" s="519" t="s">
        <v>6400</v>
      </c>
      <c r="E626" s="542">
        <v>2500</v>
      </c>
      <c r="F626" s="531" t="s">
        <v>6401</v>
      </c>
      <c r="G626" s="519" t="s">
        <v>6402</v>
      </c>
      <c r="H626" s="520" t="s">
        <v>5093</v>
      </c>
      <c r="I626" s="520" t="s">
        <v>5093</v>
      </c>
      <c r="J626" s="548" t="s">
        <v>4831</v>
      </c>
      <c r="K626" s="545"/>
      <c r="L626" s="517"/>
      <c r="M626" s="551"/>
      <c r="N626" s="531">
        <v>2</v>
      </c>
      <c r="O626" s="518">
        <v>10</v>
      </c>
      <c r="P626" s="532">
        <v>17500</v>
      </c>
    </row>
    <row r="627" spans="1:16" ht="61.5" customHeight="1" x14ac:dyDescent="0.2">
      <c r="A627" s="524" t="s">
        <v>4666</v>
      </c>
      <c r="B627" s="610" t="s">
        <v>6369</v>
      </c>
      <c r="C627" s="517" t="s">
        <v>4667</v>
      </c>
      <c r="D627" s="519" t="s">
        <v>6403</v>
      </c>
      <c r="E627" s="542">
        <v>3360</v>
      </c>
      <c r="F627" s="531" t="s">
        <v>6404</v>
      </c>
      <c r="G627" s="519" t="s">
        <v>6405</v>
      </c>
      <c r="H627" s="521" t="s">
        <v>4671</v>
      </c>
      <c r="I627" s="517" t="s">
        <v>5631</v>
      </c>
      <c r="J627" s="548" t="s">
        <v>4831</v>
      </c>
      <c r="K627" s="545"/>
      <c r="L627" s="517"/>
      <c r="M627" s="551"/>
      <c r="N627" s="531">
        <v>2</v>
      </c>
      <c r="O627" s="518">
        <v>8</v>
      </c>
      <c r="P627" s="532">
        <v>27720</v>
      </c>
    </row>
    <row r="628" spans="1:16" ht="61.5" customHeight="1" x14ac:dyDescent="0.2">
      <c r="A628" s="524" t="s">
        <v>4666</v>
      </c>
      <c r="B628" s="610" t="s">
        <v>6369</v>
      </c>
      <c r="C628" s="517" t="s">
        <v>4667</v>
      </c>
      <c r="D628" s="519" t="s">
        <v>6392</v>
      </c>
      <c r="E628" s="542">
        <v>15000</v>
      </c>
      <c r="F628" s="531" t="s">
        <v>6406</v>
      </c>
      <c r="G628" s="519" t="s">
        <v>6407</v>
      </c>
      <c r="H628" s="520" t="s">
        <v>6751</v>
      </c>
      <c r="I628" s="517" t="s">
        <v>6821</v>
      </c>
      <c r="J628" s="548" t="s">
        <v>4831</v>
      </c>
      <c r="K628" s="545"/>
      <c r="L628" s="517"/>
      <c r="M628" s="551"/>
      <c r="N628" s="531">
        <v>1</v>
      </c>
      <c r="O628" s="518">
        <v>4</v>
      </c>
      <c r="P628" s="532">
        <v>30000</v>
      </c>
    </row>
    <row r="629" spans="1:16" ht="61.5" customHeight="1" x14ac:dyDescent="0.2">
      <c r="A629" s="524" t="s">
        <v>4666</v>
      </c>
      <c r="B629" s="610" t="s">
        <v>6369</v>
      </c>
      <c r="C629" s="517" t="s">
        <v>4667</v>
      </c>
      <c r="D629" s="519" t="s">
        <v>6408</v>
      </c>
      <c r="E629" s="542">
        <v>2500</v>
      </c>
      <c r="F629" s="531" t="s">
        <v>6409</v>
      </c>
      <c r="G629" s="519" t="s">
        <v>6410</v>
      </c>
      <c r="H629" s="520" t="s">
        <v>5160</v>
      </c>
      <c r="I629" s="517" t="s">
        <v>5631</v>
      </c>
      <c r="J629" s="548" t="s">
        <v>4831</v>
      </c>
      <c r="K629" s="545"/>
      <c r="L629" s="517"/>
      <c r="M629" s="551"/>
      <c r="N629" s="531">
        <v>2</v>
      </c>
      <c r="O629" s="518">
        <v>6</v>
      </c>
      <c r="P629" s="532">
        <v>7500</v>
      </c>
    </row>
    <row r="630" spans="1:16" ht="61.5" customHeight="1" x14ac:dyDescent="0.2">
      <c r="A630" s="524" t="s">
        <v>4666</v>
      </c>
      <c r="B630" s="610" t="s">
        <v>6369</v>
      </c>
      <c r="C630" s="517" t="s">
        <v>4667</v>
      </c>
      <c r="D630" s="519" t="s">
        <v>6370</v>
      </c>
      <c r="E630" s="542">
        <v>2000</v>
      </c>
      <c r="F630" s="531" t="s">
        <v>6411</v>
      </c>
      <c r="G630" s="519" t="s">
        <v>6412</v>
      </c>
      <c r="H630" s="520" t="s">
        <v>5160</v>
      </c>
      <c r="I630" s="517" t="s">
        <v>6765</v>
      </c>
      <c r="J630" s="548" t="s">
        <v>4831</v>
      </c>
      <c r="K630" s="545">
        <v>1</v>
      </c>
      <c r="L630" s="517">
        <v>1</v>
      </c>
      <c r="M630" s="551">
        <v>1500</v>
      </c>
      <c r="N630" s="531">
        <v>1</v>
      </c>
      <c r="O630" s="518">
        <v>8</v>
      </c>
      <c r="P630" s="532">
        <v>16000</v>
      </c>
    </row>
    <row r="631" spans="1:16" ht="61.5" customHeight="1" x14ac:dyDescent="0.2">
      <c r="A631" s="524" t="s">
        <v>4666</v>
      </c>
      <c r="B631" s="610" t="s">
        <v>6369</v>
      </c>
      <c r="C631" s="517" t="s">
        <v>4667</v>
      </c>
      <c r="D631" s="519" t="s">
        <v>6413</v>
      </c>
      <c r="E631" s="542">
        <v>6500</v>
      </c>
      <c r="F631" s="531" t="s">
        <v>6414</v>
      </c>
      <c r="G631" s="519" t="s">
        <v>6415</v>
      </c>
      <c r="H631" s="520" t="s">
        <v>4755</v>
      </c>
      <c r="I631" s="517" t="s">
        <v>4756</v>
      </c>
      <c r="J631" s="548" t="s">
        <v>4672</v>
      </c>
      <c r="K631" s="545">
        <v>1</v>
      </c>
      <c r="L631" s="517">
        <v>4</v>
      </c>
      <c r="M631" s="551">
        <v>26000</v>
      </c>
      <c r="N631" s="531">
        <v>2</v>
      </c>
      <c r="O631" s="518">
        <v>6</v>
      </c>
      <c r="P631" s="532">
        <v>32500</v>
      </c>
    </row>
    <row r="632" spans="1:16" ht="61.5" customHeight="1" x14ac:dyDescent="0.2">
      <c r="A632" s="524" t="s">
        <v>4666</v>
      </c>
      <c r="B632" s="610" t="s">
        <v>6369</v>
      </c>
      <c r="C632" s="517" t="s">
        <v>4667</v>
      </c>
      <c r="D632" s="519" t="s">
        <v>6416</v>
      </c>
      <c r="E632" s="542">
        <v>2500</v>
      </c>
      <c r="F632" s="531" t="s">
        <v>6417</v>
      </c>
      <c r="G632" s="519" t="s">
        <v>6418</v>
      </c>
      <c r="H632" s="520" t="s">
        <v>6804</v>
      </c>
      <c r="I632" s="517" t="s">
        <v>5631</v>
      </c>
      <c r="J632" s="548" t="s">
        <v>4831</v>
      </c>
      <c r="K632" s="545"/>
      <c r="L632" s="517"/>
      <c r="M632" s="551"/>
      <c r="N632" s="531">
        <v>1</v>
      </c>
      <c r="O632" s="518">
        <v>8</v>
      </c>
      <c r="P632" s="532">
        <v>20000</v>
      </c>
    </row>
    <row r="633" spans="1:16" ht="61.5" customHeight="1" x14ac:dyDescent="0.2">
      <c r="A633" s="524" t="s">
        <v>4666</v>
      </c>
      <c r="B633" s="610" t="s">
        <v>6369</v>
      </c>
      <c r="C633" s="517" t="s">
        <v>4667</v>
      </c>
      <c r="D633" s="519" t="s">
        <v>5181</v>
      </c>
      <c r="E633" s="542">
        <v>3000</v>
      </c>
      <c r="F633" s="531" t="s">
        <v>5182</v>
      </c>
      <c r="G633" s="519" t="s">
        <v>5183</v>
      </c>
      <c r="H633" s="520" t="s">
        <v>6757</v>
      </c>
      <c r="I633" s="517" t="s">
        <v>6821</v>
      </c>
      <c r="J633" s="548" t="s">
        <v>4831</v>
      </c>
      <c r="K633" s="545"/>
      <c r="L633" s="517"/>
      <c r="M633" s="551"/>
      <c r="N633" s="531">
        <v>1</v>
      </c>
      <c r="O633" s="518">
        <v>4</v>
      </c>
      <c r="P633" s="532">
        <v>12000</v>
      </c>
    </row>
    <row r="634" spans="1:16" ht="61.5" customHeight="1" x14ac:dyDescent="0.2">
      <c r="A634" s="524" t="s">
        <v>4666</v>
      </c>
      <c r="B634" s="522" t="s">
        <v>6369</v>
      </c>
      <c r="C634" s="517" t="s">
        <v>4667</v>
      </c>
      <c r="D634" s="519" t="s">
        <v>5187</v>
      </c>
      <c r="E634" s="542">
        <v>6000</v>
      </c>
      <c r="F634" s="531" t="s">
        <v>5188</v>
      </c>
      <c r="G634" s="519" t="s">
        <v>5189</v>
      </c>
      <c r="H634" s="520" t="s">
        <v>4843</v>
      </c>
      <c r="I634" s="517" t="s">
        <v>5190</v>
      </c>
      <c r="J634" s="548" t="s">
        <v>4672</v>
      </c>
      <c r="K634" s="545">
        <v>5</v>
      </c>
      <c r="L634" s="517">
        <v>7</v>
      </c>
      <c r="M634" s="551">
        <v>42000</v>
      </c>
      <c r="N634" s="531">
        <v>1</v>
      </c>
      <c r="O634" s="518">
        <v>4</v>
      </c>
      <c r="P634" s="532">
        <v>24000</v>
      </c>
    </row>
    <row r="635" spans="1:16" ht="61.5" customHeight="1" x14ac:dyDescent="0.2">
      <c r="A635" s="524" t="s">
        <v>4666</v>
      </c>
      <c r="B635" s="522" t="s">
        <v>6369</v>
      </c>
      <c r="C635" s="517" t="s">
        <v>4667</v>
      </c>
      <c r="D635" s="519" t="s">
        <v>5235</v>
      </c>
      <c r="E635" s="542">
        <v>6500</v>
      </c>
      <c r="F635" s="531" t="s">
        <v>5236</v>
      </c>
      <c r="G635" s="519" t="s">
        <v>5237</v>
      </c>
      <c r="H635" s="521" t="s">
        <v>4671</v>
      </c>
      <c r="I635" s="517" t="s">
        <v>4733</v>
      </c>
      <c r="J635" s="548" t="s">
        <v>4672</v>
      </c>
      <c r="K635" s="545">
        <v>1</v>
      </c>
      <c r="L635" s="517">
        <v>3</v>
      </c>
      <c r="M635" s="551">
        <v>19500</v>
      </c>
      <c r="N635" s="531">
        <v>2</v>
      </c>
      <c r="O635" s="518">
        <v>5</v>
      </c>
      <c r="P635" s="532">
        <v>19500</v>
      </c>
    </row>
    <row r="636" spans="1:16" ht="61.5" customHeight="1" x14ac:dyDescent="0.2">
      <c r="A636" s="524" t="s">
        <v>4666</v>
      </c>
      <c r="B636" s="522" t="s">
        <v>6369</v>
      </c>
      <c r="C636" s="517" t="s">
        <v>4667</v>
      </c>
      <c r="D636" s="519" t="s">
        <v>5238</v>
      </c>
      <c r="E636" s="542">
        <v>3500</v>
      </c>
      <c r="F636" s="531" t="s">
        <v>5239</v>
      </c>
      <c r="G636" s="519" t="s">
        <v>5240</v>
      </c>
      <c r="H636" s="520" t="s">
        <v>5241</v>
      </c>
      <c r="I636" s="517" t="s">
        <v>5241</v>
      </c>
      <c r="J636" s="548" t="s">
        <v>4672</v>
      </c>
      <c r="K636" s="545"/>
      <c r="L636" s="517"/>
      <c r="M636" s="551"/>
      <c r="N636" s="531">
        <v>2</v>
      </c>
      <c r="O636" s="518">
        <v>6</v>
      </c>
      <c r="P636" s="532">
        <v>17500</v>
      </c>
    </row>
    <row r="637" spans="1:16" ht="61.5" customHeight="1" x14ac:dyDescent="0.2">
      <c r="A637" s="524" t="s">
        <v>4666</v>
      </c>
      <c r="B637" s="522" t="s">
        <v>6369</v>
      </c>
      <c r="C637" s="517" t="s">
        <v>4667</v>
      </c>
      <c r="D637" s="519" t="s">
        <v>5251</v>
      </c>
      <c r="E637" s="542">
        <v>6000</v>
      </c>
      <c r="F637" s="531" t="s">
        <v>5252</v>
      </c>
      <c r="G637" s="519" t="s">
        <v>5253</v>
      </c>
      <c r="H637" s="520" t="s">
        <v>4843</v>
      </c>
      <c r="I637" s="517" t="s">
        <v>5190</v>
      </c>
      <c r="J637" s="548" t="s">
        <v>4672</v>
      </c>
      <c r="K637" s="545"/>
      <c r="L637" s="517"/>
      <c r="M637" s="551"/>
      <c r="N637" s="531">
        <v>1</v>
      </c>
      <c r="O637" s="518">
        <v>4</v>
      </c>
      <c r="P637" s="532">
        <v>24000</v>
      </c>
    </row>
    <row r="638" spans="1:16" ht="61.5" customHeight="1" x14ac:dyDescent="0.2">
      <c r="A638" s="524" t="s">
        <v>4666</v>
      </c>
      <c r="B638" s="522" t="s">
        <v>6369</v>
      </c>
      <c r="C638" s="517" t="s">
        <v>4667</v>
      </c>
      <c r="D638" s="519" t="s">
        <v>4847</v>
      </c>
      <c r="E638" s="542">
        <v>2500</v>
      </c>
      <c r="F638" s="531" t="s">
        <v>6419</v>
      </c>
      <c r="G638" s="519" t="s">
        <v>6420</v>
      </c>
      <c r="H638" s="520" t="s">
        <v>5093</v>
      </c>
      <c r="I638" s="517" t="s">
        <v>5093</v>
      </c>
      <c r="J638" s="548" t="s">
        <v>4831</v>
      </c>
      <c r="K638" s="545">
        <v>3</v>
      </c>
      <c r="L638" s="517">
        <v>6</v>
      </c>
      <c r="M638" s="551">
        <v>15000</v>
      </c>
      <c r="N638" s="531">
        <v>2</v>
      </c>
      <c r="O638" s="518">
        <v>10</v>
      </c>
      <c r="P638" s="532">
        <v>17500</v>
      </c>
    </row>
    <row r="639" spans="1:16" ht="61.5" customHeight="1" x14ac:dyDescent="0.2">
      <c r="A639" s="524" t="s">
        <v>4666</v>
      </c>
      <c r="B639" s="522" t="s">
        <v>6369</v>
      </c>
      <c r="C639" s="517" t="s">
        <v>4667</v>
      </c>
      <c r="D639" s="519" t="s">
        <v>6421</v>
      </c>
      <c r="E639" s="542">
        <v>5500</v>
      </c>
      <c r="F639" s="531" t="s">
        <v>6422</v>
      </c>
      <c r="G639" s="519" t="s">
        <v>6423</v>
      </c>
      <c r="H639" s="520" t="s">
        <v>4690</v>
      </c>
      <c r="I639" s="517" t="s">
        <v>4690</v>
      </c>
      <c r="J639" s="548" t="s">
        <v>4672</v>
      </c>
      <c r="K639" s="545">
        <v>5</v>
      </c>
      <c r="L639" s="517">
        <v>12</v>
      </c>
      <c r="M639" s="551">
        <v>44000</v>
      </c>
      <c r="N639" s="531">
        <v>2</v>
      </c>
      <c r="O639" s="518">
        <v>1</v>
      </c>
      <c r="P639" s="532">
        <v>5500</v>
      </c>
    </row>
    <row r="640" spans="1:16" ht="61.5" customHeight="1" x14ac:dyDescent="0.2">
      <c r="A640" s="524" t="s">
        <v>4666</v>
      </c>
      <c r="B640" s="522" t="s">
        <v>6369</v>
      </c>
      <c r="C640" s="517" t="s">
        <v>4667</v>
      </c>
      <c r="D640" s="519" t="s">
        <v>6424</v>
      </c>
      <c r="E640" s="542">
        <v>5400</v>
      </c>
      <c r="F640" s="531" t="s">
        <v>6425</v>
      </c>
      <c r="G640" s="519" t="s">
        <v>6426</v>
      </c>
      <c r="H640" s="520" t="s">
        <v>4690</v>
      </c>
      <c r="I640" s="517" t="s">
        <v>4690</v>
      </c>
      <c r="J640" s="548" t="s">
        <v>4672</v>
      </c>
      <c r="K640" s="545">
        <v>1</v>
      </c>
      <c r="L640" s="517">
        <v>4</v>
      </c>
      <c r="M640" s="551">
        <v>26000</v>
      </c>
      <c r="N640" s="531">
        <v>2</v>
      </c>
      <c r="O640" s="518">
        <v>6</v>
      </c>
      <c r="P640" s="532">
        <v>18000</v>
      </c>
    </row>
    <row r="641" spans="1:16" ht="61.5" customHeight="1" x14ac:dyDescent="0.2">
      <c r="A641" s="524" t="s">
        <v>4666</v>
      </c>
      <c r="B641" s="522" t="s">
        <v>6369</v>
      </c>
      <c r="C641" s="517" t="s">
        <v>4667</v>
      </c>
      <c r="D641" s="519" t="s">
        <v>6370</v>
      </c>
      <c r="E641" s="542">
        <v>2000</v>
      </c>
      <c r="F641" s="531" t="s">
        <v>6427</v>
      </c>
      <c r="G641" s="519" t="s">
        <v>6428</v>
      </c>
      <c r="H641" s="520" t="s">
        <v>5160</v>
      </c>
      <c r="I641" s="517" t="s">
        <v>6765</v>
      </c>
      <c r="J641" s="548" t="s">
        <v>4831</v>
      </c>
      <c r="K641" s="545">
        <v>1</v>
      </c>
      <c r="L641" s="517">
        <v>1</v>
      </c>
      <c r="M641" s="551">
        <v>1500</v>
      </c>
      <c r="N641" s="531">
        <v>1</v>
      </c>
      <c r="O641" s="518">
        <v>8</v>
      </c>
      <c r="P641" s="532">
        <v>16000</v>
      </c>
    </row>
    <row r="642" spans="1:16" ht="61.5" customHeight="1" x14ac:dyDescent="0.2">
      <c r="A642" s="524" t="s">
        <v>4666</v>
      </c>
      <c r="B642" s="522" t="s">
        <v>6369</v>
      </c>
      <c r="C642" s="517" t="s">
        <v>4667</v>
      </c>
      <c r="D642" s="519" t="s">
        <v>5294</v>
      </c>
      <c r="E642" s="542">
        <v>5500</v>
      </c>
      <c r="F642" s="531" t="s">
        <v>5295</v>
      </c>
      <c r="G642" s="519" t="s">
        <v>5296</v>
      </c>
      <c r="H642" s="520" t="s">
        <v>4690</v>
      </c>
      <c r="I642" s="517" t="s">
        <v>4690</v>
      </c>
      <c r="J642" s="548" t="s">
        <v>4672</v>
      </c>
      <c r="K642" s="545"/>
      <c r="L642" s="517"/>
      <c r="M642" s="551"/>
      <c r="N642" s="531">
        <v>5</v>
      </c>
      <c r="O642" s="518">
        <v>4</v>
      </c>
      <c r="P642" s="532">
        <v>13000</v>
      </c>
    </row>
    <row r="643" spans="1:16" ht="61.5" customHeight="1" x14ac:dyDescent="0.2">
      <c r="A643" s="524" t="s">
        <v>4666</v>
      </c>
      <c r="B643" s="522" t="s">
        <v>6369</v>
      </c>
      <c r="C643" s="517" t="s">
        <v>4667</v>
      </c>
      <c r="D643" s="519" t="s">
        <v>4847</v>
      </c>
      <c r="E643" s="542">
        <v>2500</v>
      </c>
      <c r="F643" s="531" t="s">
        <v>6429</v>
      </c>
      <c r="G643" s="519" t="s">
        <v>6430</v>
      </c>
      <c r="H643" s="520" t="s">
        <v>5093</v>
      </c>
      <c r="I643" s="517" t="s">
        <v>5093</v>
      </c>
      <c r="J643" s="548" t="s">
        <v>4831</v>
      </c>
      <c r="K643" s="545">
        <v>3</v>
      </c>
      <c r="L643" s="517">
        <v>8</v>
      </c>
      <c r="M643" s="551">
        <v>18333</v>
      </c>
      <c r="N643" s="531">
        <v>2</v>
      </c>
      <c r="O643" s="518">
        <v>10</v>
      </c>
      <c r="P643" s="532">
        <v>17500</v>
      </c>
    </row>
    <row r="644" spans="1:16" ht="61.5" customHeight="1" x14ac:dyDescent="0.2">
      <c r="A644" s="524" t="s">
        <v>4666</v>
      </c>
      <c r="B644" s="522" t="s">
        <v>6369</v>
      </c>
      <c r="C644" s="517" t="s">
        <v>4667</v>
      </c>
      <c r="D644" s="519" t="s">
        <v>5330</v>
      </c>
      <c r="E644" s="542">
        <v>2880</v>
      </c>
      <c r="F644" s="531" t="s">
        <v>5331</v>
      </c>
      <c r="G644" s="519" t="s">
        <v>5332</v>
      </c>
      <c r="H644" s="520" t="s">
        <v>5160</v>
      </c>
      <c r="I644" s="517" t="s">
        <v>6743</v>
      </c>
      <c r="J644" s="548" t="s">
        <v>4831</v>
      </c>
      <c r="K644" s="545">
        <v>4</v>
      </c>
      <c r="L644" s="517">
        <v>10</v>
      </c>
      <c r="M644" s="551">
        <v>21100</v>
      </c>
      <c r="N644" s="531">
        <v>1</v>
      </c>
      <c r="O644" s="518">
        <v>6</v>
      </c>
      <c r="P644" s="532">
        <v>18000</v>
      </c>
    </row>
    <row r="645" spans="1:16" ht="61.5" customHeight="1" x14ac:dyDescent="0.2">
      <c r="A645" s="524" t="s">
        <v>4666</v>
      </c>
      <c r="B645" s="522" t="s">
        <v>6369</v>
      </c>
      <c r="C645" s="517" t="s">
        <v>4667</v>
      </c>
      <c r="D645" s="519" t="s">
        <v>4847</v>
      </c>
      <c r="E645" s="542">
        <v>2500</v>
      </c>
      <c r="F645" s="531" t="s">
        <v>6431</v>
      </c>
      <c r="G645" s="519" t="s">
        <v>6432</v>
      </c>
      <c r="H645" s="520" t="s">
        <v>5093</v>
      </c>
      <c r="I645" s="517" t="s">
        <v>5093</v>
      </c>
      <c r="J645" s="548" t="s">
        <v>4831</v>
      </c>
      <c r="K645" s="545"/>
      <c r="L645" s="517"/>
      <c r="M645" s="551"/>
      <c r="N645" s="531">
        <v>2</v>
      </c>
      <c r="O645" s="518">
        <v>10</v>
      </c>
      <c r="P645" s="532">
        <v>17500</v>
      </c>
    </row>
    <row r="646" spans="1:16" ht="61.5" customHeight="1" x14ac:dyDescent="0.2">
      <c r="A646" s="524" t="s">
        <v>4666</v>
      </c>
      <c r="B646" s="522" t="s">
        <v>6369</v>
      </c>
      <c r="C646" s="517" t="s">
        <v>4667</v>
      </c>
      <c r="D646" s="519" t="s">
        <v>6433</v>
      </c>
      <c r="E646" s="542">
        <v>2500</v>
      </c>
      <c r="F646" s="531" t="s">
        <v>6434</v>
      </c>
      <c r="G646" s="519" t="s">
        <v>6435</v>
      </c>
      <c r="H646" s="520" t="s">
        <v>5093</v>
      </c>
      <c r="I646" s="517" t="s">
        <v>5093</v>
      </c>
      <c r="J646" s="548" t="s">
        <v>4831</v>
      </c>
      <c r="K646" s="545">
        <v>3</v>
      </c>
      <c r="L646" s="517">
        <v>6</v>
      </c>
      <c r="M646" s="551">
        <v>17000</v>
      </c>
      <c r="N646" s="531">
        <v>5</v>
      </c>
      <c r="O646" s="518">
        <v>4</v>
      </c>
      <c r="P646" s="532">
        <v>4666.66</v>
      </c>
    </row>
    <row r="647" spans="1:16" ht="61.5" customHeight="1" x14ac:dyDescent="0.2">
      <c r="A647" s="524" t="s">
        <v>4666</v>
      </c>
      <c r="B647" s="522" t="s">
        <v>6369</v>
      </c>
      <c r="C647" s="517" t="s">
        <v>4667</v>
      </c>
      <c r="D647" s="519" t="s">
        <v>5403</v>
      </c>
      <c r="E647" s="542">
        <v>2900</v>
      </c>
      <c r="F647" s="531" t="s">
        <v>5404</v>
      </c>
      <c r="G647" s="519" t="s">
        <v>5405</v>
      </c>
      <c r="H647" s="520" t="s">
        <v>4685</v>
      </c>
      <c r="I647" s="517" t="s">
        <v>4686</v>
      </c>
      <c r="J647" s="548" t="s">
        <v>4672</v>
      </c>
      <c r="K647" s="545">
        <v>2</v>
      </c>
      <c r="L647" s="517">
        <v>2</v>
      </c>
      <c r="M647" s="551">
        <v>5800</v>
      </c>
      <c r="N647" s="531">
        <v>1</v>
      </c>
      <c r="O647" s="518">
        <v>4</v>
      </c>
      <c r="P647" s="532">
        <v>11600</v>
      </c>
    </row>
    <row r="648" spans="1:16" ht="61.5" customHeight="1" x14ac:dyDescent="0.2">
      <c r="A648" s="524" t="s">
        <v>4666</v>
      </c>
      <c r="B648" s="522" t="s">
        <v>6369</v>
      </c>
      <c r="C648" s="517" t="s">
        <v>4667</v>
      </c>
      <c r="D648" s="519" t="s">
        <v>5419</v>
      </c>
      <c r="E648" s="542">
        <v>11500</v>
      </c>
      <c r="F648" s="531" t="s">
        <v>5420</v>
      </c>
      <c r="G648" s="519" t="s">
        <v>5421</v>
      </c>
      <c r="H648" s="520" t="s">
        <v>4685</v>
      </c>
      <c r="I648" s="517" t="s">
        <v>4686</v>
      </c>
      <c r="J648" s="548" t="s">
        <v>4672</v>
      </c>
      <c r="K648" s="545">
        <v>3</v>
      </c>
      <c r="L648" s="517">
        <v>6</v>
      </c>
      <c r="M648" s="551">
        <v>64000</v>
      </c>
      <c r="N648" s="531">
        <v>2</v>
      </c>
      <c r="O648" s="518">
        <v>4</v>
      </c>
      <c r="P648" s="532">
        <v>23000</v>
      </c>
    </row>
    <row r="649" spans="1:16" ht="61.5" customHeight="1" x14ac:dyDescent="0.2">
      <c r="A649" s="524" t="s">
        <v>4666</v>
      </c>
      <c r="B649" s="522" t="s">
        <v>6369</v>
      </c>
      <c r="C649" s="517" t="s">
        <v>4667</v>
      </c>
      <c r="D649" s="519" t="s">
        <v>5457</v>
      </c>
      <c r="E649" s="542">
        <v>2500</v>
      </c>
      <c r="F649" s="531" t="s">
        <v>5458</v>
      </c>
      <c r="G649" s="519" t="s">
        <v>5459</v>
      </c>
      <c r="H649" s="520" t="s">
        <v>5160</v>
      </c>
      <c r="I649" s="517" t="s">
        <v>6765</v>
      </c>
      <c r="J649" s="548" t="s">
        <v>4831</v>
      </c>
      <c r="K649" s="545">
        <v>1</v>
      </c>
      <c r="L649" s="517">
        <v>1</v>
      </c>
      <c r="M649" s="551">
        <v>2500</v>
      </c>
      <c r="N649" s="531">
        <v>2</v>
      </c>
      <c r="O649" s="518">
        <v>6</v>
      </c>
      <c r="P649" s="532">
        <v>7500</v>
      </c>
    </row>
    <row r="650" spans="1:16" ht="61.5" customHeight="1" x14ac:dyDescent="0.2">
      <c r="A650" s="524" t="s">
        <v>4666</v>
      </c>
      <c r="B650" s="522" t="s">
        <v>6369</v>
      </c>
      <c r="C650" s="517" t="s">
        <v>4667</v>
      </c>
      <c r="D650" s="519" t="s">
        <v>6805</v>
      </c>
      <c r="E650" s="542">
        <v>6000</v>
      </c>
      <c r="F650" s="531" t="s">
        <v>6436</v>
      </c>
      <c r="G650" s="519" t="s">
        <v>6437</v>
      </c>
      <c r="H650" s="520" t="s">
        <v>5160</v>
      </c>
      <c r="I650" s="517" t="s">
        <v>6736</v>
      </c>
      <c r="J650" s="548" t="s">
        <v>4672</v>
      </c>
      <c r="K650" s="545">
        <v>1</v>
      </c>
      <c r="L650" s="517">
        <v>1</v>
      </c>
      <c r="M650" s="551">
        <v>5500</v>
      </c>
      <c r="N650" s="531">
        <v>2</v>
      </c>
      <c r="O650" s="518">
        <v>8</v>
      </c>
      <c r="P650" s="532">
        <v>19500</v>
      </c>
    </row>
    <row r="651" spans="1:16" ht="61.5" customHeight="1" x14ac:dyDescent="0.2">
      <c r="A651" s="524" t="s">
        <v>4666</v>
      </c>
      <c r="B651" s="522" t="s">
        <v>6369</v>
      </c>
      <c r="C651" s="517" t="s">
        <v>4667</v>
      </c>
      <c r="D651" s="519" t="s">
        <v>5481</v>
      </c>
      <c r="E651" s="542">
        <v>5100</v>
      </c>
      <c r="F651" s="531" t="s">
        <v>5482</v>
      </c>
      <c r="G651" s="519" t="s">
        <v>5483</v>
      </c>
      <c r="H651" s="520" t="s">
        <v>6766</v>
      </c>
      <c r="I651" s="517" t="s">
        <v>6732</v>
      </c>
      <c r="J651" s="548" t="s">
        <v>4672</v>
      </c>
      <c r="K651" s="545">
        <v>1</v>
      </c>
      <c r="L651" s="517">
        <v>3</v>
      </c>
      <c r="M651" s="551">
        <v>13500</v>
      </c>
      <c r="N651" s="531">
        <v>1</v>
      </c>
      <c r="O651" s="518">
        <v>6</v>
      </c>
      <c r="P651" s="532">
        <v>30000</v>
      </c>
    </row>
    <row r="652" spans="1:16" ht="61.5" customHeight="1" x14ac:dyDescent="0.2">
      <c r="A652" s="524" t="s">
        <v>4666</v>
      </c>
      <c r="B652" s="522" t="s">
        <v>6369</v>
      </c>
      <c r="C652" s="517" t="s">
        <v>4667</v>
      </c>
      <c r="D652" s="519" t="s">
        <v>6438</v>
      </c>
      <c r="E652" s="542">
        <v>3000</v>
      </c>
      <c r="F652" s="531" t="s">
        <v>6439</v>
      </c>
      <c r="G652" s="519" t="s">
        <v>6440</v>
      </c>
      <c r="H652" s="520" t="s">
        <v>6441</v>
      </c>
      <c r="I652" s="517" t="s">
        <v>6441</v>
      </c>
      <c r="J652" s="548" t="s">
        <v>4831</v>
      </c>
      <c r="K652" s="545">
        <v>5</v>
      </c>
      <c r="L652" s="517">
        <v>12</v>
      </c>
      <c r="M652" s="551">
        <v>24000</v>
      </c>
      <c r="N652" s="531">
        <v>1</v>
      </c>
      <c r="O652" s="518">
        <v>8</v>
      </c>
      <c r="P652" s="532">
        <v>24000</v>
      </c>
    </row>
    <row r="653" spans="1:16" ht="35.25" customHeight="1" x14ac:dyDescent="0.2">
      <c r="A653" s="524" t="s">
        <v>4666</v>
      </c>
      <c r="B653" s="522" t="s">
        <v>6369</v>
      </c>
      <c r="C653" s="517" t="s">
        <v>4667</v>
      </c>
      <c r="D653" s="519" t="s">
        <v>6392</v>
      </c>
      <c r="E653" s="542">
        <v>2000</v>
      </c>
      <c r="F653" s="531" t="s">
        <v>6442</v>
      </c>
      <c r="G653" s="519" t="s">
        <v>6443</v>
      </c>
      <c r="H653" s="520" t="s">
        <v>4685</v>
      </c>
      <c r="I653" s="517" t="s">
        <v>6772</v>
      </c>
      <c r="J653" s="548" t="s">
        <v>4831</v>
      </c>
      <c r="K653" s="545">
        <v>2</v>
      </c>
      <c r="L653" s="517">
        <v>3</v>
      </c>
      <c r="M653" s="551">
        <v>4500</v>
      </c>
      <c r="N653" s="531">
        <v>1</v>
      </c>
      <c r="O653" s="518">
        <v>8</v>
      </c>
      <c r="P653" s="532">
        <v>16000</v>
      </c>
    </row>
    <row r="654" spans="1:16" ht="35.25" customHeight="1" x14ac:dyDescent="0.2">
      <c r="A654" s="524" t="s">
        <v>4666</v>
      </c>
      <c r="B654" s="522" t="s">
        <v>6369</v>
      </c>
      <c r="C654" s="517" t="s">
        <v>4667</v>
      </c>
      <c r="D654" s="519" t="s">
        <v>5538</v>
      </c>
      <c r="E654" s="542">
        <v>3500</v>
      </c>
      <c r="F654" s="531" t="s">
        <v>5539</v>
      </c>
      <c r="G654" s="519" t="s">
        <v>5540</v>
      </c>
      <c r="H654" s="520" t="s">
        <v>5039</v>
      </c>
      <c r="I654" s="517" t="s">
        <v>6732</v>
      </c>
      <c r="J654" s="548" t="s">
        <v>4672</v>
      </c>
      <c r="K654" s="545"/>
      <c r="L654" s="517"/>
      <c r="M654" s="551"/>
      <c r="N654" s="531">
        <v>2</v>
      </c>
      <c r="O654" s="518">
        <v>6</v>
      </c>
      <c r="P654" s="532">
        <v>12000</v>
      </c>
    </row>
    <row r="655" spans="1:16" ht="35.25" customHeight="1" x14ac:dyDescent="0.2">
      <c r="A655" s="524" t="s">
        <v>4666</v>
      </c>
      <c r="B655" s="522" t="s">
        <v>6369</v>
      </c>
      <c r="C655" s="517" t="s">
        <v>4667</v>
      </c>
      <c r="D655" s="519" t="s">
        <v>5541</v>
      </c>
      <c r="E655" s="542">
        <v>5280</v>
      </c>
      <c r="F655" s="531" t="s">
        <v>5542</v>
      </c>
      <c r="G655" s="519" t="s">
        <v>5543</v>
      </c>
      <c r="H655" s="520" t="s">
        <v>4685</v>
      </c>
      <c r="I655" s="517" t="s">
        <v>5544</v>
      </c>
      <c r="J655" s="548" t="s">
        <v>4831</v>
      </c>
      <c r="K655" s="545">
        <v>4</v>
      </c>
      <c r="L655" s="517">
        <v>10</v>
      </c>
      <c r="M655" s="551">
        <v>33600</v>
      </c>
      <c r="N655" s="531">
        <v>1</v>
      </c>
      <c r="O655" s="518">
        <v>6</v>
      </c>
      <c r="P655" s="532">
        <v>33000</v>
      </c>
    </row>
    <row r="656" spans="1:16" ht="35.25" customHeight="1" x14ac:dyDescent="0.2">
      <c r="A656" s="524" t="s">
        <v>4666</v>
      </c>
      <c r="B656" s="522" t="s">
        <v>6369</v>
      </c>
      <c r="C656" s="517" t="s">
        <v>4667</v>
      </c>
      <c r="D656" s="519" t="s">
        <v>6370</v>
      </c>
      <c r="E656" s="542">
        <v>2000</v>
      </c>
      <c r="F656" s="531" t="s">
        <v>6444</v>
      </c>
      <c r="G656" s="519" t="s">
        <v>6445</v>
      </c>
      <c r="H656" s="520" t="s">
        <v>5160</v>
      </c>
      <c r="I656" s="517" t="s">
        <v>6765</v>
      </c>
      <c r="J656" s="548" t="s">
        <v>4831</v>
      </c>
      <c r="K656" s="545">
        <v>1</v>
      </c>
      <c r="L656" s="517">
        <v>1</v>
      </c>
      <c r="M656" s="551">
        <v>1500</v>
      </c>
      <c r="N656" s="531">
        <v>1</v>
      </c>
      <c r="O656" s="518">
        <v>8</v>
      </c>
      <c r="P656" s="532">
        <v>16000</v>
      </c>
    </row>
    <row r="657" spans="1:16" ht="35.25" customHeight="1" x14ac:dyDescent="0.2">
      <c r="A657" s="524" t="s">
        <v>4666</v>
      </c>
      <c r="B657" s="522" t="s">
        <v>6369</v>
      </c>
      <c r="C657" s="517" t="s">
        <v>4667</v>
      </c>
      <c r="D657" s="519" t="s">
        <v>6446</v>
      </c>
      <c r="E657" s="542">
        <v>3675</v>
      </c>
      <c r="F657" s="531" t="s">
        <v>2502</v>
      </c>
      <c r="G657" s="519" t="s">
        <v>6447</v>
      </c>
      <c r="H657" s="520" t="s">
        <v>6806</v>
      </c>
      <c r="I657" s="517" t="s">
        <v>6732</v>
      </c>
      <c r="J657" s="548" t="s">
        <v>4672</v>
      </c>
      <c r="K657" s="545"/>
      <c r="L657" s="517"/>
      <c r="M657" s="551"/>
      <c r="N657" s="531">
        <v>2</v>
      </c>
      <c r="O657" s="518">
        <v>6</v>
      </c>
      <c r="P657" s="532">
        <v>10500</v>
      </c>
    </row>
    <row r="658" spans="1:16" ht="35.25" customHeight="1" x14ac:dyDescent="0.2">
      <c r="A658" s="524" t="s">
        <v>4666</v>
      </c>
      <c r="B658" s="522" t="s">
        <v>6369</v>
      </c>
      <c r="C658" s="517" t="s">
        <v>4667</v>
      </c>
      <c r="D658" s="519" t="s">
        <v>5589</v>
      </c>
      <c r="E658" s="542">
        <v>3200</v>
      </c>
      <c r="F658" s="531" t="s">
        <v>5590</v>
      </c>
      <c r="G658" s="519" t="s">
        <v>5591</v>
      </c>
      <c r="H658" s="520" t="s">
        <v>6827</v>
      </c>
      <c r="I658" s="517" t="s">
        <v>6771</v>
      </c>
      <c r="J658" s="548" t="s">
        <v>4672</v>
      </c>
      <c r="K658" s="545"/>
      <c r="L658" s="517"/>
      <c r="M658" s="551"/>
      <c r="N658" s="531">
        <v>2</v>
      </c>
      <c r="O658" s="518">
        <v>6</v>
      </c>
      <c r="P658" s="532">
        <v>9600</v>
      </c>
    </row>
    <row r="659" spans="1:16" ht="35.25" customHeight="1" x14ac:dyDescent="0.2">
      <c r="A659" s="524" t="s">
        <v>4666</v>
      </c>
      <c r="B659" s="522" t="s">
        <v>6369</v>
      </c>
      <c r="C659" s="517" t="s">
        <v>4667</v>
      </c>
      <c r="D659" s="519" t="s">
        <v>5595</v>
      </c>
      <c r="E659" s="542">
        <v>5500</v>
      </c>
      <c r="F659" s="531" t="s">
        <v>5596</v>
      </c>
      <c r="G659" s="519" t="s">
        <v>5597</v>
      </c>
      <c r="H659" s="520" t="s">
        <v>6749</v>
      </c>
      <c r="I659" s="517" t="s">
        <v>6749</v>
      </c>
      <c r="J659" s="548" t="s">
        <v>4672</v>
      </c>
      <c r="K659" s="545">
        <v>1</v>
      </c>
      <c r="L659" s="517">
        <v>1</v>
      </c>
      <c r="M659" s="551">
        <v>6499.35</v>
      </c>
      <c r="N659" s="531">
        <v>5</v>
      </c>
      <c r="O659" s="518">
        <v>4</v>
      </c>
      <c r="P659" s="532">
        <v>13000</v>
      </c>
    </row>
    <row r="660" spans="1:16" ht="61.5" customHeight="1" x14ac:dyDescent="0.2">
      <c r="A660" s="524" t="s">
        <v>4666</v>
      </c>
      <c r="B660" s="522" t="s">
        <v>6369</v>
      </c>
      <c r="C660" s="517" t="s">
        <v>4667</v>
      </c>
      <c r="D660" s="519" t="s">
        <v>5598</v>
      </c>
      <c r="E660" s="542">
        <v>9500</v>
      </c>
      <c r="F660" s="531" t="s">
        <v>5599</v>
      </c>
      <c r="G660" s="519" t="s">
        <v>5600</v>
      </c>
      <c r="H660" s="520" t="s">
        <v>6730</v>
      </c>
      <c r="I660" s="517" t="s">
        <v>5667</v>
      </c>
      <c r="J660" s="548" t="s">
        <v>4672</v>
      </c>
      <c r="K660" s="545"/>
      <c r="L660" s="517"/>
      <c r="M660" s="551"/>
      <c r="N660" s="531">
        <v>1</v>
      </c>
      <c r="O660" s="518">
        <v>1</v>
      </c>
      <c r="P660" s="532">
        <v>9500</v>
      </c>
    </row>
    <row r="661" spans="1:16" ht="61.5" customHeight="1" x14ac:dyDescent="0.2">
      <c r="A661" s="524" t="s">
        <v>4666</v>
      </c>
      <c r="B661" s="522" t="s">
        <v>6369</v>
      </c>
      <c r="C661" s="517" t="s">
        <v>4667</v>
      </c>
      <c r="D661" s="519" t="s">
        <v>5613</v>
      </c>
      <c r="E661" s="542">
        <v>5610</v>
      </c>
      <c r="F661" s="531" t="s">
        <v>5614</v>
      </c>
      <c r="G661" s="519" t="s">
        <v>5615</v>
      </c>
      <c r="H661" s="520" t="s">
        <v>5616</v>
      </c>
      <c r="I661" s="517" t="s">
        <v>5616</v>
      </c>
      <c r="J661" s="548" t="s">
        <v>4672</v>
      </c>
      <c r="K661" s="545">
        <v>7</v>
      </c>
      <c r="L661" s="517">
        <v>11</v>
      </c>
      <c r="M661" s="551">
        <v>22500</v>
      </c>
      <c r="N661" s="531">
        <v>1</v>
      </c>
      <c r="O661" s="518">
        <v>6</v>
      </c>
      <c r="P661" s="532">
        <v>33000</v>
      </c>
    </row>
    <row r="662" spans="1:16" ht="61.5" customHeight="1" x14ac:dyDescent="0.2">
      <c r="A662" s="524" t="s">
        <v>4666</v>
      </c>
      <c r="B662" s="522" t="s">
        <v>6369</v>
      </c>
      <c r="C662" s="517" t="s">
        <v>4667</v>
      </c>
      <c r="D662" s="519" t="s">
        <v>5625</v>
      </c>
      <c r="E662" s="542">
        <v>2500</v>
      </c>
      <c r="F662" s="531" t="s">
        <v>5626</v>
      </c>
      <c r="G662" s="519" t="s">
        <v>5627</v>
      </c>
      <c r="H662" s="520" t="s">
        <v>4685</v>
      </c>
      <c r="I662" s="517" t="s">
        <v>6743</v>
      </c>
      <c r="J662" s="548" t="s">
        <v>4831</v>
      </c>
      <c r="K662" s="545"/>
      <c r="L662" s="517"/>
      <c r="M662" s="551"/>
      <c r="N662" s="531">
        <v>1</v>
      </c>
      <c r="O662" s="518">
        <v>2</v>
      </c>
      <c r="P662" s="532">
        <v>5000</v>
      </c>
    </row>
    <row r="663" spans="1:16" ht="61.5" customHeight="1" x14ac:dyDescent="0.2">
      <c r="A663" s="524" t="s">
        <v>4666</v>
      </c>
      <c r="B663" s="522" t="s">
        <v>6369</v>
      </c>
      <c r="C663" s="517" t="s">
        <v>4667</v>
      </c>
      <c r="D663" s="519" t="s">
        <v>5628</v>
      </c>
      <c r="E663" s="542">
        <v>5000</v>
      </c>
      <c r="F663" s="531" t="s">
        <v>5629</v>
      </c>
      <c r="G663" s="519" t="s">
        <v>5630</v>
      </c>
      <c r="H663" s="520" t="s">
        <v>4843</v>
      </c>
      <c r="I663" s="517" t="s">
        <v>5631</v>
      </c>
      <c r="J663" s="548" t="s">
        <v>4831</v>
      </c>
      <c r="K663" s="545">
        <v>2</v>
      </c>
      <c r="L663" s="517">
        <v>1</v>
      </c>
      <c r="M663" s="551">
        <v>5000</v>
      </c>
      <c r="N663" s="531">
        <v>1</v>
      </c>
      <c r="O663" s="518">
        <v>4</v>
      </c>
      <c r="P663" s="532">
        <v>20000</v>
      </c>
    </row>
    <row r="664" spans="1:16" ht="61.5" customHeight="1" x14ac:dyDescent="0.2">
      <c r="A664" s="524" t="s">
        <v>4666</v>
      </c>
      <c r="B664" s="522" t="s">
        <v>6369</v>
      </c>
      <c r="C664" s="517" t="s">
        <v>4667</v>
      </c>
      <c r="D664" s="519" t="s">
        <v>5664</v>
      </c>
      <c r="E664" s="542">
        <v>9500</v>
      </c>
      <c r="F664" s="531" t="s">
        <v>5665</v>
      </c>
      <c r="G664" s="519" t="s">
        <v>5666</v>
      </c>
      <c r="H664" s="520" t="s">
        <v>6730</v>
      </c>
      <c r="I664" s="517" t="s">
        <v>5667</v>
      </c>
      <c r="J664" s="548" t="s">
        <v>4672</v>
      </c>
      <c r="K664" s="545">
        <v>4</v>
      </c>
      <c r="L664" s="517">
        <v>11</v>
      </c>
      <c r="M664" s="551">
        <v>76000</v>
      </c>
      <c r="N664" s="531">
        <v>1</v>
      </c>
      <c r="O664" s="518">
        <v>3</v>
      </c>
      <c r="P664" s="532">
        <v>28500</v>
      </c>
    </row>
    <row r="665" spans="1:16" ht="61.5" customHeight="1" x14ac:dyDescent="0.2">
      <c r="A665" s="524" t="s">
        <v>4666</v>
      </c>
      <c r="B665" s="522" t="s">
        <v>6369</v>
      </c>
      <c r="C665" s="517" t="s">
        <v>4667</v>
      </c>
      <c r="D665" s="519" t="s">
        <v>6448</v>
      </c>
      <c r="E665" s="542">
        <v>2500</v>
      </c>
      <c r="F665" s="531" t="s">
        <v>6449</v>
      </c>
      <c r="G665" s="519" t="s">
        <v>6450</v>
      </c>
      <c r="H665" s="520" t="s">
        <v>5093</v>
      </c>
      <c r="I665" s="517" t="s">
        <v>5093</v>
      </c>
      <c r="J665" s="548" t="s">
        <v>4831</v>
      </c>
      <c r="K665" s="545"/>
      <c r="L665" s="517"/>
      <c r="M665" s="551"/>
      <c r="N665" s="531">
        <v>2</v>
      </c>
      <c r="O665" s="518">
        <v>11</v>
      </c>
      <c r="P665" s="532">
        <v>15167</v>
      </c>
    </row>
    <row r="666" spans="1:16" ht="61.5" customHeight="1" x14ac:dyDescent="0.2">
      <c r="A666" s="524" t="s">
        <v>4666</v>
      </c>
      <c r="B666" s="522" t="s">
        <v>6369</v>
      </c>
      <c r="C666" s="517" t="s">
        <v>4667</v>
      </c>
      <c r="D666" s="519" t="s">
        <v>5677</v>
      </c>
      <c r="E666" s="542">
        <v>6000</v>
      </c>
      <c r="F666" s="531" t="s">
        <v>5678</v>
      </c>
      <c r="G666" s="519" t="s">
        <v>5679</v>
      </c>
      <c r="H666" s="520" t="s">
        <v>4685</v>
      </c>
      <c r="I666" s="517" t="s">
        <v>4686</v>
      </c>
      <c r="J666" s="548" t="s">
        <v>4672</v>
      </c>
      <c r="K666" s="545">
        <v>1</v>
      </c>
      <c r="L666" s="517">
        <v>1</v>
      </c>
      <c r="M666" s="551">
        <v>6000</v>
      </c>
      <c r="N666" s="531">
        <v>2</v>
      </c>
      <c r="O666" s="518">
        <v>6</v>
      </c>
      <c r="P666" s="532">
        <v>18000</v>
      </c>
    </row>
    <row r="667" spans="1:16" ht="61.5" customHeight="1" x14ac:dyDescent="0.2">
      <c r="A667" s="524" t="s">
        <v>4666</v>
      </c>
      <c r="B667" s="522" t="s">
        <v>6369</v>
      </c>
      <c r="C667" s="517" t="s">
        <v>4667</v>
      </c>
      <c r="D667" s="519" t="s">
        <v>6451</v>
      </c>
      <c r="E667" s="542">
        <v>3500</v>
      </c>
      <c r="F667" s="531" t="s">
        <v>6452</v>
      </c>
      <c r="G667" s="519" t="s">
        <v>6453</v>
      </c>
      <c r="H667" s="520" t="s">
        <v>5160</v>
      </c>
      <c r="I667" s="517" t="s">
        <v>6765</v>
      </c>
      <c r="J667" s="548" t="s">
        <v>4831</v>
      </c>
      <c r="K667" s="545"/>
      <c r="L667" s="517"/>
      <c r="M667" s="551"/>
      <c r="N667" s="531">
        <v>2</v>
      </c>
      <c r="O667" s="518">
        <v>6</v>
      </c>
      <c r="P667" s="532">
        <v>10500</v>
      </c>
    </row>
    <row r="668" spans="1:16" ht="61.5" customHeight="1" x14ac:dyDescent="0.2">
      <c r="A668" s="524" t="s">
        <v>4666</v>
      </c>
      <c r="B668" s="522" t="s">
        <v>6369</v>
      </c>
      <c r="C668" s="517" t="s">
        <v>4667</v>
      </c>
      <c r="D668" s="519" t="s">
        <v>6454</v>
      </c>
      <c r="E668" s="542">
        <v>6500</v>
      </c>
      <c r="F668" s="531" t="s">
        <v>2770</v>
      </c>
      <c r="G668" s="519" t="s">
        <v>6455</v>
      </c>
      <c r="H668" s="520" t="s">
        <v>4690</v>
      </c>
      <c r="I668" s="517" t="s">
        <v>4690</v>
      </c>
      <c r="J668" s="548" t="s">
        <v>4672</v>
      </c>
      <c r="K668" s="545"/>
      <c r="L668" s="517"/>
      <c r="M668" s="551"/>
      <c r="N668" s="531">
        <v>4</v>
      </c>
      <c r="O668" s="518">
        <v>3</v>
      </c>
      <c r="P668" s="532">
        <v>13000</v>
      </c>
    </row>
    <row r="669" spans="1:16" ht="61.5" customHeight="1" x14ac:dyDescent="0.2">
      <c r="A669" s="524" t="s">
        <v>4666</v>
      </c>
      <c r="B669" s="522" t="s">
        <v>6369</v>
      </c>
      <c r="C669" s="517" t="s">
        <v>4667</v>
      </c>
      <c r="D669" s="519" t="s">
        <v>4847</v>
      </c>
      <c r="E669" s="542">
        <v>2500</v>
      </c>
      <c r="F669" s="531" t="s">
        <v>6456</v>
      </c>
      <c r="G669" s="519" t="s">
        <v>6457</v>
      </c>
      <c r="H669" s="520" t="s">
        <v>5093</v>
      </c>
      <c r="I669" s="517" t="s">
        <v>5093</v>
      </c>
      <c r="J669" s="548" t="s">
        <v>4831</v>
      </c>
      <c r="K669" s="545"/>
      <c r="L669" s="517"/>
      <c r="M669" s="551"/>
      <c r="N669" s="531">
        <v>2</v>
      </c>
      <c r="O669" s="518">
        <v>10</v>
      </c>
      <c r="P669" s="532">
        <v>17500</v>
      </c>
    </row>
    <row r="670" spans="1:16" ht="45" customHeight="1" x14ac:dyDescent="0.2">
      <c r="A670" s="524" t="s">
        <v>4666</v>
      </c>
      <c r="B670" s="522" t="s">
        <v>6369</v>
      </c>
      <c r="C670" s="517" t="s">
        <v>4667</v>
      </c>
      <c r="D670" s="519" t="s">
        <v>5709</v>
      </c>
      <c r="E670" s="542">
        <v>3200</v>
      </c>
      <c r="F670" s="531" t="s">
        <v>5710</v>
      </c>
      <c r="G670" s="519" t="s">
        <v>5711</v>
      </c>
      <c r="H670" s="521" t="s">
        <v>4671</v>
      </c>
      <c r="I670" s="517" t="s">
        <v>6803</v>
      </c>
      <c r="J670" s="548" t="s">
        <v>4831</v>
      </c>
      <c r="K670" s="545"/>
      <c r="L670" s="517"/>
      <c r="M670" s="551"/>
      <c r="N670" s="531">
        <v>2</v>
      </c>
      <c r="O670" s="518">
        <v>6</v>
      </c>
      <c r="P670" s="532">
        <v>9600</v>
      </c>
    </row>
    <row r="671" spans="1:16" ht="45" customHeight="1" x14ac:dyDescent="0.2">
      <c r="A671" s="524" t="s">
        <v>4666</v>
      </c>
      <c r="B671" s="522" t="s">
        <v>6369</v>
      </c>
      <c r="C671" s="517" t="s">
        <v>4667</v>
      </c>
      <c r="D671" s="519" t="s">
        <v>4847</v>
      </c>
      <c r="E671" s="542">
        <v>2500</v>
      </c>
      <c r="F671" s="531" t="s">
        <v>6458</v>
      </c>
      <c r="G671" s="519" t="s">
        <v>6459</v>
      </c>
      <c r="H671" s="520" t="s">
        <v>5093</v>
      </c>
      <c r="I671" s="517" t="s">
        <v>5093</v>
      </c>
      <c r="J671" s="548" t="s">
        <v>4831</v>
      </c>
      <c r="K671" s="545">
        <v>3</v>
      </c>
      <c r="L671" s="517">
        <v>7</v>
      </c>
      <c r="M671" s="551">
        <v>17500</v>
      </c>
      <c r="N671" s="531">
        <v>2</v>
      </c>
      <c r="O671" s="518">
        <v>9</v>
      </c>
      <c r="P671" s="532">
        <v>13917</v>
      </c>
    </row>
    <row r="672" spans="1:16" ht="45" customHeight="1" x14ac:dyDescent="0.2">
      <c r="A672" s="524" t="s">
        <v>4666</v>
      </c>
      <c r="B672" s="522" t="s">
        <v>6369</v>
      </c>
      <c r="C672" s="517" t="s">
        <v>4667</v>
      </c>
      <c r="D672" s="519" t="s">
        <v>6460</v>
      </c>
      <c r="E672" s="542">
        <v>6500</v>
      </c>
      <c r="F672" s="531" t="s">
        <v>6461</v>
      </c>
      <c r="G672" s="519" t="s">
        <v>6462</v>
      </c>
      <c r="H672" s="520" t="s">
        <v>4671</v>
      </c>
      <c r="I672" s="517" t="s">
        <v>4733</v>
      </c>
      <c r="J672" s="548" t="s">
        <v>4672</v>
      </c>
      <c r="K672" s="545"/>
      <c r="L672" s="517"/>
      <c r="M672" s="551"/>
      <c r="N672" s="531">
        <v>2</v>
      </c>
      <c r="O672" s="518">
        <v>3</v>
      </c>
      <c r="P672" s="532">
        <v>16250</v>
      </c>
    </row>
    <row r="673" spans="1:16" ht="45" customHeight="1" x14ac:dyDescent="0.2">
      <c r="A673" s="524" t="s">
        <v>4666</v>
      </c>
      <c r="B673" s="522" t="s">
        <v>6369</v>
      </c>
      <c r="C673" s="517" t="s">
        <v>4667</v>
      </c>
      <c r="D673" s="519" t="s">
        <v>6463</v>
      </c>
      <c r="E673" s="542">
        <v>7500</v>
      </c>
      <c r="F673" s="531" t="s">
        <v>509</v>
      </c>
      <c r="G673" s="519" t="s">
        <v>6464</v>
      </c>
      <c r="H673" s="520" t="s">
        <v>6730</v>
      </c>
      <c r="I673" s="517" t="s">
        <v>5667</v>
      </c>
      <c r="J673" s="548" t="s">
        <v>4672</v>
      </c>
      <c r="K673" s="545"/>
      <c r="L673" s="517"/>
      <c r="M673" s="551"/>
      <c r="N673" s="531">
        <v>3</v>
      </c>
      <c r="O673" s="518">
        <v>4</v>
      </c>
      <c r="P673" s="532">
        <v>15000</v>
      </c>
    </row>
    <row r="674" spans="1:16" ht="45" customHeight="1" x14ac:dyDescent="0.2">
      <c r="A674" s="524" t="s">
        <v>4666</v>
      </c>
      <c r="B674" s="522" t="s">
        <v>6369</v>
      </c>
      <c r="C674" s="517" t="s">
        <v>4667</v>
      </c>
      <c r="D674" s="519" t="s">
        <v>6465</v>
      </c>
      <c r="E674" s="542">
        <v>4845</v>
      </c>
      <c r="F674" s="531" t="s">
        <v>6466</v>
      </c>
      <c r="G674" s="519" t="s">
        <v>6467</v>
      </c>
      <c r="H674" s="520" t="s">
        <v>4755</v>
      </c>
      <c r="I674" s="517" t="s">
        <v>4756</v>
      </c>
      <c r="J674" s="548" t="s">
        <v>4672</v>
      </c>
      <c r="K674" s="545">
        <v>1</v>
      </c>
      <c r="L674" s="517">
        <v>1</v>
      </c>
      <c r="M674" s="551">
        <v>9500</v>
      </c>
      <c r="N674" s="531">
        <v>2</v>
      </c>
      <c r="O674" s="518">
        <v>8</v>
      </c>
      <c r="P674" s="532">
        <v>28500</v>
      </c>
    </row>
    <row r="675" spans="1:16" ht="45" customHeight="1" x14ac:dyDescent="0.2">
      <c r="A675" s="524" t="s">
        <v>4666</v>
      </c>
      <c r="B675" s="522" t="s">
        <v>6369</v>
      </c>
      <c r="C675" s="517" t="s">
        <v>4667</v>
      </c>
      <c r="D675" s="519" t="s">
        <v>6370</v>
      </c>
      <c r="E675" s="542">
        <v>2000</v>
      </c>
      <c r="F675" s="531" t="s">
        <v>6468</v>
      </c>
      <c r="G675" s="519" t="s">
        <v>6469</v>
      </c>
      <c r="H675" s="520" t="s">
        <v>5160</v>
      </c>
      <c r="I675" s="517" t="s">
        <v>6765</v>
      </c>
      <c r="J675" s="548" t="s">
        <v>4831</v>
      </c>
      <c r="K675" s="545">
        <v>1</v>
      </c>
      <c r="L675" s="517">
        <v>1</v>
      </c>
      <c r="M675" s="551">
        <v>1500</v>
      </c>
      <c r="N675" s="531">
        <v>1</v>
      </c>
      <c r="O675" s="518">
        <v>8</v>
      </c>
      <c r="P675" s="532">
        <v>16000</v>
      </c>
    </row>
    <row r="676" spans="1:16" ht="45" customHeight="1" x14ac:dyDescent="0.2">
      <c r="A676" s="524" t="s">
        <v>4666</v>
      </c>
      <c r="B676" s="522" t="s">
        <v>6369</v>
      </c>
      <c r="C676" s="517" t="s">
        <v>4667</v>
      </c>
      <c r="D676" s="627" t="s">
        <v>6839</v>
      </c>
      <c r="E676" s="542">
        <v>3000</v>
      </c>
      <c r="F676" s="531" t="s">
        <v>6470</v>
      </c>
      <c r="G676" s="519" t="s">
        <v>6471</v>
      </c>
      <c r="H676" s="520" t="s">
        <v>6441</v>
      </c>
      <c r="I676" s="519" t="s">
        <v>6441</v>
      </c>
      <c r="J676" s="548" t="s">
        <v>4672</v>
      </c>
      <c r="K676" s="545">
        <v>5</v>
      </c>
      <c r="L676" s="517">
        <v>12</v>
      </c>
      <c r="M676" s="551">
        <v>24000</v>
      </c>
      <c r="N676" s="531">
        <v>1</v>
      </c>
      <c r="O676" s="518">
        <v>8</v>
      </c>
      <c r="P676" s="532">
        <v>24000</v>
      </c>
    </row>
    <row r="677" spans="1:16" ht="45" customHeight="1" x14ac:dyDescent="0.2">
      <c r="A677" s="524" t="s">
        <v>4666</v>
      </c>
      <c r="B677" s="522" t="s">
        <v>6369</v>
      </c>
      <c r="C677" s="517" t="s">
        <v>4667</v>
      </c>
      <c r="D677" s="519" t="s">
        <v>6472</v>
      </c>
      <c r="E677" s="542">
        <v>2000</v>
      </c>
      <c r="F677" s="531" t="s">
        <v>6473</v>
      </c>
      <c r="G677" s="519" t="s">
        <v>6474</v>
      </c>
      <c r="H677" s="520" t="s">
        <v>6765</v>
      </c>
      <c r="I677" s="520" t="s">
        <v>6765</v>
      </c>
      <c r="J677" s="548" t="s">
        <v>4831</v>
      </c>
      <c r="K677" s="545">
        <v>1</v>
      </c>
      <c r="L677" s="517">
        <v>1</v>
      </c>
      <c r="M677" s="551">
        <v>1500</v>
      </c>
      <c r="N677" s="531">
        <v>1</v>
      </c>
      <c r="O677" s="518">
        <v>8</v>
      </c>
      <c r="P677" s="532">
        <v>16000</v>
      </c>
    </row>
    <row r="678" spans="1:16" ht="45" customHeight="1" x14ac:dyDescent="0.2">
      <c r="A678" s="524" t="s">
        <v>4666</v>
      </c>
      <c r="B678" s="522" t="s">
        <v>6369</v>
      </c>
      <c r="C678" s="517" t="s">
        <v>4667</v>
      </c>
      <c r="D678" s="519" t="s">
        <v>4847</v>
      </c>
      <c r="E678" s="542">
        <v>2500</v>
      </c>
      <c r="F678" s="531" t="s">
        <v>6475</v>
      </c>
      <c r="G678" s="519" t="s">
        <v>6476</v>
      </c>
      <c r="H678" s="520" t="s">
        <v>5093</v>
      </c>
      <c r="I678" s="517" t="s">
        <v>5093</v>
      </c>
      <c r="J678" s="548" t="s">
        <v>4831</v>
      </c>
      <c r="K678" s="545">
        <v>3</v>
      </c>
      <c r="L678" s="517">
        <v>8</v>
      </c>
      <c r="M678" s="551">
        <v>18333</v>
      </c>
      <c r="N678" s="531">
        <v>2</v>
      </c>
      <c r="O678" s="518">
        <v>10</v>
      </c>
      <c r="P678" s="532">
        <v>17500</v>
      </c>
    </row>
    <row r="679" spans="1:16" ht="45" customHeight="1" x14ac:dyDescent="0.2">
      <c r="A679" s="524" t="s">
        <v>4666</v>
      </c>
      <c r="B679" s="522" t="s">
        <v>6369</v>
      </c>
      <c r="C679" s="517" t="s">
        <v>4667</v>
      </c>
      <c r="D679" s="519" t="s">
        <v>6392</v>
      </c>
      <c r="E679" s="542">
        <v>2000</v>
      </c>
      <c r="F679" s="531" t="s">
        <v>6477</v>
      </c>
      <c r="G679" s="519" t="s">
        <v>6478</v>
      </c>
      <c r="H679" s="520" t="s">
        <v>5160</v>
      </c>
      <c r="I679" s="517" t="s">
        <v>6743</v>
      </c>
      <c r="J679" s="548" t="s">
        <v>4831</v>
      </c>
      <c r="K679" s="545">
        <v>2</v>
      </c>
      <c r="L679" s="517">
        <v>3</v>
      </c>
      <c r="M679" s="551">
        <v>4500</v>
      </c>
      <c r="N679" s="531">
        <v>1</v>
      </c>
      <c r="O679" s="518">
        <v>8</v>
      </c>
      <c r="P679" s="532">
        <v>16000</v>
      </c>
    </row>
    <row r="680" spans="1:16" ht="45" customHeight="1" x14ac:dyDescent="0.2">
      <c r="A680" s="524" t="s">
        <v>4666</v>
      </c>
      <c r="B680" s="522" t="s">
        <v>6369</v>
      </c>
      <c r="C680" s="517" t="s">
        <v>4667</v>
      </c>
      <c r="D680" s="519" t="s">
        <v>4847</v>
      </c>
      <c r="E680" s="542">
        <v>2500</v>
      </c>
      <c r="F680" s="531" t="s">
        <v>6479</v>
      </c>
      <c r="G680" s="519" t="s">
        <v>6480</v>
      </c>
      <c r="H680" s="520" t="s">
        <v>5093</v>
      </c>
      <c r="I680" s="517" t="s">
        <v>5093</v>
      </c>
      <c r="J680" s="548" t="s">
        <v>4831</v>
      </c>
      <c r="K680" s="545">
        <v>2</v>
      </c>
      <c r="L680" s="517">
        <v>7</v>
      </c>
      <c r="M680" s="551">
        <v>17500</v>
      </c>
      <c r="N680" s="531">
        <v>2</v>
      </c>
      <c r="O680" s="518">
        <v>10</v>
      </c>
      <c r="P680" s="532">
        <v>17500</v>
      </c>
    </row>
    <row r="681" spans="1:16" ht="45" customHeight="1" x14ac:dyDescent="0.2">
      <c r="A681" s="524" t="s">
        <v>4666</v>
      </c>
      <c r="B681" s="522" t="s">
        <v>6369</v>
      </c>
      <c r="C681" s="517" t="s">
        <v>4667</v>
      </c>
      <c r="D681" s="519" t="s">
        <v>6370</v>
      </c>
      <c r="E681" s="542">
        <v>2000</v>
      </c>
      <c r="F681" s="531" t="s">
        <v>6481</v>
      </c>
      <c r="G681" s="519" t="s">
        <v>6482</v>
      </c>
      <c r="H681" s="520" t="s">
        <v>5160</v>
      </c>
      <c r="I681" s="517" t="s">
        <v>6765</v>
      </c>
      <c r="J681" s="548" t="s">
        <v>4831</v>
      </c>
      <c r="K681" s="545">
        <v>1</v>
      </c>
      <c r="L681" s="517">
        <v>1</v>
      </c>
      <c r="M681" s="551">
        <v>1500</v>
      </c>
      <c r="N681" s="531">
        <v>1</v>
      </c>
      <c r="O681" s="518">
        <v>8</v>
      </c>
      <c r="P681" s="532">
        <v>16000</v>
      </c>
    </row>
    <row r="682" spans="1:16" ht="45" customHeight="1" x14ac:dyDescent="0.2">
      <c r="A682" s="524" t="s">
        <v>4666</v>
      </c>
      <c r="B682" s="522" t="s">
        <v>6369</v>
      </c>
      <c r="C682" s="517" t="s">
        <v>4667</v>
      </c>
      <c r="D682" s="519" t="s">
        <v>4847</v>
      </c>
      <c r="E682" s="542">
        <v>2500</v>
      </c>
      <c r="F682" s="531" t="s">
        <v>6483</v>
      </c>
      <c r="G682" s="519" t="s">
        <v>6484</v>
      </c>
      <c r="H682" s="520" t="s">
        <v>5093</v>
      </c>
      <c r="I682" s="517" t="s">
        <v>5093</v>
      </c>
      <c r="J682" s="548" t="s">
        <v>4831</v>
      </c>
      <c r="K682" s="545">
        <v>3</v>
      </c>
      <c r="L682" s="517">
        <v>6</v>
      </c>
      <c r="M682" s="551">
        <v>15000</v>
      </c>
      <c r="N682" s="531">
        <v>2</v>
      </c>
      <c r="O682" s="518">
        <v>12</v>
      </c>
      <c r="P682" s="532">
        <v>17500</v>
      </c>
    </row>
    <row r="683" spans="1:16" ht="45" customHeight="1" x14ac:dyDescent="0.2">
      <c r="A683" s="524" t="s">
        <v>4666</v>
      </c>
      <c r="B683" s="522" t="s">
        <v>6369</v>
      </c>
      <c r="C683" s="517" t="s">
        <v>4667</v>
      </c>
      <c r="D683" s="519" t="s">
        <v>4847</v>
      </c>
      <c r="E683" s="542">
        <v>2500</v>
      </c>
      <c r="F683" s="531" t="s">
        <v>6485</v>
      </c>
      <c r="G683" s="519" t="s">
        <v>6486</v>
      </c>
      <c r="H683" s="520" t="s">
        <v>5093</v>
      </c>
      <c r="I683" s="517" t="s">
        <v>5093</v>
      </c>
      <c r="J683" s="548" t="s">
        <v>4831</v>
      </c>
      <c r="K683" s="545">
        <v>3</v>
      </c>
      <c r="L683" s="517">
        <v>6</v>
      </c>
      <c r="M683" s="551">
        <v>15000</v>
      </c>
      <c r="N683" s="531">
        <v>2</v>
      </c>
      <c r="O683" s="518">
        <v>10</v>
      </c>
      <c r="P683" s="532">
        <v>17500</v>
      </c>
    </row>
    <row r="684" spans="1:16" ht="61.5" customHeight="1" x14ac:dyDescent="0.2">
      <c r="A684" s="524" t="s">
        <v>4666</v>
      </c>
      <c r="B684" s="522" t="s">
        <v>6369</v>
      </c>
      <c r="C684" s="517" t="s">
        <v>4667</v>
      </c>
      <c r="D684" s="519" t="s">
        <v>5901</v>
      </c>
      <c r="E684" s="542">
        <v>4000</v>
      </c>
      <c r="F684" s="531" t="s">
        <v>5902</v>
      </c>
      <c r="G684" s="519" t="s">
        <v>5903</v>
      </c>
      <c r="H684" s="520" t="s">
        <v>6782</v>
      </c>
      <c r="I684" s="517" t="s">
        <v>6736</v>
      </c>
      <c r="J684" s="548" t="s">
        <v>4672</v>
      </c>
      <c r="K684" s="545"/>
      <c r="L684" s="517"/>
      <c r="M684" s="551"/>
      <c r="N684" s="531">
        <v>2</v>
      </c>
      <c r="O684" s="518">
        <v>6</v>
      </c>
      <c r="P684" s="532">
        <v>7500</v>
      </c>
    </row>
    <row r="685" spans="1:16" ht="61.5" customHeight="1" x14ac:dyDescent="0.2">
      <c r="A685" s="524" t="s">
        <v>4666</v>
      </c>
      <c r="B685" s="522" t="s">
        <v>6369</v>
      </c>
      <c r="C685" s="517" t="s">
        <v>4667</v>
      </c>
      <c r="D685" s="519" t="s">
        <v>5907</v>
      </c>
      <c r="E685" s="542">
        <v>6000</v>
      </c>
      <c r="F685" s="531" t="s">
        <v>5908</v>
      </c>
      <c r="G685" s="519" t="s">
        <v>5909</v>
      </c>
      <c r="H685" s="520" t="s">
        <v>4888</v>
      </c>
      <c r="I685" s="517" t="s">
        <v>6736</v>
      </c>
      <c r="J685" s="548" t="s">
        <v>4672</v>
      </c>
      <c r="K685" s="545"/>
      <c r="L685" s="517"/>
      <c r="M685" s="551"/>
      <c r="N685" s="531">
        <v>1</v>
      </c>
      <c r="O685" s="518">
        <v>3</v>
      </c>
      <c r="P685" s="532">
        <v>18000</v>
      </c>
    </row>
    <row r="686" spans="1:16" ht="61.5" customHeight="1" x14ac:dyDescent="0.2">
      <c r="A686" s="524" t="s">
        <v>4666</v>
      </c>
      <c r="B686" s="522" t="s">
        <v>6369</v>
      </c>
      <c r="C686" s="517" t="s">
        <v>4667</v>
      </c>
      <c r="D686" s="519" t="s">
        <v>6487</v>
      </c>
      <c r="E686" s="542">
        <v>5000</v>
      </c>
      <c r="F686" s="531" t="s">
        <v>6488</v>
      </c>
      <c r="G686" s="519" t="s">
        <v>6489</v>
      </c>
      <c r="H686" s="520" t="s">
        <v>4685</v>
      </c>
      <c r="I686" s="517" t="s">
        <v>4686</v>
      </c>
      <c r="J686" s="548" t="s">
        <v>4672</v>
      </c>
      <c r="K686" s="545"/>
      <c r="L686" s="517"/>
      <c r="M686" s="551"/>
      <c r="N686" s="531">
        <v>2</v>
      </c>
      <c r="O686" s="518">
        <v>6</v>
      </c>
      <c r="P686" s="532">
        <v>15000</v>
      </c>
    </row>
    <row r="687" spans="1:16" ht="61.5" customHeight="1" x14ac:dyDescent="0.2">
      <c r="A687" s="524" t="s">
        <v>4666</v>
      </c>
      <c r="B687" s="522" t="s">
        <v>6369</v>
      </c>
      <c r="C687" s="517" t="s">
        <v>4667</v>
      </c>
      <c r="D687" s="519" t="s">
        <v>6370</v>
      </c>
      <c r="E687" s="542">
        <v>2000</v>
      </c>
      <c r="F687" s="531" t="s">
        <v>6490</v>
      </c>
      <c r="G687" s="519" t="s">
        <v>6491</v>
      </c>
      <c r="H687" s="520" t="s">
        <v>5160</v>
      </c>
      <c r="I687" s="517" t="s">
        <v>6765</v>
      </c>
      <c r="J687" s="548" t="s">
        <v>4831</v>
      </c>
      <c r="K687" s="545">
        <v>1</v>
      </c>
      <c r="L687" s="517">
        <v>1</v>
      </c>
      <c r="M687" s="551">
        <v>1500</v>
      </c>
      <c r="N687" s="531">
        <v>1</v>
      </c>
      <c r="O687" s="518">
        <v>8</v>
      </c>
      <c r="P687" s="532">
        <v>16000</v>
      </c>
    </row>
    <row r="688" spans="1:16" ht="61.5" customHeight="1" x14ac:dyDescent="0.2">
      <c r="A688" s="524" t="s">
        <v>4666</v>
      </c>
      <c r="B688" s="522" t="s">
        <v>6369</v>
      </c>
      <c r="C688" s="517" t="s">
        <v>4667</v>
      </c>
      <c r="D688" s="519" t="s">
        <v>6392</v>
      </c>
      <c r="E688" s="542">
        <v>1500</v>
      </c>
      <c r="F688" s="531" t="s">
        <v>6492</v>
      </c>
      <c r="G688" s="519" t="s">
        <v>6493</v>
      </c>
      <c r="H688" s="520" t="s">
        <v>5160</v>
      </c>
      <c r="I688" s="517" t="s">
        <v>6743</v>
      </c>
      <c r="J688" s="548" t="s">
        <v>4831</v>
      </c>
      <c r="K688" s="545">
        <v>2</v>
      </c>
      <c r="L688" s="517">
        <v>3</v>
      </c>
      <c r="M688" s="551">
        <v>4500</v>
      </c>
      <c r="N688" s="531">
        <v>1</v>
      </c>
      <c r="O688" s="518"/>
      <c r="P688" s="532"/>
    </row>
    <row r="689" spans="1:16" ht="61.5" customHeight="1" x14ac:dyDescent="0.2">
      <c r="A689" s="524" t="s">
        <v>4666</v>
      </c>
      <c r="B689" s="522" t="s">
        <v>6369</v>
      </c>
      <c r="C689" s="517" t="s">
        <v>4667</v>
      </c>
      <c r="D689" s="519" t="s">
        <v>6392</v>
      </c>
      <c r="E689" s="542">
        <v>2000</v>
      </c>
      <c r="F689" s="531" t="s">
        <v>6494</v>
      </c>
      <c r="G689" s="519" t="s">
        <v>6495</v>
      </c>
      <c r="H689" s="520" t="s">
        <v>5160</v>
      </c>
      <c r="I689" s="517" t="s">
        <v>6765</v>
      </c>
      <c r="J689" s="548" t="s">
        <v>4831</v>
      </c>
      <c r="K689" s="545">
        <v>1</v>
      </c>
      <c r="L689" s="517">
        <v>1</v>
      </c>
      <c r="M689" s="551">
        <v>1500</v>
      </c>
      <c r="N689" s="531">
        <v>1</v>
      </c>
      <c r="O689" s="518">
        <v>8</v>
      </c>
      <c r="P689" s="532">
        <v>16000</v>
      </c>
    </row>
    <row r="690" spans="1:16" ht="61.5" customHeight="1" x14ac:dyDescent="0.2">
      <c r="A690" s="524" t="s">
        <v>4666</v>
      </c>
      <c r="B690" s="522" t="s">
        <v>6369</v>
      </c>
      <c r="C690" s="517" t="s">
        <v>4667</v>
      </c>
      <c r="D690" s="519" t="s">
        <v>6496</v>
      </c>
      <c r="E690" s="542">
        <v>3000</v>
      </c>
      <c r="F690" s="531" t="s">
        <v>6497</v>
      </c>
      <c r="G690" s="519" t="s">
        <v>6498</v>
      </c>
      <c r="H690" s="520" t="s">
        <v>6807</v>
      </c>
      <c r="I690" s="517" t="s">
        <v>6732</v>
      </c>
      <c r="J690" s="548" t="s">
        <v>4831</v>
      </c>
      <c r="K690" s="545"/>
      <c r="L690" s="517"/>
      <c r="M690" s="551"/>
      <c r="N690" s="531">
        <v>1</v>
      </c>
      <c r="O690" s="518">
        <v>7</v>
      </c>
      <c r="P690" s="532">
        <v>21000</v>
      </c>
    </row>
    <row r="691" spans="1:16" ht="61.5" customHeight="1" x14ac:dyDescent="0.2">
      <c r="A691" s="524" t="s">
        <v>4666</v>
      </c>
      <c r="B691" s="522" t="s">
        <v>6369</v>
      </c>
      <c r="C691" s="517" t="s">
        <v>4667</v>
      </c>
      <c r="D691" s="519" t="s">
        <v>6392</v>
      </c>
      <c r="E691" s="542">
        <v>2900</v>
      </c>
      <c r="F691" s="531" t="s">
        <v>6499</v>
      </c>
      <c r="G691" s="519" t="s">
        <v>6500</v>
      </c>
      <c r="H691" s="520" t="s">
        <v>4843</v>
      </c>
      <c r="I691" s="517" t="s">
        <v>6501</v>
      </c>
      <c r="J691" s="548" t="s">
        <v>4831</v>
      </c>
      <c r="K691" s="545">
        <v>4</v>
      </c>
      <c r="L691" s="517">
        <v>10</v>
      </c>
      <c r="M691" s="551">
        <v>20300</v>
      </c>
      <c r="N691" s="531">
        <v>1</v>
      </c>
      <c r="O691" s="518">
        <v>8</v>
      </c>
      <c r="P691" s="532">
        <v>23200</v>
      </c>
    </row>
    <row r="692" spans="1:16" ht="61.5" customHeight="1" x14ac:dyDescent="0.2">
      <c r="A692" s="524" t="s">
        <v>4666</v>
      </c>
      <c r="B692" s="522" t="s">
        <v>6369</v>
      </c>
      <c r="C692" s="517" t="s">
        <v>4667</v>
      </c>
      <c r="D692" s="519" t="s">
        <v>6502</v>
      </c>
      <c r="E692" s="542">
        <v>2500</v>
      </c>
      <c r="F692" s="531" t="s">
        <v>6503</v>
      </c>
      <c r="G692" s="519" t="s">
        <v>6504</v>
      </c>
      <c r="H692" s="520" t="s">
        <v>5160</v>
      </c>
      <c r="I692" s="517" t="s">
        <v>5631</v>
      </c>
      <c r="J692" s="548" t="s">
        <v>4831</v>
      </c>
      <c r="K692" s="545"/>
      <c r="L692" s="517"/>
      <c r="M692" s="551"/>
      <c r="N692" s="531">
        <v>2</v>
      </c>
      <c r="O692" s="518">
        <v>6</v>
      </c>
      <c r="P692" s="532">
        <v>7500</v>
      </c>
    </row>
    <row r="693" spans="1:16" ht="61.5" customHeight="1" x14ac:dyDescent="0.2">
      <c r="A693" s="524" t="s">
        <v>4666</v>
      </c>
      <c r="B693" s="522" t="s">
        <v>6369</v>
      </c>
      <c r="C693" s="517" t="s">
        <v>4667</v>
      </c>
      <c r="D693" s="519" t="s">
        <v>4847</v>
      </c>
      <c r="E693" s="542">
        <v>2500</v>
      </c>
      <c r="F693" s="531" t="s">
        <v>6505</v>
      </c>
      <c r="G693" s="519" t="s">
        <v>6506</v>
      </c>
      <c r="H693" s="520" t="s">
        <v>5093</v>
      </c>
      <c r="I693" s="517" t="s">
        <v>5093</v>
      </c>
      <c r="J693" s="548" t="s">
        <v>4831</v>
      </c>
      <c r="K693" s="545">
        <v>3</v>
      </c>
      <c r="L693" s="517">
        <v>8</v>
      </c>
      <c r="M693" s="551">
        <v>18333</v>
      </c>
      <c r="N693" s="531">
        <v>2</v>
      </c>
      <c r="O693" s="518">
        <v>10</v>
      </c>
      <c r="P693" s="532">
        <v>17500</v>
      </c>
    </row>
    <row r="694" spans="1:16" ht="61.5" customHeight="1" x14ac:dyDescent="0.2">
      <c r="A694" s="524" t="s">
        <v>4666</v>
      </c>
      <c r="B694" s="522" t="s">
        <v>6369</v>
      </c>
      <c r="C694" s="517" t="s">
        <v>4667</v>
      </c>
      <c r="D694" s="519" t="s">
        <v>6001</v>
      </c>
      <c r="E694" s="542">
        <v>6000</v>
      </c>
      <c r="F694" s="531" t="s">
        <v>6002</v>
      </c>
      <c r="G694" s="519" t="s">
        <v>6003</v>
      </c>
      <c r="H694" s="520" t="s">
        <v>4843</v>
      </c>
      <c r="I694" s="517" t="s">
        <v>5190</v>
      </c>
      <c r="J694" s="548" t="s">
        <v>4672</v>
      </c>
      <c r="K694" s="545"/>
      <c r="L694" s="517"/>
      <c r="M694" s="551"/>
      <c r="N694" s="531">
        <v>1</v>
      </c>
      <c r="O694" s="518">
        <v>4</v>
      </c>
      <c r="P694" s="532">
        <v>24000</v>
      </c>
    </row>
    <row r="695" spans="1:16" ht="61.5" customHeight="1" x14ac:dyDescent="0.2">
      <c r="A695" s="524" t="s">
        <v>4666</v>
      </c>
      <c r="B695" s="522" t="s">
        <v>6369</v>
      </c>
      <c r="C695" s="517" t="s">
        <v>4667</v>
      </c>
      <c r="D695" s="519" t="s">
        <v>6370</v>
      </c>
      <c r="E695" s="542">
        <v>2000</v>
      </c>
      <c r="F695" s="531" t="s">
        <v>6507</v>
      </c>
      <c r="G695" s="519" t="s">
        <v>6508</v>
      </c>
      <c r="H695" s="520" t="s">
        <v>5039</v>
      </c>
      <c r="I695" s="517" t="s">
        <v>6732</v>
      </c>
      <c r="J695" s="548" t="s">
        <v>4672</v>
      </c>
      <c r="K695" s="545">
        <v>1</v>
      </c>
      <c r="L695" s="517">
        <v>1</v>
      </c>
      <c r="M695" s="551">
        <v>1500</v>
      </c>
      <c r="N695" s="531">
        <v>1</v>
      </c>
      <c r="O695" s="518">
        <v>8</v>
      </c>
      <c r="P695" s="532">
        <v>16000</v>
      </c>
    </row>
    <row r="696" spans="1:16" ht="61.5" customHeight="1" x14ac:dyDescent="0.2">
      <c r="A696" s="524" t="s">
        <v>4666</v>
      </c>
      <c r="B696" s="522" t="s">
        <v>6369</v>
      </c>
      <c r="C696" s="517" t="s">
        <v>4667</v>
      </c>
      <c r="D696" s="519" t="s">
        <v>6509</v>
      </c>
      <c r="E696" s="542">
        <v>2500</v>
      </c>
      <c r="F696" s="531" t="s">
        <v>6510</v>
      </c>
      <c r="G696" s="519" t="s">
        <v>6511</v>
      </c>
      <c r="H696" s="520" t="s">
        <v>5093</v>
      </c>
      <c r="I696" s="517" t="s">
        <v>5093</v>
      </c>
      <c r="J696" s="548" t="s">
        <v>4831</v>
      </c>
      <c r="K696" s="545">
        <v>2</v>
      </c>
      <c r="L696" s="517">
        <v>1</v>
      </c>
      <c r="M696" s="551">
        <v>2500</v>
      </c>
      <c r="N696" s="531">
        <v>2</v>
      </c>
      <c r="O696" s="518">
        <v>8</v>
      </c>
      <c r="P696" s="532">
        <v>17667</v>
      </c>
    </row>
    <row r="697" spans="1:16" ht="61.5" customHeight="1" x14ac:dyDescent="0.2">
      <c r="A697" s="524" t="s">
        <v>4666</v>
      </c>
      <c r="B697" s="522" t="s">
        <v>6369</v>
      </c>
      <c r="C697" s="517" t="s">
        <v>4667</v>
      </c>
      <c r="D697" s="519" t="s">
        <v>6370</v>
      </c>
      <c r="E697" s="542">
        <v>2000</v>
      </c>
      <c r="F697" s="531" t="s">
        <v>6512</v>
      </c>
      <c r="G697" s="519" t="s">
        <v>6513</v>
      </c>
      <c r="H697" s="520" t="s">
        <v>5160</v>
      </c>
      <c r="I697" s="517" t="s">
        <v>6765</v>
      </c>
      <c r="J697" s="548" t="s">
        <v>4831</v>
      </c>
      <c r="K697" s="545">
        <v>1</v>
      </c>
      <c r="L697" s="517">
        <v>1</v>
      </c>
      <c r="M697" s="551">
        <v>1500</v>
      </c>
      <c r="N697" s="531">
        <v>1</v>
      </c>
      <c r="O697" s="518">
        <v>8</v>
      </c>
      <c r="P697" s="532">
        <v>16000</v>
      </c>
    </row>
    <row r="698" spans="1:16" ht="61.5" customHeight="1" x14ac:dyDescent="0.2">
      <c r="A698" s="524" t="s">
        <v>4666</v>
      </c>
      <c r="B698" s="522" t="s">
        <v>6369</v>
      </c>
      <c r="C698" s="517" t="s">
        <v>4667</v>
      </c>
      <c r="D698" s="519" t="s">
        <v>6392</v>
      </c>
      <c r="E698" s="542">
        <v>2000</v>
      </c>
      <c r="F698" s="531" t="s">
        <v>6514</v>
      </c>
      <c r="G698" s="519" t="s">
        <v>6515</v>
      </c>
      <c r="H698" s="520" t="s">
        <v>5160</v>
      </c>
      <c r="I698" s="517" t="s">
        <v>6765</v>
      </c>
      <c r="J698" s="548" t="s">
        <v>4831</v>
      </c>
      <c r="K698" s="545">
        <v>1</v>
      </c>
      <c r="L698" s="517">
        <v>1</v>
      </c>
      <c r="M698" s="551">
        <v>1500</v>
      </c>
      <c r="N698" s="531">
        <v>1</v>
      </c>
      <c r="O698" s="518">
        <v>8</v>
      </c>
      <c r="P698" s="532">
        <v>16000</v>
      </c>
    </row>
    <row r="699" spans="1:16" ht="61.5" customHeight="1" x14ac:dyDescent="0.2">
      <c r="A699" s="524" t="s">
        <v>4666</v>
      </c>
      <c r="B699" s="522" t="s">
        <v>6369</v>
      </c>
      <c r="C699" s="517" t="s">
        <v>4667</v>
      </c>
      <c r="D699" s="519" t="s">
        <v>6516</v>
      </c>
      <c r="E699" s="542">
        <v>3000</v>
      </c>
      <c r="F699" s="531" t="s">
        <v>6517</v>
      </c>
      <c r="G699" s="519" t="s">
        <v>6518</v>
      </c>
      <c r="H699" s="520" t="s">
        <v>6441</v>
      </c>
      <c r="I699" s="517" t="s">
        <v>6441</v>
      </c>
      <c r="J699" s="548" t="s">
        <v>4672</v>
      </c>
      <c r="K699" s="545">
        <v>5</v>
      </c>
      <c r="L699" s="517">
        <v>12</v>
      </c>
      <c r="M699" s="551">
        <v>24000</v>
      </c>
      <c r="N699" s="531">
        <v>1</v>
      </c>
      <c r="O699" s="518">
        <v>8</v>
      </c>
      <c r="P699" s="532">
        <v>24000</v>
      </c>
    </row>
    <row r="700" spans="1:16" ht="61.5" customHeight="1" x14ac:dyDescent="0.2">
      <c r="A700" s="524" t="s">
        <v>4666</v>
      </c>
      <c r="B700" s="522" t="s">
        <v>6369</v>
      </c>
      <c r="C700" s="517" t="s">
        <v>4667</v>
      </c>
      <c r="D700" s="519" t="s">
        <v>6519</v>
      </c>
      <c r="E700" s="542">
        <v>4000</v>
      </c>
      <c r="F700" s="531" t="s">
        <v>6520</v>
      </c>
      <c r="G700" s="519" t="s">
        <v>6521</v>
      </c>
      <c r="H700" s="520" t="s">
        <v>5160</v>
      </c>
      <c r="I700" s="517" t="s">
        <v>6732</v>
      </c>
      <c r="J700" s="548" t="s">
        <v>4831</v>
      </c>
      <c r="K700" s="545">
        <v>1</v>
      </c>
      <c r="L700" s="517">
        <v>1</v>
      </c>
      <c r="M700" s="551">
        <v>3500</v>
      </c>
      <c r="N700" s="531">
        <v>3</v>
      </c>
      <c r="O700" s="518">
        <v>4</v>
      </c>
      <c r="P700" s="532">
        <v>8000</v>
      </c>
    </row>
    <row r="701" spans="1:16" ht="61.5" customHeight="1" x14ac:dyDescent="0.2">
      <c r="A701" s="524" t="s">
        <v>4666</v>
      </c>
      <c r="B701" s="522" t="s">
        <v>6369</v>
      </c>
      <c r="C701" s="517" t="s">
        <v>4667</v>
      </c>
      <c r="D701" s="519" t="s">
        <v>6066</v>
      </c>
      <c r="E701" s="542">
        <v>5000</v>
      </c>
      <c r="F701" s="531" t="s">
        <v>6067</v>
      </c>
      <c r="G701" s="519" t="s">
        <v>6068</v>
      </c>
      <c r="H701" s="520" t="s">
        <v>4843</v>
      </c>
      <c r="I701" s="517" t="s">
        <v>6069</v>
      </c>
      <c r="J701" s="548" t="s">
        <v>4831</v>
      </c>
      <c r="K701" s="545">
        <v>5</v>
      </c>
      <c r="L701" s="517">
        <v>7</v>
      </c>
      <c r="M701" s="551">
        <v>35000</v>
      </c>
      <c r="N701" s="531">
        <v>1</v>
      </c>
      <c r="O701" s="518">
        <v>4</v>
      </c>
      <c r="P701" s="532">
        <v>20000</v>
      </c>
    </row>
    <row r="702" spans="1:16" ht="61.5" customHeight="1" x14ac:dyDescent="0.2">
      <c r="A702" s="524" t="s">
        <v>4666</v>
      </c>
      <c r="B702" s="522" t="s">
        <v>6369</v>
      </c>
      <c r="C702" s="517" t="s">
        <v>4667</v>
      </c>
      <c r="D702" s="519" t="s">
        <v>6118</v>
      </c>
      <c r="E702" s="542">
        <v>6500</v>
      </c>
      <c r="F702" s="531" t="s">
        <v>6119</v>
      </c>
      <c r="G702" s="519" t="s">
        <v>6120</v>
      </c>
      <c r="H702" s="520" t="s">
        <v>5160</v>
      </c>
      <c r="I702" s="517" t="s">
        <v>6736</v>
      </c>
      <c r="J702" s="548" t="s">
        <v>4672</v>
      </c>
      <c r="K702" s="545"/>
      <c r="L702" s="517"/>
      <c r="M702" s="551"/>
      <c r="N702" s="531">
        <v>2</v>
      </c>
      <c r="O702" s="518">
        <v>6</v>
      </c>
      <c r="P702" s="532">
        <v>32500</v>
      </c>
    </row>
    <row r="703" spans="1:16" ht="61.5" customHeight="1" x14ac:dyDescent="0.2">
      <c r="A703" s="524" t="s">
        <v>4666</v>
      </c>
      <c r="B703" s="522" t="s">
        <v>6369</v>
      </c>
      <c r="C703" s="517" t="s">
        <v>4667</v>
      </c>
      <c r="D703" s="519" t="s">
        <v>6164</v>
      </c>
      <c r="E703" s="542">
        <v>7500</v>
      </c>
      <c r="F703" s="531" t="s">
        <v>6165</v>
      </c>
      <c r="G703" s="519" t="s">
        <v>6166</v>
      </c>
      <c r="H703" s="520" t="s">
        <v>4685</v>
      </c>
      <c r="I703" s="517" t="s">
        <v>4686</v>
      </c>
      <c r="J703" s="548" t="s">
        <v>4672</v>
      </c>
      <c r="K703" s="545">
        <v>4</v>
      </c>
      <c r="L703" s="517">
        <v>10</v>
      </c>
      <c r="M703" s="551">
        <v>52500</v>
      </c>
      <c r="N703" s="531">
        <v>1</v>
      </c>
      <c r="O703" s="518">
        <v>4</v>
      </c>
      <c r="P703" s="532">
        <v>30000</v>
      </c>
    </row>
    <row r="704" spans="1:16" ht="61.5" customHeight="1" x14ac:dyDescent="0.2">
      <c r="A704" s="524" t="s">
        <v>4666</v>
      </c>
      <c r="B704" s="522" t="s">
        <v>6369</v>
      </c>
      <c r="C704" s="517" t="s">
        <v>4667</v>
      </c>
      <c r="D704" s="519" t="s">
        <v>6180</v>
      </c>
      <c r="E704" s="542">
        <v>5600</v>
      </c>
      <c r="F704" s="531" t="s">
        <v>6181</v>
      </c>
      <c r="G704" s="519" t="s">
        <v>6182</v>
      </c>
      <c r="H704" s="520" t="s">
        <v>4685</v>
      </c>
      <c r="I704" s="517" t="s">
        <v>4686</v>
      </c>
      <c r="J704" s="548" t="s">
        <v>4672</v>
      </c>
      <c r="K704" s="545">
        <v>1</v>
      </c>
      <c r="L704" s="517">
        <v>1</v>
      </c>
      <c r="M704" s="551">
        <v>7000</v>
      </c>
      <c r="N704" s="531">
        <v>2</v>
      </c>
      <c r="O704" s="518">
        <v>6</v>
      </c>
      <c r="P704" s="532">
        <v>21000</v>
      </c>
    </row>
    <row r="705" spans="1:16" ht="61.5" customHeight="1" x14ac:dyDescent="0.2">
      <c r="A705" s="524" t="s">
        <v>4666</v>
      </c>
      <c r="B705" s="522" t="s">
        <v>6369</v>
      </c>
      <c r="C705" s="517" t="s">
        <v>4667</v>
      </c>
      <c r="D705" s="519" t="s">
        <v>6522</v>
      </c>
      <c r="E705" s="542">
        <v>2500</v>
      </c>
      <c r="F705" s="531" t="s">
        <v>6523</v>
      </c>
      <c r="G705" s="519" t="s">
        <v>6524</v>
      </c>
      <c r="H705" s="520" t="s">
        <v>5160</v>
      </c>
      <c r="I705" s="517" t="s">
        <v>6732</v>
      </c>
      <c r="J705" s="548" t="s">
        <v>4831</v>
      </c>
      <c r="K705" s="545">
        <v>1</v>
      </c>
      <c r="L705" s="517">
        <v>4</v>
      </c>
      <c r="M705" s="551">
        <v>10400</v>
      </c>
      <c r="N705" s="531">
        <v>1</v>
      </c>
      <c r="O705" s="518">
        <v>8</v>
      </c>
      <c r="P705" s="532">
        <v>20000</v>
      </c>
    </row>
    <row r="706" spans="1:16" ht="38.25" customHeight="1" x14ac:dyDescent="0.2">
      <c r="A706" s="524" t="s">
        <v>4666</v>
      </c>
      <c r="B706" s="522" t="s">
        <v>6369</v>
      </c>
      <c r="C706" s="517" t="s">
        <v>4667</v>
      </c>
      <c r="D706" s="519" t="s">
        <v>6392</v>
      </c>
      <c r="E706" s="542">
        <v>2000</v>
      </c>
      <c r="F706" s="531" t="s">
        <v>6525</v>
      </c>
      <c r="G706" s="519" t="s">
        <v>6526</v>
      </c>
      <c r="H706" s="520" t="s">
        <v>5160</v>
      </c>
      <c r="I706" s="517" t="s">
        <v>6765</v>
      </c>
      <c r="J706" s="548" t="s">
        <v>4831</v>
      </c>
      <c r="K706" s="545"/>
      <c r="L706" s="517"/>
      <c r="M706" s="551"/>
      <c r="N706" s="531">
        <v>1</v>
      </c>
      <c r="O706" s="518">
        <v>1</v>
      </c>
      <c r="P706" s="532">
        <v>2000</v>
      </c>
    </row>
    <row r="707" spans="1:16" ht="38.25" customHeight="1" x14ac:dyDescent="0.2">
      <c r="A707" s="524" t="s">
        <v>4666</v>
      </c>
      <c r="B707" s="522" t="s">
        <v>6369</v>
      </c>
      <c r="C707" s="517" t="s">
        <v>4667</v>
      </c>
      <c r="D707" s="519" t="s">
        <v>6392</v>
      </c>
      <c r="E707" s="542">
        <v>2500</v>
      </c>
      <c r="F707" s="531" t="s">
        <v>6527</v>
      </c>
      <c r="G707" s="519" t="s">
        <v>6528</v>
      </c>
      <c r="H707" s="520" t="s">
        <v>5039</v>
      </c>
      <c r="I707" s="517" t="s">
        <v>6732</v>
      </c>
      <c r="J707" s="548" t="s">
        <v>4672</v>
      </c>
      <c r="K707" s="545">
        <v>4</v>
      </c>
      <c r="L707" s="517">
        <v>10</v>
      </c>
      <c r="M707" s="551">
        <v>17500</v>
      </c>
      <c r="N707" s="531">
        <v>1</v>
      </c>
      <c r="O707" s="518">
        <v>8</v>
      </c>
      <c r="P707" s="532">
        <v>20000</v>
      </c>
    </row>
    <row r="708" spans="1:16" ht="38.25" customHeight="1" x14ac:dyDescent="0.2">
      <c r="A708" s="524" t="s">
        <v>4666</v>
      </c>
      <c r="B708" s="522" t="s">
        <v>6369</v>
      </c>
      <c r="C708" s="517" t="s">
        <v>4667</v>
      </c>
      <c r="D708" s="519" t="s">
        <v>6529</v>
      </c>
      <c r="E708" s="542">
        <v>6490</v>
      </c>
      <c r="F708" s="531" t="s">
        <v>6530</v>
      </c>
      <c r="G708" s="519" t="s">
        <v>6531</v>
      </c>
      <c r="H708" s="520" t="s">
        <v>4690</v>
      </c>
      <c r="I708" s="517" t="s">
        <v>6749</v>
      </c>
      <c r="J708" s="548" t="s">
        <v>4672</v>
      </c>
      <c r="K708" s="545"/>
      <c r="L708" s="517"/>
      <c r="M708" s="551"/>
      <c r="N708" s="531">
        <v>5</v>
      </c>
      <c r="O708" s="518">
        <v>4</v>
      </c>
      <c r="P708" s="532">
        <v>12980</v>
      </c>
    </row>
    <row r="709" spans="1:16" ht="56.25" customHeight="1" x14ac:dyDescent="0.2">
      <c r="A709" s="524" t="s">
        <v>4666</v>
      </c>
      <c r="B709" s="522" t="s">
        <v>6369</v>
      </c>
      <c r="C709" s="517" t="s">
        <v>4667</v>
      </c>
      <c r="D709" s="519" t="s">
        <v>6220</v>
      </c>
      <c r="E709" s="542">
        <v>6500</v>
      </c>
      <c r="F709" s="531" t="s">
        <v>6221</v>
      </c>
      <c r="G709" s="519" t="s">
        <v>6222</v>
      </c>
      <c r="H709" s="521" t="s">
        <v>4671</v>
      </c>
      <c r="I709" s="517" t="s">
        <v>4733</v>
      </c>
      <c r="J709" s="548" t="s">
        <v>4672</v>
      </c>
      <c r="K709" s="545"/>
      <c r="L709" s="517"/>
      <c r="M709" s="551"/>
      <c r="N709" s="531">
        <v>2</v>
      </c>
      <c r="O709" s="518">
        <v>8</v>
      </c>
      <c r="P709" s="532">
        <v>27500</v>
      </c>
    </row>
    <row r="710" spans="1:16" ht="38.25" customHeight="1" x14ac:dyDescent="0.2">
      <c r="A710" s="524" t="s">
        <v>4666</v>
      </c>
      <c r="B710" s="522" t="s">
        <v>6369</v>
      </c>
      <c r="C710" s="517" t="s">
        <v>4667</v>
      </c>
      <c r="D710" s="519" t="s">
        <v>6370</v>
      </c>
      <c r="E710" s="542">
        <v>2000</v>
      </c>
      <c r="F710" s="531" t="s">
        <v>6532</v>
      </c>
      <c r="G710" s="519" t="s">
        <v>6533</v>
      </c>
      <c r="H710" s="520" t="s">
        <v>5160</v>
      </c>
      <c r="I710" s="517" t="s">
        <v>6765</v>
      </c>
      <c r="J710" s="548" t="s">
        <v>4831</v>
      </c>
      <c r="K710" s="545">
        <v>1</v>
      </c>
      <c r="L710" s="517">
        <v>1</v>
      </c>
      <c r="M710" s="551">
        <v>1500</v>
      </c>
      <c r="N710" s="531">
        <v>1</v>
      </c>
      <c r="O710" s="518">
        <v>8</v>
      </c>
      <c r="P710" s="532">
        <v>16000</v>
      </c>
    </row>
    <row r="711" spans="1:16" ht="38.25" customHeight="1" x14ac:dyDescent="0.2">
      <c r="A711" s="524" t="s">
        <v>4666</v>
      </c>
      <c r="B711" s="522" t="s">
        <v>6369</v>
      </c>
      <c r="C711" s="517" t="s">
        <v>4667</v>
      </c>
      <c r="D711" s="519" t="s">
        <v>6248</v>
      </c>
      <c r="E711" s="542">
        <v>6500</v>
      </c>
      <c r="F711" s="531" t="s">
        <v>6249</v>
      </c>
      <c r="G711" s="519" t="s">
        <v>6250</v>
      </c>
      <c r="H711" s="520" t="s">
        <v>6749</v>
      </c>
      <c r="I711" s="517" t="s">
        <v>6749</v>
      </c>
      <c r="J711" s="548" t="s">
        <v>4672</v>
      </c>
      <c r="K711" s="545"/>
      <c r="L711" s="517"/>
      <c r="M711" s="551"/>
      <c r="N711" s="531">
        <v>2</v>
      </c>
      <c r="O711" s="518">
        <v>6</v>
      </c>
      <c r="P711" s="532">
        <v>32500</v>
      </c>
    </row>
    <row r="712" spans="1:16" ht="61.5" customHeight="1" x14ac:dyDescent="0.2">
      <c r="A712" s="524" t="s">
        <v>4666</v>
      </c>
      <c r="B712" s="522" t="s">
        <v>6369</v>
      </c>
      <c r="C712" s="517" t="s">
        <v>4667</v>
      </c>
      <c r="D712" s="519" t="s">
        <v>4847</v>
      </c>
      <c r="E712" s="542">
        <v>2500</v>
      </c>
      <c r="F712" s="531" t="s">
        <v>6534</v>
      </c>
      <c r="G712" s="519" t="s">
        <v>6535</v>
      </c>
      <c r="H712" s="520" t="s">
        <v>5093</v>
      </c>
      <c r="I712" s="520" t="s">
        <v>5093</v>
      </c>
      <c r="J712" s="548" t="s">
        <v>4831</v>
      </c>
      <c r="K712" s="545">
        <v>2</v>
      </c>
      <c r="L712" s="517">
        <v>7</v>
      </c>
      <c r="M712" s="551">
        <v>17500</v>
      </c>
      <c r="N712" s="531">
        <v>2</v>
      </c>
      <c r="O712" s="518">
        <v>10</v>
      </c>
      <c r="P712" s="532">
        <v>17500</v>
      </c>
    </row>
    <row r="713" spans="1:16" ht="61.5" customHeight="1" x14ac:dyDescent="0.2">
      <c r="A713" s="524" t="s">
        <v>4666</v>
      </c>
      <c r="B713" s="522" t="s">
        <v>6369</v>
      </c>
      <c r="C713" s="517" t="s">
        <v>4667</v>
      </c>
      <c r="D713" s="519" t="s">
        <v>4847</v>
      </c>
      <c r="E713" s="542">
        <v>2500</v>
      </c>
      <c r="F713" s="531" t="s">
        <v>6536</v>
      </c>
      <c r="G713" s="519" t="s">
        <v>6537</v>
      </c>
      <c r="H713" s="520" t="s">
        <v>6741</v>
      </c>
      <c r="I713" s="517" t="s">
        <v>6741</v>
      </c>
      <c r="J713" s="548" t="s">
        <v>4831</v>
      </c>
      <c r="K713" s="545">
        <v>3</v>
      </c>
      <c r="L713" s="517">
        <v>6</v>
      </c>
      <c r="M713" s="551">
        <v>15000</v>
      </c>
      <c r="N713" s="531">
        <v>2</v>
      </c>
      <c r="O713" s="518">
        <v>10</v>
      </c>
      <c r="P713" s="532">
        <v>17500</v>
      </c>
    </row>
    <row r="714" spans="1:16" ht="61.5" customHeight="1" x14ac:dyDescent="0.2">
      <c r="A714" s="524" t="s">
        <v>4666</v>
      </c>
      <c r="B714" s="522" t="s">
        <v>6369</v>
      </c>
      <c r="C714" s="517" t="s">
        <v>4667</v>
      </c>
      <c r="D714" s="519" t="s">
        <v>6392</v>
      </c>
      <c r="E714" s="542">
        <v>2000</v>
      </c>
      <c r="F714" s="531" t="s">
        <v>6538</v>
      </c>
      <c r="G714" s="519" t="s">
        <v>6539</v>
      </c>
      <c r="H714" s="520" t="s">
        <v>5160</v>
      </c>
      <c r="I714" s="517" t="s">
        <v>6765</v>
      </c>
      <c r="J714" s="548" t="s">
        <v>4831</v>
      </c>
      <c r="K714" s="545"/>
      <c r="L714" s="517"/>
      <c r="M714" s="551"/>
      <c r="N714" s="531">
        <v>1</v>
      </c>
      <c r="O714" s="518">
        <v>1</v>
      </c>
      <c r="P714" s="532">
        <v>2000</v>
      </c>
    </row>
    <row r="715" spans="1:16" ht="61.5" customHeight="1" x14ac:dyDescent="0.2">
      <c r="A715" s="524" t="s">
        <v>4666</v>
      </c>
      <c r="B715" s="522" t="s">
        <v>6369</v>
      </c>
      <c r="C715" s="517" t="s">
        <v>4667</v>
      </c>
      <c r="D715" s="519" t="s">
        <v>6303</v>
      </c>
      <c r="E715" s="542">
        <v>5610</v>
      </c>
      <c r="F715" s="531" t="s">
        <v>6304</v>
      </c>
      <c r="G715" s="519" t="s">
        <v>6305</v>
      </c>
      <c r="H715" s="520" t="s">
        <v>6802</v>
      </c>
      <c r="I715" s="517" t="s">
        <v>6797</v>
      </c>
      <c r="J715" s="548" t="s">
        <v>4831</v>
      </c>
      <c r="K715" s="545">
        <v>1</v>
      </c>
      <c r="L715" s="517">
        <v>2</v>
      </c>
      <c r="M715" s="551">
        <v>11000</v>
      </c>
      <c r="N715" s="531">
        <v>1</v>
      </c>
      <c r="O715" s="518">
        <v>6</v>
      </c>
      <c r="P715" s="532">
        <v>33000</v>
      </c>
    </row>
    <row r="716" spans="1:16" ht="61.5" customHeight="1" x14ac:dyDescent="0.2">
      <c r="A716" s="524" t="s">
        <v>4666</v>
      </c>
      <c r="B716" s="522" t="s">
        <v>6369</v>
      </c>
      <c r="C716" s="517" t="s">
        <v>4667</v>
      </c>
      <c r="D716" s="519" t="s">
        <v>6392</v>
      </c>
      <c r="E716" s="542">
        <v>2000</v>
      </c>
      <c r="F716" s="531" t="s">
        <v>6540</v>
      </c>
      <c r="G716" s="519" t="s">
        <v>6541</v>
      </c>
      <c r="H716" s="520" t="s">
        <v>5160</v>
      </c>
      <c r="I716" s="517" t="s">
        <v>6765</v>
      </c>
      <c r="J716" s="548" t="s">
        <v>4831</v>
      </c>
      <c r="K716" s="545">
        <v>1</v>
      </c>
      <c r="L716" s="517">
        <v>1</v>
      </c>
      <c r="M716" s="551">
        <v>1500</v>
      </c>
      <c r="N716" s="531">
        <v>1</v>
      </c>
      <c r="O716" s="518">
        <v>1</v>
      </c>
      <c r="P716" s="532">
        <v>2000</v>
      </c>
    </row>
    <row r="717" spans="1:16" ht="61.5" customHeight="1" x14ac:dyDescent="0.2">
      <c r="A717" s="524" t="s">
        <v>4666</v>
      </c>
      <c r="B717" s="522" t="s">
        <v>6369</v>
      </c>
      <c r="C717" s="517" t="s">
        <v>4667</v>
      </c>
      <c r="D717" s="519" t="s">
        <v>6323</v>
      </c>
      <c r="E717" s="542">
        <v>4000</v>
      </c>
      <c r="F717" s="531" t="s">
        <v>6324</v>
      </c>
      <c r="G717" s="519" t="s">
        <v>6325</v>
      </c>
      <c r="H717" s="520" t="s">
        <v>6326</v>
      </c>
      <c r="I717" s="517" t="s">
        <v>6326</v>
      </c>
      <c r="J717" s="548" t="s">
        <v>4831</v>
      </c>
      <c r="K717" s="545">
        <v>5</v>
      </c>
      <c r="L717" s="517">
        <v>7</v>
      </c>
      <c r="M717" s="551">
        <v>28000</v>
      </c>
      <c r="N717" s="531">
        <v>1</v>
      </c>
      <c r="O717" s="518">
        <v>4</v>
      </c>
      <c r="P717" s="532">
        <v>16000</v>
      </c>
    </row>
    <row r="718" spans="1:16" ht="61.5" customHeight="1" x14ac:dyDescent="0.2">
      <c r="A718" s="524" t="s">
        <v>4666</v>
      </c>
      <c r="B718" s="522" t="s">
        <v>6369</v>
      </c>
      <c r="C718" s="517" t="s">
        <v>4667</v>
      </c>
      <c r="D718" s="519" t="s">
        <v>6338</v>
      </c>
      <c r="E718" s="542">
        <v>4000</v>
      </c>
      <c r="F718" s="531" t="s">
        <v>6339</v>
      </c>
      <c r="G718" s="519" t="s">
        <v>6340</v>
      </c>
      <c r="H718" s="520" t="s">
        <v>4685</v>
      </c>
      <c r="I718" s="517" t="s">
        <v>4686</v>
      </c>
      <c r="J718" s="548" t="s">
        <v>4672</v>
      </c>
      <c r="K718" s="545">
        <v>3</v>
      </c>
      <c r="L718" s="517">
        <v>6</v>
      </c>
      <c r="M718" s="551">
        <v>22800</v>
      </c>
      <c r="N718" s="531">
        <v>2</v>
      </c>
      <c r="O718" s="518">
        <v>12</v>
      </c>
      <c r="P718" s="532">
        <v>32000</v>
      </c>
    </row>
    <row r="719" spans="1:16" ht="61.5" customHeight="1" x14ac:dyDescent="0.2">
      <c r="A719" s="524" t="s">
        <v>4666</v>
      </c>
      <c r="B719" s="522" t="s">
        <v>6369</v>
      </c>
      <c r="C719" s="517" t="s">
        <v>4667</v>
      </c>
      <c r="D719" s="519" t="s">
        <v>6392</v>
      </c>
      <c r="E719" s="542">
        <v>2000</v>
      </c>
      <c r="F719" s="531" t="s">
        <v>6542</v>
      </c>
      <c r="G719" s="519" t="s">
        <v>6543</v>
      </c>
      <c r="H719" s="520" t="s">
        <v>5160</v>
      </c>
      <c r="I719" s="517" t="s">
        <v>6765</v>
      </c>
      <c r="J719" s="548" t="s">
        <v>4831</v>
      </c>
      <c r="K719" s="545">
        <v>1</v>
      </c>
      <c r="L719" s="517">
        <v>1</v>
      </c>
      <c r="M719" s="551">
        <v>1500</v>
      </c>
      <c r="N719" s="531">
        <v>1</v>
      </c>
      <c r="O719" s="518">
        <v>8</v>
      </c>
      <c r="P719" s="532">
        <v>16000</v>
      </c>
    </row>
    <row r="720" spans="1:16" ht="61.5" customHeight="1" x14ac:dyDescent="0.2">
      <c r="A720" s="524" t="s">
        <v>4666</v>
      </c>
      <c r="B720" s="522" t="s">
        <v>6369</v>
      </c>
      <c r="C720" s="517" t="s">
        <v>4667</v>
      </c>
      <c r="D720" s="519" t="s">
        <v>6392</v>
      </c>
      <c r="E720" s="542">
        <v>2000</v>
      </c>
      <c r="F720" s="531" t="s">
        <v>6544</v>
      </c>
      <c r="G720" s="519" t="s">
        <v>6545</v>
      </c>
      <c r="H720" s="520" t="s">
        <v>6546</v>
      </c>
      <c r="I720" s="517" t="s">
        <v>6743</v>
      </c>
      <c r="J720" s="548" t="s">
        <v>4831</v>
      </c>
      <c r="K720" s="545">
        <v>2</v>
      </c>
      <c r="L720" s="517">
        <v>3</v>
      </c>
      <c r="M720" s="551">
        <v>4500</v>
      </c>
      <c r="N720" s="531">
        <v>1</v>
      </c>
      <c r="O720" s="518">
        <v>8</v>
      </c>
      <c r="P720" s="532">
        <v>16000</v>
      </c>
    </row>
    <row r="721" spans="1:16" ht="61.5" customHeight="1" x14ac:dyDescent="0.2">
      <c r="A721" s="524" t="s">
        <v>4666</v>
      </c>
      <c r="B721" s="522" t="s">
        <v>6547</v>
      </c>
      <c r="C721" s="517" t="s">
        <v>4667</v>
      </c>
      <c r="D721" s="519" t="s">
        <v>6548</v>
      </c>
      <c r="E721" s="542">
        <v>10395</v>
      </c>
      <c r="F721" s="531" t="s">
        <v>6549</v>
      </c>
      <c r="G721" s="519" t="s">
        <v>6550</v>
      </c>
      <c r="H721" s="520" t="s">
        <v>6808</v>
      </c>
      <c r="I721" s="517" t="s">
        <v>6840</v>
      </c>
      <c r="J721" s="548" t="s">
        <v>4672</v>
      </c>
      <c r="K721" s="545"/>
      <c r="L721" s="517"/>
      <c r="M721" s="551"/>
      <c r="N721" s="531">
        <v>5</v>
      </c>
      <c r="O721" s="518">
        <v>9</v>
      </c>
      <c r="P721" s="532">
        <v>63000</v>
      </c>
    </row>
    <row r="722" spans="1:16" ht="61.5" customHeight="1" x14ac:dyDescent="0.2">
      <c r="A722" s="524" t="s">
        <v>4666</v>
      </c>
      <c r="B722" s="522" t="s">
        <v>6547</v>
      </c>
      <c r="C722" s="517" t="s">
        <v>4667</v>
      </c>
      <c r="D722" s="519" t="s">
        <v>6551</v>
      </c>
      <c r="E722" s="542">
        <v>2970</v>
      </c>
      <c r="F722" s="531" t="s">
        <v>6552</v>
      </c>
      <c r="G722" s="519" t="s">
        <v>6553</v>
      </c>
      <c r="H722" s="520" t="s">
        <v>6731</v>
      </c>
      <c r="I722" s="517" t="s">
        <v>5241</v>
      </c>
      <c r="J722" s="548" t="s">
        <v>4672</v>
      </c>
      <c r="K722" s="545">
        <v>3</v>
      </c>
      <c r="L722" s="517">
        <v>12</v>
      </c>
      <c r="M722" s="551">
        <v>20000</v>
      </c>
      <c r="N722" s="531">
        <v>9</v>
      </c>
      <c r="O722" s="518">
        <v>13</v>
      </c>
      <c r="P722" s="532">
        <v>18000</v>
      </c>
    </row>
    <row r="723" spans="1:16" ht="61.5" customHeight="1" x14ac:dyDescent="0.2">
      <c r="A723" s="524" t="s">
        <v>4666</v>
      </c>
      <c r="B723" s="522" t="s">
        <v>6547</v>
      </c>
      <c r="C723" s="517" t="s">
        <v>4667</v>
      </c>
      <c r="D723" s="519" t="s">
        <v>6554</v>
      </c>
      <c r="E723" s="542">
        <v>10395</v>
      </c>
      <c r="F723" s="531" t="s">
        <v>6555</v>
      </c>
      <c r="G723" s="519" t="s">
        <v>6556</v>
      </c>
      <c r="H723" s="520" t="s">
        <v>6808</v>
      </c>
      <c r="I723" s="517" t="s">
        <v>6840</v>
      </c>
      <c r="J723" s="548" t="s">
        <v>4672</v>
      </c>
      <c r="K723" s="545"/>
      <c r="L723" s="517"/>
      <c r="M723" s="551"/>
      <c r="N723" s="531">
        <v>5</v>
      </c>
      <c r="O723" s="518">
        <v>9</v>
      </c>
      <c r="P723" s="532">
        <v>63000</v>
      </c>
    </row>
    <row r="724" spans="1:16" ht="61.5" customHeight="1" x14ac:dyDescent="0.2">
      <c r="A724" s="524" t="s">
        <v>4666</v>
      </c>
      <c r="B724" s="522" t="s">
        <v>6547</v>
      </c>
      <c r="C724" s="517" t="s">
        <v>4667</v>
      </c>
      <c r="D724" s="519" t="s">
        <v>6557</v>
      </c>
      <c r="E724" s="542">
        <v>6000</v>
      </c>
      <c r="F724" s="531" t="s">
        <v>6558</v>
      </c>
      <c r="G724" s="519" t="s">
        <v>6559</v>
      </c>
      <c r="H724" s="521" t="s">
        <v>4671</v>
      </c>
      <c r="I724" s="517" t="s">
        <v>4733</v>
      </c>
      <c r="J724" s="548" t="s">
        <v>4672</v>
      </c>
      <c r="K724" s="545"/>
      <c r="L724" s="517"/>
      <c r="M724" s="551"/>
      <c r="N724" s="531">
        <v>1</v>
      </c>
      <c r="O724" s="518">
        <v>2</v>
      </c>
      <c r="P724" s="532">
        <v>12000</v>
      </c>
    </row>
    <row r="725" spans="1:16" ht="61.5" customHeight="1" x14ac:dyDescent="0.2">
      <c r="A725" s="524" t="s">
        <v>4666</v>
      </c>
      <c r="B725" s="522" t="s">
        <v>6547</v>
      </c>
      <c r="C725" s="517" t="s">
        <v>4667</v>
      </c>
      <c r="D725" s="519" t="s">
        <v>6560</v>
      </c>
      <c r="E725" s="542">
        <v>12500</v>
      </c>
      <c r="F725" s="531" t="s">
        <v>6561</v>
      </c>
      <c r="G725" s="519" t="s">
        <v>6562</v>
      </c>
      <c r="H725" s="520" t="s">
        <v>6808</v>
      </c>
      <c r="I725" s="517" t="s">
        <v>6840</v>
      </c>
      <c r="J725" s="548" t="s">
        <v>4672</v>
      </c>
      <c r="K725" s="545"/>
      <c r="L725" s="517"/>
      <c r="M725" s="551"/>
      <c r="N725" s="531">
        <v>5</v>
      </c>
      <c r="O725" s="518">
        <v>7</v>
      </c>
      <c r="P725" s="532">
        <v>62500</v>
      </c>
    </row>
    <row r="726" spans="1:16" ht="61.5" customHeight="1" x14ac:dyDescent="0.2">
      <c r="A726" s="524" t="s">
        <v>4666</v>
      </c>
      <c r="B726" s="522" t="s">
        <v>6547</v>
      </c>
      <c r="C726" s="517" t="s">
        <v>4667</v>
      </c>
      <c r="D726" s="519" t="s">
        <v>6563</v>
      </c>
      <c r="E726" s="542">
        <v>6000</v>
      </c>
      <c r="F726" s="531" t="s">
        <v>6564</v>
      </c>
      <c r="G726" s="519" t="s">
        <v>6565</v>
      </c>
      <c r="H726" s="521" t="s">
        <v>4671</v>
      </c>
      <c r="I726" s="517" t="s">
        <v>4733</v>
      </c>
      <c r="J726" s="548" t="s">
        <v>4672</v>
      </c>
      <c r="K726" s="545"/>
      <c r="L726" s="517"/>
      <c r="M726" s="551"/>
      <c r="N726" s="531">
        <v>1</v>
      </c>
      <c r="O726" s="518">
        <v>2</v>
      </c>
      <c r="P726" s="532">
        <v>12000</v>
      </c>
    </row>
    <row r="727" spans="1:16" ht="61.5" customHeight="1" x14ac:dyDescent="0.2">
      <c r="A727" s="524" t="s">
        <v>4666</v>
      </c>
      <c r="B727" s="522" t="s">
        <v>6547</v>
      </c>
      <c r="C727" s="517" t="s">
        <v>4667</v>
      </c>
      <c r="D727" s="519" t="s">
        <v>6566</v>
      </c>
      <c r="E727" s="542">
        <v>5000</v>
      </c>
      <c r="F727" s="531" t="s">
        <v>6567</v>
      </c>
      <c r="G727" s="519" t="s">
        <v>6568</v>
      </c>
      <c r="H727" s="521" t="s">
        <v>4671</v>
      </c>
      <c r="I727" s="517" t="s">
        <v>4733</v>
      </c>
      <c r="J727" s="548" t="s">
        <v>4672</v>
      </c>
      <c r="K727" s="545"/>
      <c r="L727" s="517"/>
      <c r="M727" s="551"/>
      <c r="N727" s="531">
        <v>1</v>
      </c>
      <c r="O727" s="518">
        <v>2</v>
      </c>
      <c r="P727" s="532">
        <v>10000</v>
      </c>
    </row>
    <row r="728" spans="1:16" ht="61.5" customHeight="1" x14ac:dyDescent="0.2">
      <c r="A728" s="524" t="s">
        <v>4666</v>
      </c>
      <c r="B728" s="522" t="s">
        <v>6547</v>
      </c>
      <c r="C728" s="517" t="s">
        <v>4667</v>
      </c>
      <c r="D728" s="519" t="s">
        <v>6569</v>
      </c>
      <c r="E728" s="542">
        <v>5000</v>
      </c>
      <c r="F728" s="531" t="s">
        <v>6570</v>
      </c>
      <c r="G728" s="519" t="s">
        <v>6571</v>
      </c>
      <c r="H728" s="521" t="s">
        <v>4671</v>
      </c>
      <c r="I728" s="517" t="s">
        <v>4733</v>
      </c>
      <c r="J728" s="548" t="s">
        <v>4672</v>
      </c>
      <c r="K728" s="545"/>
      <c r="L728" s="517"/>
      <c r="M728" s="551"/>
      <c r="N728" s="531">
        <v>1</v>
      </c>
      <c r="O728" s="518">
        <v>2</v>
      </c>
      <c r="P728" s="532">
        <v>10000</v>
      </c>
    </row>
    <row r="729" spans="1:16" ht="61.5" customHeight="1" x14ac:dyDescent="0.2">
      <c r="A729" s="524" t="s">
        <v>4666</v>
      </c>
      <c r="B729" s="522" t="s">
        <v>6572</v>
      </c>
      <c r="C729" s="517" t="s">
        <v>4667</v>
      </c>
      <c r="D729" s="519" t="s">
        <v>6573</v>
      </c>
      <c r="E729" s="542">
        <v>5000</v>
      </c>
      <c r="F729" s="531" t="s">
        <v>6574</v>
      </c>
      <c r="G729" s="519" t="s">
        <v>6575</v>
      </c>
      <c r="H729" s="520" t="s">
        <v>5160</v>
      </c>
      <c r="I729" s="517" t="s">
        <v>6736</v>
      </c>
      <c r="J729" s="548" t="s">
        <v>4672</v>
      </c>
      <c r="K729" s="545"/>
      <c r="L729" s="517"/>
      <c r="M729" s="551"/>
      <c r="N729" s="531">
        <v>1</v>
      </c>
      <c r="O729" s="518">
        <v>1</v>
      </c>
      <c r="P729" s="532">
        <v>5000</v>
      </c>
    </row>
    <row r="730" spans="1:16" ht="61.5" customHeight="1" x14ac:dyDescent="0.2">
      <c r="A730" s="524" t="s">
        <v>4666</v>
      </c>
      <c r="B730" s="522" t="s">
        <v>6572</v>
      </c>
      <c r="C730" s="517" t="s">
        <v>4667</v>
      </c>
      <c r="D730" s="519" t="s">
        <v>6576</v>
      </c>
      <c r="E730" s="542">
        <v>6500</v>
      </c>
      <c r="F730" s="531" t="s">
        <v>1627</v>
      </c>
      <c r="G730" s="519" t="s">
        <v>6577</v>
      </c>
      <c r="H730" s="520" t="s">
        <v>4685</v>
      </c>
      <c r="I730" s="517" t="s">
        <v>4686</v>
      </c>
      <c r="J730" s="548" t="s">
        <v>4672</v>
      </c>
      <c r="K730" s="545"/>
      <c r="L730" s="517"/>
      <c r="M730" s="551"/>
      <c r="N730" s="531">
        <v>1</v>
      </c>
      <c r="O730" s="518">
        <v>1</v>
      </c>
      <c r="P730" s="532">
        <v>6500</v>
      </c>
    </row>
    <row r="731" spans="1:16" ht="61.5" customHeight="1" x14ac:dyDescent="0.2">
      <c r="A731" s="524" t="s">
        <v>4666</v>
      </c>
      <c r="B731" s="522" t="s">
        <v>6572</v>
      </c>
      <c r="C731" s="517" t="s">
        <v>4667</v>
      </c>
      <c r="D731" s="519" t="s">
        <v>6578</v>
      </c>
      <c r="E731" s="542">
        <v>6500</v>
      </c>
      <c r="F731" s="531" t="s">
        <v>6579</v>
      </c>
      <c r="G731" s="519" t="s">
        <v>6580</v>
      </c>
      <c r="H731" s="520" t="s">
        <v>4690</v>
      </c>
      <c r="I731" s="517" t="s">
        <v>4690</v>
      </c>
      <c r="J731" s="548" t="s">
        <v>4672</v>
      </c>
      <c r="K731" s="545"/>
      <c r="L731" s="517"/>
      <c r="M731" s="551"/>
      <c r="N731" s="531">
        <v>1</v>
      </c>
      <c r="O731" s="518">
        <v>1</v>
      </c>
      <c r="P731" s="532">
        <v>6500</v>
      </c>
    </row>
    <row r="732" spans="1:16" ht="61.5" customHeight="1" x14ac:dyDescent="0.2">
      <c r="A732" s="524" t="s">
        <v>4666</v>
      </c>
      <c r="B732" s="522" t="s">
        <v>6572</v>
      </c>
      <c r="C732" s="517" t="s">
        <v>4667</v>
      </c>
      <c r="D732" s="519" t="s">
        <v>6581</v>
      </c>
      <c r="E732" s="542">
        <v>3500</v>
      </c>
      <c r="F732" s="531" t="s">
        <v>6582</v>
      </c>
      <c r="G732" s="519" t="s">
        <v>6583</v>
      </c>
      <c r="H732" s="520" t="s">
        <v>6809</v>
      </c>
      <c r="I732" s="517" t="s">
        <v>5631</v>
      </c>
      <c r="J732" s="548" t="s">
        <v>4831</v>
      </c>
      <c r="K732" s="545"/>
      <c r="L732" s="517"/>
      <c r="M732" s="551"/>
      <c r="N732" s="531">
        <v>2</v>
      </c>
      <c r="O732" s="518">
        <v>1</v>
      </c>
      <c r="P732" s="532">
        <v>3500</v>
      </c>
    </row>
    <row r="733" spans="1:16" ht="61.5" customHeight="1" x14ac:dyDescent="0.2">
      <c r="A733" s="524" t="s">
        <v>4666</v>
      </c>
      <c r="B733" s="522" t="s">
        <v>6572</v>
      </c>
      <c r="C733" s="517" t="s">
        <v>4667</v>
      </c>
      <c r="D733" s="519" t="s">
        <v>5425</v>
      </c>
      <c r="E733" s="542">
        <v>2500</v>
      </c>
      <c r="F733" s="531" t="s">
        <v>5426</v>
      </c>
      <c r="G733" s="519" t="s">
        <v>5427</v>
      </c>
      <c r="H733" s="520" t="s">
        <v>5093</v>
      </c>
      <c r="I733" s="517" t="s">
        <v>5093</v>
      </c>
      <c r="J733" s="548" t="s">
        <v>4831</v>
      </c>
      <c r="K733" s="545">
        <v>3</v>
      </c>
      <c r="L733" s="517">
        <v>6</v>
      </c>
      <c r="M733" s="551">
        <v>15000</v>
      </c>
      <c r="N733" s="531">
        <v>1</v>
      </c>
      <c r="O733" s="518">
        <v>1</v>
      </c>
      <c r="P733" s="532">
        <v>2500</v>
      </c>
    </row>
    <row r="734" spans="1:16" ht="61.5" customHeight="1" x14ac:dyDescent="0.2">
      <c r="A734" s="524" t="s">
        <v>4666</v>
      </c>
      <c r="B734" s="522" t="s">
        <v>6572</v>
      </c>
      <c r="C734" s="517" t="s">
        <v>4667</v>
      </c>
      <c r="D734" s="519" t="s">
        <v>6584</v>
      </c>
      <c r="E734" s="542">
        <v>9450</v>
      </c>
      <c r="F734" s="531" t="s">
        <v>6585</v>
      </c>
      <c r="G734" s="519" t="s">
        <v>6586</v>
      </c>
      <c r="H734" s="520" t="s">
        <v>6730</v>
      </c>
      <c r="I734" s="517" t="s">
        <v>5667</v>
      </c>
      <c r="J734" s="548" t="s">
        <v>4672</v>
      </c>
      <c r="K734" s="545"/>
      <c r="L734" s="517"/>
      <c r="M734" s="551"/>
      <c r="N734" s="531">
        <v>1</v>
      </c>
      <c r="O734" s="518">
        <v>1</v>
      </c>
      <c r="P734" s="532">
        <v>9450</v>
      </c>
    </row>
    <row r="735" spans="1:16" ht="61.5" customHeight="1" x14ac:dyDescent="0.2">
      <c r="A735" s="524" t="s">
        <v>4666</v>
      </c>
      <c r="B735" s="522" t="s">
        <v>6572</v>
      </c>
      <c r="C735" s="517" t="s">
        <v>4667</v>
      </c>
      <c r="D735" s="519" t="s">
        <v>5486</v>
      </c>
      <c r="E735" s="542">
        <v>2500</v>
      </c>
      <c r="F735" s="531" t="s">
        <v>5487</v>
      </c>
      <c r="G735" s="519" t="s">
        <v>5488</v>
      </c>
      <c r="H735" s="520" t="s">
        <v>5093</v>
      </c>
      <c r="I735" s="517" t="s">
        <v>5093</v>
      </c>
      <c r="J735" s="548" t="s">
        <v>4831</v>
      </c>
      <c r="K735" s="545">
        <v>3</v>
      </c>
      <c r="L735" s="517">
        <v>6</v>
      </c>
      <c r="M735" s="551">
        <v>15000</v>
      </c>
      <c r="N735" s="531">
        <v>1</v>
      </c>
      <c r="O735" s="518">
        <v>1</v>
      </c>
      <c r="P735" s="532">
        <v>2500</v>
      </c>
    </row>
    <row r="736" spans="1:16" ht="61.5" customHeight="1" x14ac:dyDescent="0.2">
      <c r="A736" s="524" t="s">
        <v>4666</v>
      </c>
      <c r="B736" s="522" t="s">
        <v>6572</v>
      </c>
      <c r="C736" s="517" t="s">
        <v>4667</v>
      </c>
      <c r="D736" s="519" t="s">
        <v>5592</v>
      </c>
      <c r="E736" s="542">
        <v>2500</v>
      </c>
      <c r="F736" s="531" t="s">
        <v>5593</v>
      </c>
      <c r="G736" s="519" t="s">
        <v>5594</v>
      </c>
      <c r="H736" s="520" t="s">
        <v>5093</v>
      </c>
      <c r="I736" s="517" t="s">
        <v>5093</v>
      </c>
      <c r="J736" s="548" t="s">
        <v>4831</v>
      </c>
      <c r="K736" s="545">
        <v>3</v>
      </c>
      <c r="L736" s="517">
        <v>6</v>
      </c>
      <c r="M736" s="551">
        <v>15000</v>
      </c>
      <c r="N736" s="531">
        <v>1</v>
      </c>
      <c r="O736" s="518">
        <v>1</v>
      </c>
      <c r="P736" s="532">
        <v>2500</v>
      </c>
    </row>
    <row r="737" spans="1:16" ht="61.5" customHeight="1" x14ac:dyDescent="0.2">
      <c r="A737" s="524" t="s">
        <v>4666</v>
      </c>
      <c r="B737" s="522" t="s">
        <v>6572</v>
      </c>
      <c r="C737" s="517" t="s">
        <v>4667</v>
      </c>
      <c r="D737" s="519" t="s">
        <v>6587</v>
      </c>
      <c r="E737" s="542">
        <v>6500</v>
      </c>
      <c r="F737" s="531" t="s">
        <v>6588</v>
      </c>
      <c r="G737" s="519" t="s">
        <v>6589</v>
      </c>
      <c r="H737" s="520" t="s">
        <v>6749</v>
      </c>
      <c r="I737" s="517" t="s">
        <v>6749</v>
      </c>
      <c r="J737" s="548" t="s">
        <v>4672</v>
      </c>
      <c r="K737" s="545"/>
      <c r="L737" s="517"/>
      <c r="M737" s="551"/>
      <c r="N737" s="531">
        <v>2</v>
      </c>
      <c r="O737" s="518">
        <v>1</v>
      </c>
      <c r="P737" s="532">
        <v>6500</v>
      </c>
    </row>
    <row r="738" spans="1:16" ht="61.5" customHeight="1" x14ac:dyDescent="0.2">
      <c r="A738" s="524" t="s">
        <v>4666</v>
      </c>
      <c r="B738" s="522" t="s">
        <v>6572</v>
      </c>
      <c r="C738" s="517" t="s">
        <v>4667</v>
      </c>
      <c r="D738" s="519" t="s">
        <v>6590</v>
      </c>
      <c r="E738" s="542">
        <v>6500</v>
      </c>
      <c r="F738" s="531" t="s">
        <v>6591</v>
      </c>
      <c r="G738" s="519" t="s">
        <v>6592</v>
      </c>
      <c r="H738" s="520" t="s">
        <v>4685</v>
      </c>
      <c r="I738" s="517" t="s">
        <v>4686</v>
      </c>
      <c r="J738" s="548" t="s">
        <v>4672</v>
      </c>
      <c r="K738" s="545"/>
      <c r="L738" s="517"/>
      <c r="M738" s="551"/>
      <c r="N738" s="531">
        <v>1</v>
      </c>
      <c r="O738" s="518">
        <v>1</v>
      </c>
      <c r="P738" s="532">
        <v>6500</v>
      </c>
    </row>
    <row r="739" spans="1:16" ht="61.5" customHeight="1" x14ac:dyDescent="0.2">
      <c r="A739" s="524" t="s">
        <v>4666</v>
      </c>
      <c r="B739" s="522" t="s">
        <v>6572</v>
      </c>
      <c r="C739" s="517" t="s">
        <v>4667</v>
      </c>
      <c r="D739" s="519" t="s">
        <v>6593</v>
      </c>
      <c r="E739" s="542">
        <v>6500</v>
      </c>
      <c r="F739" s="531" t="s">
        <v>6594</v>
      </c>
      <c r="G739" s="519" t="s">
        <v>6595</v>
      </c>
      <c r="H739" s="521" t="s">
        <v>4671</v>
      </c>
      <c r="I739" s="517" t="s">
        <v>4733</v>
      </c>
      <c r="J739" s="548" t="s">
        <v>4672</v>
      </c>
      <c r="K739" s="545"/>
      <c r="L739" s="517"/>
      <c r="M739" s="551"/>
      <c r="N739" s="531">
        <v>1</v>
      </c>
      <c r="O739" s="518">
        <v>1</v>
      </c>
      <c r="P739" s="532">
        <v>6500</v>
      </c>
    </row>
    <row r="740" spans="1:16" ht="61.5" customHeight="1" x14ac:dyDescent="0.2">
      <c r="A740" s="524" t="s">
        <v>4666</v>
      </c>
      <c r="B740" s="522" t="s">
        <v>6572</v>
      </c>
      <c r="C740" s="517" t="s">
        <v>4667</v>
      </c>
      <c r="D740" s="519" t="s">
        <v>6596</v>
      </c>
      <c r="E740" s="542">
        <v>2500</v>
      </c>
      <c r="F740" s="531" t="s">
        <v>6597</v>
      </c>
      <c r="G740" s="519" t="s">
        <v>6598</v>
      </c>
      <c r="H740" s="520" t="s">
        <v>6810</v>
      </c>
      <c r="I740" s="517" t="s">
        <v>6732</v>
      </c>
      <c r="J740" s="548" t="s">
        <v>4672</v>
      </c>
      <c r="K740" s="545"/>
      <c r="L740" s="517"/>
      <c r="M740" s="551"/>
      <c r="N740" s="531">
        <v>1</v>
      </c>
      <c r="O740" s="518">
        <v>6</v>
      </c>
      <c r="P740" s="532">
        <v>15000</v>
      </c>
    </row>
    <row r="741" spans="1:16" ht="61.5" customHeight="1" x14ac:dyDescent="0.2">
      <c r="A741" s="524" t="s">
        <v>4666</v>
      </c>
      <c r="B741" s="522" t="s">
        <v>6572</v>
      </c>
      <c r="C741" s="517" t="s">
        <v>4667</v>
      </c>
      <c r="D741" s="519" t="s">
        <v>6811</v>
      </c>
      <c r="E741" s="542">
        <v>3366</v>
      </c>
      <c r="F741" s="531" t="s">
        <v>6599</v>
      </c>
      <c r="G741" s="519" t="s">
        <v>6600</v>
      </c>
      <c r="H741" s="520" t="s">
        <v>4690</v>
      </c>
      <c r="I741" s="517" t="s">
        <v>6601</v>
      </c>
      <c r="J741" s="548" t="s">
        <v>4831</v>
      </c>
      <c r="K741" s="545">
        <v>4</v>
      </c>
      <c r="L741" s="517">
        <v>7</v>
      </c>
      <c r="M741" s="551">
        <v>21770</v>
      </c>
      <c r="N741" s="531">
        <v>1</v>
      </c>
      <c r="O741" s="518">
        <v>7</v>
      </c>
      <c r="P741" s="532">
        <v>23562</v>
      </c>
    </row>
    <row r="742" spans="1:16" ht="61.5" customHeight="1" x14ac:dyDescent="0.2">
      <c r="A742" s="524" t="s">
        <v>4666</v>
      </c>
      <c r="B742" s="522" t="s">
        <v>6572</v>
      </c>
      <c r="C742" s="517" t="s">
        <v>4667</v>
      </c>
      <c r="D742" s="519" t="s">
        <v>6602</v>
      </c>
      <c r="E742" s="542">
        <v>2500</v>
      </c>
      <c r="F742" s="531" t="s">
        <v>6603</v>
      </c>
      <c r="G742" s="519" t="s">
        <v>6604</v>
      </c>
      <c r="H742" s="520" t="s">
        <v>5093</v>
      </c>
      <c r="I742" s="520" t="s">
        <v>5093</v>
      </c>
      <c r="J742" s="548" t="s">
        <v>4831</v>
      </c>
      <c r="K742" s="545"/>
      <c r="L742" s="517"/>
      <c r="M742" s="551"/>
      <c r="N742" s="531">
        <v>1</v>
      </c>
      <c r="O742" s="518">
        <v>6</v>
      </c>
      <c r="P742" s="532">
        <v>15000</v>
      </c>
    </row>
    <row r="743" spans="1:16" ht="61.5" customHeight="1" x14ac:dyDescent="0.2">
      <c r="A743" s="524" t="s">
        <v>4666</v>
      </c>
      <c r="B743" s="522" t="s">
        <v>6572</v>
      </c>
      <c r="C743" s="517" t="s">
        <v>4667</v>
      </c>
      <c r="D743" s="519" t="s">
        <v>6081</v>
      </c>
      <c r="E743" s="542">
        <v>5000</v>
      </c>
      <c r="F743" s="531" t="s">
        <v>6082</v>
      </c>
      <c r="G743" s="519" t="s">
        <v>6083</v>
      </c>
      <c r="H743" s="520" t="s">
        <v>5160</v>
      </c>
      <c r="I743" s="517" t="s">
        <v>6732</v>
      </c>
      <c r="J743" s="548" t="s">
        <v>4672</v>
      </c>
      <c r="K743" s="545"/>
      <c r="L743" s="517"/>
      <c r="M743" s="551"/>
      <c r="N743" s="531">
        <v>2</v>
      </c>
      <c r="O743" s="518">
        <v>1</v>
      </c>
      <c r="P743" s="532">
        <v>5000</v>
      </c>
    </row>
    <row r="744" spans="1:16" ht="61.5" customHeight="1" x14ac:dyDescent="0.2">
      <c r="A744" s="524" t="s">
        <v>4666</v>
      </c>
      <c r="B744" s="522" t="s">
        <v>6572</v>
      </c>
      <c r="C744" s="517" t="s">
        <v>4667</v>
      </c>
      <c r="D744" s="519" t="s">
        <v>6605</v>
      </c>
      <c r="E744" s="542">
        <v>3500</v>
      </c>
      <c r="F744" s="531" t="s">
        <v>6606</v>
      </c>
      <c r="G744" s="519" t="s">
        <v>6607</v>
      </c>
      <c r="H744" s="521" t="s">
        <v>4671</v>
      </c>
      <c r="I744" s="517" t="s">
        <v>6732</v>
      </c>
      <c r="J744" s="548" t="s">
        <v>4672</v>
      </c>
      <c r="K744" s="545">
        <v>2</v>
      </c>
      <c r="L744" s="517">
        <v>4</v>
      </c>
      <c r="M744" s="551">
        <v>14000</v>
      </c>
      <c r="N744" s="531">
        <v>1</v>
      </c>
      <c r="O744" s="518">
        <v>1</v>
      </c>
      <c r="P744" s="532">
        <v>3500</v>
      </c>
    </row>
    <row r="745" spans="1:16" ht="61.5" customHeight="1" x14ac:dyDescent="0.2">
      <c r="A745" s="524" t="s">
        <v>4666</v>
      </c>
      <c r="B745" s="522" t="s">
        <v>6572</v>
      </c>
      <c r="C745" s="517" t="s">
        <v>4667</v>
      </c>
      <c r="D745" s="519" t="s">
        <v>6608</v>
      </c>
      <c r="E745" s="542">
        <v>6500</v>
      </c>
      <c r="F745" s="531" t="s">
        <v>6609</v>
      </c>
      <c r="G745" s="519" t="s">
        <v>6610</v>
      </c>
      <c r="H745" s="520" t="s">
        <v>6730</v>
      </c>
      <c r="I745" s="517" t="s">
        <v>5667</v>
      </c>
      <c r="J745" s="548" t="s">
        <v>4672</v>
      </c>
      <c r="K745" s="545"/>
      <c r="L745" s="517"/>
      <c r="M745" s="551"/>
      <c r="N745" s="531">
        <v>1</v>
      </c>
      <c r="O745" s="518">
        <v>1</v>
      </c>
      <c r="P745" s="532">
        <v>6500</v>
      </c>
    </row>
    <row r="746" spans="1:16" ht="61.5" customHeight="1" x14ac:dyDescent="0.2">
      <c r="A746" s="524" t="s">
        <v>4666</v>
      </c>
      <c r="B746" s="522" t="s">
        <v>6572</v>
      </c>
      <c r="C746" s="517" t="s">
        <v>4667</v>
      </c>
      <c r="D746" s="519" t="s">
        <v>6611</v>
      </c>
      <c r="E746" s="542">
        <v>6500</v>
      </c>
      <c r="F746" s="531" t="s">
        <v>6612</v>
      </c>
      <c r="G746" s="519" t="s">
        <v>6613</v>
      </c>
      <c r="H746" s="520" t="s">
        <v>6812</v>
      </c>
      <c r="I746" s="517" t="s">
        <v>6812</v>
      </c>
      <c r="J746" s="548" t="s">
        <v>4672</v>
      </c>
      <c r="K746" s="545"/>
      <c r="L746" s="517"/>
      <c r="M746" s="551"/>
      <c r="N746" s="531">
        <v>1</v>
      </c>
      <c r="O746" s="518">
        <v>2</v>
      </c>
      <c r="P746" s="532">
        <v>13000</v>
      </c>
    </row>
    <row r="747" spans="1:16" ht="61.5" customHeight="1" thickBot="1" x14ac:dyDescent="0.25">
      <c r="A747" s="525" t="s">
        <v>4666</v>
      </c>
      <c r="B747" s="526" t="s">
        <v>6572</v>
      </c>
      <c r="C747" s="527" t="s">
        <v>4667</v>
      </c>
      <c r="D747" s="528" t="s">
        <v>6363</v>
      </c>
      <c r="E747" s="543">
        <v>5000</v>
      </c>
      <c r="F747" s="533" t="s">
        <v>6364</v>
      </c>
      <c r="G747" s="528" t="s">
        <v>6365</v>
      </c>
      <c r="H747" s="540" t="s">
        <v>5160</v>
      </c>
      <c r="I747" s="527" t="s">
        <v>6736</v>
      </c>
      <c r="J747" s="549" t="s">
        <v>4672</v>
      </c>
      <c r="K747" s="546"/>
      <c r="L747" s="527"/>
      <c r="M747" s="552"/>
      <c r="N747" s="533">
        <v>2</v>
      </c>
      <c r="O747" s="534">
        <v>1</v>
      </c>
      <c r="P747" s="535">
        <v>5000</v>
      </c>
    </row>
    <row r="748" spans="1:16" s="4" customFormat="1" ht="48" x14ac:dyDescent="0.2">
      <c r="A748" s="611" t="s">
        <v>471</v>
      </c>
      <c r="B748" s="612" t="s">
        <v>6369</v>
      </c>
      <c r="C748" s="613" t="s">
        <v>472</v>
      </c>
      <c r="D748" s="614" t="s">
        <v>6706</v>
      </c>
      <c r="E748" s="615">
        <f>+M748/12</f>
        <v>416.66666666666669</v>
      </c>
      <c r="F748" s="616">
        <v>70360462</v>
      </c>
      <c r="G748" s="617" t="s">
        <v>612</v>
      </c>
      <c r="H748" s="618" t="s">
        <v>613</v>
      </c>
      <c r="I748" s="619" t="s">
        <v>489</v>
      </c>
      <c r="J748" s="620" t="s">
        <v>613</v>
      </c>
      <c r="K748" s="621">
        <v>1</v>
      </c>
      <c r="L748" s="622"/>
      <c r="M748" s="623">
        <v>5000</v>
      </c>
      <c r="N748" s="624"/>
      <c r="O748" s="625"/>
      <c r="P748" s="626"/>
    </row>
    <row r="749" spans="1:16" ht="48" x14ac:dyDescent="0.2">
      <c r="A749" s="510" t="s">
        <v>471</v>
      </c>
      <c r="B749" s="610" t="s">
        <v>6369</v>
      </c>
      <c r="C749" s="554" t="s">
        <v>472</v>
      </c>
      <c r="D749" s="555" t="s">
        <v>6707</v>
      </c>
      <c r="E749" s="553">
        <f t="shared" ref="E749:E779" si="0">+M749/12</f>
        <v>625</v>
      </c>
      <c r="F749" s="556">
        <v>43385175</v>
      </c>
      <c r="G749" s="566" t="s">
        <v>610</v>
      </c>
      <c r="H749" s="569" t="s">
        <v>611</v>
      </c>
      <c r="I749" s="562" t="s">
        <v>485</v>
      </c>
      <c r="J749" s="558" t="s">
        <v>611</v>
      </c>
      <c r="K749" s="570">
        <v>1</v>
      </c>
      <c r="L749" s="573"/>
      <c r="M749" s="572">
        <v>7500</v>
      </c>
      <c r="N749" s="577"/>
      <c r="O749" s="574"/>
      <c r="P749" s="575"/>
    </row>
    <row r="750" spans="1:16" ht="48" x14ac:dyDescent="0.2">
      <c r="A750" s="510" t="s">
        <v>471</v>
      </c>
      <c r="B750" s="610" t="s">
        <v>6369</v>
      </c>
      <c r="C750" s="554" t="s">
        <v>472</v>
      </c>
      <c r="D750" s="555" t="s">
        <v>604</v>
      </c>
      <c r="E750" s="553">
        <f t="shared" si="0"/>
        <v>2500</v>
      </c>
      <c r="F750" s="556">
        <v>46049138</v>
      </c>
      <c r="G750" s="567" t="s">
        <v>605</v>
      </c>
      <c r="H750" s="569" t="s">
        <v>606</v>
      </c>
      <c r="I750" s="563" t="s">
        <v>485</v>
      </c>
      <c r="J750" s="559" t="s">
        <v>606</v>
      </c>
      <c r="K750" s="570">
        <v>2</v>
      </c>
      <c r="L750" s="573"/>
      <c r="M750" s="572">
        <v>30000</v>
      </c>
      <c r="N750" s="577"/>
      <c r="O750" s="574"/>
      <c r="P750" s="575"/>
    </row>
    <row r="751" spans="1:16" ht="48" x14ac:dyDescent="0.2">
      <c r="A751" s="510" t="s">
        <v>471</v>
      </c>
      <c r="B751" s="610" t="s">
        <v>6369</v>
      </c>
      <c r="C751" s="554" t="s">
        <v>472</v>
      </c>
      <c r="D751" s="555" t="s">
        <v>6708</v>
      </c>
      <c r="E751" s="553">
        <f t="shared" si="0"/>
        <v>641.66666666666663</v>
      </c>
      <c r="F751" s="556">
        <v>40986367</v>
      </c>
      <c r="G751" s="567" t="s">
        <v>602</v>
      </c>
      <c r="H751" s="569" t="s">
        <v>603</v>
      </c>
      <c r="I751" s="562" t="s">
        <v>489</v>
      </c>
      <c r="J751" s="559" t="s">
        <v>603</v>
      </c>
      <c r="K751" s="570">
        <v>2</v>
      </c>
      <c r="L751" s="573"/>
      <c r="M751" s="572">
        <v>7700</v>
      </c>
      <c r="N751" s="577"/>
      <c r="O751" s="574"/>
      <c r="P751" s="575"/>
    </row>
    <row r="752" spans="1:16" ht="48" x14ac:dyDescent="0.2">
      <c r="A752" s="510" t="s">
        <v>471</v>
      </c>
      <c r="B752" s="610" t="s">
        <v>6369</v>
      </c>
      <c r="C752" s="554" t="s">
        <v>472</v>
      </c>
      <c r="D752" s="555" t="s">
        <v>598</v>
      </c>
      <c r="E752" s="553">
        <f t="shared" si="0"/>
        <v>350</v>
      </c>
      <c r="F752" s="556">
        <v>40534199</v>
      </c>
      <c r="G752" s="567" t="s">
        <v>599</v>
      </c>
      <c r="H752" s="569" t="s">
        <v>600</v>
      </c>
      <c r="I752" s="562" t="s">
        <v>485</v>
      </c>
      <c r="J752" s="559" t="s">
        <v>600</v>
      </c>
      <c r="K752" s="570">
        <v>1</v>
      </c>
      <c r="L752" s="573"/>
      <c r="M752" s="572">
        <v>4200</v>
      </c>
      <c r="N752" s="577"/>
      <c r="O752" s="574"/>
      <c r="P752" s="575"/>
    </row>
    <row r="753" spans="1:16" ht="48" x14ac:dyDescent="0.2">
      <c r="A753" s="510" t="s">
        <v>471</v>
      </c>
      <c r="B753" s="610" t="s">
        <v>6369</v>
      </c>
      <c r="C753" s="554" t="s">
        <v>472</v>
      </c>
      <c r="D753" s="555" t="s">
        <v>594</v>
      </c>
      <c r="E753" s="553">
        <f t="shared" si="0"/>
        <v>625</v>
      </c>
      <c r="F753" s="557" t="s">
        <v>595</v>
      </c>
      <c r="G753" s="567" t="s">
        <v>596</v>
      </c>
      <c r="H753" s="569" t="s">
        <v>597</v>
      </c>
      <c r="I753" s="562" t="s">
        <v>485</v>
      </c>
      <c r="J753" s="559" t="s">
        <v>597</v>
      </c>
      <c r="K753" s="570">
        <v>1</v>
      </c>
      <c r="L753" s="573"/>
      <c r="M753" s="572">
        <v>7500</v>
      </c>
      <c r="N753" s="577"/>
      <c r="O753" s="574"/>
      <c r="P753" s="575"/>
    </row>
    <row r="754" spans="1:16" ht="48" x14ac:dyDescent="0.2">
      <c r="A754" s="510" t="s">
        <v>471</v>
      </c>
      <c r="B754" s="522" t="s">
        <v>817</v>
      </c>
      <c r="C754" s="554" t="s">
        <v>472</v>
      </c>
      <c r="D754" s="555" t="s">
        <v>508</v>
      </c>
      <c r="E754" s="553">
        <f t="shared" si="0"/>
        <v>2500</v>
      </c>
      <c r="F754" s="557" t="s">
        <v>509</v>
      </c>
      <c r="G754" s="567" t="s">
        <v>510</v>
      </c>
      <c r="H754" s="521" t="s">
        <v>475</v>
      </c>
      <c r="I754" s="563" t="s">
        <v>511</v>
      </c>
      <c r="J754" s="560" t="s">
        <v>512</v>
      </c>
      <c r="K754" s="570">
        <v>1</v>
      </c>
      <c r="L754" s="573"/>
      <c r="M754" s="572">
        <v>30000</v>
      </c>
      <c r="N754" s="577"/>
      <c r="O754" s="574"/>
      <c r="P754" s="575"/>
    </row>
    <row r="755" spans="1:16" ht="60" x14ac:dyDescent="0.2">
      <c r="A755" s="510" t="s">
        <v>471</v>
      </c>
      <c r="B755" s="610" t="s">
        <v>6813</v>
      </c>
      <c r="C755" s="554" t="s">
        <v>472</v>
      </c>
      <c r="D755" s="555" t="s">
        <v>6709</v>
      </c>
      <c r="E755" s="553">
        <f t="shared" si="0"/>
        <v>9191.6666666666661</v>
      </c>
      <c r="F755" s="556">
        <v>10079953</v>
      </c>
      <c r="G755" s="567" t="s">
        <v>507</v>
      </c>
      <c r="H755" s="521" t="s">
        <v>495</v>
      </c>
      <c r="I755" s="563" t="s">
        <v>485</v>
      </c>
      <c r="J755" s="560" t="s">
        <v>495</v>
      </c>
      <c r="K755" s="570">
        <v>5</v>
      </c>
      <c r="L755" s="573"/>
      <c r="M755" s="572">
        <v>110300</v>
      </c>
      <c r="N755" s="577"/>
      <c r="O755" s="574"/>
      <c r="P755" s="575"/>
    </row>
    <row r="756" spans="1:16" ht="48" x14ac:dyDescent="0.2">
      <c r="A756" s="510" t="s">
        <v>471</v>
      </c>
      <c r="B756" s="610" t="s">
        <v>817</v>
      </c>
      <c r="C756" s="554" t="s">
        <v>472</v>
      </c>
      <c r="D756" s="555" t="s">
        <v>503</v>
      </c>
      <c r="E756" s="553">
        <f t="shared" si="0"/>
        <v>1500</v>
      </c>
      <c r="F756" s="557" t="s">
        <v>504</v>
      </c>
      <c r="G756" s="567" t="s">
        <v>505</v>
      </c>
      <c r="H756" s="521" t="s">
        <v>506</v>
      </c>
      <c r="I756" s="563" t="s">
        <v>485</v>
      </c>
      <c r="J756" s="560" t="s">
        <v>506</v>
      </c>
      <c r="K756" s="570">
        <v>1</v>
      </c>
      <c r="L756" s="573"/>
      <c r="M756" s="572">
        <v>18000</v>
      </c>
      <c r="N756" s="577"/>
      <c r="O756" s="574"/>
      <c r="P756" s="575"/>
    </row>
    <row r="757" spans="1:16" ht="60" x14ac:dyDescent="0.2">
      <c r="A757" s="510" t="s">
        <v>471</v>
      </c>
      <c r="B757" s="610" t="s">
        <v>6813</v>
      </c>
      <c r="C757" s="554" t="s">
        <v>472</v>
      </c>
      <c r="D757" s="555" t="s">
        <v>6710</v>
      </c>
      <c r="E757" s="553">
        <f t="shared" si="0"/>
        <v>3750</v>
      </c>
      <c r="F757" s="557" t="s">
        <v>518</v>
      </c>
      <c r="G757" s="567" t="s">
        <v>519</v>
      </c>
      <c r="H757" s="521" t="s">
        <v>520</v>
      </c>
      <c r="I757" s="563"/>
      <c r="J757" s="559" t="s">
        <v>521</v>
      </c>
      <c r="K757" s="570">
        <v>4</v>
      </c>
      <c r="L757" s="573"/>
      <c r="M757" s="572">
        <v>45000</v>
      </c>
      <c r="N757" s="577"/>
      <c r="O757" s="574"/>
      <c r="P757" s="575"/>
    </row>
    <row r="758" spans="1:16" ht="48" x14ac:dyDescent="0.2">
      <c r="A758" s="510" t="s">
        <v>471</v>
      </c>
      <c r="B758" s="522" t="s">
        <v>817</v>
      </c>
      <c r="C758" s="554" t="s">
        <v>472</v>
      </c>
      <c r="D758" s="555" t="s">
        <v>6711</v>
      </c>
      <c r="E758" s="553">
        <f t="shared" si="0"/>
        <v>5250</v>
      </c>
      <c r="F758" s="556">
        <v>45397130</v>
      </c>
      <c r="G758" s="567" t="s">
        <v>522</v>
      </c>
      <c r="H758" s="521" t="s">
        <v>506</v>
      </c>
      <c r="I758" s="563" t="s">
        <v>523</v>
      </c>
      <c r="J758" s="560" t="s">
        <v>506</v>
      </c>
      <c r="K758" s="570">
        <v>3</v>
      </c>
      <c r="L758" s="573"/>
      <c r="M758" s="572">
        <v>63000</v>
      </c>
      <c r="N758" s="577"/>
      <c r="O758" s="574"/>
      <c r="P758" s="575"/>
    </row>
    <row r="759" spans="1:16" ht="48" x14ac:dyDescent="0.2">
      <c r="A759" s="510" t="s">
        <v>471</v>
      </c>
      <c r="B759" s="522" t="s">
        <v>817</v>
      </c>
      <c r="C759" s="554" t="s">
        <v>472</v>
      </c>
      <c r="D759" s="555" t="s">
        <v>524</v>
      </c>
      <c r="E759" s="553">
        <f t="shared" si="0"/>
        <v>1750</v>
      </c>
      <c r="F759" s="556">
        <v>41878285</v>
      </c>
      <c r="G759" s="567" t="s">
        <v>525</v>
      </c>
      <c r="H759" s="521" t="s">
        <v>526</v>
      </c>
      <c r="I759" s="563" t="s">
        <v>527</v>
      </c>
      <c r="J759" s="560" t="s">
        <v>526</v>
      </c>
      <c r="K759" s="570">
        <v>1</v>
      </c>
      <c r="L759" s="573"/>
      <c r="M759" s="572">
        <v>21000</v>
      </c>
      <c r="N759" s="577"/>
      <c r="O759" s="574"/>
      <c r="P759" s="575"/>
    </row>
    <row r="760" spans="1:16" ht="60" x14ac:dyDescent="0.2">
      <c r="A760" s="510" t="s">
        <v>471</v>
      </c>
      <c r="B760" s="610" t="s">
        <v>6813</v>
      </c>
      <c r="C760" s="554" t="s">
        <v>472</v>
      </c>
      <c r="D760" s="555" t="s">
        <v>6712</v>
      </c>
      <c r="E760" s="553">
        <f t="shared" si="0"/>
        <v>1266.6666666666667</v>
      </c>
      <c r="F760" s="556">
        <v>72649588</v>
      </c>
      <c r="G760" s="567" t="s">
        <v>528</v>
      </c>
      <c r="H760" s="521" t="s">
        <v>529</v>
      </c>
      <c r="I760" s="563" t="s">
        <v>489</v>
      </c>
      <c r="J760" s="560" t="s">
        <v>529</v>
      </c>
      <c r="K760" s="570">
        <v>5</v>
      </c>
      <c r="L760" s="573"/>
      <c r="M760" s="572">
        <v>15200</v>
      </c>
      <c r="N760" s="577"/>
      <c r="O760" s="574"/>
      <c r="P760" s="575"/>
    </row>
    <row r="761" spans="1:16" ht="48" x14ac:dyDescent="0.2">
      <c r="A761" s="510" t="s">
        <v>471</v>
      </c>
      <c r="B761" s="610" t="s">
        <v>6369</v>
      </c>
      <c r="C761" s="554" t="s">
        <v>472</v>
      </c>
      <c r="D761" s="555" t="s">
        <v>589</v>
      </c>
      <c r="E761" s="553">
        <f t="shared" si="0"/>
        <v>1833.3333333333333</v>
      </c>
      <c r="F761" s="557" t="s">
        <v>590</v>
      </c>
      <c r="G761" s="567" t="s">
        <v>591</v>
      </c>
      <c r="H761" s="569" t="s">
        <v>592</v>
      </c>
      <c r="I761" s="562" t="s">
        <v>593</v>
      </c>
      <c r="J761" s="559" t="s">
        <v>592</v>
      </c>
      <c r="K761" s="570">
        <v>1</v>
      </c>
      <c r="L761" s="573"/>
      <c r="M761" s="572">
        <v>22000</v>
      </c>
      <c r="N761" s="577"/>
      <c r="O761" s="574"/>
      <c r="P761" s="575"/>
    </row>
    <row r="762" spans="1:16" ht="60" x14ac:dyDescent="0.2">
      <c r="A762" s="510" t="s">
        <v>471</v>
      </c>
      <c r="B762" s="610" t="s">
        <v>6813</v>
      </c>
      <c r="C762" s="554" t="s">
        <v>472</v>
      </c>
      <c r="D762" s="555" t="s">
        <v>6713</v>
      </c>
      <c r="E762" s="553">
        <f t="shared" si="0"/>
        <v>4938.916666666667</v>
      </c>
      <c r="F762" s="556">
        <v>40903699</v>
      </c>
      <c r="G762" s="567" t="s">
        <v>502</v>
      </c>
      <c r="H762" s="521" t="s">
        <v>495</v>
      </c>
      <c r="I762" s="563" t="s">
        <v>485</v>
      </c>
      <c r="J762" s="559" t="s">
        <v>495</v>
      </c>
      <c r="K762" s="570">
        <v>4</v>
      </c>
      <c r="L762" s="573"/>
      <c r="M762" s="572">
        <v>59267</v>
      </c>
      <c r="N762" s="577"/>
      <c r="O762" s="574"/>
      <c r="P762" s="575"/>
    </row>
    <row r="763" spans="1:16" ht="48" x14ac:dyDescent="0.2">
      <c r="A763" s="510" t="s">
        <v>471</v>
      </c>
      <c r="B763" s="610" t="s">
        <v>6369</v>
      </c>
      <c r="C763" s="554" t="s">
        <v>472</v>
      </c>
      <c r="D763" s="555" t="s">
        <v>6714</v>
      </c>
      <c r="E763" s="553">
        <f t="shared" si="0"/>
        <v>1250</v>
      </c>
      <c r="F763" s="556">
        <v>40591576</v>
      </c>
      <c r="G763" s="567" t="s">
        <v>585</v>
      </c>
      <c r="H763" s="569" t="s">
        <v>586</v>
      </c>
      <c r="I763" s="562" t="s">
        <v>489</v>
      </c>
      <c r="J763" s="559" t="s">
        <v>586</v>
      </c>
      <c r="K763" s="570">
        <v>1</v>
      </c>
      <c r="L763" s="573"/>
      <c r="M763" s="572">
        <v>15000</v>
      </c>
      <c r="N763" s="577"/>
      <c r="O763" s="574"/>
      <c r="P763" s="575"/>
    </row>
    <row r="764" spans="1:16" ht="48" x14ac:dyDescent="0.2">
      <c r="A764" s="510" t="s">
        <v>471</v>
      </c>
      <c r="B764" s="610" t="s">
        <v>6369</v>
      </c>
      <c r="C764" s="554" t="s">
        <v>472</v>
      </c>
      <c r="D764" s="555" t="s">
        <v>582</v>
      </c>
      <c r="E764" s="553">
        <f t="shared" si="0"/>
        <v>291.66666666666669</v>
      </c>
      <c r="F764" s="556">
        <v>72192360</v>
      </c>
      <c r="G764" s="567" t="s">
        <v>583</v>
      </c>
      <c r="H764" s="569" t="s">
        <v>584</v>
      </c>
      <c r="I764" s="563" t="s">
        <v>480</v>
      </c>
      <c r="J764" s="559" t="s">
        <v>584</v>
      </c>
      <c r="K764" s="570">
        <v>1</v>
      </c>
      <c r="L764" s="573"/>
      <c r="M764" s="572">
        <v>3500</v>
      </c>
      <c r="N764" s="577"/>
      <c r="O764" s="574"/>
      <c r="P764" s="575"/>
    </row>
    <row r="765" spans="1:16" ht="48" x14ac:dyDescent="0.2">
      <c r="A765" s="510" t="s">
        <v>471</v>
      </c>
      <c r="B765" s="522" t="s">
        <v>817</v>
      </c>
      <c r="C765" s="554" t="s">
        <v>472</v>
      </c>
      <c r="D765" s="555" t="s">
        <v>579</v>
      </c>
      <c r="E765" s="553">
        <f t="shared" si="0"/>
        <v>450</v>
      </c>
      <c r="F765" s="556">
        <v>72178799</v>
      </c>
      <c r="G765" s="567" t="s">
        <v>580</v>
      </c>
      <c r="H765" s="569" t="s">
        <v>581</v>
      </c>
      <c r="I765" s="563"/>
      <c r="J765" s="559" t="s">
        <v>542</v>
      </c>
      <c r="K765" s="570">
        <v>1</v>
      </c>
      <c r="L765" s="573"/>
      <c r="M765" s="572">
        <v>5400</v>
      </c>
      <c r="N765" s="577"/>
      <c r="O765" s="574"/>
      <c r="P765" s="575"/>
    </row>
    <row r="766" spans="1:16" ht="60" x14ac:dyDescent="0.2">
      <c r="A766" s="510" t="s">
        <v>471</v>
      </c>
      <c r="B766" s="610" t="s">
        <v>6813</v>
      </c>
      <c r="C766" s="554" t="s">
        <v>472</v>
      </c>
      <c r="D766" s="555" t="s">
        <v>6715</v>
      </c>
      <c r="E766" s="553">
        <f t="shared" si="0"/>
        <v>900</v>
      </c>
      <c r="F766" s="556">
        <v>77284286</v>
      </c>
      <c r="G766" s="566" t="s">
        <v>496</v>
      </c>
      <c r="H766" s="521" t="s">
        <v>491</v>
      </c>
      <c r="I766" s="563" t="s">
        <v>485</v>
      </c>
      <c r="J766" s="560" t="s">
        <v>491</v>
      </c>
      <c r="K766" s="570">
        <v>5</v>
      </c>
      <c r="L766" s="573"/>
      <c r="M766" s="572">
        <v>10800</v>
      </c>
      <c r="N766" s="577"/>
      <c r="O766" s="574"/>
      <c r="P766" s="575"/>
    </row>
    <row r="767" spans="1:16" ht="60" x14ac:dyDescent="0.2">
      <c r="A767" s="510" t="s">
        <v>471</v>
      </c>
      <c r="B767" s="610" t="s">
        <v>6813</v>
      </c>
      <c r="C767" s="554" t="s">
        <v>472</v>
      </c>
      <c r="D767" s="555" t="s">
        <v>6716</v>
      </c>
      <c r="E767" s="553">
        <f t="shared" si="0"/>
        <v>5500</v>
      </c>
      <c r="F767" s="556">
        <v>10492601</v>
      </c>
      <c r="G767" s="566" t="s">
        <v>494</v>
      </c>
      <c r="H767" s="521" t="s">
        <v>495</v>
      </c>
      <c r="I767" s="563" t="s">
        <v>485</v>
      </c>
      <c r="J767" s="559" t="s">
        <v>495</v>
      </c>
      <c r="K767" s="570">
        <v>3</v>
      </c>
      <c r="L767" s="573"/>
      <c r="M767" s="572">
        <v>66000</v>
      </c>
      <c r="N767" s="577"/>
      <c r="O767" s="574"/>
      <c r="P767" s="575"/>
    </row>
    <row r="768" spans="1:16" ht="48" x14ac:dyDescent="0.2">
      <c r="A768" s="510" t="s">
        <v>471</v>
      </c>
      <c r="B768" s="610" t="s">
        <v>6369</v>
      </c>
      <c r="C768" s="554" t="s">
        <v>472</v>
      </c>
      <c r="D768" s="555" t="s">
        <v>6717</v>
      </c>
      <c r="E768" s="553">
        <f t="shared" si="0"/>
        <v>641.66666666666663</v>
      </c>
      <c r="F768" s="556">
        <v>71886071</v>
      </c>
      <c r="G768" s="567" t="s">
        <v>573</v>
      </c>
      <c r="H768" s="569" t="s">
        <v>574</v>
      </c>
      <c r="I768" s="563" t="s">
        <v>485</v>
      </c>
      <c r="J768" s="559" t="s">
        <v>574</v>
      </c>
      <c r="K768" s="570">
        <v>2</v>
      </c>
      <c r="L768" s="573"/>
      <c r="M768" s="572">
        <v>7700</v>
      </c>
      <c r="N768" s="577"/>
      <c r="O768" s="574"/>
      <c r="P768" s="575"/>
    </row>
    <row r="769" spans="1:16" ht="48" x14ac:dyDescent="0.2">
      <c r="A769" s="510" t="s">
        <v>471</v>
      </c>
      <c r="B769" s="610" t="s">
        <v>6369</v>
      </c>
      <c r="C769" s="554" t="s">
        <v>472</v>
      </c>
      <c r="D769" s="555" t="s">
        <v>565</v>
      </c>
      <c r="E769" s="553">
        <f t="shared" si="0"/>
        <v>250</v>
      </c>
      <c r="F769" s="556">
        <v>44025414</v>
      </c>
      <c r="G769" s="567" t="s">
        <v>566</v>
      </c>
      <c r="H769" s="521" t="s">
        <v>567</v>
      </c>
      <c r="I769" s="563"/>
      <c r="J769" s="559" t="s">
        <v>568</v>
      </c>
      <c r="K769" s="570">
        <v>1</v>
      </c>
      <c r="L769" s="573"/>
      <c r="M769" s="572">
        <v>3000</v>
      </c>
      <c r="N769" s="577"/>
      <c r="O769" s="574"/>
      <c r="P769" s="575"/>
    </row>
    <row r="770" spans="1:16" ht="48" x14ac:dyDescent="0.2">
      <c r="A770" s="510" t="s">
        <v>471</v>
      </c>
      <c r="B770" s="522" t="s">
        <v>817</v>
      </c>
      <c r="C770" s="554" t="s">
        <v>472</v>
      </c>
      <c r="D770" s="555" t="s">
        <v>486</v>
      </c>
      <c r="E770" s="553">
        <f t="shared" si="0"/>
        <v>300</v>
      </c>
      <c r="F770" s="556">
        <v>48232083</v>
      </c>
      <c r="G770" s="566" t="s">
        <v>487</v>
      </c>
      <c r="H770" s="521" t="s">
        <v>488</v>
      </c>
      <c r="I770" s="563" t="s">
        <v>489</v>
      </c>
      <c r="J770" s="560" t="s">
        <v>488</v>
      </c>
      <c r="K770" s="570">
        <v>1</v>
      </c>
      <c r="L770" s="573"/>
      <c r="M770" s="572">
        <v>3600</v>
      </c>
      <c r="N770" s="577"/>
      <c r="O770" s="574"/>
      <c r="P770" s="575"/>
    </row>
    <row r="771" spans="1:16" ht="48" x14ac:dyDescent="0.2">
      <c r="A771" s="510" t="s">
        <v>471</v>
      </c>
      <c r="B771" s="610" t="s">
        <v>6369</v>
      </c>
      <c r="C771" s="554" t="s">
        <v>472</v>
      </c>
      <c r="D771" s="555" t="s">
        <v>556</v>
      </c>
      <c r="E771" s="553">
        <f t="shared" si="0"/>
        <v>166.66666666666666</v>
      </c>
      <c r="F771" s="557" t="s">
        <v>557</v>
      </c>
      <c r="G771" s="567" t="s">
        <v>558</v>
      </c>
      <c r="H771" s="521" t="s">
        <v>551</v>
      </c>
      <c r="I771" s="563" t="s">
        <v>485</v>
      </c>
      <c r="J771" s="560" t="s">
        <v>551</v>
      </c>
      <c r="K771" s="570">
        <v>1</v>
      </c>
      <c r="L771" s="573"/>
      <c r="M771" s="572">
        <v>2000</v>
      </c>
      <c r="N771" s="577"/>
      <c r="O771" s="574"/>
      <c r="P771" s="575"/>
    </row>
    <row r="772" spans="1:16" ht="48" x14ac:dyDescent="0.2">
      <c r="A772" s="510" t="s">
        <v>471</v>
      </c>
      <c r="B772" s="610" t="s">
        <v>6369</v>
      </c>
      <c r="C772" s="554" t="s">
        <v>472</v>
      </c>
      <c r="D772" s="555" t="s">
        <v>548</v>
      </c>
      <c r="E772" s="553">
        <f t="shared" si="0"/>
        <v>166.66666666666666</v>
      </c>
      <c r="F772" s="557" t="s">
        <v>549</v>
      </c>
      <c r="G772" s="567" t="s">
        <v>550</v>
      </c>
      <c r="H772" s="521" t="s">
        <v>551</v>
      </c>
      <c r="I772" s="563" t="s">
        <v>485</v>
      </c>
      <c r="J772" s="560" t="s">
        <v>551</v>
      </c>
      <c r="K772" s="570">
        <v>1</v>
      </c>
      <c r="L772" s="573"/>
      <c r="M772" s="572">
        <v>2000</v>
      </c>
      <c r="N772" s="577"/>
      <c r="O772" s="574"/>
      <c r="P772" s="575"/>
    </row>
    <row r="773" spans="1:16" ht="48" x14ac:dyDescent="0.2">
      <c r="A773" s="510" t="s">
        <v>471</v>
      </c>
      <c r="B773" s="522" t="s">
        <v>817</v>
      </c>
      <c r="C773" s="554" t="s">
        <v>472</v>
      </c>
      <c r="D773" s="555" t="s">
        <v>545</v>
      </c>
      <c r="E773" s="553">
        <f t="shared" si="0"/>
        <v>500</v>
      </c>
      <c r="F773" s="556">
        <v>71385463</v>
      </c>
      <c r="G773" s="567" t="s">
        <v>546</v>
      </c>
      <c r="H773" s="521" t="s">
        <v>547</v>
      </c>
      <c r="I773" s="563" t="s">
        <v>489</v>
      </c>
      <c r="J773" s="560" t="s">
        <v>547</v>
      </c>
      <c r="K773" s="570">
        <v>1</v>
      </c>
      <c r="L773" s="573"/>
      <c r="M773" s="572">
        <v>6000</v>
      </c>
      <c r="N773" s="577"/>
      <c r="O773" s="574"/>
      <c r="P773" s="575"/>
    </row>
    <row r="774" spans="1:16" ht="72" x14ac:dyDescent="0.2">
      <c r="A774" s="510" t="s">
        <v>471</v>
      </c>
      <c r="B774" s="610" t="s">
        <v>6369</v>
      </c>
      <c r="C774" s="554" t="s">
        <v>472</v>
      </c>
      <c r="D774" s="555" t="s">
        <v>6718</v>
      </c>
      <c r="E774" s="553">
        <f t="shared" si="0"/>
        <v>462.5</v>
      </c>
      <c r="F774" s="556">
        <v>40084127</v>
      </c>
      <c r="G774" s="567" t="s">
        <v>543</v>
      </c>
      <c r="H774" s="521" t="s">
        <v>544</v>
      </c>
      <c r="I774" s="563" t="s">
        <v>485</v>
      </c>
      <c r="J774" s="560" t="s">
        <v>544</v>
      </c>
      <c r="K774" s="570">
        <v>1</v>
      </c>
      <c r="L774" s="573"/>
      <c r="M774" s="572">
        <v>5550</v>
      </c>
      <c r="N774" s="577"/>
      <c r="O774" s="574"/>
      <c r="P774" s="575"/>
    </row>
    <row r="775" spans="1:16" ht="60" x14ac:dyDescent="0.2">
      <c r="A775" s="510" t="s">
        <v>471</v>
      </c>
      <c r="B775" s="610" t="s">
        <v>6813</v>
      </c>
      <c r="C775" s="554" t="s">
        <v>472</v>
      </c>
      <c r="D775" s="555" t="s">
        <v>477</v>
      </c>
      <c r="E775" s="553">
        <f t="shared" si="0"/>
        <v>1166.6666666666667</v>
      </c>
      <c r="F775" s="556">
        <v>19256619</v>
      </c>
      <c r="G775" s="566" t="s">
        <v>478</v>
      </c>
      <c r="H775" s="521" t="s">
        <v>479</v>
      </c>
      <c r="I775" s="563" t="s">
        <v>480</v>
      </c>
      <c r="J775" s="559" t="s">
        <v>481</v>
      </c>
      <c r="K775" s="570">
        <v>2</v>
      </c>
      <c r="L775" s="573"/>
      <c r="M775" s="572">
        <v>14000</v>
      </c>
      <c r="N775" s="577"/>
      <c r="O775" s="574"/>
      <c r="P775" s="575"/>
    </row>
    <row r="776" spans="1:16" ht="60" x14ac:dyDescent="0.2">
      <c r="A776" s="510" t="s">
        <v>471</v>
      </c>
      <c r="B776" s="610" t="s">
        <v>6813</v>
      </c>
      <c r="C776" s="554" t="s">
        <v>472</v>
      </c>
      <c r="D776" s="555" t="s">
        <v>473</v>
      </c>
      <c r="E776" s="553">
        <f t="shared" si="0"/>
        <v>1666.6666666666667</v>
      </c>
      <c r="F776" s="556">
        <v>10306333</v>
      </c>
      <c r="G776" s="568" t="s">
        <v>474</v>
      </c>
      <c r="H776" s="521" t="s">
        <v>475</v>
      </c>
      <c r="I776" s="564" t="s">
        <v>476</v>
      </c>
      <c r="J776" s="559" t="s">
        <v>475</v>
      </c>
      <c r="K776" s="570">
        <v>2</v>
      </c>
      <c r="L776" s="573"/>
      <c r="M776" s="572">
        <v>20000</v>
      </c>
      <c r="N776" s="577"/>
      <c r="O776" s="574"/>
      <c r="P776" s="575"/>
    </row>
    <row r="777" spans="1:16" ht="48" x14ac:dyDescent="0.2">
      <c r="A777" s="510" t="s">
        <v>471</v>
      </c>
      <c r="B777" s="610" t="s">
        <v>6369</v>
      </c>
      <c r="C777" s="554" t="s">
        <v>472</v>
      </c>
      <c r="D777" s="555" t="s">
        <v>6719</v>
      </c>
      <c r="E777" s="553">
        <f t="shared" si="0"/>
        <v>350</v>
      </c>
      <c r="F777" s="556">
        <v>46553624</v>
      </c>
      <c r="G777" s="566" t="s">
        <v>614</v>
      </c>
      <c r="H777" s="569" t="s">
        <v>491</v>
      </c>
      <c r="I777" s="562" t="s">
        <v>485</v>
      </c>
      <c r="J777" s="559" t="s">
        <v>491</v>
      </c>
      <c r="K777" s="570">
        <v>1</v>
      </c>
      <c r="L777" s="573"/>
      <c r="M777" s="572">
        <v>4200</v>
      </c>
      <c r="N777" s="577"/>
      <c r="O777" s="574"/>
      <c r="P777" s="575"/>
    </row>
    <row r="778" spans="1:16" ht="48" x14ac:dyDescent="0.2">
      <c r="A778" s="510" t="s">
        <v>471</v>
      </c>
      <c r="B778" s="610" t="s">
        <v>6369</v>
      </c>
      <c r="C778" s="554" t="s">
        <v>472</v>
      </c>
      <c r="D778" s="555" t="s">
        <v>615</v>
      </c>
      <c r="E778" s="553">
        <f t="shared" si="0"/>
        <v>1666.6666666666667</v>
      </c>
      <c r="F778" s="557" t="s">
        <v>616</v>
      </c>
      <c r="G778" s="566" t="s">
        <v>617</v>
      </c>
      <c r="H778" s="569" t="s">
        <v>618</v>
      </c>
      <c r="I778" s="562" t="s">
        <v>485</v>
      </c>
      <c r="J778" s="559" t="s">
        <v>618</v>
      </c>
      <c r="K778" s="570">
        <v>2</v>
      </c>
      <c r="L778" s="573"/>
      <c r="M778" s="572">
        <v>20000</v>
      </c>
      <c r="N778" s="577"/>
      <c r="O778" s="574"/>
      <c r="P778" s="575"/>
    </row>
    <row r="779" spans="1:16" ht="48" x14ac:dyDescent="0.2">
      <c r="A779" s="510" t="s">
        <v>471</v>
      </c>
      <c r="B779" s="610" t="s">
        <v>6369</v>
      </c>
      <c r="C779" s="554" t="s">
        <v>472</v>
      </c>
      <c r="D779" s="555" t="s">
        <v>6720</v>
      </c>
      <c r="E779" s="553">
        <f t="shared" si="0"/>
        <v>3000</v>
      </c>
      <c r="F779" s="556">
        <v>45929154</v>
      </c>
      <c r="G779" s="566" t="s">
        <v>619</v>
      </c>
      <c r="H779" s="569" t="s">
        <v>611</v>
      </c>
      <c r="I779" s="562" t="s">
        <v>485</v>
      </c>
      <c r="J779" s="558" t="s">
        <v>611</v>
      </c>
      <c r="K779" s="570">
        <v>2</v>
      </c>
      <c r="L779" s="573"/>
      <c r="M779" s="572">
        <v>36000</v>
      </c>
      <c r="N779" s="577"/>
      <c r="O779" s="574"/>
      <c r="P779" s="575"/>
    </row>
    <row r="780" spans="1:16" ht="48" x14ac:dyDescent="0.2">
      <c r="A780" s="510" t="s">
        <v>471</v>
      </c>
      <c r="B780" s="522" t="s">
        <v>817</v>
      </c>
      <c r="C780" s="554" t="s">
        <v>472</v>
      </c>
      <c r="D780" s="555" t="s">
        <v>620</v>
      </c>
      <c r="E780" s="553">
        <f>+M780/12</f>
        <v>450</v>
      </c>
      <c r="F780" s="556">
        <v>75464485</v>
      </c>
      <c r="G780" s="566" t="s">
        <v>621</v>
      </c>
      <c r="H780" s="569" t="s">
        <v>622</v>
      </c>
      <c r="I780" s="565"/>
      <c r="J780" s="561"/>
      <c r="K780" s="570">
        <v>1</v>
      </c>
      <c r="L780" s="573"/>
      <c r="M780" s="572">
        <v>5400</v>
      </c>
      <c r="N780" s="577"/>
      <c r="O780" s="574"/>
      <c r="P780" s="575"/>
    </row>
    <row r="781" spans="1:16" ht="48" x14ac:dyDescent="0.2">
      <c r="A781" s="510" t="s">
        <v>471</v>
      </c>
      <c r="B781" s="522" t="s">
        <v>817</v>
      </c>
      <c r="C781" s="554" t="s">
        <v>472</v>
      </c>
      <c r="D781" s="555" t="s">
        <v>482</v>
      </c>
      <c r="E781" s="553">
        <v>833.33333333333337</v>
      </c>
      <c r="F781" s="556">
        <v>8230957</v>
      </c>
      <c r="G781" s="566" t="s">
        <v>483</v>
      </c>
      <c r="H781" s="521" t="s">
        <v>484</v>
      </c>
      <c r="I781" s="563" t="s">
        <v>485</v>
      </c>
      <c r="J781" s="559" t="s">
        <v>484</v>
      </c>
      <c r="K781" s="571"/>
      <c r="L781" s="574"/>
      <c r="M781" s="572"/>
      <c r="N781" s="577">
        <v>1</v>
      </c>
      <c r="O781" s="574"/>
      <c r="P781" s="576">
        <v>10000</v>
      </c>
    </row>
    <row r="782" spans="1:16" ht="48" x14ac:dyDescent="0.2">
      <c r="A782" s="510" t="s">
        <v>471</v>
      </c>
      <c r="B782" s="522" t="s">
        <v>817</v>
      </c>
      <c r="C782" s="554" t="s">
        <v>472</v>
      </c>
      <c r="D782" s="555" t="s">
        <v>6721</v>
      </c>
      <c r="E782" s="553">
        <v>2500</v>
      </c>
      <c r="F782" s="556">
        <v>32046446</v>
      </c>
      <c r="G782" s="566" t="s">
        <v>490</v>
      </c>
      <c r="H782" s="521" t="s">
        <v>491</v>
      </c>
      <c r="I782" s="563" t="s">
        <v>485</v>
      </c>
      <c r="J782" s="560" t="s">
        <v>491</v>
      </c>
      <c r="K782" s="571"/>
      <c r="L782" s="574"/>
      <c r="M782" s="572"/>
      <c r="N782" s="577">
        <v>2</v>
      </c>
      <c r="O782" s="574"/>
      <c r="P782" s="576">
        <v>30000</v>
      </c>
    </row>
    <row r="783" spans="1:16" ht="48" x14ac:dyDescent="0.2">
      <c r="A783" s="510" t="s">
        <v>471</v>
      </c>
      <c r="B783" s="522" t="s">
        <v>817</v>
      </c>
      <c r="C783" s="554" t="s">
        <v>472</v>
      </c>
      <c r="D783" s="555" t="s">
        <v>492</v>
      </c>
      <c r="E783" s="553">
        <v>791.66666666666663</v>
      </c>
      <c r="F783" s="556">
        <v>40042145</v>
      </c>
      <c r="G783" s="566" t="s">
        <v>493</v>
      </c>
      <c r="H783" s="521" t="s">
        <v>475</v>
      </c>
      <c r="I783" s="563" t="s">
        <v>485</v>
      </c>
      <c r="J783" s="559" t="s">
        <v>475</v>
      </c>
      <c r="K783" s="571"/>
      <c r="L783" s="574"/>
      <c r="M783" s="572"/>
      <c r="N783" s="577">
        <v>1</v>
      </c>
      <c r="O783" s="574"/>
      <c r="P783" s="576">
        <v>9500</v>
      </c>
    </row>
    <row r="784" spans="1:16" ht="48" x14ac:dyDescent="0.2">
      <c r="A784" s="510" t="s">
        <v>471</v>
      </c>
      <c r="B784" s="522" t="s">
        <v>817</v>
      </c>
      <c r="C784" s="554" t="s">
        <v>472</v>
      </c>
      <c r="D784" s="555" t="s">
        <v>6722</v>
      </c>
      <c r="E784" s="553">
        <v>750</v>
      </c>
      <c r="F784" s="556">
        <v>10492601</v>
      </c>
      <c r="G784" s="566" t="s">
        <v>494</v>
      </c>
      <c r="H784" s="521" t="s">
        <v>495</v>
      </c>
      <c r="I784" s="563" t="s">
        <v>485</v>
      </c>
      <c r="J784" s="559" t="s">
        <v>495</v>
      </c>
      <c r="K784" s="571"/>
      <c r="L784" s="574"/>
      <c r="M784" s="572"/>
      <c r="N784" s="577">
        <v>1</v>
      </c>
      <c r="O784" s="574"/>
      <c r="P784" s="576">
        <v>9000</v>
      </c>
    </row>
    <row r="785" spans="1:16" ht="48" x14ac:dyDescent="0.2">
      <c r="A785" s="510" t="s">
        <v>471</v>
      </c>
      <c r="B785" s="522" t="s">
        <v>817</v>
      </c>
      <c r="C785" s="554" t="s">
        <v>472</v>
      </c>
      <c r="D785" s="555" t="s">
        <v>6723</v>
      </c>
      <c r="E785" s="553">
        <v>650</v>
      </c>
      <c r="F785" s="556">
        <v>77284286</v>
      </c>
      <c r="G785" s="566" t="s">
        <v>496</v>
      </c>
      <c r="H785" s="521" t="s">
        <v>491</v>
      </c>
      <c r="I785" s="563" t="s">
        <v>485</v>
      </c>
      <c r="J785" s="560" t="s">
        <v>491</v>
      </c>
      <c r="K785" s="571"/>
      <c r="L785" s="574"/>
      <c r="M785" s="572"/>
      <c r="N785" s="577">
        <v>2</v>
      </c>
      <c r="O785" s="574"/>
      <c r="P785" s="576">
        <v>7800</v>
      </c>
    </row>
    <row r="786" spans="1:16" ht="48" x14ac:dyDescent="0.2">
      <c r="A786" s="510" t="s">
        <v>471</v>
      </c>
      <c r="B786" s="522" t="s">
        <v>817</v>
      </c>
      <c r="C786" s="554" t="s">
        <v>472</v>
      </c>
      <c r="D786" s="555" t="s">
        <v>497</v>
      </c>
      <c r="E786" s="553">
        <v>1916.6666666666667</v>
      </c>
      <c r="F786" s="556">
        <v>25773457</v>
      </c>
      <c r="G786" s="566" t="s">
        <v>498</v>
      </c>
      <c r="H786" s="521" t="s">
        <v>495</v>
      </c>
      <c r="I786" s="563" t="s">
        <v>485</v>
      </c>
      <c r="J786" s="559" t="s">
        <v>495</v>
      </c>
      <c r="K786" s="571"/>
      <c r="L786" s="574"/>
      <c r="M786" s="572"/>
      <c r="N786" s="577">
        <v>1</v>
      </c>
      <c r="O786" s="574"/>
      <c r="P786" s="576">
        <v>23000</v>
      </c>
    </row>
    <row r="787" spans="1:16" ht="48" x14ac:dyDescent="0.2">
      <c r="A787" s="510" t="s">
        <v>471</v>
      </c>
      <c r="B787" s="522" t="s">
        <v>817</v>
      </c>
      <c r="C787" s="554" t="s">
        <v>472</v>
      </c>
      <c r="D787" s="555" t="s">
        <v>499</v>
      </c>
      <c r="E787" s="553">
        <v>958.33333333333337</v>
      </c>
      <c r="F787" s="557" t="s">
        <v>500</v>
      </c>
      <c r="G787" s="567" t="s">
        <v>501</v>
      </c>
      <c r="H787" s="521" t="s">
        <v>475</v>
      </c>
      <c r="I787" s="563" t="s">
        <v>485</v>
      </c>
      <c r="J787" s="559" t="s">
        <v>475</v>
      </c>
      <c r="K787" s="571"/>
      <c r="L787" s="574"/>
      <c r="M787" s="572"/>
      <c r="N787" s="577">
        <v>1</v>
      </c>
      <c r="O787" s="574"/>
      <c r="P787" s="576">
        <v>11500</v>
      </c>
    </row>
    <row r="788" spans="1:16" ht="48" x14ac:dyDescent="0.2">
      <c r="A788" s="510" t="s">
        <v>471</v>
      </c>
      <c r="B788" s="522" t="s">
        <v>817</v>
      </c>
      <c r="C788" s="554" t="s">
        <v>472</v>
      </c>
      <c r="D788" s="555" t="s">
        <v>513</v>
      </c>
      <c r="E788" s="553">
        <v>1533.3333333333333</v>
      </c>
      <c r="F788" s="557" t="s">
        <v>514</v>
      </c>
      <c r="G788" s="567" t="s">
        <v>515</v>
      </c>
      <c r="H788" s="521" t="s">
        <v>516</v>
      </c>
      <c r="I788" s="563"/>
      <c r="J788" s="559" t="s">
        <v>517</v>
      </c>
      <c r="K788" s="571"/>
      <c r="L788" s="574"/>
      <c r="M788" s="572"/>
      <c r="N788" s="577">
        <v>2</v>
      </c>
      <c r="O788" s="574"/>
      <c r="P788" s="576">
        <v>18400</v>
      </c>
    </row>
    <row r="789" spans="1:16" ht="48" x14ac:dyDescent="0.2">
      <c r="A789" s="510" t="s">
        <v>471</v>
      </c>
      <c r="B789" s="522" t="s">
        <v>817</v>
      </c>
      <c r="C789" s="554" t="s">
        <v>472</v>
      </c>
      <c r="D789" s="555" t="s">
        <v>6724</v>
      </c>
      <c r="E789" s="553">
        <v>1333.3333333333333</v>
      </c>
      <c r="F789" s="557" t="s">
        <v>518</v>
      </c>
      <c r="G789" s="567" t="s">
        <v>519</v>
      </c>
      <c r="H789" s="521" t="s">
        <v>520</v>
      </c>
      <c r="I789" s="563"/>
      <c r="J789" s="559" t="s">
        <v>521</v>
      </c>
      <c r="K789" s="571"/>
      <c r="L789" s="574"/>
      <c r="M789" s="572"/>
      <c r="N789" s="577">
        <v>2</v>
      </c>
      <c r="O789" s="574"/>
      <c r="P789" s="576">
        <v>16000</v>
      </c>
    </row>
    <row r="790" spans="1:16" ht="48" x14ac:dyDescent="0.2">
      <c r="A790" s="510" t="s">
        <v>471</v>
      </c>
      <c r="B790" s="522" t="s">
        <v>817</v>
      </c>
      <c r="C790" s="554" t="s">
        <v>472</v>
      </c>
      <c r="D790" s="555" t="s">
        <v>6725</v>
      </c>
      <c r="E790" s="553">
        <v>450</v>
      </c>
      <c r="F790" s="556">
        <v>72649588</v>
      </c>
      <c r="G790" s="567" t="s">
        <v>528</v>
      </c>
      <c r="H790" s="521" t="s">
        <v>529</v>
      </c>
      <c r="I790" s="563" t="s">
        <v>489</v>
      </c>
      <c r="J790" s="560" t="s">
        <v>529</v>
      </c>
      <c r="K790" s="571"/>
      <c r="L790" s="574"/>
      <c r="M790" s="572"/>
      <c r="N790" s="577">
        <v>2</v>
      </c>
      <c r="O790" s="574"/>
      <c r="P790" s="576">
        <v>5400</v>
      </c>
    </row>
    <row r="791" spans="1:16" ht="48" x14ac:dyDescent="0.2">
      <c r="A791" s="510" t="s">
        <v>471</v>
      </c>
      <c r="B791" s="522" t="s">
        <v>817</v>
      </c>
      <c r="C791" s="554" t="s">
        <v>472</v>
      </c>
      <c r="D791" s="555" t="s">
        <v>530</v>
      </c>
      <c r="E791" s="553">
        <v>1916.6666666666667</v>
      </c>
      <c r="F791" s="557" t="s">
        <v>531</v>
      </c>
      <c r="G791" s="567" t="s">
        <v>532</v>
      </c>
      <c r="H791" s="521" t="s">
        <v>533</v>
      </c>
      <c r="I791" s="563" t="s">
        <v>485</v>
      </c>
      <c r="J791" s="560" t="s">
        <v>533</v>
      </c>
      <c r="K791" s="571"/>
      <c r="L791" s="574"/>
      <c r="M791" s="572"/>
      <c r="N791" s="577">
        <v>2</v>
      </c>
      <c r="O791" s="574"/>
      <c r="P791" s="576">
        <v>23000</v>
      </c>
    </row>
    <row r="792" spans="1:16" ht="48" x14ac:dyDescent="0.2">
      <c r="A792" s="510" t="s">
        <v>471</v>
      </c>
      <c r="B792" s="522" t="s">
        <v>817</v>
      </c>
      <c r="C792" s="554" t="s">
        <v>472</v>
      </c>
      <c r="D792" s="555" t="s">
        <v>534</v>
      </c>
      <c r="E792" s="553">
        <v>1750</v>
      </c>
      <c r="F792" s="557" t="s">
        <v>535</v>
      </c>
      <c r="G792" s="567" t="s">
        <v>536</v>
      </c>
      <c r="H792" s="521" t="s">
        <v>537</v>
      </c>
      <c r="I792" s="563" t="s">
        <v>538</v>
      </c>
      <c r="J792" s="560" t="s">
        <v>537</v>
      </c>
      <c r="K792" s="571"/>
      <c r="L792" s="574"/>
      <c r="M792" s="572"/>
      <c r="N792" s="577">
        <v>1</v>
      </c>
      <c r="O792" s="574"/>
      <c r="P792" s="576">
        <v>21000</v>
      </c>
    </row>
    <row r="793" spans="1:16" ht="48" x14ac:dyDescent="0.2">
      <c r="A793" s="510" t="s">
        <v>471</v>
      </c>
      <c r="B793" s="522" t="s">
        <v>817</v>
      </c>
      <c r="C793" s="554" t="s">
        <v>472</v>
      </c>
      <c r="D793" s="555" t="s">
        <v>539</v>
      </c>
      <c r="E793" s="553">
        <v>1250</v>
      </c>
      <c r="F793" s="556">
        <v>71393399</v>
      </c>
      <c r="G793" s="567" t="s">
        <v>540</v>
      </c>
      <c r="H793" s="521" t="s">
        <v>541</v>
      </c>
      <c r="I793" s="563"/>
      <c r="J793" s="559" t="s">
        <v>542</v>
      </c>
      <c r="K793" s="571"/>
      <c r="L793" s="574"/>
      <c r="M793" s="572"/>
      <c r="N793" s="577">
        <v>1</v>
      </c>
      <c r="O793" s="574"/>
      <c r="P793" s="576">
        <v>15000</v>
      </c>
    </row>
    <row r="794" spans="1:16" ht="72" x14ac:dyDescent="0.2">
      <c r="A794" s="510" t="s">
        <v>471</v>
      </c>
      <c r="B794" s="522" t="s">
        <v>817</v>
      </c>
      <c r="C794" s="554" t="s">
        <v>472</v>
      </c>
      <c r="D794" s="555" t="s">
        <v>6726</v>
      </c>
      <c r="E794" s="553">
        <v>1375</v>
      </c>
      <c r="F794" s="556">
        <v>40084127</v>
      </c>
      <c r="G794" s="567" t="s">
        <v>543</v>
      </c>
      <c r="H794" s="521" t="s">
        <v>544</v>
      </c>
      <c r="I794" s="563" t="s">
        <v>485</v>
      </c>
      <c r="J794" s="560" t="s">
        <v>544</v>
      </c>
      <c r="K794" s="571"/>
      <c r="L794" s="574"/>
      <c r="M794" s="572"/>
      <c r="N794" s="577">
        <v>1</v>
      </c>
      <c r="O794" s="574"/>
      <c r="P794" s="576">
        <v>16500</v>
      </c>
    </row>
    <row r="795" spans="1:16" ht="48" x14ac:dyDescent="0.2">
      <c r="A795" s="510" t="s">
        <v>471</v>
      </c>
      <c r="B795" s="522" t="s">
        <v>817</v>
      </c>
      <c r="C795" s="554" t="s">
        <v>472</v>
      </c>
      <c r="D795" s="555" t="s">
        <v>548</v>
      </c>
      <c r="E795" s="553">
        <v>200</v>
      </c>
      <c r="F795" s="557" t="s">
        <v>549</v>
      </c>
      <c r="G795" s="567" t="s">
        <v>550</v>
      </c>
      <c r="H795" s="521" t="s">
        <v>551</v>
      </c>
      <c r="I795" s="563" t="s">
        <v>485</v>
      </c>
      <c r="J795" s="560" t="s">
        <v>551</v>
      </c>
      <c r="K795" s="571"/>
      <c r="L795" s="574"/>
      <c r="M795" s="572"/>
      <c r="N795" s="577">
        <v>1</v>
      </c>
      <c r="O795" s="574"/>
      <c r="P795" s="576">
        <v>2400</v>
      </c>
    </row>
    <row r="796" spans="1:16" ht="48" x14ac:dyDescent="0.2">
      <c r="A796" s="510" t="s">
        <v>471</v>
      </c>
      <c r="B796" s="522" t="s">
        <v>817</v>
      </c>
      <c r="C796" s="554" t="s">
        <v>472</v>
      </c>
      <c r="D796" s="555" t="s">
        <v>552</v>
      </c>
      <c r="E796" s="553">
        <v>1000</v>
      </c>
      <c r="F796" s="556">
        <v>45499778</v>
      </c>
      <c r="G796" s="567" t="s">
        <v>553</v>
      </c>
      <c r="H796" s="521" t="s">
        <v>554</v>
      </c>
      <c r="I796" s="563" t="s">
        <v>480</v>
      </c>
      <c r="J796" s="559" t="s">
        <v>555</v>
      </c>
      <c r="K796" s="571"/>
      <c r="L796" s="574"/>
      <c r="M796" s="572"/>
      <c r="N796" s="577">
        <v>1</v>
      </c>
      <c r="O796" s="574"/>
      <c r="P796" s="576">
        <v>12000</v>
      </c>
    </row>
    <row r="797" spans="1:16" ht="48" x14ac:dyDescent="0.2">
      <c r="A797" s="510" t="s">
        <v>471</v>
      </c>
      <c r="B797" s="522" t="s">
        <v>817</v>
      </c>
      <c r="C797" s="554" t="s">
        <v>472</v>
      </c>
      <c r="D797" s="555" t="s">
        <v>556</v>
      </c>
      <c r="E797" s="553">
        <v>200</v>
      </c>
      <c r="F797" s="557" t="s">
        <v>557</v>
      </c>
      <c r="G797" s="567" t="s">
        <v>558</v>
      </c>
      <c r="H797" s="521" t="s">
        <v>551</v>
      </c>
      <c r="I797" s="563" t="s">
        <v>485</v>
      </c>
      <c r="J797" s="560" t="s">
        <v>551</v>
      </c>
      <c r="K797" s="571"/>
      <c r="L797" s="574"/>
      <c r="M797" s="572"/>
      <c r="N797" s="577">
        <v>1</v>
      </c>
      <c r="O797" s="574"/>
      <c r="P797" s="576">
        <v>2400</v>
      </c>
    </row>
    <row r="798" spans="1:16" ht="48" x14ac:dyDescent="0.2">
      <c r="A798" s="510" t="s">
        <v>471</v>
      </c>
      <c r="B798" s="522" t="s">
        <v>817</v>
      </c>
      <c r="C798" s="554" t="s">
        <v>472</v>
      </c>
      <c r="D798" s="555" t="s">
        <v>559</v>
      </c>
      <c r="E798" s="553">
        <v>2750</v>
      </c>
      <c r="F798" s="556">
        <v>23822892</v>
      </c>
      <c r="G798" s="567" t="s">
        <v>560</v>
      </c>
      <c r="H798" s="521" t="s">
        <v>475</v>
      </c>
      <c r="I798" s="563" t="s">
        <v>561</v>
      </c>
      <c r="J798" s="559" t="s">
        <v>475</v>
      </c>
      <c r="K798" s="571"/>
      <c r="L798" s="574"/>
      <c r="M798" s="572"/>
      <c r="N798" s="577">
        <v>1</v>
      </c>
      <c r="O798" s="574"/>
      <c r="P798" s="576">
        <v>33000</v>
      </c>
    </row>
    <row r="799" spans="1:16" ht="48" x14ac:dyDescent="0.2">
      <c r="A799" s="510" t="s">
        <v>471</v>
      </c>
      <c r="B799" s="522" t="s">
        <v>817</v>
      </c>
      <c r="C799" s="554" t="s">
        <v>472</v>
      </c>
      <c r="D799" s="555" t="s">
        <v>562</v>
      </c>
      <c r="E799" s="553">
        <v>2600</v>
      </c>
      <c r="F799" s="556">
        <v>44449525</v>
      </c>
      <c r="G799" s="567" t="s">
        <v>563</v>
      </c>
      <c r="H799" s="521" t="s">
        <v>564</v>
      </c>
      <c r="I799" s="563" t="s">
        <v>485</v>
      </c>
      <c r="J799" s="560" t="s">
        <v>564</v>
      </c>
      <c r="K799" s="571"/>
      <c r="L799" s="574"/>
      <c r="M799" s="572"/>
      <c r="N799" s="577">
        <v>1</v>
      </c>
      <c r="O799" s="574"/>
      <c r="P799" s="576">
        <v>31200</v>
      </c>
    </row>
    <row r="800" spans="1:16" ht="48" x14ac:dyDescent="0.2">
      <c r="A800" s="510" t="s">
        <v>471</v>
      </c>
      <c r="B800" s="522" t="s">
        <v>817</v>
      </c>
      <c r="C800" s="554" t="s">
        <v>472</v>
      </c>
      <c r="D800" s="555" t="s">
        <v>565</v>
      </c>
      <c r="E800" s="553">
        <v>750</v>
      </c>
      <c r="F800" s="556">
        <v>44025414</v>
      </c>
      <c r="G800" s="567" t="s">
        <v>566</v>
      </c>
      <c r="H800" s="521" t="s">
        <v>567</v>
      </c>
      <c r="I800" s="563"/>
      <c r="J800" s="559" t="s">
        <v>568</v>
      </c>
      <c r="K800" s="571"/>
      <c r="L800" s="574"/>
      <c r="M800" s="572"/>
      <c r="N800" s="577">
        <v>1</v>
      </c>
      <c r="O800" s="574"/>
      <c r="P800" s="576">
        <v>9000</v>
      </c>
    </row>
    <row r="801" spans="1:16" ht="48" x14ac:dyDescent="0.2">
      <c r="A801" s="510" t="s">
        <v>471</v>
      </c>
      <c r="B801" s="522" t="s">
        <v>817</v>
      </c>
      <c r="C801" s="554" t="s">
        <v>472</v>
      </c>
      <c r="D801" s="555" t="s">
        <v>569</v>
      </c>
      <c r="E801" s="553">
        <v>625</v>
      </c>
      <c r="F801" s="556">
        <v>73231262</v>
      </c>
      <c r="G801" s="567" t="s">
        <v>570</v>
      </c>
      <c r="H801" s="569" t="s">
        <v>571</v>
      </c>
      <c r="I801" s="563" t="s">
        <v>571</v>
      </c>
      <c r="J801" s="559" t="s">
        <v>571</v>
      </c>
      <c r="K801" s="571"/>
      <c r="L801" s="574"/>
      <c r="M801" s="572"/>
      <c r="N801" s="577">
        <v>1</v>
      </c>
      <c r="O801" s="574"/>
      <c r="P801" s="576">
        <v>7500</v>
      </c>
    </row>
    <row r="802" spans="1:16" ht="48" x14ac:dyDescent="0.2">
      <c r="A802" s="510" t="s">
        <v>471</v>
      </c>
      <c r="B802" s="522" t="s">
        <v>817</v>
      </c>
      <c r="C802" s="554" t="s">
        <v>472</v>
      </c>
      <c r="D802" s="555" t="s">
        <v>572</v>
      </c>
      <c r="E802" s="553">
        <v>2100</v>
      </c>
      <c r="F802" s="556">
        <v>71886071</v>
      </c>
      <c r="G802" s="567" t="s">
        <v>573</v>
      </c>
      <c r="H802" s="569" t="s">
        <v>574</v>
      </c>
      <c r="I802" s="563" t="s">
        <v>485</v>
      </c>
      <c r="J802" s="559" t="s">
        <v>574</v>
      </c>
      <c r="K802" s="571"/>
      <c r="L802" s="574"/>
      <c r="M802" s="572"/>
      <c r="N802" s="577">
        <v>2</v>
      </c>
      <c r="O802" s="574"/>
      <c r="P802" s="576">
        <v>25200</v>
      </c>
    </row>
    <row r="803" spans="1:16" ht="48" x14ac:dyDescent="0.2">
      <c r="A803" s="510" t="s">
        <v>471</v>
      </c>
      <c r="B803" s="522" t="s">
        <v>817</v>
      </c>
      <c r="C803" s="554" t="s">
        <v>472</v>
      </c>
      <c r="D803" s="555" t="s">
        <v>575</v>
      </c>
      <c r="E803" s="553">
        <v>1250</v>
      </c>
      <c r="F803" s="557" t="s">
        <v>576</v>
      </c>
      <c r="G803" s="567" t="s">
        <v>577</v>
      </c>
      <c r="H803" s="569" t="s">
        <v>578</v>
      </c>
      <c r="I803" s="563" t="s">
        <v>480</v>
      </c>
      <c r="J803" s="559" t="s">
        <v>578</v>
      </c>
      <c r="K803" s="571"/>
      <c r="L803" s="574"/>
      <c r="M803" s="572"/>
      <c r="N803" s="577">
        <v>2</v>
      </c>
      <c r="O803" s="574"/>
      <c r="P803" s="576">
        <v>15000</v>
      </c>
    </row>
    <row r="804" spans="1:16" ht="48" x14ac:dyDescent="0.2">
      <c r="A804" s="510" t="s">
        <v>471</v>
      </c>
      <c r="B804" s="522" t="s">
        <v>817</v>
      </c>
      <c r="C804" s="554" t="s">
        <v>472</v>
      </c>
      <c r="D804" s="555" t="s">
        <v>6727</v>
      </c>
      <c r="E804" s="553">
        <v>1050</v>
      </c>
      <c r="F804" s="556">
        <v>44522157</v>
      </c>
      <c r="G804" s="567" t="s">
        <v>587</v>
      </c>
      <c r="H804" s="569" t="s">
        <v>588</v>
      </c>
      <c r="I804" s="562" t="s">
        <v>485</v>
      </c>
      <c r="J804" s="559" t="s">
        <v>588</v>
      </c>
      <c r="K804" s="571"/>
      <c r="L804" s="574"/>
      <c r="M804" s="572"/>
      <c r="N804" s="577">
        <v>1</v>
      </c>
      <c r="O804" s="574"/>
      <c r="P804" s="576">
        <v>12600</v>
      </c>
    </row>
    <row r="805" spans="1:16" ht="48" x14ac:dyDescent="0.2">
      <c r="A805" s="510" t="s">
        <v>471</v>
      </c>
      <c r="B805" s="522" t="s">
        <v>817</v>
      </c>
      <c r="C805" s="554" t="s">
        <v>472</v>
      </c>
      <c r="D805" s="555" t="s">
        <v>598</v>
      </c>
      <c r="E805" s="553">
        <v>1050</v>
      </c>
      <c r="F805" s="556">
        <v>40534199</v>
      </c>
      <c r="G805" s="567" t="s">
        <v>599</v>
      </c>
      <c r="H805" s="569" t="s">
        <v>600</v>
      </c>
      <c r="I805" s="562" t="s">
        <v>485</v>
      </c>
      <c r="J805" s="559" t="s">
        <v>600</v>
      </c>
      <c r="K805" s="571"/>
      <c r="L805" s="574"/>
      <c r="M805" s="572"/>
      <c r="N805" s="577">
        <v>1</v>
      </c>
      <c r="O805" s="574"/>
      <c r="P805" s="576">
        <v>12600</v>
      </c>
    </row>
    <row r="806" spans="1:16" ht="48" x14ac:dyDescent="0.2">
      <c r="A806" s="510" t="s">
        <v>471</v>
      </c>
      <c r="B806" s="522" t="s">
        <v>817</v>
      </c>
      <c r="C806" s="554" t="s">
        <v>472</v>
      </c>
      <c r="D806" s="555" t="s">
        <v>601</v>
      </c>
      <c r="E806" s="553">
        <v>1050</v>
      </c>
      <c r="F806" s="556">
        <v>40986367</v>
      </c>
      <c r="G806" s="567" t="s">
        <v>602</v>
      </c>
      <c r="H806" s="569" t="s">
        <v>603</v>
      </c>
      <c r="I806" s="562" t="s">
        <v>489</v>
      </c>
      <c r="J806" s="559" t="s">
        <v>603</v>
      </c>
      <c r="K806" s="571"/>
      <c r="L806" s="574"/>
      <c r="M806" s="572"/>
      <c r="N806" s="577">
        <v>1</v>
      </c>
      <c r="O806" s="574"/>
      <c r="P806" s="576">
        <v>12600</v>
      </c>
    </row>
    <row r="807" spans="1:16" ht="48" x14ac:dyDescent="0.2">
      <c r="A807" s="510" t="s">
        <v>471</v>
      </c>
      <c r="B807" s="522" t="s">
        <v>817</v>
      </c>
      <c r="C807" s="554" t="s">
        <v>472</v>
      </c>
      <c r="D807" s="555" t="s">
        <v>607</v>
      </c>
      <c r="E807" s="553">
        <v>1050</v>
      </c>
      <c r="F807" s="556">
        <v>47487189</v>
      </c>
      <c r="G807" s="567" t="s">
        <v>608</v>
      </c>
      <c r="H807" s="569" t="s">
        <v>609</v>
      </c>
      <c r="I807" s="562" t="s">
        <v>489</v>
      </c>
      <c r="J807" s="559" t="s">
        <v>609</v>
      </c>
      <c r="K807" s="571"/>
      <c r="L807" s="574"/>
      <c r="M807" s="572"/>
      <c r="N807" s="577">
        <v>1</v>
      </c>
      <c r="O807" s="574"/>
      <c r="P807" s="576">
        <v>12600</v>
      </c>
    </row>
    <row r="808" spans="1:16" ht="48" x14ac:dyDescent="0.2">
      <c r="A808" s="510" t="s">
        <v>471</v>
      </c>
      <c r="B808" s="522" t="s">
        <v>817</v>
      </c>
      <c r="C808" s="554" t="s">
        <v>472</v>
      </c>
      <c r="D808" s="555" t="s">
        <v>6707</v>
      </c>
      <c r="E808" s="553">
        <v>1875</v>
      </c>
      <c r="F808" s="556">
        <v>43385175</v>
      </c>
      <c r="G808" s="566" t="s">
        <v>610</v>
      </c>
      <c r="H808" s="569" t="s">
        <v>611</v>
      </c>
      <c r="I808" s="562" t="s">
        <v>485</v>
      </c>
      <c r="J808" s="558" t="s">
        <v>611</v>
      </c>
      <c r="K808" s="571"/>
      <c r="L808" s="574"/>
      <c r="M808" s="572"/>
      <c r="N808" s="577">
        <v>1</v>
      </c>
      <c r="O808" s="574"/>
      <c r="P808" s="576">
        <v>22500</v>
      </c>
    </row>
    <row r="809" spans="1:16" ht="48" x14ac:dyDescent="0.2">
      <c r="A809" s="578" t="s">
        <v>471</v>
      </c>
      <c r="B809" s="522" t="s">
        <v>817</v>
      </c>
      <c r="C809" s="579" t="s">
        <v>472</v>
      </c>
      <c r="D809" s="580" t="s">
        <v>6728</v>
      </c>
      <c r="E809" s="581">
        <v>2800</v>
      </c>
      <c r="F809" s="582">
        <v>46553624</v>
      </c>
      <c r="G809" s="583" t="s">
        <v>614</v>
      </c>
      <c r="H809" s="584" t="s">
        <v>491</v>
      </c>
      <c r="I809" s="585" t="s">
        <v>485</v>
      </c>
      <c r="J809" s="586" t="s">
        <v>491</v>
      </c>
      <c r="K809" s="587"/>
      <c r="L809" s="588"/>
      <c r="M809" s="589"/>
      <c r="N809" s="590">
        <v>2</v>
      </c>
      <c r="O809" s="588"/>
      <c r="P809" s="591">
        <v>33600</v>
      </c>
    </row>
    <row r="810" spans="1:16" ht="60" x14ac:dyDescent="0.2">
      <c r="A810" s="578" t="s">
        <v>471</v>
      </c>
      <c r="B810" s="610" t="s">
        <v>6813</v>
      </c>
      <c r="C810" s="554" t="s">
        <v>472</v>
      </c>
      <c r="D810" s="555" t="s">
        <v>6729</v>
      </c>
      <c r="E810" s="553">
        <v>1750</v>
      </c>
      <c r="F810" s="556">
        <v>45929154</v>
      </c>
      <c r="G810" s="566" t="s">
        <v>619</v>
      </c>
      <c r="H810" s="569" t="s">
        <v>611</v>
      </c>
      <c r="I810" s="562" t="s">
        <v>485</v>
      </c>
      <c r="J810" s="558" t="s">
        <v>611</v>
      </c>
      <c r="K810" s="571"/>
      <c r="L810" s="574"/>
      <c r="M810" s="572"/>
      <c r="N810" s="577">
        <v>1</v>
      </c>
      <c r="O810" s="574"/>
      <c r="P810" s="576">
        <v>21000</v>
      </c>
    </row>
    <row r="811" spans="1:16" ht="24" x14ac:dyDescent="0.2">
      <c r="A811" s="524" t="s">
        <v>4666</v>
      </c>
      <c r="B811" s="522" t="s">
        <v>817</v>
      </c>
      <c r="C811" s="592" t="s">
        <v>86</v>
      </c>
      <c r="D811" s="593" t="s">
        <v>818</v>
      </c>
      <c r="E811" s="594">
        <v>6500</v>
      </c>
      <c r="F811" s="595" t="s">
        <v>819</v>
      </c>
      <c r="G811" s="596" t="s">
        <v>820</v>
      </c>
      <c r="H811" s="597" t="s">
        <v>821</v>
      </c>
      <c r="I811" s="598" t="s">
        <v>485</v>
      </c>
      <c r="J811" s="599" t="s">
        <v>822</v>
      </c>
      <c r="K811" s="600">
        <v>4</v>
      </c>
      <c r="L811" s="601">
        <v>10</v>
      </c>
      <c r="M811" s="602">
        <v>67138.170000000013</v>
      </c>
      <c r="N811" s="603"/>
      <c r="O811" s="601"/>
      <c r="P811" s="604"/>
    </row>
    <row r="812" spans="1:16" ht="24" x14ac:dyDescent="0.2">
      <c r="A812" s="524" t="s">
        <v>4666</v>
      </c>
      <c r="B812" s="522" t="s">
        <v>817</v>
      </c>
      <c r="C812" s="554" t="s">
        <v>86</v>
      </c>
      <c r="D812" s="555" t="s">
        <v>818</v>
      </c>
      <c r="E812" s="553">
        <v>6500</v>
      </c>
      <c r="F812" s="556" t="s">
        <v>823</v>
      </c>
      <c r="G812" s="566" t="s">
        <v>824</v>
      </c>
      <c r="H812" s="569" t="s">
        <v>821</v>
      </c>
      <c r="I812" s="562" t="s">
        <v>485</v>
      </c>
      <c r="J812" s="558" t="s">
        <v>822</v>
      </c>
      <c r="K812" s="571">
        <v>2</v>
      </c>
      <c r="L812" s="574">
        <v>6</v>
      </c>
      <c r="M812" s="572">
        <v>37531.79</v>
      </c>
      <c r="N812" s="577"/>
      <c r="O812" s="574"/>
      <c r="P812" s="576"/>
    </row>
    <row r="813" spans="1:16" ht="24" x14ac:dyDescent="0.2">
      <c r="A813" s="524" t="s">
        <v>4666</v>
      </c>
      <c r="B813" s="522" t="s">
        <v>817</v>
      </c>
      <c r="C813" s="554" t="s">
        <v>86</v>
      </c>
      <c r="D813" s="555" t="s">
        <v>818</v>
      </c>
      <c r="E813" s="553">
        <v>6500</v>
      </c>
      <c r="F813" s="556" t="s">
        <v>825</v>
      </c>
      <c r="G813" s="566" t="s">
        <v>826</v>
      </c>
      <c r="H813" s="569" t="s">
        <v>821</v>
      </c>
      <c r="I813" s="562" t="s">
        <v>485</v>
      </c>
      <c r="J813" s="558" t="s">
        <v>822</v>
      </c>
      <c r="K813" s="571">
        <v>2</v>
      </c>
      <c r="L813" s="574">
        <v>7</v>
      </c>
      <c r="M813" s="572">
        <v>39622.97</v>
      </c>
      <c r="N813" s="577"/>
      <c r="O813" s="574"/>
      <c r="P813" s="576"/>
    </row>
    <row r="814" spans="1:16" ht="24" x14ac:dyDescent="0.2">
      <c r="A814" s="524" t="s">
        <v>4666</v>
      </c>
      <c r="B814" s="522" t="s">
        <v>817</v>
      </c>
      <c r="C814" s="554" t="s">
        <v>86</v>
      </c>
      <c r="D814" s="555" t="s">
        <v>818</v>
      </c>
      <c r="E814" s="553">
        <v>7500</v>
      </c>
      <c r="F814" s="556" t="s">
        <v>827</v>
      </c>
      <c r="G814" s="566" t="s">
        <v>828</v>
      </c>
      <c r="H814" s="569" t="s">
        <v>829</v>
      </c>
      <c r="I814" s="562" t="s">
        <v>485</v>
      </c>
      <c r="J814" s="558" t="s">
        <v>822</v>
      </c>
      <c r="K814" s="571">
        <v>3</v>
      </c>
      <c r="L814" s="574">
        <v>8</v>
      </c>
      <c r="M814" s="572">
        <v>57557.200000000004</v>
      </c>
      <c r="N814" s="577"/>
      <c r="O814" s="574"/>
      <c r="P814" s="576"/>
    </row>
    <row r="815" spans="1:16" ht="24" x14ac:dyDescent="0.2">
      <c r="A815" s="524" t="s">
        <v>4666</v>
      </c>
      <c r="B815" s="522" t="s">
        <v>817</v>
      </c>
      <c r="C815" s="554" t="s">
        <v>86</v>
      </c>
      <c r="D815" s="555" t="s">
        <v>818</v>
      </c>
      <c r="E815" s="553">
        <v>5500</v>
      </c>
      <c r="F815" s="556" t="s">
        <v>830</v>
      </c>
      <c r="G815" s="566" t="s">
        <v>831</v>
      </c>
      <c r="H815" s="569" t="s">
        <v>821</v>
      </c>
      <c r="I815" s="562" t="s">
        <v>485</v>
      </c>
      <c r="J815" s="558" t="s">
        <v>822</v>
      </c>
      <c r="K815" s="571">
        <v>4</v>
      </c>
      <c r="L815" s="574">
        <v>12</v>
      </c>
      <c r="M815" s="572">
        <v>63744.130000000012</v>
      </c>
      <c r="N815" s="577"/>
      <c r="O815" s="574"/>
      <c r="P815" s="576"/>
    </row>
    <row r="816" spans="1:16" ht="24" x14ac:dyDescent="0.2">
      <c r="A816" s="524" t="s">
        <v>4666</v>
      </c>
      <c r="B816" s="522" t="s">
        <v>817</v>
      </c>
      <c r="C816" s="554" t="s">
        <v>86</v>
      </c>
      <c r="D816" s="555" t="s">
        <v>818</v>
      </c>
      <c r="E816" s="553">
        <v>5500</v>
      </c>
      <c r="F816" s="556" t="s">
        <v>832</v>
      </c>
      <c r="G816" s="566" t="s">
        <v>833</v>
      </c>
      <c r="H816" s="569" t="s">
        <v>829</v>
      </c>
      <c r="I816" s="562" t="s">
        <v>485</v>
      </c>
      <c r="J816" s="558" t="s">
        <v>822</v>
      </c>
      <c r="K816" s="571">
        <v>3</v>
      </c>
      <c r="L816" s="574">
        <v>8</v>
      </c>
      <c r="M816" s="572">
        <v>42557.200000000004</v>
      </c>
      <c r="N816" s="577"/>
      <c r="O816" s="574"/>
      <c r="P816" s="576"/>
    </row>
    <row r="817" spans="1:16" ht="24" x14ac:dyDescent="0.2">
      <c r="A817" s="524" t="s">
        <v>4666</v>
      </c>
      <c r="B817" s="522" t="s">
        <v>817</v>
      </c>
      <c r="C817" s="554" t="s">
        <v>86</v>
      </c>
      <c r="D817" s="555" t="s">
        <v>818</v>
      </c>
      <c r="E817" s="553">
        <v>2500</v>
      </c>
      <c r="F817" s="556" t="s">
        <v>834</v>
      </c>
      <c r="G817" s="566" t="s">
        <v>835</v>
      </c>
      <c r="H817" s="569" t="s">
        <v>836</v>
      </c>
      <c r="I817" s="562" t="s">
        <v>489</v>
      </c>
      <c r="J817" s="558" t="s">
        <v>822</v>
      </c>
      <c r="K817" s="571">
        <v>4</v>
      </c>
      <c r="L817" s="574">
        <v>12</v>
      </c>
      <c r="M817" s="572">
        <v>31960.800000000007</v>
      </c>
      <c r="N817" s="577"/>
      <c r="O817" s="574"/>
      <c r="P817" s="576"/>
    </row>
    <row r="818" spans="1:16" ht="24" x14ac:dyDescent="0.2">
      <c r="A818" s="524" t="s">
        <v>4666</v>
      </c>
      <c r="B818" s="522" t="s">
        <v>817</v>
      </c>
      <c r="C818" s="554" t="s">
        <v>86</v>
      </c>
      <c r="D818" s="555" t="s">
        <v>818</v>
      </c>
      <c r="E818" s="553">
        <v>6500</v>
      </c>
      <c r="F818" s="556" t="s">
        <v>837</v>
      </c>
      <c r="G818" s="566" t="s">
        <v>838</v>
      </c>
      <c r="H818" s="569" t="s">
        <v>821</v>
      </c>
      <c r="I818" s="562" t="s">
        <v>485</v>
      </c>
      <c r="J818" s="558" t="s">
        <v>822</v>
      </c>
      <c r="K818" s="571">
        <v>4</v>
      </c>
      <c r="L818" s="574">
        <v>12</v>
      </c>
      <c r="M818" s="572">
        <v>79960.799999999988</v>
      </c>
      <c r="N818" s="577"/>
      <c r="O818" s="574"/>
      <c r="P818" s="576"/>
    </row>
    <row r="819" spans="1:16" ht="24" x14ac:dyDescent="0.2">
      <c r="A819" s="524" t="s">
        <v>4666</v>
      </c>
      <c r="B819" s="522" t="s">
        <v>817</v>
      </c>
      <c r="C819" s="554" t="s">
        <v>86</v>
      </c>
      <c r="D819" s="555" t="s">
        <v>818</v>
      </c>
      <c r="E819" s="553">
        <v>12000</v>
      </c>
      <c r="F819" s="556" t="s">
        <v>839</v>
      </c>
      <c r="G819" s="566" t="s">
        <v>840</v>
      </c>
      <c r="H819" s="569" t="s">
        <v>821</v>
      </c>
      <c r="I819" s="562" t="s">
        <v>485</v>
      </c>
      <c r="J819" s="558" t="s">
        <v>822</v>
      </c>
      <c r="K819" s="571">
        <v>4</v>
      </c>
      <c r="L819" s="574">
        <v>12</v>
      </c>
      <c r="M819" s="572">
        <v>145960.79999999996</v>
      </c>
      <c r="N819" s="577"/>
      <c r="O819" s="574"/>
      <c r="P819" s="576"/>
    </row>
    <row r="820" spans="1:16" ht="24" x14ac:dyDescent="0.2">
      <c r="A820" s="524" t="s">
        <v>4666</v>
      </c>
      <c r="B820" s="522" t="s">
        <v>817</v>
      </c>
      <c r="C820" s="554" t="s">
        <v>86</v>
      </c>
      <c r="D820" s="555" t="s">
        <v>841</v>
      </c>
      <c r="E820" s="553">
        <v>3750</v>
      </c>
      <c r="F820" s="556" t="s">
        <v>842</v>
      </c>
      <c r="G820" s="566" t="s">
        <v>843</v>
      </c>
      <c r="H820" s="569" t="s">
        <v>844</v>
      </c>
      <c r="I820" s="562" t="s">
        <v>845</v>
      </c>
      <c r="J820" s="558" t="s">
        <v>480</v>
      </c>
      <c r="K820" s="571">
        <v>4</v>
      </c>
      <c r="L820" s="574">
        <v>12</v>
      </c>
      <c r="M820" s="572">
        <v>46960.80000000001</v>
      </c>
      <c r="N820" s="577"/>
      <c r="O820" s="574"/>
      <c r="P820" s="576"/>
    </row>
    <row r="821" spans="1:16" ht="24" x14ac:dyDescent="0.2">
      <c r="A821" s="524" t="s">
        <v>4666</v>
      </c>
      <c r="B821" s="522" t="s">
        <v>817</v>
      </c>
      <c r="C821" s="554" t="s">
        <v>86</v>
      </c>
      <c r="D821" s="555" t="s">
        <v>818</v>
      </c>
      <c r="E821" s="553">
        <v>6500</v>
      </c>
      <c r="F821" s="556" t="s">
        <v>846</v>
      </c>
      <c r="G821" s="566" t="s">
        <v>847</v>
      </c>
      <c r="H821" s="569" t="s">
        <v>836</v>
      </c>
      <c r="I821" s="562" t="s">
        <v>485</v>
      </c>
      <c r="J821" s="558" t="s">
        <v>822</v>
      </c>
      <c r="K821" s="571">
        <v>4</v>
      </c>
      <c r="L821" s="574">
        <v>12</v>
      </c>
      <c r="M821" s="572">
        <v>79960.799999999988</v>
      </c>
      <c r="N821" s="577"/>
      <c r="O821" s="574"/>
      <c r="P821" s="576"/>
    </row>
    <row r="822" spans="1:16" ht="24" x14ac:dyDescent="0.2">
      <c r="A822" s="524" t="s">
        <v>4666</v>
      </c>
      <c r="B822" s="522" t="s">
        <v>817</v>
      </c>
      <c r="C822" s="554" t="s">
        <v>86</v>
      </c>
      <c r="D822" s="555" t="s">
        <v>818</v>
      </c>
      <c r="E822" s="553">
        <v>4800</v>
      </c>
      <c r="F822" s="556" t="s">
        <v>848</v>
      </c>
      <c r="G822" s="566" t="s">
        <v>849</v>
      </c>
      <c r="H822" s="569" t="s">
        <v>850</v>
      </c>
      <c r="I822" s="562" t="s">
        <v>485</v>
      </c>
      <c r="J822" s="558" t="s">
        <v>822</v>
      </c>
      <c r="K822" s="571">
        <v>4</v>
      </c>
      <c r="L822" s="574">
        <v>12</v>
      </c>
      <c r="M822" s="572">
        <v>59560.80000000001</v>
      </c>
      <c r="N822" s="577"/>
      <c r="O822" s="574"/>
      <c r="P822" s="576"/>
    </row>
    <row r="823" spans="1:16" ht="24" x14ac:dyDescent="0.2">
      <c r="A823" s="524" t="s">
        <v>4666</v>
      </c>
      <c r="B823" s="522" t="s">
        <v>817</v>
      </c>
      <c r="C823" s="554" t="s">
        <v>86</v>
      </c>
      <c r="D823" s="555" t="s">
        <v>818</v>
      </c>
      <c r="E823" s="553">
        <v>6500</v>
      </c>
      <c r="F823" s="556" t="s">
        <v>851</v>
      </c>
      <c r="G823" s="566" t="s">
        <v>852</v>
      </c>
      <c r="H823" s="569" t="s">
        <v>853</v>
      </c>
      <c r="I823" s="562" t="s">
        <v>485</v>
      </c>
      <c r="J823" s="558" t="s">
        <v>822</v>
      </c>
      <c r="K823" s="571">
        <v>4</v>
      </c>
      <c r="L823" s="574">
        <v>12</v>
      </c>
      <c r="M823" s="572">
        <v>79960.799999999988</v>
      </c>
      <c r="N823" s="577"/>
      <c r="O823" s="574"/>
      <c r="P823" s="576"/>
    </row>
    <row r="824" spans="1:16" ht="24" x14ac:dyDescent="0.2">
      <c r="A824" s="524" t="s">
        <v>4666</v>
      </c>
      <c r="B824" s="522" t="s">
        <v>817</v>
      </c>
      <c r="C824" s="554" t="s">
        <v>86</v>
      </c>
      <c r="D824" s="555" t="s">
        <v>818</v>
      </c>
      <c r="E824" s="553">
        <v>6500</v>
      </c>
      <c r="F824" s="556" t="s">
        <v>854</v>
      </c>
      <c r="G824" s="566" t="s">
        <v>855</v>
      </c>
      <c r="H824" s="569" t="s">
        <v>853</v>
      </c>
      <c r="I824" s="562" t="s">
        <v>485</v>
      </c>
      <c r="J824" s="558" t="s">
        <v>822</v>
      </c>
      <c r="K824" s="571">
        <v>3</v>
      </c>
      <c r="L824" s="574">
        <v>8</v>
      </c>
      <c r="M824" s="572">
        <v>50057.200000000004</v>
      </c>
      <c r="N824" s="577"/>
      <c r="O824" s="574"/>
      <c r="P824" s="576"/>
    </row>
    <row r="825" spans="1:16" ht="24" x14ac:dyDescent="0.2">
      <c r="A825" s="524" t="s">
        <v>4666</v>
      </c>
      <c r="B825" s="522" t="s">
        <v>817</v>
      </c>
      <c r="C825" s="554" t="s">
        <v>86</v>
      </c>
      <c r="D825" s="555" t="s">
        <v>818</v>
      </c>
      <c r="E825" s="553">
        <v>6500</v>
      </c>
      <c r="F825" s="556" t="s">
        <v>856</v>
      </c>
      <c r="G825" s="566" t="s">
        <v>857</v>
      </c>
      <c r="H825" s="569" t="s">
        <v>821</v>
      </c>
      <c r="I825" s="562" t="s">
        <v>485</v>
      </c>
      <c r="J825" s="558" t="s">
        <v>822</v>
      </c>
      <c r="K825" s="571">
        <v>4</v>
      </c>
      <c r="L825" s="574">
        <v>12</v>
      </c>
      <c r="M825" s="572">
        <v>79960.799999999988</v>
      </c>
      <c r="N825" s="577"/>
      <c r="O825" s="574"/>
      <c r="P825" s="576"/>
    </row>
    <row r="826" spans="1:16" ht="24" x14ac:dyDescent="0.2">
      <c r="A826" s="524" t="s">
        <v>4666</v>
      </c>
      <c r="B826" s="522" t="s">
        <v>817</v>
      </c>
      <c r="C826" s="554" t="s">
        <v>86</v>
      </c>
      <c r="D826" s="555" t="s">
        <v>818</v>
      </c>
      <c r="E826" s="553">
        <v>7000</v>
      </c>
      <c r="F826" s="556" t="s">
        <v>858</v>
      </c>
      <c r="G826" s="566" t="s">
        <v>859</v>
      </c>
      <c r="H826" s="569" t="s">
        <v>850</v>
      </c>
      <c r="I826" s="562" t="s">
        <v>485</v>
      </c>
      <c r="J826" s="558" t="s">
        <v>822</v>
      </c>
      <c r="K826" s="571">
        <v>4</v>
      </c>
      <c r="L826" s="574">
        <v>12</v>
      </c>
      <c r="M826" s="572">
        <v>85960.799999999988</v>
      </c>
      <c r="N826" s="577"/>
      <c r="O826" s="574"/>
      <c r="P826" s="576"/>
    </row>
    <row r="827" spans="1:16" ht="24" x14ac:dyDescent="0.2">
      <c r="A827" s="524" t="s">
        <v>4666</v>
      </c>
      <c r="B827" s="522" t="s">
        <v>817</v>
      </c>
      <c r="C827" s="554" t="s">
        <v>86</v>
      </c>
      <c r="D827" s="555" t="s">
        <v>818</v>
      </c>
      <c r="E827" s="553">
        <v>7500</v>
      </c>
      <c r="F827" s="556" t="s">
        <v>860</v>
      </c>
      <c r="G827" s="566" t="s">
        <v>861</v>
      </c>
      <c r="H827" s="569" t="s">
        <v>829</v>
      </c>
      <c r="I827" s="562" t="s">
        <v>485</v>
      </c>
      <c r="J827" s="558" t="s">
        <v>822</v>
      </c>
      <c r="K827" s="571">
        <v>3</v>
      </c>
      <c r="L827" s="574">
        <v>8</v>
      </c>
      <c r="M827" s="572">
        <v>58657.200000000004</v>
      </c>
      <c r="N827" s="577"/>
      <c r="O827" s="574"/>
      <c r="P827" s="576"/>
    </row>
    <row r="828" spans="1:16" ht="24" x14ac:dyDescent="0.2">
      <c r="A828" s="524" t="s">
        <v>4666</v>
      </c>
      <c r="B828" s="522" t="s">
        <v>817</v>
      </c>
      <c r="C828" s="554" t="s">
        <v>86</v>
      </c>
      <c r="D828" s="555" t="s">
        <v>818</v>
      </c>
      <c r="E828" s="553">
        <v>4800</v>
      </c>
      <c r="F828" s="556" t="s">
        <v>862</v>
      </c>
      <c r="G828" s="566" t="s">
        <v>863</v>
      </c>
      <c r="H828" s="569" t="s">
        <v>829</v>
      </c>
      <c r="I828" s="562" t="s">
        <v>485</v>
      </c>
      <c r="J828" s="558" t="s">
        <v>822</v>
      </c>
      <c r="K828" s="571">
        <v>4</v>
      </c>
      <c r="L828" s="574">
        <v>12</v>
      </c>
      <c r="M828" s="572">
        <v>59560.80000000001</v>
      </c>
      <c r="N828" s="577"/>
      <c r="O828" s="574"/>
      <c r="P828" s="576"/>
    </row>
    <row r="829" spans="1:16" ht="24" x14ac:dyDescent="0.2">
      <c r="A829" s="524" t="s">
        <v>4666</v>
      </c>
      <c r="B829" s="522" t="s">
        <v>817</v>
      </c>
      <c r="C829" s="554" t="s">
        <v>86</v>
      </c>
      <c r="D829" s="555" t="s">
        <v>841</v>
      </c>
      <c r="E829" s="553">
        <v>3000</v>
      </c>
      <c r="F829" s="556" t="s">
        <v>864</v>
      </c>
      <c r="G829" s="566" t="s">
        <v>865</v>
      </c>
      <c r="H829" s="569" t="s">
        <v>866</v>
      </c>
      <c r="I829" s="562" t="s">
        <v>845</v>
      </c>
      <c r="J829" s="558" t="s">
        <v>480</v>
      </c>
      <c r="K829" s="571">
        <v>1</v>
      </c>
      <c r="L829" s="574">
        <v>2</v>
      </c>
      <c r="M829" s="572">
        <v>5626.8</v>
      </c>
      <c r="N829" s="577"/>
      <c r="O829" s="574"/>
      <c r="P829" s="576"/>
    </row>
    <row r="830" spans="1:16" ht="24" x14ac:dyDescent="0.2">
      <c r="A830" s="524" t="s">
        <v>4666</v>
      </c>
      <c r="B830" s="522" t="s">
        <v>817</v>
      </c>
      <c r="C830" s="554" t="s">
        <v>86</v>
      </c>
      <c r="D830" s="555" t="s">
        <v>818</v>
      </c>
      <c r="E830" s="553">
        <v>6500</v>
      </c>
      <c r="F830" s="556" t="s">
        <v>867</v>
      </c>
      <c r="G830" s="566" t="s">
        <v>868</v>
      </c>
      <c r="H830" s="569" t="s">
        <v>821</v>
      </c>
      <c r="I830" s="562" t="s">
        <v>485</v>
      </c>
      <c r="J830" s="558" t="s">
        <v>822</v>
      </c>
      <c r="K830" s="571">
        <v>3</v>
      </c>
      <c r="L830" s="574">
        <v>8</v>
      </c>
      <c r="M830" s="572">
        <v>50607.200000000004</v>
      </c>
      <c r="N830" s="577"/>
      <c r="O830" s="574"/>
      <c r="P830" s="576"/>
    </row>
    <row r="831" spans="1:16" ht="24" x14ac:dyDescent="0.2">
      <c r="A831" s="524" t="s">
        <v>4666</v>
      </c>
      <c r="B831" s="522" t="s">
        <v>817</v>
      </c>
      <c r="C831" s="554" t="s">
        <v>86</v>
      </c>
      <c r="D831" s="555" t="s">
        <v>841</v>
      </c>
      <c r="E831" s="553">
        <v>2500</v>
      </c>
      <c r="F831" s="556" t="s">
        <v>869</v>
      </c>
      <c r="G831" s="566" t="s">
        <v>870</v>
      </c>
      <c r="H831" s="569" t="s">
        <v>836</v>
      </c>
      <c r="I831" s="562" t="s">
        <v>871</v>
      </c>
      <c r="J831" s="558" t="s">
        <v>822</v>
      </c>
      <c r="K831" s="571">
        <v>4</v>
      </c>
      <c r="L831" s="574">
        <v>12</v>
      </c>
      <c r="M831" s="572">
        <v>31960.800000000007</v>
      </c>
      <c r="N831" s="577"/>
      <c r="O831" s="574"/>
      <c r="P831" s="576"/>
    </row>
    <row r="832" spans="1:16" ht="24" x14ac:dyDescent="0.2">
      <c r="A832" s="524" t="s">
        <v>4666</v>
      </c>
      <c r="B832" s="522" t="s">
        <v>817</v>
      </c>
      <c r="C832" s="554" t="s">
        <v>86</v>
      </c>
      <c r="D832" s="555" t="s">
        <v>818</v>
      </c>
      <c r="E832" s="553">
        <v>8500</v>
      </c>
      <c r="F832" s="556" t="s">
        <v>872</v>
      </c>
      <c r="G832" s="566" t="s">
        <v>873</v>
      </c>
      <c r="H832" s="569" t="s">
        <v>821</v>
      </c>
      <c r="I832" s="562" t="s">
        <v>485</v>
      </c>
      <c r="J832" s="558" t="s">
        <v>822</v>
      </c>
      <c r="K832" s="571">
        <v>2</v>
      </c>
      <c r="L832" s="574">
        <v>7</v>
      </c>
      <c r="M832" s="572">
        <v>57878.530000000006</v>
      </c>
      <c r="N832" s="577"/>
      <c r="O832" s="574"/>
      <c r="P832" s="576"/>
    </row>
    <row r="833" spans="1:16" ht="24" x14ac:dyDescent="0.2">
      <c r="A833" s="524" t="s">
        <v>4666</v>
      </c>
      <c r="B833" s="522" t="s">
        <v>817</v>
      </c>
      <c r="C833" s="554" t="s">
        <v>86</v>
      </c>
      <c r="D833" s="555" t="s">
        <v>818</v>
      </c>
      <c r="E833" s="553">
        <v>6000</v>
      </c>
      <c r="F833" s="556" t="s">
        <v>874</v>
      </c>
      <c r="G833" s="566" t="s">
        <v>875</v>
      </c>
      <c r="H833" s="569" t="s">
        <v>821</v>
      </c>
      <c r="I833" s="562" t="s">
        <v>485</v>
      </c>
      <c r="J833" s="558" t="s">
        <v>822</v>
      </c>
      <c r="K833" s="571">
        <v>3</v>
      </c>
      <c r="L833" s="574">
        <v>10</v>
      </c>
      <c r="M833" s="572">
        <v>62700.670000000006</v>
      </c>
      <c r="N833" s="577"/>
      <c r="O833" s="574"/>
      <c r="P833" s="576"/>
    </row>
    <row r="834" spans="1:16" ht="24" x14ac:dyDescent="0.2">
      <c r="A834" s="524" t="s">
        <v>4666</v>
      </c>
      <c r="B834" s="522" t="s">
        <v>817</v>
      </c>
      <c r="C834" s="554" t="s">
        <v>86</v>
      </c>
      <c r="D834" s="555" t="s">
        <v>818</v>
      </c>
      <c r="E834" s="553">
        <v>8500</v>
      </c>
      <c r="F834" s="556" t="s">
        <v>876</v>
      </c>
      <c r="G834" s="566" t="s">
        <v>877</v>
      </c>
      <c r="H834" s="569" t="s">
        <v>821</v>
      </c>
      <c r="I834" s="562" t="s">
        <v>485</v>
      </c>
      <c r="J834" s="558" t="s">
        <v>822</v>
      </c>
      <c r="K834" s="571">
        <v>4</v>
      </c>
      <c r="L834" s="574">
        <v>12</v>
      </c>
      <c r="M834" s="572">
        <v>103960.79999999997</v>
      </c>
      <c r="N834" s="577"/>
      <c r="O834" s="574"/>
      <c r="P834" s="576"/>
    </row>
    <row r="835" spans="1:16" ht="24" x14ac:dyDescent="0.2">
      <c r="A835" s="524" t="s">
        <v>4666</v>
      </c>
      <c r="B835" s="522" t="s">
        <v>817</v>
      </c>
      <c r="C835" s="554" t="s">
        <v>86</v>
      </c>
      <c r="D835" s="555" t="s">
        <v>818</v>
      </c>
      <c r="E835" s="553">
        <v>7500</v>
      </c>
      <c r="F835" s="556" t="s">
        <v>878</v>
      </c>
      <c r="G835" s="566" t="s">
        <v>879</v>
      </c>
      <c r="H835" s="569" t="s">
        <v>821</v>
      </c>
      <c r="I835" s="562" t="s">
        <v>489</v>
      </c>
      <c r="J835" s="558" t="s">
        <v>822</v>
      </c>
      <c r="K835" s="571">
        <v>4</v>
      </c>
      <c r="L835" s="574">
        <v>12</v>
      </c>
      <c r="M835" s="572">
        <v>91960.799999999988</v>
      </c>
      <c r="N835" s="577"/>
      <c r="O835" s="574"/>
      <c r="P835" s="576"/>
    </row>
    <row r="836" spans="1:16" ht="24" x14ac:dyDescent="0.2">
      <c r="A836" s="524" t="s">
        <v>4666</v>
      </c>
      <c r="B836" s="522" t="s">
        <v>817</v>
      </c>
      <c r="C836" s="554" t="s">
        <v>86</v>
      </c>
      <c r="D836" s="555" t="s">
        <v>818</v>
      </c>
      <c r="E836" s="553">
        <v>8500</v>
      </c>
      <c r="F836" s="556" t="s">
        <v>880</v>
      </c>
      <c r="G836" s="566" t="s">
        <v>881</v>
      </c>
      <c r="H836" s="569" t="s">
        <v>853</v>
      </c>
      <c r="I836" s="562" t="s">
        <v>485</v>
      </c>
      <c r="J836" s="558" t="s">
        <v>822</v>
      </c>
      <c r="K836" s="571">
        <v>4</v>
      </c>
      <c r="L836" s="574">
        <v>12</v>
      </c>
      <c r="M836" s="572">
        <v>103960.79999999997</v>
      </c>
      <c r="N836" s="577"/>
      <c r="O836" s="574"/>
      <c r="P836" s="576"/>
    </row>
    <row r="837" spans="1:16" ht="24" x14ac:dyDescent="0.2">
      <c r="A837" s="524" t="s">
        <v>4666</v>
      </c>
      <c r="B837" s="522" t="s">
        <v>817</v>
      </c>
      <c r="C837" s="554" t="s">
        <v>86</v>
      </c>
      <c r="D837" s="555" t="s">
        <v>818</v>
      </c>
      <c r="E837" s="553">
        <v>6500</v>
      </c>
      <c r="F837" s="556" t="s">
        <v>882</v>
      </c>
      <c r="G837" s="566" t="s">
        <v>883</v>
      </c>
      <c r="H837" s="569" t="s">
        <v>821</v>
      </c>
      <c r="I837" s="562" t="s">
        <v>485</v>
      </c>
      <c r="J837" s="558" t="s">
        <v>822</v>
      </c>
      <c r="K837" s="571">
        <v>2</v>
      </c>
      <c r="L837" s="574">
        <v>6</v>
      </c>
      <c r="M837" s="572">
        <v>38030.400000000001</v>
      </c>
      <c r="N837" s="577"/>
      <c r="O837" s="574"/>
      <c r="P837" s="576"/>
    </row>
    <row r="838" spans="1:16" ht="24" x14ac:dyDescent="0.2">
      <c r="A838" s="524" t="s">
        <v>4666</v>
      </c>
      <c r="B838" s="522" t="s">
        <v>817</v>
      </c>
      <c r="C838" s="554" t="s">
        <v>86</v>
      </c>
      <c r="D838" s="555" t="s">
        <v>818</v>
      </c>
      <c r="E838" s="553">
        <v>8500</v>
      </c>
      <c r="F838" s="556" t="s">
        <v>884</v>
      </c>
      <c r="G838" s="566" t="s">
        <v>885</v>
      </c>
      <c r="H838" s="569" t="s">
        <v>853</v>
      </c>
      <c r="I838" s="562" t="s">
        <v>485</v>
      </c>
      <c r="J838" s="558" t="s">
        <v>822</v>
      </c>
      <c r="K838" s="571">
        <v>4</v>
      </c>
      <c r="L838" s="574">
        <v>12</v>
      </c>
      <c r="M838" s="572">
        <v>103960.79999999997</v>
      </c>
      <c r="N838" s="577"/>
      <c r="O838" s="574"/>
      <c r="P838" s="576"/>
    </row>
    <row r="839" spans="1:16" ht="24" x14ac:dyDescent="0.2">
      <c r="A839" s="524" t="s">
        <v>4666</v>
      </c>
      <c r="B839" s="522" t="s">
        <v>817</v>
      </c>
      <c r="C839" s="554" t="s">
        <v>86</v>
      </c>
      <c r="D839" s="555" t="s">
        <v>818</v>
      </c>
      <c r="E839" s="553">
        <v>7500</v>
      </c>
      <c r="F839" s="556" t="s">
        <v>886</v>
      </c>
      <c r="G839" s="566" t="s">
        <v>887</v>
      </c>
      <c r="H839" s="569" t="s">
        <v>836</v>
      </c>
      <c r="I839" s="562" t="s">
        <v>485</v>
      </c>
      <c r="J839" s="558" t="s">
        <v>822</v>
      </c>
      <c r="K839" s="571">
        <v>3</v>
      </c>
      <c r="L839" s="574">
        <v>7</v>
      </c>
      <c r="M839" s="572">
        <v>57443.8</v>
      </c>
      <c r="N839" s="577"/>
      <c r="O839" s="574"/>
      <c r="P839" s="576"/>
    </row>
    <row r="840" spans="1:16" ht="24" x14ac:dyDescent="0.2">
      <c r="A840" s="524" t="s">
        <v>4666</v>
      </c>
      <c r="B840" s="522" t="s">
        <v>817</v>
      </c>
      <c r="C840" s="554" t="s">
        <v>86</v>
      </c>
      <c r="D840" s="555" t="s">
        <v>818</v>
      </c>
      <c r="E840" s="553">
        <v>5500</v>
      </c>
      <c r="F840" s="556" t="s">
        <v>888</v>
      </c>
      <c r="G840" s="566" t="s">
        <v>889</v>
      </c>
      <c r="H840" s="569" t="s">
        <v>890</v>
      </c>
      <c r="I840" s="562" t="s">
        <v>485</v>
      </c>
      <c r="J840" s="558" t="s">
        <v>822</v>
      </c>
      <c r="K840" s="571">
        <v>1</v>
      </c>
      <c r="L840" s="574">
        <v>2</v>
      </c>
      <c r="M840" s="572">
        <v>10126.799999999999</v>
      </c>
      <c r="N840" s="577"/>
      <c r="O840" s="574"/>
      <c r="P840" s="576"/>
    </row>
    <row r="841" spans="1:16" ht="24" x14ac:dyDescent="0.2">
      <c r="A841" s="524" t="s">
        <v>4666</v>
      </c>
      <c r="B841" s="522" t="s">
        <v>817</v>
      </c>
      <c r="C841" s="554" t="s">
        <v>86</v>
      </c>
      <c r="D841" s="555" t="s">
        <v>818</v>
      </c>
      <c r="E841" s="553">
        <v>9500</v>
      </c>
      <c r="F841" s="556" t="s">
        <v>891</v>
      </c>
      <c r="G841" s="566" t="s">
        <v>892</v>
      </c>
      <c r="H841" s="569" t="s">
        <v>836</v>
      </c>
      <c r="I841" s="562" t="s">
        <v>485</v>
      </c>
      <c r="J841" s="558" t="s">
        <v>822</v>
      </c>
      <c r="K841" s="571">
        <v>1</v>
      </c>
      <c r="L841" s="574">
        <v>4</v>
      </c>
      <c r="M841" s="572">
        <v>31460.539999999997</v>
      </c>
      <c r="N841" s="577"/>
      <c r="O841" s="574"/>
      <c r="P841" s="576"/>
    </row>
    <row r="842" spans="1:16" ht="24" x14ac:dyDescent="0.2">
      <c r="A842" s="524" t="s">
        <v>4666</v>
      </c>
      <c r="B842" s="522" t="s">
        <v>817</v>
      </c>
      <c r="C842" s="554" t="s">
        <v>86</v>
      </c>
      <c r="D842" s="555" t="s">
        <v>818</v>
      </c>
      <c r="E842" s="553">
        <v>3500</v>
      </c>
      <c r="F842" s="556" t="s">
        <v>893</v>
      </c>
      <c r="G842" s="566" t="s">
        <v>894</v>
      </c>
      <c r="H842" s="569" t="s">
        <v>890</v>
      </c>
      <c r="I842" s="562" t="s">
        <v>485</v>
      </c>
      <c r="J842" s="558" t="s">
        <v>822</v>
      </c>
      <c r="K842" s="571">
        <v>4</v>
      </c>
      <c r="L842" s="574">
        <v>12</v>
      </c>
      <c r="M842" s="572">
        <v>43960.80000000001</v>
      </c>
      <c r="N842" s="577"/>
      <c r="O842" s="574"/>
      <c r="P842" s="576"/>
    </row>
    <row r="843" spans="1:16" ht="24" x14ac:dyDescent="0.2">
      <c r="A843" s="524" t="s">
        <v>4666</v>
      </c>
      <c r="B843" s="522" t="s">
        <v>817</v>
      </c>
      <c r="C843" s="554" t="s">
        <v>86</v>
      </c>
      <c r="D843" s="555" t="s">
        <v>818</v>
      </c>
      <c r="E843" s="553">
        <v>7500</v>
      </c>
      <c r="F843" s="556" t="s">
        <v>895</v>
      </c>
      <c r="G843" s="566" t="s">
        <v>896</v>
      </c>
      <c r="H843" s="569" t="s">
        <v>853</v>
      </c>
      <c r="I843" s="562" t="s">
        <v>485</v>
      </c>
      <c r="J843" s="558" t="s">
        <v>822</v>
      </c>
      <c r="K843" s="571">
        <v>4</v>
      </c>
      <c r="L843" s="574">
        <v>12</v>
      </c>
      <c r="M843" s="572">
        <v>91960.799999999988</v>
      </c>
      <c r="N843" s="577"/>
      <c r="O843" s="574"/>
      <c r="P843" s="576"/>
    </row>
    <row r="844" spans="1:16" ht="24" x14ac:dyDescent="0.2">
      <c r="A844" s="524" t="s">
        <v>4666</v>
      </c>
      <c r="B844" s="522" t="s">
        <v>817</v>
      </c>
      <c r="C844" s="554" t="s">
        <v>86</v>
      </c>
      <c r="D844" s="555" t="s">
        <v>818</v>
      </c>
      <c r="E844" s="553" t="s">
        <v>897</v>
      </c>
      <c r="F844" s="556" t="s">
        <v>898</v>
      </c>
      <c r="G844" s="566" t="s">
        <v>899</v>
      </c>
      <c r="H844" s="569" t="s">
        <v>829</v>
      </c>
      <c r="I844" s="562" t="s">
        <v>485</v>
      </c>
      <c r="J844" s="558" t="s">
        <v>822</v>
      </c>
      <c r="K844" s="571">
        <v>5</v>
      </c>
      <c r="L844" s="574">
        <v>12</v>
      </c>
      <c r="M844" s="572">
        <v>91323.299999999988</v>
      </c>
      <c r="N844" s="577"/>
      <c r="O844" s="574"/>
      <c r="P844" s="576"/>
    </row>
    <row r="845" spans="1:16" ht="24" x14ac:dyDescent="0.2">
      <c r="A845" s="524" t="s">
        <v>4666</v>
      </c>
      <c r="B845" s="522" t="s">
        <v>817</v>
      </c>
      <c r="C845" s="554" t="s">
        <v>86</v>
      </c>
      <c r="D845" s="555" t="s">
        <v>818</v>
      </c>
      <c r="E845" s="553">
        <v>6500</v>
      </c>
      <c r="F845" s="556" t="s">
        <v>900</v>
      </c>
      <c r="G845" s="566" t="s">
        <v>901</v>
      </c>
      <c r="H845" s="569" t="s">
        <v>853</v>
      </c>
      <c r="I845" s="562" t="s">
        <v>485</v>
      </c>
      <c r="J845" s="558" t="s">
        <v>822</v>
      </c>
      <c r="K845" s="571">
        <v>4</v>
      </c>
      <c r="L845" s="574">
        <v>12</v>
      </c>
      <c r="M845" s="572">
        <v>79960.799999999988</v>
      </c>
      <c r="N845" s="577"/>
      <c r="O845" s="574"/>
      <c r="P845" s="576"/>
    </row>
    <row r="846" spans="1:16" ht="24" x14ac:dyDescent="0.2">
      <c r="A846" s="524" t="s">
        <v>4666</v>
      </c>
      <c r="B846" s="522" t="s">
        <v>817</v>
      </c>
      <c r="C846" s="554" t="s">
        <v>86</v>
      </c>
      <c r="D846" s="555" t="s">
        <v>902</v>
      </c>
      <c r="E846" s="553">
        <v>2500</v>
      </c>
      <c r="F846" s="556" t="s">
        <v>903</v>
      </c>
      <c r="G846" s="566" t="s">
        <v>904</v>
      </c>
      <c r="H846" s="569" t="s">
        <v>905</v>
      </c>
      <c r="I846" s="562" t="s">
        <v>845</v>
      </c>
      <c r="J846" s="558" t="s">
        <v>906</v>
      </c>
      <c r="K846" s="571">
        <v>4</v>
      </c>
      <c r="L846" s="574">
        <v>12</v>
      </c>
      <c r="M846" s="572">
        <v>31960.800000000007</v>
      </c>
      <c r="N846" s="577"/>
      <c r="O846" s="574"/>
      <c r="P846" s="576"/>
    </row>
    <row r="847" spans="1:16" ht="24" x14ac:dyDescent="0.2">
      <c r="A847" s="524" t="s">
        <v>4666</v>
      </c>
      <c r="B847" s="522" t="s">
        <v>817</v>
      </c>
      <c r="C847" s="554" t="s">
        <v>86</v>
      </c>
      <c r="D847" s="555" t="s">
        <v>818</v>
      </c>
      <c r="E847" s="553">
        <v>8500</v>
      </c>
      <c r="F847" s="556" t="s">
        <v>907</v>
      </c>
      <c r="G847" s="566" t="s">
        <v>908</v>
      </c>
      <c r="H847" s="569" t="s">
        <v>909</v>
      </c>
      <c r="I847" s="562" t="s">
        <v>485</v>
      </c>
      <c r="J847" s="558" t="s">
        <v>822</v>
      </c>
      <c r="K847" s="571">
        <v>4</v>
      </c>
      <c r="L847" s="574">
        <v>12</v>
      </c>
      <c r="M847" s="572">
        <v>103960.79999999997</v>
      </c>
      <c r="N847" s="577"/>
      <c r="O847" s="574"/>
      <c r="P847" s="576"/>
    </row>
    <row r="848" spans="1:16" ht="24" x14ac:dyDescent="0.2">
      <c r="A848" s="524" t="s">
        <v>4666</v>
      </c>
      <c r="B848" s="522" t="s">
        <v>817</v>
      </c>
      <c r="C848" s="554" t="s">
        <v>86</v>
      </c>
      <c r="D848" s="555" t="s">
        <v>818</v>
      </c>
      <c r="E848" s="553">
        <v>9500</v>
      </c>
      <c r="F848" s="556" t="s">
        <v>910</v>
      </c>
      <c r="G848" s="566" t="s">
        <v>911</v>
      </c>
      <c r="H848" s="569" t="s">
        <v>829</v>
      </c>
      <c r="I848" s="562" t="s">
        <v>485</v>
      </c>
      <c r="J848" s="558" t="s">
        <v>822</v>
      </c>
      <c r="K848" s="571">
        <v>4</v>
      </c>
      <c r="L848" s="574">
        <v>12</v>
      </c>
      <c r="M848" s="572">
        <v>115960.79999999997</v>
      </c>
      <c r="N848" s="577"/>
      <c r="O848" s="574"/>
      <c r="P848" s="576"/>
    </row>
    <row r="849" spans="1:16" ht="24" x14ac:dyDescent="0.2">
      <c r="A849" s="524" t="s">
        <v>4666</v>
      </c>
      <c r="B849" s="522" t="s">
        <v>817</v>
      </c>
      <c r="C849" s="554" t="s">
        <v>86</v>
      </c>
      <c r="D849" s="555" t="s">
        <v>818</v>
      </c>
      <c r="E849" s="553">
        <v>5500</v>
      </c>
      <c r="F849" s="556" t="s">
        <v>912</v>
      </c>
      <c r="G849" s="566" t="s">
        <v>913</v>
      </c>
      <c r="H849" s="569" t="s">
        <v>829</v>
      </c>
      <c r="I849" s="562" t="s">
        <v>485</v>
      </c>
      <c r="J849" s="558" t="s">
        <v>822</v>
      </c>
      <c r="K849" s="571">
        <v>3</v>
      </c>
      <c r="L849" s="574">
        <v>8</v>
      </c>
      <c r="M849" s="572">
        <v>42557.200000000004</v>
      </c>
      <c r="N849" s="577"/>
      <c r="O849" s="574"/>
      <c r="P849" s="576"/>
    </row>
    <row r="850" spans="1:16" ht="24" x14ac:dyDescent="0.2">
      <c r="A850" s="524" t="s">
        <v>4666</v>
      </c>
      <c r="B850" s="522" t="s">
        <v>817</v>
      </c>
      <c r="C850" s="554" t="s">
        <v>86</v>
      </c>
      <c r="D850" s="555" t="s">
        <v>818</v>
      </c>
      <c r="E850" s="553" t="s">
        <v>897</v>
      </c>
      <c r="F850" s="556" t="s">
        <v>914</v>
      </c>
      <c r="G850" s="566" t="s">
        <v>915</v>
      </c>
      <c r="H850" s="569" t="s">
        <v>890</v>
      </c>
      <c r="I850" s="562" t="s">
        <v>485</v>
      </c>
      <c r="J850" s="558" t="s">
        <v>822</v>
      </c>
      <c r="K850" s="571">
        <v>5</v>
      </c>
      <c r="L850" s="574">
        <v>12</v>
      </c>
      <c r="M850" s="572">
        <v>91323.299999999988</v>
      </c>
      <c r="N850" s="577"/>
      <c r="O850" s="574"/>
      <c r="P850" s="576"/>
    </row>
    <row r="851" spans="1:16" ht="24" x14ac:dyDescent="0.2">
      <c r="A851" s="524" t="s">
        <v>4666</v>
      </c>
      <c r="B851" s="522" t="s">
        <v>817</v>
      </c>
      <c r="C851" s="554" t="s">
        <v>86</v>
      </c>
      <c r="D851" s="555" t="s">
        <v>818</v>
      </c>
      <c r="E851" s="553">
        <v>6500</v>
      </c>
      <c r="F851" s="556" t="s">
        <v>916</v>
      </c>
      <c r="G851" s="566" t="s">
        <v>917</v>
      </c>
      <c r="H851" s="569" t="s">
        <v>821</v>
      </c>
      <c r="I851" s="562" t="s">
        <v>485</v>
      </c>
      <c r="J851" s="558" t="s">
        <v>822</v>
      </c>
      <c r="K851" s="571">
        <v>3</v>
      </c>
      <c r="L851" s="574">
        <v>8</v>
      </c>
      <c r="M851" s="572">
        <v>50057.200000000004</v>
      </c>
      <c r="N851" s="577"/>
      <c r="O851" s="574"/>
      <c r="P851" s="576"/>
    </row>
    <row r="852" spans="1:16" ht="24" x14ac:dyDescent="0.2">
      <c r="A852" s="524" t="s">
        <v>4666</v>
      </c>
      <c r="B852" s="522" t="s">
        <v>817</v>
      </c>
      <c r="C852" s="554" t="s">
        <v>86</v>
      </c>
      <c r="D852" s="555" t="s">
        <v>818</v>
      </c>
      <c r="E852" s="553">
        <v>7500</v>
      </c>
      <c r="F852" s="556" t="s">
        <v>918</v>
      </c>
      <c r="G852" s="566" t="s">
        <v>919</v>
      </c>
      <c r="H852" s="569" t="s">
        <v>829</v>
      </c>
      <c r="I852" s="562" t="s">
        <v>485</v>
      </c>
      <c r="J852" s="558" t="s">
        <v>822</v>
      </c>
      <c r="K852" s="571">
        <v>3</v>
      </c>
      <c r="L852" s="574">
        <v>8</v>
      </c>
      <c r="M852" s="572">
        <v>57557.200000000004</v>
      </c>
      <c r="N852" s="577"/>
      <c r="O852" s="574"/>
      <c r="P852" s="576"/>
    </row>
    <row r="853" spans="1:16" ht="24" x14ac:dyDescent="0.2">
      <c r="A853" s="524" t="s">
        <v>4666</v>
      </c>
      <c r="B853" s="522" t="s">
        <v>817</v>
      </c>
      <c r="C853" s="554" t="s">
        <v>86</v>
      </c>
      <c r="D853" s="555" t="s">
        <v>818</v>
      </c>
      <c r="E853" s="553">
        <v>6500</v>
      </c>
      <c r="F853" s="556" t="s">
        <v>920</v>
      </c>
      <c r="G853" s="566" t="s">
        <v>921</v>
      </c>
      <c r="H853" s="569" t="s">
        <v>829</v>
      </c>
      <c r="I853" s="562" t="s">
        <v>485</v>
      </c>
      <c r="J853" s="558" t="s">
        <v>822</v>
      </c>
      <c r="K853" s="571">
        <v>4</v>
      </c>
      <c r="L853" s="574">
        <v>12</v>
      </c>
      <c r="M853" s="572">
        <v>79960.799999999988</v>
      </c>
      <c r="N853" s="577"/>
      <c r="O853" s="574"/>
      <c r="P853" s="576"/>
    </row>
    <row r="854" spans="1:16" ht="24" x14ac:dyDescent="0.2">
      <c r="A854" s="524" t="s">
        <v>4666</v>
      </c>
      <c r="B854" s="522" t="s">
        <v>817</v>
      </c>
      <c r="C854" s="554" t="s">
        <v>86</v>
      </c>
      <c r="D854" s="555" t="s">
        <v>818</v>
      </c>
      <c r="E854" s="553">
        <v>5500</v>
      </c>
      <c r="F854" s="556" t="s">
        <v>922</v>
      </c>
      <c r="G854" s="566" t="s">
        <v>923</v>
      </c>
      <c r="H854" s="569" t="s">
        <v>829</v>
      </c>
      <c r="I854" s="562" t="s">
        <v>485</v>
      </c>
      <c r="J854" s="558" t="s">
        <v>822</v>
      </c>
      <c r="K854" s="571">
        <v>3</v>
      </c>
      <c r="L854" s="574">
        <v>8</v>
      </c>
      <c r="M854" s="572">
        <v>42557.200000000004</v>
      </c>
      <c r="N854" s="577"/>
      <c r="O854" s="574"/>
      <c r="P854" s="576"/>
    </row>
    <row r="855" spans="1:16" ht="24" x14ac:dyDescent="0.2">
      <c r="A855" s="524" t="s">
        <v>4666</v>
      </c>
      <c r="B855" s="522" t="s">
        <v>817</v>
      </c>
      <c r="C855" s="554" t="s">
        <v>86</v>
      </c>
      <c r="D855" s="555" t="s">
        <v>818</v>
      </c>
      <c r="E855" s="553">
        <v>3000</v>
      </c>
      <c r="F855" s="556" t="s">
        <v>924</v>
      </c>
      <c r="G855" s="566" t="s">
        <v>925</v>
      </c>
      <c r="H855" s="569" t="s">
        <v>836</v>
      </c>
      <c r="I855" s="562" t="s">
        <v>489</v>
      </c>
      <c r="J855" s="558" t="s">
        <v>822</v>
      </c>
      <c r="K855" s="571">
        <v>4</v>
      </c>
      <c r="L855" s="574">
        <v>12</v>
      </c>
      <c r="M855" s="572">
        <v>37960.80000000001</v>
      </c>
      <c r="N855" s="577"/>
      <c r="O855" s="574"/>
      <c r="P855" s="576"/>
    </row>
    <row r="856" spans="1:16" ht="24" x14ac:dyDescent="0.2">
      <c r="A856" s="524" t="s">
        <v>4666</v>
      </c>
      <c r="B856" s="522" t="s">
        <v>817</v>
      </c>
      <c r="C856" s="554" t="s">
        <v>86</v>
      </c>
      <c r="D856" s="555" t="s">
        <v>818</v>
      </c>
      <c r="E856" s="553">
        <v>8500</v>
      </c>
      <c r="F856" s="556" t="s">
        <v>926</v>
      </c>
      <c r="G856" s="566" t="s">
        <v>927</v>
      </c>
      <c r="H856" s="569" t="s">
        <v>853</v>
      </c>
      <c r="I856" s="562" t="s">
        <v>485</v>
      </c>
      <c r="J856" s="558" t="s">
        <v>822</v>
      </c>
      <c r="K856" s="571">
        <v>4</v>
      </c>
      <c r="L856" s="574">
        <v>12</v>
      </c>
      <c r="M856" s="572">
        <v>105409.34999999998</v>
      </c>
      <c r="N856" s="577"/>
      <c r="O856" s="574"/>
      <c r="P856" s="576"/>
    </row>
    <row r="857" spans="1:16" ht="24" x14ac:dyDescent="0.2">
      <c r="A857" s="524" t="s">
        <v>4666</v>
      </c>
      <c r="B857" s="522" t="s">
        <v>817</v>
      </c>
      <c r="C857" s="554" t="s">
        <v>86</v>
      </c>
      <c r="D857" s="555" t="s">
        <v>818</v>
      </c>
      <c r="E857" s="553">
        <v>5500</v>
      </c>
      <c r="F857" s="556" t="s">
        <v>928</v>
      </c>
      <c r="G857" s="566" t="s">
        <v>929</v>
      </c>
      <c r="H857" s="569" t="s">
        <v>836</v>
      </c>
      <c r="I857" s="562" t="s">
        <v>485</v>
      </c>
      <c r="J857" s="558" t="s">
        <v>822</v>
      </c>
      <c r="K857" s="571">
        <v>3</v>
      </c>
      <c r="L857" s="574">
        <v>8</v>
      </c>
      <c r="M857" s="572">
        <v>42557.200000000004</v>
      </c>
      <c r="N857" s="577"/>
      <c r="O857" s="574"/>
      <c r="P857" s="576"/>
    </row>
    <row r="858" spans="1:16" ht="24" x14ac:dyDescent="0.2">
      <c r="A858" s="524" t="s">
        <v>4666</v>
      </c>
      <c r="B858" s="522" t="s">
        <v>817</v>
      </c>
      <c r="C858" s="554" t="s">
        <v>86</v>
      </c>
      <c r="D858" s="555" t="s">
        <v>902</v>
      </c>
      <c r="E858" s="553">
        <v>1800</v>
      </c>
      <c r="F858" s="556" t="s">
        <v>930</v>
      </c>
      <c r="G858" s="566" t="s">
        <v>931</v>
      </c>
      <c r="H858" s="569" t="s">
        <v>905</v>
      </c>
      <c r="I858" s="562" t="s">
        <v>845</v>
      </c>
      <c r="J858" s="558" t="s">
        <v>906</v>
      </c>
      <c r="K858" s="571">
        <v>4</v>
      </c>
      <c r="L858" s="574">
        <v>12</v>
      </c>
      <c r="M858" s="572">
        <v>23620.800000000003</v>
      </c>
      <c r="N858" s="577"/>
      <c r="O858" s="574"/>
      <c r="P858" s="576"/>
    </row>
    <row r="859" spans="1:16" ht="24" x14ac:dyDescent="0.2">
      <c r="A859" s="524" t="s">
        <v>4666</v>
      </c>
      <c r="B859" s="522" t="s">
        <v>817</v>
      </c>
      <c r="C859" s="554" t="s">
        <v>86</v>
      </c>
      <c r="D859" s="555" t="s">
        <v>818</v>
      </c>
      <c r="E859" s="553">
        <v>5000</v>
      </c>
      <c r="F859" s="556" t="s">
        <v>932</v>
      </c>
      <c r="G859" s="566" t="s">
        <v>933</v>
      </c>
      <c r="H859" s="569" t="s">
        <v>850</v>
      </c>
      <c r="I859" s="562" t="s">
        <v>485</v>
      </c>
      <c r="J859" s="558" t="s">
        <v>822</v>
      </c>
      <c r="K859" s="571">
        <v>4</v>
      </c>
      <c r="L859" s="574">
        <v>12</v>
      </c>
      <c r="M859" s="572">
        <v>61960.80000000001</v>
      </c>
      <c r="N859" s="577"/>
      <c r="O859" s="574"/>
      <c r="P859" s="576"/>
    </row>
    <row r="860" spans="1:16" ht="24" x14ac:dyDescent="0.2">
      <c r="A860" s="524" t="s">
        <v>4666</v>
      </c>
      <c r="B860" s="522" t="s">
        <v>817</v>
      </c>
      <c r="C860" s="554" t="s">
        <v>86</v>
      </c>
      <c r="D860" s="555" t="s">
        <v>818</v>
      </c>
      <c r="E860" s="553">
        <v>6500</v>
      </c>
      <c r="F860" s="556" t="s">
        <v>934</v>
      </c>
      <c r="G860" s="566" t="s">
        <v>935</v>
      </c>
      <c r="H860" s="569" t="s">
        <v>853</v>
      </c>
      <c r="I860" s="562" t="s">
        <v>485</v>
      </c>
      <c r="J860" s="558" t="s">
        <v>822</v>
      </c>
      <c r="K860" s="571">
        <v>2</v>
      </c>
      <c r="L860" s="574">
        <v>6</v>
      </c>
      <c r="M860" s="572">
        <v>38030.400000000001</v>
      </c>
      <c r="N860" s="577"/>
      <c r="O860" s="574"/>
      <c r="P860" s="576"/>
    </row>
    <row r="861" spans="1:16" ht="24" x14ac:dyDescent="0.2">
      <c r="A861" s="524" t="s">
        <v>4666</v>
      </c>
      <c r="B861" s="522" t="s">
        <v>817</v>
      </c>
      <c r="C861" s="554" t="s">
        <v>86</v>
      </c>
      <c r="D861" s="555" t="s">
        <v>818</v>
      </c>
      <c r="E861" s="553">
        <v>8500</v>
      </c>
      <c r="F861" s="556" t="s">
        <v>936</v>
      </c>
      <c r="G861" s="566" t="s">
        <v>937</v>
      </c>
      <c r="H861" s="569" t="s">
        <v>821</v>
      </c>
      <c r="I861" s="562" t="s">
        <v>485</v>
      </c>
      <c r="J861" s="558" t="s">
        <v>822</v>
      </c>
      <c r="K861" s="571">
        <v>2</v>
      </c>
      <c r="L861" s="574">
        <v>5</v>
      </c>
      <c r="M861" s="572">
        <v>37518.39</v>
      </c>
      <c r="N861" s="577"/>
      <c r="O861" s="574"/>
      <c r="P861" s="576"/>
    </row>
    <row r="862" spans="1:16" ht="24" x14ac:dyDescent="0.2">
      <c r="A862" s="524" t="s">
        <v>4666</v>
      </c>
      <c r="B862" s="522" t="s">
        <v>817</v>
      </c>
      <c r="C862" s="554" t="s">
        <v>86</v>
      </c>
      <c r="D862" s="555" t="s">
        <v>818</v>
      </c>
      <c r="E862" s="553">
        <v>5500</v>
      </c>
      <c r="F862" s="556" t="s">
        <v>938</v>
      </c>
      <c r="G862" s="566" t="s">
        <v>939</v>
      </c>
      <c r="H862" s="569" t="s">
        <v>821</v>
      </c>
      <c r="I862" s="562" t="s">
        <v>485</v>
      </c>
      <c r="J862" s="558" t="s">
        <v>822</v>
      </c>
      <c r="K862" s="571">
        <v>4</v>
      </c>
      <c r="L862" s="574">
        <v>12</v>
      </c>
      <c r="M862" s="572">
        <v>67960.800000000003</v>
      </c>
      <c r="N862" s="577"/>
      <c r="O862" s="574"/>
      <c r="P862" s="576"/>
    </row>
    <row r="863" spans="1:16" ht="24" x14ac:dyDescent="0.2">
      <c r="A863" s="524" t="s">
        <v>4666</v>
      </c>
      <c r="B863" s="522" t="s">
        <v>817</v>
      </c>
      <c r="C863" s="554" t="s">
        <v>86</v>
      </c>
      <c r="D863" s="555" t="s">
        <v>818</v>
      </c>
      <c r="E863" s="553">
        <v>6500</v>
      </c>
      <c r="F863" s="556" t="s">
        <v>940</v>
      </c>
      <c r="G863" s="566" t="s">
        <v>941</v>
      </c>
      <c r="H863" s="569" t="s">
        <v>853</v>
      </c>
      <c r="I863" s="562" t="s">
        <v>485</v>
      </c>
      <c r="J863" s="558" t="s">
        <v>822</v>
      </c>
      <c r="K863" s="571">
        <v>2</v>
      </c>
      <c r="L863" s="574">
        <v>7</v>
      </c>
      <c r="M863" s="572">
        <v>43650.740000000005</v>
      </c>
      <c r="N863" s="577"/>
      <c r="O863" s="574"/>
      <c r="P863" s="576"/>
    </row>
    <row r="864" spans="1:16" ht="24" x14ac:dyDescent="0.2">
      <c r="A864" s="524" t="s">
        <v>4666</v>
      </c>
      <c r="B864" s="522" t="s">
        <v>817</v>
      </c>
      <c r="C864" s="554" t="s">
        <v>86</v>
      </c>
      <c r="D864" s="555" t="s">
        <v>818</v>
      </c>
      <c r="E864" s="553">
        <v>6500</v>
      </c>
      <c r="F864" s="556" t="s">
        <v>942</v>
      </c>
      <c r="G864" s="566" t="s">
        <v>943</v>
      </c>
      <c r="H864" s="569" t="s">
        <v>821</v>
      </c>
      <c r="I864" s="562" t="s">
        <v>485</v>
      </c>
      <c r="J864" s="558" t="s">
        <v>822</v>
      </c>
      <c r="K864" s="571">
        <v>1</v>
      </c>
      <c r="L864" s="574">
        <v>3</v>
      </c>
      <c r="M864" s="572">
        <v>8790.1999999999989</v>
      </c>
      <c r="N864" s="577"/>
      <c r="O864" s="574"/>
      <c r="P864" s="576"/>
    </row>
    <row r="865" spans="1:16" ht="24" x14ac:dyDescent="0.2">
      <c r="A865" s="524" t="s">
        <v>4666</v>
      </c>
      <c r="B865" s="522" t="s">
        <v>817</v>
      </c>
      <c r="C865" s="554" t="s">
        <v>86</v>
      </c>
      <c r="D865" s="555" t="s">
        <v>818</v>
      </c>
      <c r="E865" s="553">
        <v>5000</v>
      </c>
      <c r="F865" s="556" t="s">
        <v>944</v>
      </c>
      <c r="G865" s="566" t="s">
        <v>945</v>
      </c>
      <c r="H865" s="569" t="s">
        <v>850</v>
      </c>
      <c r="I865" s="562" t="s">
        <v>485</v>
      </c>
      <c r="J865" s="558" t="s">
        <v>822</v>
      </c>
      <c r="K865" s="571">
        <v>4</v>
      </c>
      <c r="L865" s="574">
        <v>12</v>
      </c>
      <c r="M865" s="572">
        <v>61960.80000000001</v>
      </c>
      <c r="N865" s="577"/>
      <c r="O865" s="574"/>
      <c r="P865" s="576"/>
    </row>
    <row r="866" spans="1:16" ht="24" x14ac:dyDescent="0.2">
      <c r="A866" s="524" t="s">
        <v>4666</v>
      </c>
      <c r="B866" s="522" t="s">
        <v>817</v>
      </c>
      <c r="C866" s="554" t="s">
        <v>86</v>
      </c>
      <c r="D866" s="555" t="s">
        <v>818</v>
      </c>
      <c r="E866" s="553">
        <v>6500</v>
      </c>
      <c r="F866" s="556" t="s">
        <v>946</v>
      </c>
      <c r="G866" s="566" t="s">
        <v>947</v>
      </c>
      <c r="H866" s="569" t="s">
        <v>821</v>
      </c>
      <c r="I866" s="562" t="s">
        <v>485</v>
      </c>
      <c r="J866" s="558" t="s">
        <v>822</v>
      </c>
      <c r="K866" s="571">
        <v>0</v>
      </c>
      <c r="L866" s="574">
        <v>1</v>
      </c>
      <c r="M866" s="572">
        <v>1738.4</v>
      </c>
      <c r="N866" s="577"/>
      <c r="O866" s="574"/>
      <c r="P866" s="576"/>
    </row>
    <row r="867" spans="1:16" ht="24" x14ac:dyDescent="0.2">
      <c r="A867" s="524" t="s">
        <v>4666</v>
      </c>
      <c r="B867" s="522" t="s">
        <v>817</v>
      </c>
      <c r="C867" s="554" t="s">
        <v>86</v>
      </c>
      <c r="D867" s="555" t="s">
        <v>818</v>
      </c>
      <c r="E867" s="553">
        <v>10000</v>
      </c>
      <c r="F867" s="556" t="s">
        <v>948</v>
      </c>
      <c r="G867" s="566" t="s">
        <v>949</v>
      </c>
      <c r="H867" s="569" t="s">
        <v>950</v>
      </c>
      <c r="I867" s="562" t="s">
        <v>485</v>
      </c>
      <c r="J867" s="558" t="s">
        <v>822</v>
      </c>
      <c r="K867" s="571">
        <v>4</v>
      </c>
      <c r="L867" s="574">
        <v>12</v>
      </c>
      <c r="M867" s="572">
        <v>121960.79999999997</v>
      </c>
      <c r="N867" s="577"/>
      <c r="O867" s="574"/>
      <c r="P867" s="576"/>
    </row>
    <row r="868" spans="1:16" ht="24" x14ac:dyDescent="0.2">
      <c r="A868" s="524" t="s">
        <v>4666</v>
      </c>
      <c r="B868" s="522" t="s">
        <v>817</v>
      </c>
      <c r="C868" s="554" t="s">
        <v>86</v>
      </c>
      <c r="D868" s="555" t="s">
        <v>902</v>
      </c>
      <c r="E868" s="553">
        <v>2500</v>
      </c>
      <c r="F868" s="556" t="s">
        <v>951</v>
      </c>
      <c r="G868" s="566" t="s">
        <v>952</v>
      </c>
      <c r="H868" s="569" t="s">
        <v>905</v>
      </c>
      <c r="I868" s="562" t="s">
        <v>845</v>
      </c>
      <c r="J868" s="558" t="s">
        <v>906</v>
      </c>
      <c r="K868" s="571">
        <v>4</v>
      </c>
      <c r="L868" s="574">
        <v>12</v>
      </c>
      <c r="M868" s="572">
        <v>31960.800000000007</v>
      </c>
      <c r="N868" s="577"/>
      <c r="O868" s="574"/>
      <c r="P868" s="576"/>
    </row>
    <row r="869" spans="1:16" ht="24" x14ac:dyDescent="0.2">
      <c r="A869" s="524" t="s">
        <v>4666</v>
      </c>
      <c r="B869" s="522" t="s">
        <v>817</v>
      </c>
      <c r="C869" s="554" t="s">
        <v>86</v>
      </c>
      <c r="D869" s="555" t="s">
        <v>818</v>
      </c>
      <c r="E869" s="553">
        <v>6500</v>
      </c>
      <c r="F869" s="556" t="s">
        <v>953</v>
      </c>
      <c r="G869" s="566" t="s">
        <v>954</v>
      </c>
      <c r="H869" s="569" t="s">
        <v>821</v>
      </c>
      <c r="I869" s="562" t="s">
        <v>485</v>
      </c>
      <c r="J869" s="558" t="s">
        <v>822</v>
      </c>
      <c r="K869" s="571">
        <v>4</v>
      </c>
      <c r="L869" s="574">
        <v>12</v>
      </c>
      <c r="M869" s="572">
        <v>79960.799999999988</v>
      </c>
      <c r="N869" s="577"/>
      <c r="O869" s="574"/>
      <c r="P869" s="576"/>
    </row>
    <row r="870" spans="1:16" ht="24" x14ac:dyDescent="0.2">
      <c r="A870" s="524" t="s">
        <v>4666</v>
      </c>
      <c r="B870" s="522" t="s">
        <v>817</v>
      </c>
      <c r="C870" s="554" t="s">
        <v>86</v>
      </c>
      <c r="D870" s="555" t="s">
        <v>818</v>
      </c>
      <c r="E870" s="553">
        <v>6500</v>
      </c>
      <c r="F870" s="556" t="s">
        <v>955</v>
      </c>
      <c r="G870" s="566" t="s">
        <v>956</v>
      </c>
      <c r="H870" s="569" t="s">
        <v>853</v>
      </c>
      <c r="I870" s="562" t="s">
        <v>485</v>
      </c>
      <c r="J870" s="558" t="s">
        <v>822</v>
      </c>
      <c r="K870" s="571">
        <v>3</v>
      </c>
      <c r="L870" s="574">
        <v>8</v>
      </c>
      <c r="M870" s="572">
        <v>50057.200000000004</v>
      </c>
      <c r="N870" s="577"/>
      <c r="O870" s="574"/>
      <c r="P870" s="576"/>
    </row>
    <row r="871" spans="1:16" ht="24" x14ac:dyDescent="0.2">
      <c r="A871" s="524" t="s">
        <v>4666</v>
      </c>
      <c r="B871" s="522" t="s">
        <v>817</v>
      </c>
      <c r="C871" s="554" t="s">
        <v>86</v>
      </c>
      <c r="D871" s="555" t="s">
        <v>818</v>
      </c>
      <c r="E871" s="553">
        <v>7500</v>
      </c>
      <c r="F871" s="556" t="s">
        <v>957</v>
      </c>
      <c r="G871" s="566" t="s">
        <v>958</v>
      </c>
      <c r="H871" s="569" t="s">
        <v>829</v>
      </c>
      <c r="I871" s="562" t="s">
        <v>485</v>
      </c>
      <c r="J871" s="558" t="s">
        <v>822</v>
      </c>
      <c r="K871" s="571">
        <v>3</v>
      </c>
      <c r="L871" s="574">
        <v>7</v>
      </c>
      <c r="M871" s="572">
        <v>57443.8</v>
      </c>
      <c r="N871" s="577"/>
      <c r="O871" s="574"/>
      <c r="P871" s="576"/>
    </row>
    <row r="872" spans="1:16" ht="24" x14ac:dyDescent="0.2">
      <c r="A872" s="524" t="s">
        <v>4666</v>
      </c>
      <c r="B872" s="522" t="s">
        <v>817</v>
      </c>
      <c r="C872" s="554" t="s">
        <v>86</v>
      </c>
      <c r="D872" s="555" t="s">
        <v>818</v>
      </c>
      <c r="E872" s="553">
        <v>7500</v>
      </c>
      <c r="F872" s="556" t="s">
        <v>959</v>
      </c>
      <c r="G872" s="566" t="s">
        <v>960</v>
      </c>
      <c r="H872" s="569" t="s">
        <v>853</v>
      </c>
      <c r="I872" s="562" t="s">
        <v>485</v>
      </c>
      <c r="J872" s="558" t="s">
        <v>822</v>
      </c>
      <c r="K872" s="571">
        <v>4</v>
      </c>
      <c r="L872" s="574">
        <v>12</v>
      </c>
      <c r="M872" s="572">
        <v>91960.799999999988</v>
      </c>
      <c r="N872" s="577"/>
      <c r="O872" s="574"/>
      <c r="P872" s="576"/>
    </row>
    <row r="873" spans="1:16" ht="24" x14ac:dyDescent="0.2">
      <c r="A873" s="524" t="s">
        <v>4666</v>
      </c>
      <c r="B873" s="522" t="s">
        <v>817</v>
      </c>
      <c r="C873" s="554" t="s">
        <v>86</v>
      </c>
      <c r="D873" s="555" t="s">
        <v>818</v>
      </c>
      <c r="E873" s="553">
        <v>6500</v>
      </c>
      <c r="F873" s="556" t="s">
        <v>961</v>
      </c>
      <c r="G873" s="566" t="s">
        <v>962</v>
      </c>
      <c r="H873" s="569" t="s">
        <v>853</v>
      </c>
      <c r="I873" s="562" t="s">
        <v>485</v>
      </c>
      <c r="J873" s="558" t="s">
        <v>822</v>
      </c>
      <c r="K873" s="571">
        <v>1</v>
      </c>
      <c r="L873" s="574">
        <v>4</v>
      </c>
      <c r="M873" s="572">
        <v>21885.539999999997</v>
      </c>
      <c r="N873" s="577"/>
      <c r="O873" s="574"/>
      <c r="P873" s="576"/>
    </row>
    <row r="874" spans="1:16" ht="24" x14ac:dyDescent="0.2">
      <c r="A874" s="524" t="s">
        <v>4666</v>
      </c>
      <c r="B874" s="522" t="s">
        <v>817</v>
      </c>
      <c r="C874" s="554" t="s">
        <v>86</v>
      </c>
      <c r="D874" s="555" t="s">
        <v>818</v>
      </c>
      <c r="E874" s="553">
        <v>10000</v>
      </c>
      <c r="F874" s="556" t="s">
        <v>963</v>
      </c>
      <c r="G874" s="566" t="s">
        <v>964</v>
      </c>
      <c r="H874" s="569" t="s">
        <v>853</v>
      </c>
      <c r="I874" s="562" t="s">
        <v>485</v>
      </c>
      <c r="J874" s="558" t="s">
        <v>822</v>
      </c>
      <c r="K874" s="571">
        <v>4</v>
      </c>
      <c r="L874" s="574">
        <v>12</v>
      </c>
      <c r="M874" s="572">
        <v>121960.79999999997</v>
      </c>
      <c r="N874" s="577"/>
      <c r="O874" s="574"/>
      <c r="P874" s="576"/>
    </row>
    <row r="875" spans="1:16" ht="24" x14ac:dyDescent="0.2">
      <c r="A875" s="524" t="s">
        <v>4666</v>
      </c>
      <c r="B875" s="522" t="s">
        <v>817</v>
      </c>
      <c r="C875" s="554" t="s">
        <v>86</v>
      </c>
      <c r="D875" s="555" t="s">
        <v>841</v>
      </c>
      <c r="E875" s="553">
        <v>3400</v>
      </c>
      <c r="F875" s="556" t="s">
        <v>965</v>
      </c>
      <c r="G875" s="566" t="s">
        <v>966</v>
      </c>
      <c r="H875" s="569" t="s">
        <v>967</v>
      </c>
      <c r="I875" s="562" t="s">
        <v>845</v>
      </c>
      <c r="J875" s="558" t="s">
        <v>480</v>
      </c>
      <c r="K875" s="571">
        <v>4</v>
      </c>
      <c r="L875" s="574">
        <v>12</v>
      </c>
      <c r="M875" s="572">
        <v>42760.80000000001</v>
      </c>
      <c r="N875" s="577"/>
      <c r="O875" s="574"/>
      <c r="P875" s="576"/>
    </row>
    <row r="876" spans="1:16" ht="24" x14ac:dyDescent="0.2">
      <c r="A876" s="524" t="s">
        <v>4666</v>
      </c>
      <c r="B876" s="522" t="s">
        <v>817</v>
      </c>
      <c r="C876" s="554" t="s">
        <v>86</v>
      </c>
      <c r="D876" s="555" t="s">
        <v>818</v>
      </c>
      <c r="E876" s="553">
        <v>6000</v>
      </c>
      <c r="F876" s="556" t="s">
        <v>968</v>
      </c>
      <c r="G876" s="566" t="s">
        <v>969</v>
      </c>
      <c r="H876" s="569" t="s">
        <v>821</v>
      </c>
      <c r="I876" s="562" t="s">
        <v>485</v>
      </c>
      <c r="J876" s="558" t="s">
        <v>822</v>
      </c>
      <c r="K876" s="571">
        <v>4</v>
      </c>
      <c r="L876" s="574">
        <v>12</v>
      </c>
      <c r="M876" s="572">
        <v>74590.849999999991</v>
      </c>
      <c r="N876" s="577"/>
      <c r="O876" s="574"/>
      <c r="P876" s="576"/>
    </row>
    <row r="877" spans="1:16" ht="24" x14ac:dyDescent="0.2">
      <c r="A877" s="524" t="s">
        <v>4666</v>
      </c>
      <c r="B877" s="522" t="s">
        <v>817</v>
      </c>
      <c r="C877" s="554" t="s">
        <v>86</v>
      </c>
      <c r="D877" s="555" t="s">
        <v>818</v>
      </c>
      <c r="E877" s="553">
        <v>6500</v>
      </c>
      <c r="F877" s="556" t="s">
        <v>970</v>
      </c>
      <c r="G877" s="566" t="s">
        <v>971</v>
      </c>
      <c r="H877" s="569" t="s">
        <v>972</v>
      </c>
      <c r="I877" s="562" t="s">
        <v>485</v>
      </c>
      <c r="J877" s="558" t="s">
        <v>822</v>
      </c>
      <c r="K877" s="571">
        <v>1</v>
      </c>
      <c r="L877" s="574">
        <v>2</v>
      </c>
      <c r="M877" s="572">
        <v>11060.13</v>
      </c>
      <c r="N877" s="577"/>
      <c r="O877" s="574"/>
      <c r="P877" s="576"/>
    </row>
    <row r="878" spans="1:16" ht="24" x14ac:dyDescent="0.2">
      <c r="A878" s="524" t="s">
        <v>4666</v>
      </c>
      <c r="B878" s="522" t="s">
        <v>817</v>
      </c>
      <c r="C878" s="554" t="s">
        <v>86</v>
      </c>
      <c r="D878" s="555" t="s">
        <v>818</v>
      </c>
      <c r="E878" s="553">
        <v>6500</v>
      </c>
      <c r="F878" s="556" t="s">
        <v>973</v>
      </c>
      <c r="G878" s="566" t="s">
        <v>974</v>
      </c>
      <c r="H878" s="569" t="s">
        <v>829</v>
      </c>
      <c r="I878" s="562" t="s">
        <v>485</v>
      </c>
      <c r="J878" s="558" t="s">
        <v>822</v>
      </c>
      <c r="K878" s="571">
        <v>0</v>
      </c>
      <c r="L878" s="574">
        <v>1</v>
      </c>
      <c r="M878" s="572">
        <v>1702.2900000000002</v>
      </c>
      <c r="N878" s="577"/>
      <c r="O878" s="574"/>
      <c r="P878" s="576"/>
    </row>
    <row r="879" spans="1:16" ht="24" x14ac:dyDescent="0.2">
      <c r="A879" s="524" t="s">
        <v>4666</v>
      </c>
      <c r="B879" s="522" t="s">
        <v>817</v>
      </c>
      <c r="C879" s="554" t="s">
        <v>86</v>
      </c>
      <c r="D879" s="555" t="s">
        <v>818</v>
      </c>
      <c r="E879" s="553">
        <v>6500</v>
      </c>
      <c r="F879" s="556" t="s">
        <v>975</v>
      </c>
      <c r="G879" s="566" t="s">
        <v>976</v>
      </c>
      <c r="H879" s="569" t="s">
        <v>853</v>
      </c>
      <c r="I879" s="562" t="s">
        <v>485</v>
      </c>
      <c r="J879" s="558" t="s">
        <v>822</v>
      </c>
      <c r="K879" s="571">
        <v>1</v>
      </c>
      <c r="L879" s="574">
        <v>5</v>
      </c>
      <c r="M879" s="572">
        <v>21792</v>
      </c>
      <c r="N879" s="577"/>
      <c r="O879" s="574"/>
      <c r="P879" s="576"/>
    </row>
    <row r="880" spans="1:16" ht="24" x14ac:dyDescent="0.2">
      <c r="A880" s="524" t="s">
        <v>4666</v>
      </c>
      <c r="B880" s="522" t="s">
        <v>817</v>
      </c>
      <c r="C880" s="554" t="s">
        <v>86</v>
      </c>
      <c r="D880" s="555" t="s">
        <v>818</v>
      </c>
      <c r="E880" s="553">
        <v>12500</v>
      </c>
      <c r="F880" s="556" t="s">
        <v>977</v>
      </c>
      <c r="G880" s="566" t="s">
        <v>978</v>
      </c>
      <c r="H880" s="569" t="s">
        <v>890</v>
      </c>
      <c r="I880" s="562" t="s">
        <v>485</v>
      </c>
      <c r="J880" s="558" t="s">
        <v>822</v>
      </c>
      <c r="K880" s="571">
        <v>2</v>
      </c>
      <c r="L880" s="574">
        <v>6</v>
      </c>
      <c r="M880" s="572">
        <v>67928.11</v>
      </c>
      <c r="N880" s="577"/>
      <c r="O880" s="574"/>
      <c r="P880" s="576"/>
    </row>
    <row r="881" spans="1:16" ht="24" x14ac:dyDescent="0.2">
      <c r="A881" s="524" t="s">
        <v>4666</v>
      </c>
      <c r="B881" s="522" t="s">
        <v>817</v>
      </c>
      <c r="C881" s="554" t="s">
        <v>86</v>
      </c>
      <c r="D881" s="555" t="s">
        <v>818</v>
      </c>
      <c r="E881" s="553">
        <v>7500</v>
      </c>
      <c r="F881" s="556" t="s">
        <v>979</v>
      </c>
      <c r="G881" s="566" t="s">
        <v>980</v>
      </c>
      <c r="H881" s="569" t="s">
        <v>829</v>
      </c>
      <c r="I881" s="562" t="s">
        <v>485</v>
      </c>
      <c r="J881" s="558" t="s">
        <v>822</v>
      </c>
      <c r="K881" s="571">
        <v>3</v>
      </c>
      <c r="L881" s="574">
        <v>8</v>
      </c>
      <c r="M881" s="572">
        <v>57557.200000000004</v>
      </c>
      <c r="N881" s="577"/>
      <c r="O881" s="574"/>
      <c r="P881" s="576"/>
    </row>
    <row r="882" spans="1:16" ht="24" x14ac:dyDescent="0.2">
      <c r="A882" s="524" t="s">
        <v>4666</v>
      </c>
      <c r="B882" s="522" t="s">
        <v>817</v>
      </c>
      <c r="C882" s="554" t="s">
        <v>86</v>
      </c>
      <c r="D882" s="555" t="s">
        <v>818</v>
      </c>
      <c r="E882" s="553">
        <v>6500</v>
      </c>
      <c r="F882" s="556" t="s">
        <v>981</v>
      </c>
      <c r="G882" s="566" t="s">
        <v>982</v>
      </c>
      <c r="H882" s="569" t="s">
        <v>853</v>
      </c>
      <c r="I882" s="562" t="s">
        <v>485</v>
      </c>
      <c r="J882" s="558" t="s">
        <v>822</v>
      </c>
      <c r="K882" s="571">
        <v>3</v>
      </c>
      <c r="L882" s="574">
        <v>7</v>
      </c>
      <c r="M882" s="572">
        <v>49943.8</v>
      </c>
      <c r="N882" s="577"/>
      <c r="O882" s="574"/>
      <c r="P882" s="576"/>
    </row>
    <row r="883" spans="1:16" ht="24" x14ac:dyDescent="0.2">
      <c r="A883" s="524" t="s">
        <v>4666</v>
      </c>
      <c r="B883" s="522" t="s">
        <v>817</v>
      </c>
      <c r="C883" s="554" t="s">
        <v>86</v>
      </c>
      <c r="D883" s="555" t="s">
        <v>818</v>
      </c>
      <c r="E883" s="553">
        <v>6500</v>
      </c>
      <c r="F883" s="556" t="s">
        <v>983</v>
      </c>
      <c r="G883" s="566" t="s">
        <v>984</v>
      </c>
      <c r="H883" s="569" t="s">
        <v>853</v>
      </c>
      <c r="I883" s="562" t="s">
        <v>485</v>
      </c>
      <c r="J883" s="558" t="s">
        <v>822</v>
      </c>
      <c r="K883" s="571">
        <v>3</v>
      </c>
      <c r="L883" s="574">
        <v>8</v>
      </c>
      <c r="M883" s="572">
        <v>50057.200000000004</v>
      </c>
      <c r="N883" s="577"/>
      <c r="O883" s="574"/>
      <c r="P883" s="576"/>
    </row>
    <row r="884" spans="1:16" ht="24" x14ac:dyDescent="0.2">
      <c r="A884" s="524" t="s">
        <v>4666</v>
      </c>
      <c r="B884" s="522" t="s">
        <v>817</v>
      </c>
      <c r="C884" s="554" t="s">
        <v>86</v>
      </c>
      <c r="D884" s="555" t="s">
        <v>818</v>
      </c>
      <c r="E884" s="553">
        <v>10500</v>
      </c>
      <c r="F884" s="556" t="s">
        <v>985</v>
      </c>
      <c r="G884" s="566" t="s">
        <v>986</v>
      </c>
      <c r="H884" s="569" t="s">
        <v>821</v>
      </c>
      <c r="I884" s="562" t="s">
        <v>485</v>
      </c>
      <c r="J884" s="558" t="s">
        <v>822</v>
      </c>
      <c r="K884" s="571">
        <v>1</v>
      </c>
      <c r="L884" s="574">
        <v>4</v>
      </c>
      <c r="M884" s="572">
        <v>34724.43</v>
      </c>
      <c r="N884" s="577"/>
      <c r="O884" s="574"/>
      <c r="P884" s="576"/>
    </row>
    <row r="885" spans="1:16" ht="24" x14ac:dyDescent="0.2">
      <c r="A885" s="524" t="s">
        <v>4666</v>
      </c>
      <c r="B885" s="522" t="s">
        <v>817</v>
      </c>
      <c r="C885" s="554" t="s">
        <v>86</v>
      </c>
      <c r="D885" s="555" t="s">
        <v>818</v>
      </c>
      <c r="E885" s="553">
        <v>5500</v>
      </c>
      <c r="F885" s="556" t="s">
        <v>987</v>
      </c>
      <c r="G885" s="566" t="s">
        <v>988</v>
      </c>
      <c r="H885" s="569" t="s">
        <v>836</v>
      </c>
      <c r="I885" s="562" t="s">
        <v>485</v>
      </c>
      <c r="J885" s="558" t="s">
        <v>822</v>
      </c>
      <c r="K885" s="571">
        <v>3</v>
      </c>
      <c r="L885" s="574">
        <v>7</v>
      </c>
      <c r="M885" s="572">
        <v>42443.8</v>
      </c>
      <c r="N885" s="577"/>
      <c r="O885" s="574"/>
      <c r="P885" s="576"/>
    </row>
    <row r="886" spans="1:16" ht="24" x14ac:dyDescent="0.2">
      <c r="A886" s="524" t="s">
        <v>4666</v>
      </c>
      <c r="B886" s="522" t="s">
        <v>817</v>
      </c>
      <c r="C886" s="554" t="s">
        <v>86</v>
      </c>
      <c r="D886" s="555" t="s">
        <v>818</v>
      </c>
      <c r="E886" s="553">
        <v>2000</v>
      </c>
      <c r="F886" s="556" t="s">
        <v>989</v>
      </c>
      <c r="G886" s="566" t="s">
        <v>990</v>
      </c>
      <c r="H886" s="569" t="s">
        <v>836</v>
      </c>
      <c r="I886" s="562" t="s">
        <v>485</v>
      </c>
      <c r="J886" s="558" t="s">
        <v>822</v>
      </c>
      <c r="K886" s="571">
        <v>4</v>
      </c>
      <c r="L886" s="574">
        <v>12</v>
      </c>
      <c r="M886" s="572">
        <v>21638.36</v>
      </c>
      <c r="N886" s="577"/>
      <c r="O886" s="574"/>
      <c r="P886" s="576"/>
    </row>
    <row r="887" spans="1:16" ht="24" x14ac:dyDescent="0.2">
      <c r="A887" s="524" t="s">
        <v>4666</v>
      </c>
      <c r="B887" s="522" t="s">
        <v>817</v>
      </c>
      <c r="C887" s="554" t="s">
        <v>86</v>
      </c>
      <c r="D887" s="555" t="s">
        <v>818</v>
      </c>
      <c r="E887" s="553">
        <v>7500</v>
      </c>
      <c r="F887" s="556" t="s">
        <v>991</v>
      </c>
      <c r="G887" s="566" t="s">
        <v>992</v>
      </c>
      <c r="H887" s="569" t="s">
        <v>829</v>
      </c>
      <c r="I887" s="562" t="s">
        <v>485</v>
      </c>
      <c r="J887" s="558" t="s">
        <v>822</v>
      </c>
      <c r="K887" s="571">
        <v>2</v>
      </c>
      <c r="L887" s="574">
        <v>2</v>
      </c>
      <c r="M887" s="572">
        <v>28238.400000000001</v>
      </c>
      <c r="N887" s="577"/>
      <c r="O887" s="574"/>
      <c r="P887" s="576"/>
    </row>
    <row r="888" spans="1:16" ht="24" x14ac:dyDescent="0.2">
      <c r="A888" s="524" t="s">
        <v>4666</v>
      </c>
      <c r="B888" s="522" t="s">
        <v>817</v>
      </c>
      <c r="C888" s="554" t="s">
        <v>86</v>
      </c>
      <c r="D888" s="555" t="s">
        <v>841</v>
      </c>
      <c r="E888" s="553">
        <v>3400</v>
      </c>
      <c r="F888" s="556" t="s">
        <v>993</v>
      </c>
      <c r="G888" s="566" t="s">
        <v>994</v>
      </c>
      <c r="H888" s="569" t="s">
        <v>995</v>
      </c>
      <c r="I888" s="562" t="s">
        <v>845</v>
      </c>
      <c r="J888" s="558" t="s">
        <v>480</v>
      </c>
      <c r="K888" s="571">
        <v>4</v>
      </c>
      <c r="L888" s="574">
        <v>12</v>
      </c>
      <c r="M888" s="572">
        <v>42760.80000000001</v>
      </c>
      <c r="N888" s="577"/>
      <c r="O888" s="574"/>
      <c r="P888" s="576"/>
    </row>
    <row r="889" spans="1:16" ht="24" x14ac:dyDescent="0.2">
      <c r="A889" s="524" t="s">
        <v>4666</v>
      </c>
      <c r="B889" s="522" t="s">
        <v>817</v>
      </c>
      <c r="C889" s="554" t="s">
        <v>86</v>
      </c>
      <c r="D889" s="555" t="s">
        <v>818</v>
      </c>
      <c r="E889" s="553">
        <v>5500</v>
      </c>
      <c r="F889" s="556" t="s">
        <v>996</v>
      </c>
      <c r="G889" s="566" t="s">
        <v>997</v>
      </c>
      <c r="H889" s="569" t="s">
        <v>853</v>
      </c>
      <c r="I889" s="562" t="s">
        <v>485</v>
      </c>
      <c r="J889" s="558" t="s">
        <v>822</v>
      </c>
      <c r="K889" s="571">
        <v>4</v>
      </c>
      <c r="L889" s="574">
        <v>12</v>
      </c>
      <c r="M889" s="572">
        <v>67995.94</v>
      </c>
      <c r="N889" s="577"/>
      <c r="O889" s="574"/>
      <c r="P889" s="576"/>
    </row>
    <row r="890" spans="1:16" ht="24" x14ac:dyDescent="0.2">
      <c r="A890" s="524" t="s">
        <v>4666</v>
      </c>
      <c r="B890" s="522" t="s">
        <v>817</v>
      </c>
      <c r="C890" s="554" t="s">
        <v>86</v>
      </c>
      <c r="D890" s="555" t="s">
        <v>818</v>
      </c>
      <c r="E890" s="553">
        <v>6500</v>
      </c>
      <c r="F890" s="556" t="s">
        <v>998</v>
      </c>
      <c r="G890" s="566" t="s">
        <v>999</v>
      </c>
      <c r="H890" s="569" t="s">
        <v>1000</v>
      </c>
      <c r="I890" s="562" t="s">
        <v>485</v>
      </c>
      <c r="J890" s="558" t="s">
        <v>822</v>
      </c>
      <c r="K890" s="571">
        <v>4</v>
      </c>
      <c r="L890" s="574">
        <v>12</v>
      </c>
      <c r="M890" s="572">
        <v>79960.799999999988</v>
      </c>
      <c r="N890" s="577"/>
      <c r="O890" s="574"/>
      <c r="P890" s="576"/>
    </row>
    <row r="891" spans="1:16" ht="24" x14ac:dyDescent="0.2">
      <c r="A891" s="524" t="s">
        <v>4666</v>
      </c>
      <c r="B891" s="522" t="s">
        <v>817</v>
      </c>
      <c r="C891" s="554" t="s">
        <v>86</v>
      </c>
      <c r="D891" s="555" t="s">
        <v>818</v>
      </c>
      <c r="E891" s="553">
        <v>6000</v>
      </c>
      <c r="F891" s="556" t="s">
        <v>1001</v>
      </c>
      <c r="G891" s="566" t="s">
        <v>1002</v>
      </c>
      <c r="H891" s="569" t="s">
        <v>821</v>
      </c>
      <c r="I891" s="562" t="s">
        <v>485</v>
      </c>
      <c r="J891" s="558" t="s">
        <v>822</v>
      </c>
      <c r="K891" s="571">
        <v>4</v>
      </c>
      <c r="L891" s="574">
        <v>12</v>
      </c>
      <c r="M891" s="572">
        <v>73960.800000000003</v>
      </c>
      <c r="N891" s="577"/>
      <c r="O891" s="574"/>
      <c r="P891" s="576"/>
    </row>
    <row r="892" spans="1:16" ht="24" x14ac:dyDescent="0.2">
      <c r="A892" s="524" t="s">
        <v>4666</v>
      </c>
      <c r="B892" s="522" t="s">
        <v>817</v>
      </c>
      <c r="C892" s="554" t="s">
        <v>86</v>
      </c>
      <c r="D892" s="555" t="s">
        <v>841</v>
      </c>
      <c r="E892" s="553">
        <v>2500</v>
      </c>
      <c r="F892" s="556" t="s">
        <v>1003</v>
      </c>
      <c r="G892" s="566" t="s">
        <v>1004</v>
      </c>
      <c r="H892" s="569" t="s">
        <v>1005</v>
      </c>
      <c r="I892" s="562" t="s">
        <v>845</v>
      </c>
      <c r="J892" s="558" t="s">
        <v>480</v>
      </c>
      <c r="K892" s="571">
        <v>4</v>
      </c>
      <c r="L892" s="574">
        <v>12</v>
      </c>
      <c r="M892" s="572">
        <v>32118.610000000008</v>
      </c>
      <c r="N892" s="577"/>
      <c r="O892" s="574"/>
      <c r="P892" s="576"/>
    </row>
    <row r="893" spans="1:16" ht="24" x14ac:dyDescent="0.2">
      <c r="A893" s="524" t="s">
        <v>4666</v>
      </c>
      <c r="B893" s="522" t="s">
        <v>817</v>
      </c>
      <c r="C893" s="554" t="s">
        <v>86</v>
      </c>
      <c r="D893" s="555" t="s">
        <v>818</v>
      </c>
      <c r="E893" s="553">
        <v>8500</v>
      </c>
      <c r="F893" s="556" t="s">
        <v>1006</v>
      </c>
      <c r="G893" s="566" t="s">
        <v>1007</v>
      </c>
      <c r="H893" s="569" t="s">
        <v>909</v>
      </c>
      <c r="I893" s="562" t="s">
        <v>485</v>
      </c>
      <c r="J893" s="558" t="s">
        <v>822</v>
      </c>
      <c r="K893" s="571">
        <v>4</v>
      </c>
      <c r="L893" s="574">
        <v>12</v>
      </c>
      <c r="M893" s="572">
        <v>103960.79999999997</v>
      </c>
      <c r="N893" s="577"/>
      <c r="O893" s="574"/>
      <c r="P893" s="576"/>
    </row>
    <row r="894" spans="1:16" ht="24" x14ac:dyDescent="0.2">
      <c r="A894" s="524" t="s">
        <v>4666</v>
      </c>
      <c r="B894" s="522" t="s">
        <v>817</v>
      </c>
      <c r="C894" s="554" t="s">
        <v>86</v>
      </c>
      <c r="D894" s="555" t="s">
        <v>818</v>
      </c>
      <c r="E894" s="553">
        <v>6500</v>
      </c>
      <c r="F894" s="556" t="s">
        <v>1008</v>
      </c>
      <c r="G894" s="566" t="s">
        <v>1009</v>
      </c>
      <c r="H894" s="569" t="s">
        <v>853</v>
      </c>
      <c r="I894" s="562" t="s">
        <v>485</v>
      </c>
      <c r="J894" s="558" t="s">
        <v>822</v>
      </c>
      <c r="K894" s="571">
        <v>3</v>
      </c>
      <c r="L894" s="574">
        <v>7</v>
      </c>
      <c r="M894" s="572">
        <v>49943.8</v>
      </c>
      <c r="N894" s="577"/>
      <c r="O894" s="574"/>
      <c r="P894" s="576"/>
    </row>
    <row r="895" spans="1:16" ht="24" x14ac:dyDescent="0.2">
      <c r="A895" s="524" t="s">
        <v>4666</v>
      </c>
      <c r="B895" s="522" t="s">
        <v>817</v>
      </c>
      <c r="C895" s="554" t="s">
        <v>86</v>
      </c>
      <c r="D895" s="555" t="s">
        <v>818</v>
      </c>
      <c r="E895" s="553">
        <v>9500</v>
      </c>
      <c r="F895" s="556" t="s">
        <v>1010</v>
      </c>
      <c r="G895" s="566" t="s">
        <v>1011</v>
      </c>
      <c r="H895" s="569" t="s">
        <v>1000</v>
      </c>
      <c r="I895" s="562" t="s">
        <v>485</v>
      </c>
      <c r="J895" s="558" t="s">
        <v>822</v>
      </c>
      <c r="K895" s="571">
        <v>4</v>
      </c>
      <c r="L895" s="574">
        <v>12</v>
      </c>
      <c r="M895" s="572">
        <v>115960.79999999997</v>
      </c>
      <c r="N895" s="577"/>
      <c r="O895" s="574"/>
      <c r="P895" s="576"/>
    </row>
    <row r="896" spans="1:16" ht="24" x14ac:dyDescent="0.2">
      <c r="A896" s="524" t="s">
        <v>4666</v>
      </c>
      <c r="B896" s="522" t="s">
        <v>817</v>
      </c>
      <c r="C896" s="554" t="s">
        <v>86</v>
      </c>
      <c r="D896" s="555" t="s">
        <v>818</v>
      </c>
      <c r="E896" s="553">
        <v>6500</v>
      </c>
      <c r="F896" s="556" t="s">
        <v>1012</v>
      </c>
      <c r="G896" s="566" t="s">
        <v>1013</v>
      </c>
      <c r="H896" s="569" t="s">
        <v>829</v>
      </c>
      <c r="I896" s="562" t="s">
        <v>485</v>
      </c>
      <c r="J896" s="558" t="s">
        <v>822</v>
      </c>
      <c r="K896" s="571">
        <v>4</v>
      </c>
      <c r="L896" s="574">
        <v>12</v>
      </c>
      <c r="M896" s="572">
        <v>81163.299999999988</v>
      </c>
      <c r="N896" s="577"/>
      <c r="O896" s="574"/>
      <c r="P896" s="576"/>
    </row>
    <row r="897" spans="1:16" ht="24" x14ac:dyDescent="0.2">
      <c r="A897" s="524" t="s">
        <v>4666</v>
      </c>
      <c r="B897" s="522" t="s">
        <v>817</v>
      </c>
      <c r="C897" s="554" t="s">
        <v>86</v>
      </c>
      <c r="D897" s="555" t="s">
        <v>841</v>
      </c>
      <c r="E897" s="553">
        <v>3400</v>
      </c>
      <c r="F897" s="556" t="s">
        <v>1014</v>
      </c>
      <c r="G897" s="566" t="s">
        <v>1015</v>
      </c>
      <c r="H897" s="569" t="s">
        <v>844</v>
      </c>
      <c r="I897" s="562" t="s">
        <v>485</v>
      </c>
      <c r="J897" s="558" t="s">
        <v>480</v>
      </c>
      <c r="K897" s="571">
        <v>4</v>
      </c>
      <c r="L897" s="574">
        <v>12</v>
      </c>
      <c r="M897" s="572">
        <v>42760.80000000001</v>
      </c>
      <c r="N897" s="577"/>
      <c r="O897" s="574"/>
      <c r="P897" s="576"/>
    </row>
    <row r="898" spans="1:16" ht="24" x14ac:dyDescent="0.2">
      <c r="A898" s="524" t="s">
        <v>4666</v>
      </c>
      <c r="B898" s="522" t="s">
        <v>817</v>
      </c>
      <c r="C898" s="554" t="s">
        <v>86</v>
      </c>
      <c r="D898" s="555" t="s">
        <v>818</v>
      </c>
      <c r="E898" s="553">
        <v>7500</v>
      </c>
      <c r="F898" s="556" t="s">
        <v>1016</v>
      </c>
      <c r="G898" s="566" t="s">
        <v>1017</v>
      </c>
      <c r="H898" s="569" t="s">
        <v>829</v>
      </c>
      <c r="I898" s="562" t="s">
        <v>485</v>
      </c>
      <c r="J898" s="558" t="s">
        <v>822</v>
      </c>
      <c r="K898" s="571">
        <v>3</v>
      </c>
      <c r="L898" s="574">
        <v>8</v>
      </c>
      <c r="M898" s="572">
        <v>57557.200000000004</v>
      </c>
      <c r="N898" s="577"/>
      <c r="O898" s="574"/>
      <c r="P898" s="576"/>
    </row>
    <row r="899" spans="1:16" ht="24" x14ac:dyDescent="0.2">
      <c r="A899" s="524" t="s">
        <v>4666</v>
      </c>
      <c r="B899" s="522" t="s">
        <v>817</v>
      </c>
      <c r="C899" s="554" t="s">
        <v>86</v>
      </c>
      <c r="D899" s="555" t="s">
        <v>818</v>
      </c>
      <c r="E899" s="553">
        <v>7500</v>
      </c>
      <c r="F899" s="556" t="s">
        <v>1018</v>
      </c>
      <c r="G899" s="566" t="s">
        <v>1019</v>
      </c>
      <c r="H899" s="569" t="s">
        <v>829</v>
      </c>
      <c r="I899" s="562" t="s">
        <v>485</v>
      </c>
      <c r="J899" s="558" t="s">
        <v>822</v>
      </c>
      <c r="K899" s="571">
        <v>3</v>
      </c>
      <c r="L899" s="574">
        <v>7</v>
      </c>
      <c r="M899" s="572">
        <v>53093.8</v>
      </c>
      <c r="N899" s="577"/>
      <c r="O899" s="574"/>
      <c r="P899" s="576"/>
    </row>
    <row r="900" spans="1:16" ht="24" x14ac:dyDescent="0.2">
      <c r="A900" s="524" t="s">
        <v>4666</v>
      </c>
      <c r="B900" s="522" t="s">
        <v>817</v>
      </c>
      <c r="C900" s="554" t="s">
        <v>86</v>
      </c>
      <c r="D900" s="555" t="s">
        <v>818</v>
      </c>
      <c r="E900" s="553">
        <v>4800</v>
      </c>
      <c r="F900" s="556" t="s">
        <v>1020</v>
      </c>
      <c r="G900" s="566" t="s">
        <v>1021</v>
      </c>
      <c r="H900" s="569" t="s">
        <v>821</v>
      </c>
      <c r="I900" s="562" t="s">
        <v>485</v>
      </c>
      <c r="J900" s="558" t="s">
        <v>822</v>
      </c>
      <c r="K900" s="571">
        <v>4</v>
      </c>
      <c r="L900" s="574">
        <v>12</v>
      </c>
      <c r="M900" s="572">
        <v>59880.80000000001</v>
      </c>
      <c r="N900" s="577"/>
      <c r="O900" s="574"/>
      <c r="P900" s="576"/>
    </row>
    <row r="901" spans="1:16" ht="24" x14ac:dyDescent="0.2">
      <c r="A901" s="524" t="s">
        <v>4666</v>
      </c>
      <c r="B901" s="522" t="s">
        <v>817</v>
      </c>
      <c r="C901" s="554" t="s">
        <v>86</v>
      </c>
      <c r="D901" s="555" t="s">
        <v>841</v>
      </c>
      <c r="E901" s="553">
        <v>3500</v>
      </c>
      <c r="F901" s="556" t="s">
        <v>1022</v>
      </c>
      <c r="G901" s="566" t="s">
        <v>1023</v>
      </c>
      <c r="H901" s="569" t="s">
        <v>844</v>
      </c>
      <c r="I901" s="562" t="s">
        <v>845</v>
      </c>
      <c r="J901" s="558" t="s">
        <v>480</v>
      </c>
      <c r="K901" s="571">
        <v>4</v>
      </c>
      <c r="L901" s="574">
        <v>12</v>
      </c>
      <c r="M901" s="572">
        <v>43960.80000000001</v>
      </c>
      <c r="N901" s="577"/>
      <c r="O901" s="574"/>
      <c r="P901" s="576"/>
    </row>
    <row r="902" spans="1:16" ht="24" x14ac:dyDescent="0.2">
      <c r="A902" s="524" t="s">
        <v>4666</v>
      </c>
      <c r="B902" s="522" t="s">
        <v>817</v>
      </c>
      <c r="C902" s="554" t="s">
        <v>86</v>
      </c>
      <c r="D902" s="555" t="s">
        <v>818</v>
      </c>
      <c r="E902" s="553">
        <v>5500</v>
      </c>
      <c r="F902" s="556" t="s">
        <v>1024</v>
      </c>
      <c r="G902" s="566" t="s">
        <v>1025</v>
      </c>
      <c r="H902" s="569" t="s">
        <v>829</v>
      </c>
      <c r="I902" s="562" t="s">
        <v>485</v>
      </c>
      <c r="J902" s="558" t="s">
        <v>822</v>
      </c>
      <c r="K902" s="571">
        <v>3</v>
      </c>
      <c r="L902" s="574">
        <v>8</v>
      </c>
      <c r="M902" s="572">
        <v>42557.200000000004</v>
      </c>
      <c r="N902" s="577"/>
      <c r="O902" s="574"/>
      <c r="P902" s="576"/>
    </row>
    <row r="903" spans="1:16" ht="24" x14ac:dyDescent="0.2">
      <c r="A903" s="524" t="s">
        <v>4666</v>
      </c>
      <c r="B903" s="522" t="s">
        <v>817</v>
      </c>
      <c r="C903" s="554" t="s">
        <v>86</v>
      </c>
      <c r="D903" s="555" t="s">
        <v>818</v>
      </c>
      <c r="E903" s="553">
        <v>5500</v>
      </c>
      <c r="F903" s="556" t="s">
        <v>1026</v>
      </c>
      <c r="G903" s="566" t="s">
        <v>1027</v>
      </c>
      <c r="H903" s="569" t="s">
        <v>829</v>
      </c>
      <c r="I903" s="562" t="s">
        <v>489</v>
      </c>
      <c r="J903" s="558" t="s">
        <v>822</v>
      </c>
      <c r="K903" s="571">
        <v>3</v>
      </c>
      <c r="L903" s="574">
        <v>8</v>
      </c>
      <c r="M903" s="572">
        <v>42557.200000000004</v>
      </c>
      <c r="N903" s="577"/>
      <c r="O903" s="574"/>
      <c r="P903" s="576"/>
    </row>
    <row r="904" spans="1:16" ht="24" x14ac:dyDescent="0.2">
      <c r="A904" s="524" t="s">
        <v>4666</v>
      </c>
      <c r="B904" s="522" t="s">
        <v>817</v>
      </c>
      <c r="C904" s="554" t="s">
        <v>86</v>
      </c>
      <c r="D904" s="555" t="s">
        <v>902</v>
      </c>
      <c r="E904" s="553">
        <v>2500</v>
      </c>
      <c r="F904" s="556" t="s">
        <v>1028</v>
      </c>
      <c r="G904" s="566" t="s">
        <v>1029</v>
      </c>
      <c r="H904" s="569" t="s">
        <v>905</v>
      </c>
      <c r="I904" s="562" t="s">
        <v>845</v>
      </c>
      <c r="J904" s="558" t="s">
        <v>906</v>
      </c>
      <c r="K904" s="571">
        <v>4</v>
      </c>
      <c r="L904" s="574">
        <v>12</v>
      </c>
      <c r="M904" s="572">
        <v>32242.210000000006</v>
      </c>
      <c r="N904" s="577"/>
      <c r="O904" s="574"/>
      <c r="P904" s="576"/>
    </row>
    <row r="905" spans="1:16" ht="24" x14ac:dyDescent="0.2">
      <c r="A905" s="524" t="s">
        <v>4666</v>
      </c>
      <c r="B905" s="522" t="s">
        <v>817</v>
      </c>
      <c r="C905" s="554" t="s">
        <v>86</v>
      </c>
      <c r="D905" s="555" t="s">
        <v>818</v>
      </c>
      <c r="E905" s="553" t="s">
        <v>1030</v>
      </c>
      <c r="F905" s="556" t="s">
        <v>1031</v>
      </c>
      <c r="G905" s="566" t="s">
        <v>1032</v>
      </c>
      <c r="H905" s="569" t="s">
        <v>1033</v>
      </c>
      <c r="I905" s="562" t="s">
        <v>485</v>
      </c>
      <c r="J905" s="558" t="s">
        <v>822</v>
      </c>
      <c r="K905" s="571">
        <v>5</v>
      </c>
      <c r="L905" s="574">
        <v>12</v>
      </c>
      <c r="M905" s="572">
        <v>130871.90999999997</v>
      </c>
      <c r="N905" s="577"/>
      <c r="O905" s="574"/>
      <c r="P905" s="576"/>
    </row>
    <row r="906" spans="1:16" ht="24" x14ac:dyDescent="0.2">
      <c r="A906" s="524" t="s">
        <v>4666</v>
      </c>
      <c r="B906" s="522" t="s">
        <v>817</v>
      </c>
      <c r="C906" s="554" t="s">
        <v>86</v>
      </c>
      <c r="D906" s="555" t="s">
        <v>818</v>
      </c>
      <c r="E906" s="553">
        <v>6500</v>
      </c>
      <c r="F906" s="556" t="s">
        <v>1034</v>
      </c>
      <c r="G906" s="566" t="s">
        <v>1035</v>
      </c>
      <c r="H906" s="569" t="s">
        <v>1036</v>
      </c>
      <c r="I906" s="562" t="s">
        <v>485</v>
      </c>
      <c r="J906" s="558" t="s">
        <v>822</v>
      </c>
      <c r="K906" s="571">
        <v>2</v>
      </c>
      <c r="L906" s="574">
        <v>6</v>
      </c>
      <c r="M906" s="572">
        <v>38043.94</v>
      </c>
      <c r="N906" s="577"/>
      <c r="O906" s="574"/>
      <c r="P906" s="576"/>
    </row>
    <row r="907" spans="1:16" ht="24" x14ac:dyDescent="0.2">
      <c r="A907" s="524" t="s">
        <v>4666</v>
      </c>
      <c r="B907" s="522" t="s">
        <v>817</v>
      </c>
      <c r="C907" s="554" t="s">
        <v>86</v>
      </c>
      <c r="D907" s="555" t="s">
        <v>818</v>
      </c>
      <c r="E907" s="553">
        <v>6500</v>
      </c>
      <c r="F907" s="556" t="s">
        <v>1037</v>
      </c>
      <c r="G907" s="566" t="s">
        <v>1038</v>
      </c>
      <c r="H907" s="569" t="s">
        <v>836</v>
      </c>
      <c r="I907" s="562" t="s">
        <v>485</v>
      </c>
      <c r="J907" s="558" t="s">
        <v>822</v>
      </c>
      <c r="K907" s="571">
        <v>4</v>
      </c>
      <c r="L907" s="574">
        <v>12</v>
      </c>
      <c r="M907" s="572">
        <v>81044.12999999999</v>
      </c>
      <c r="N907" s="577"/>
      <c r="O907" s="574"/>
      <c r="P907" s="576"/>
    </row>
    <row r="908" spans="1:16" ht="24" x14ac:dyDescent="0.2">
      <c r="A908" s="524" t="s">
        <v>4666</v>
      </c>
      <c r="B908" s="522" t="s">
        <v>817</v>
      </c>
      <c r="C908" s="554" t="s">
        <v>86</v>
      </c>
      <c r="D908" s="555" t="s">
        <v>818</v>
      </c>
      <c r="E908" s="553">
        <v>6500</v>
      </c>
      <c r="F908" s="556" t="s">
        <v>1039</v>
      </c>
      <c r="G908" s="566" t="s">
        <v>1040</v>
      </c>
      <c r="H908" s="569" t="s">
        <v>836</v>
      </c>
      <c r="I908" s="562" t="s">
        <v>485</v>
      </c>
      <c r="J908" s="558" t="s">
        <v>822</v>
      </c>
      <c r="K908" s="571">
        <v>4</v>
      </c>
      <c r="L908" s="574">
        <v>12</v>
      </c>
      <c r="M908" s="572">
        <v>79960.799999999988</v>
      </c>
      <c r="N908" s="577"/>
      <c r="O908" s="574"/>
      <c r="P908" s="576"/>
    </row>
    <row r="909" spans="1:16" ht="24" x14ac:dyDescent="0.2">
      <c r="A909" s="524" t="s">
        <v>4666</v>
      </c>
      <c r="B909" s="522" t="s">
        <v>817</v>
      </c>
      <c r="C909" s="554" t="s">
        <v>86</v>
      </c>
      <c r="D909" s="555" t="s">
        <v>818</v>
      </c>
      <c r="E909" s="553">
        <v>5000</v>
      </c>
      <c r="F909" s="556" t="s">
        <v>1041</v>
      </c>
      <c r="G909" s="566" t="s">
        <v>1042</v>
      </c>
      <c r="H909" s="569" t="s">
        <v>836</v>
      </c>
      <c r="I909" s="562" t="s">
        <v>485</v>
      </c>
      <c r="J909" s="558" t="s">
        <v>822</v>
      </c>
      <c r="K909" s="571">
        <v>1</v>
      </c>
      <c r="L909" s="574">
        <v>2</v>
      </c>
      <c r="M909" s="572">
        <v>9226.7999999999993</v>
      </c>
      <c r="N909" s="577"/>
      <c r="O909" s="574"/>
      <c r="P909" s="576"/>
    </row>
    <row r="910" spans="1:16" ht="24" x14ac:dyDescent="0.2">
      <c r="A910" s="524" t="s">
        <v>4666</v>
      </c>
      <c r="B910" s="522" t="s">
        <v>817</v>
      </c>
      <c r="C910" s="554" t="s">
        <v>86</v>
      </c>
      <c r="D910" s="555" t="s">
        <v>818</v>
      </c>
      <c r="E910" s="553">
        <v>4200</v>
      </c>
      <c r="F910" s="556" t="s">
        <v>1043</v>
      </c>
      <c r="G910" s="566" t="s">
        <v>1044</v>
      </c>
      <c r="H910" s="569" t="s">
        <v>866</v>
      </c>
      <c r="I910" s="562" t="s">
        <v>485</v>
      </c>
      <c r="J910" s="558" t="s">
        <v>822</v>
      </c>
      <c r="K910" s="571">
        <v>4</v>
      </c>
      <c r="L910" s="574">
        <v>12</v>
      </c>
      <c r="M910" s="572">
        <v>52360.80000000001</v>
      </c>
      <c r="N910" s="577"/>
      <c r="O910" s="574"/>
      <c r="P910" s="576"/>
    </row>
    <row r="911" spans="1:16" ht="24" x14ac:dyDescent="0.2">
      <c r="A911" s="524" t="s">
        <v>4666</v>
      </c>
      <c r="B911" s="522" t="s">
        <v>817</v>
      </c>
      <c r="C911" s="554" t="s">
        <v>86</v>
      </c>
      <c r="D911" s="555" t="s">
        <v>902</v>
      </c>
      <c r="E911" s="553">
        <v>2100</v>
      </c>
      <c r="F911" s="556" t="s">
        <v>1045</v>
      </c>
      <c r="G911" s="566" t="s">
        <v>1046</v>
      </c>
      <c r="H911" s="569" t="s">
        <v>905</v>
      </c>
      <c r="I911" s="562" t="s">
        <v>845</v>
      </c>
      <c r="J911" s="558" t="s">
        <v>906</v>
      </c>
      <c r="K911" s="571">
        <v>4</v>
      </c>
      <c r="L911" s="574">
        <v>12</v>
      </c>
      <c r="M911" s="572">
        <v>27300.800000000007</v>
      </c>
      <c r="N911" s="577"/>
      <c r="O911" s="574"/>
      <c r="P911" s="576"/>
    </row>
    <row r="912" spans="1:16" ht="24" x14ac:dyDescent="0.2">
      <c r="A912" s="524" t="s">
        <v>4666</v>
      </c>
      <c r="B912" s="522" t="s">
        <v>817</v>
      </c>
      <c r="C912" s="554" t="s">
        <v>86</v>
      </c>
      <c r="D912" s="555" t="s">
        <v>818</v>
      </c>
      <c r="E912" s="553">
        <v>6500</v>
      </c>
      <c r="F912" s="556" t="s">
        <v>1047</v>
      </c>
      <c r="G912" s="566" t="s">
        <v>1048</v>
      </c>
      <c r="H912" s="569" t="s">
        <v>853</v>
      </c>
      <c r="I912" s="562" t="s">
        <v>485</v>
      </c>
      <c r="J912" s="558" t="s">
        <v>822</v>
      </c>
      <c r="K912" s="571">
        <v>3</v>
      </c>
      <c r="L912" s="574">
        <v>8</v>
      </c>
      <c r="M912" s="572">
        <v>50057.200000000004</v>
      </c>
      <c r="N912" s="577"/>
      <c r="O912" s="574"/>
      <c r="P912" s="576"/>
    </row>
    <row r="913" spans="1:16" ht="24" x14ac:dyDescent="0.2">
      <c r="A913" s="524" t="s">
        <v>4666</v>
      </c>
      <c r="B913" s="522" t="s">
        <v>817</v>
      </c>
      <c r="C913" s="554" t="s">
        <v>86</v>
      </c>
      <c r="D913" s="555" t="s">
        <v>818</v>
      </c>
      <c r="E913" s="553">
        <v>8500</v>
      </c>
      <c r="F913" s="556" t="s">
        <v>1049</v>
      </c>
      <c r="G913" s="566" t="s">
        <v>1050</v>
      </c>
      <c r="H913" s="569" t="s">
        <v>821</v>
      </c>
      <c r="I913" s="562" t="s">
        <v>485</v>
      </c>
      <c r="J913" s="558" t="s">
        <v>822</v>
      </c>
      <c r="K913" s="571">
        <v>4</v>
      </c>
      <c r="L913" s="574">
        <v>12</v>
      </c>
      <c r="M913" s="572">
        <v>103960.79999999997</v>
      </c>
      <c r="N913" s="577"/>
      <c r="O913" s="574"/>
      <c r="P913" s="576"/>
    </row>
    <row r="914" spans="1:16" ht="24" x14ac:dyDescent="0.2">
      <c r="A914" s="524" t="s">
        <v>4666</v>
      </c>
      <c r="B914" s="522" t="s">
        <v>817</v>
      </c>
      <c r="C914" s="554" t="s">
        <v>86</v>
      </c>
      <c r="D914" s="555" t="s">
        <v>818</v>
      </c>
      <c r="E914" s="553">
        <v>6500</v>
      </c>
      <c r="F914" s="556" t="s">
        <v>1051</v>
      </c>
      <c r="G914" s="566" t="s">
        <v>1052</v>
      </c>
      <c r="H914" s="569" t="s">
        <v>821</v>
      </c>
      <c r="I914" s="562" t="s">
        <v>485</v>
      </c>
      <c r="J914" s="558" t="s">
        <v>822</v>
      </c>
      <c r="K914" s="571">
        <v>3</v>
      </c>
      <c r="L914" s="574">
        <v>8</v>
      </c>
      <c r="M914" s="572">
        <v>50057.200000000004</v>
      </c>
      <c r="N914" s="577"/>
      <c r="O914" s="574"/>
      <c r="P914" s="576"/>
    </row>
    <row r="915" spans="1:16" ht="24" x14ac:dyDescent="0.2">
      <c r="A915" s="524" t="s">
        <v>4666</v>
      </c>
      <c r="B915" s="522" t="s">
        <v>817</v>
      </c>
      <c r="C915" s="554" t="s">
        <v>86</v>
      </c>
      <c r="D915" s="555" t="s">
        <v>902</v>
      </c>
      <c r="E915" s="553">
        <v>2500</v>
      </c>
      <c r="F915" s="556" t="s">
        <v>1053</v>
      </c>
      <c r="G915" s="566" t="s">
        <v>1054</v>
      </c>
      <c r="H915" s="569" t="s">
        <v>905</v>
      </c>
      <c r="I915" s="562" t="s">
        <v>845</v>
      </c>
      <c r="J915" s="558" t="s">
        <v>906</v>
      </c>
      <c r="K915" s="571">
        <v>4</v>
      </c>
      <c r="L915" s="574">
        <v>12</v>
      </c>
      <c r="M915" s="572">
        <v>32576.600000000006</v>
      </c>
      <c r="N915" s="577"/>
      <c r="O915" s="574"/>
      <c r="P915" s="576"/>
    </row>
    <row r="916" spans="1:16" ht="24" x14ac:dyDescent="0.2">
      <c r="A916" s="524" t="s">
        <v>4666</v>
      </c>
      <c r="B916" s="522" t="s">
        <v>817</v>
      </c>
      <c r="C916" s="554" t="s">
        <v>86</v>
      </c>
      <c r="D916" s="555" t="s">
        <v>818</v>
      </c>
      <c r="E916" s="553">
        <v>5500</v>
      </c>
      <c r="F916" s="556" t="s">
        <v>1055</v>
      </c>
      <c r="G916" s="566" t="s">
        <v>1056</v>
      </c>
      <c r="H916" s="569" t="s">
        <v>829</v>
      </c>
      <c r="I916" s="562" t="s">
        <v>485</v>
      </c>
      <c r="J916" s="558" t="s">
        <v>822</v>
      </c>
      <c r="K916" s="571">
        <v>2</v>
      </c>
      <c r="L916" s="574">
        <v>6</v>
      </c>
      <c r="M916" s="572">
        <v>32330.400000000001</v>
      </c>
      <c r="N916" s="577"/>
      <c r="O916" s="574"/>
      <c r="P916" s="576"/>
    </row>
    <row r="917" spans="1:16" ht="24" x14ac:dyDescent="0.2">
      <c r="A917" s="524" t="s">
        <v>4666</v>
      </c>
      <c r="B917" s="522" t="s">
        <v>817</v>
      </c>
      <c r="C917" s="554" t="s">
        <v>86</v>
      </c>
      <c r="D917" s="555" t="s">
        <v>818</v>
      </c>
      <c r="E917" s="553">
        <v>6500</v>
      </c>
      <c r="F917" s="556" t="s">
        <v>1057</v>
      </c>
      <c r="G917" s="566" t="s">
        <v>1058</v>
      </c>
      <c r="H917" s="569" t="s">
        <v>821</v>
      </c>
      <c r="I917" s="562" t="s">
        <v>485</v>
      </c>
      <c r="J917" s="558" t="s">
        <v>822</v>
      </c>
      <c r="K917" s="571">
        <v>4</v>
      </c>
      <c r="L917" s="574">
        <v>12</v>
      </c>
      <c r="M917" s="572">
        <v>83644.12999999999</v>
      </c>
      <c r="N917" s="577"/>
      <c r="O917" s="574"/>
      <c r="P917" s="576"/>
    </row>
    <row r="918" spans="1:16" ht="24" x14ac:dyDescent="0.2">
      <c r="A918" s="524" t="s">
        <v>4666</v>
      </c>
      <c r="B918" s="522" t="s">
        <v>817</v>
      </c>
      <c r="C918" s="554" t="s">
        <v>86</v>
      </c>
      <c r="D918" s="555" t="s">
        <v>818</v>
      </c>
      <c r="E918" s="553">
        <v>8500</v>
      </c>
      <c r="F918" s="556" t="s">
        <v>1059</v>
      </c>
      <c r="G918" s="566" t="s">
        <v>1060</v>
      </c>
      <c r="H918" s="569" t="s">
        <v>853</v>
      </c>
      <c r="I918" s="562" t="s">
        <v>485</v>
      </c>
      <c r="J918" s="558" t="s">
        <v>822</v>
      </c>
      <c r="K918" s="571">
        <v>4</v>
      </c>
      <c r="L918" s="574">
        <v>12</v>
      </c>
      <c r="M918" s="572">
        <v>103960.79999999997</v>
      </c>
      <c r="N918" s="577"/>
      <c r="O918" s="574"/>
      <c r="P918" s="576"/>
    </row>
    <row r="919" spans="1:16" ht="24" x14ac:dyDescent="0.2">
      <c r="A919" s="524" t="s">
        <v>4666</v>
      </c>
      <c r="B919" s="522" t="s">
        <v>817</v>
      </c>
      <c r="C919" s="554" t="s">
        <v>86</v>
      </c>
      <c r="D919" s="555" t="s">
        <v>818</v>
      </c>
      <c r="E919" s="553">
        <v>8500</v>
      </c>
      <c r="F919" s="556" t="s">
        <v>1061</v>
      </c>
      <c r="G919" s="566" t="s">
        <v>1062</v>
      </c>
      <c r="H919" s="569" t="s">
        <v>853</v>
      </c>
      <c r="I919" s="562" t="s">
        <v>485</v>
      </c>
      <c r="J919" s="558" t="s">
        <v>822</v>
      </c>
      <c r="K919" s="571">
        <v>4</v>
      </c>
      <c r="L919" s="574">
        <v>12</v>
      </c>
      <c r="M919" s="572">
        <v>103960.79999999997</v>
      </c>
      <c r="N919" s="577"/>
      <c r="O919" s="574"/>
      <c r="P919" s="576"/>
    </row>
    <row r="920" spans="1:16" ht="24" x14ac:dyDescent="0.2">
      <c r="A920" s="524" t="s">
        <v>4666</v>
      </c>
      <c r="B920" s="522" t="s">
        <v>817</v>
      </c>
      <c r="C920" s="554" t="s">
        <v>86</v>
      </c>
      <c r="D920" s="555" t="s">
        <v>818</v>
      </c>
      <c r="E920" s="553">
        <v>4800</v>
      </c>
      <c r="F920" s="556" t="s">
        <v>1063</v>
      </c>
      <c r="G920" s="566" t="s">
        <v>1064</v>
      </c>
      <c r="H920" s="569" t="s">
        <v>890</v>
      </c>
      <c r="I920" s="562" t="s">
        <v>489</v>
      </c>
      <c r="J920" s="558" t="s">
        <v>822</v>
      </c>
      <c r="K920" s="571">
        <v>1</v>
      </c>
      <c r="L920" s="574">
        <v>2</v>
      </c>
      <c r="M920" s="572">
        <v>8613.4699999999993</v>
      </c>
      <c r="N920" s="577"/>
      <c r="O920" s="574"/>
      <c r="P920" s="576"/>
    </row>
    <row r="921" spans="1:16" ht="24" x14ac:dyDescent="0.2">
      <c r="A921" s="524" t="s">
        <v>4666</v>
      </c>
      <c r="B921" s="522" t="s">
        <v>817</v>
      </c>
      <c r="C921" s="554" t="s">
        <v>86</v>
      </c>
      <c r="D921" s="555" t="s">
        <v>818</v>
      </c>
      <c r="E921" s="553">
        <v>7500</v>
      </c>
      <c r="F921" s="556" t="s">
        <v>1065</v>
      </c>
      <c r="G921" s="566" t="s">
        <v>1066</v>
      </c>
      <c r="H921" s="569" t="s">
        <v>829</v>
      </c>
      <c r="I921" s="562" t="s">
        <v>485</v>
      </c>
      <c r="J921" s="558" t="s">
        <v>822</v>
      </c>
      <c r="K921" s="571">
        <v>3</v>
      </c>
      <c r="L921" s="574">
        <v>8</v>
      </c>
      <c r="M921" s="572">
        <v>74044.399999999994</v>
      </c>
      <c r="N921" s="577"/>
      <c r="O921" s="574"/>
      <c r="P921" s="576"/>
    </row>
    <row r="922" spans="1:16" ht="24" x14ac:dyDescent="0.2">
      <c r="A922" s="524" t="s">
        <v>4666</v>
      </c>
      <c r="B922" s="522" t="s">
        <v>817</v>
      </c>
      <c r="C922" s="554" t="s">
        <v>86</v>
      </c>
      <c r="D922" s="555" t="s">
        <v>818</v>
      </c>
      <c r="E922" s="553">
        <v>6500</v>
      </c>
      <c r="F922" s="556" t="s">
        <v>1067</v>
      </c>
      <c r="G922" s="566" t="s">
        <v>1068</v>
      </c>
      <c r="H922" s="569" t="s">
        <v>821</v>
      </c>
      <c r="I922" s="562" t="s">
        <v>485</v>
      </c>
      <c r="J922" s="558" t="s">
        <v>822</v>
      </c>
      <c r="K922" s="571">
        <v>4</v>
      </c>
      <c r="L922" s="574">
        <v>12</v>
      </c>
      <c r="M922" s="572">
        <v>79960.799999999988</v>
      </c>
      <c r="N922" s="577"/>
      <c r="O922" s="574"/>
      <c r="P922" s="576"/>
    </row>
    <row r="923" spans="1:16" ht="24" x14ac:dyDescent="0.2">
      <c r="A923" s="524" t="s">
        <v>4666</v>
      </c>
      <c r="B923" s="522" t="s">
        <v>817</v>
      </c>
      <c r="C923" s="554" t="s">
        <v>86</v>
      </c>
      <c r="D923" s="555" t="s">
        <v>818</v>
      </c>
      <c r="E923" s="553">
        <v>6500</v>
      </c>
      <c r="F923" s="556" t="s">
        <v>1069</v>
      </c>
      <c r="G923" s="566" t="s">
        <v>1070</v>
      </c>
      <c r="H923" s="569" t="s">
        <v>821</v>
      </c>
      <c r="I923" s="562" t="s">
        <v>485</v>
      </c>
      <c r="J923" s="558" t="s">
        <v>822</v>
      </c>
      <c r="K923" s="571">
        <v>4</v>
      </c>
      <c r="L923" s="574">
        <v>12</v>
      </c>
      <c r="M923" s="572">
        <v>79960.799999999988</v>
      </c>
      <c r="N923" s="577"/>
      <c r="O923" s="574"/>
      <c r="P923" s="576"/>
    </row>
    <row r="924" spans="1:16" ht="24" x14ac:dyDescent="0.2">
      <c r="A924" s="524" t="s">
        <v>4666</v>
      </c>
      <c r="B924" s="522" t="s">
        <v>817</v>
      </c>
      <c r="C924" s="554" t="s">
        <v>86</v>
      </c>
      <c r="D924" s="555" t="s">
        <v>818</v>
      </c>
      <c r="E924" s="553">
        <v>6500</v>
      </c>
      <c r="F924" s="556" t="s">
        <v>1071</v>
      </c>
      <c r="G924" s="566" t="s">
        <v>1072</v>
      </c>
      <c r="H924" s="569" t="s">
        <v>853</v>
      </c>
      <c r="I924" s="562" t="s">
        <v>485</v>
      </c>
      <c r="J924" s="558" t="s">
        <v>822</v>
      </c>
      <c r="K924" s="571">
        <v>4</v>
      </c>
      <c r="L924" s="574">
        <v>12</v>
      </c>
      <c r="M924" s="572">
        <v>79960.799999999988</v>
      </c>
      <c r="N924" s="577"/>
      <c r="O924" s="574"/>
      <c r="P924" s="576"/>
    </row>
    <row r="925" spans="1:16" ht="24" x14ac:dyDescent="0.2">
      <c r="A925" s="524" t="s">
        <v>4666</v>
      </c>
      <c r="B925" s="522" t="s">
        <v>817</v>
      </c>
      <c r="C925" s="554" t="s">
        <v>86</v>
      </c>
      <c r="D925" s="555" t="s">
        <v>818</v>
      </c>
      <c r="E925" s="553">
        <v>12000</v>
      </c>
      <c r="F925" s="556" t="s">
        <v>1073</v>
      </c>
      <c r="G925" s="566" t="s">
        <v>1074</v>
      </c>
      <c r="H925" s="569" t="s">
        <v>853</v>
      </c>
      <c r="I925" s="562" t="s">
        <v>485</v>
      </c>
      <c r="J925" s="558" t="s">
        <v>822</v>
      </c>
      <c r="K925" s="571">
        <v>4</v>
      </c>
      <c r="L925" s="574">
        <v>12</v>
      </c>
      <c r="M925" s="572">
        <v>146169.96999999997</v>
      </c>
      <c r="N925" s="577"/>
      <c r="O925" s="574"/>
      <c r="P925" s="576"/>
    </row>
    <row r="926" spans="1:16" ht="24" x14ac:dyDescent="0.2">
      <c r="A926" s="524" t="s">
        <v>4666</v>
      </c>
      <c r="B926" s="522" t="s">
        <v>817</v>
      </c>
      <c r="C926" s="554" t="s">
        <v>86</v>
      </c>
      <c r="D926" s="555" t="s">
        <v>818</v>
      </c>
      <c r="E926" s="553">
        <v>7500</v>
      </c>
      <c r="F926" s="556" t="s">
        <v>1075</v>
      </c>
      <c r="G926" s="566" t="s">
        <v>1076</v>
      </c>
      <c r="H926" s="569" t="s">
        <v>821</v>
      </c>
      <c r="I926" s="562" t="s">
        <v>485</v>
      </c>
      <c r="J926" s="558" t="s">
        <v>822</v>
      </c>
      <c r="K926" s="571">
        <v>1</v>
      </c>
      <c r="L926" s="574">
        <v>2</v>
      </c>
      <c r="M926" s="572">
        <v>13726.8</v>
      </c>
      <c r="N926" s="577"/>
      <c r="O926" s="574"/>
      <c r="P926" s="576"/>
    </row>
    <row r="927" spans="1:16" ht="24" x14ac:dyDescent="0.2">
      <c r="A927" s="524" t="s">
        <v>4666</v>
      </c>
      <c r="B927" s="522" t="s">
        <v>817</v>
      </c>
      <c r="C927" s="554" t="s">
        <v>86</v>
      </c>
      <c r="D927" s="555" t="s">
        <v>818</v>
      </c>
      <c r="E927" s="553">
        <v>5500</v>
      </c>
      <c r="F927" s="556" t="s">
        <v>1077</v>
      </c>
      <c r="G927" s="566" t="s">
        <v>1078</v>
      </c>
      <c r="H927" s="569" t="s">
        <v>829</v>
      </c>
      <c r="I927" s="562" t="s">
        <v>485</v>
      </c>
      <c r="J927" s="558" t="s">
        <v>822</v>
      </c>
      <c r="K927" s="571">
        <v>3</v>
      </c>
      <c r="L927" s="574">
        <v>8</v>
      </c>
      <c r="M927" s="572">
        <v>42557.200000000004</v>
      </c>
      <c r="N927" s="577"/>
      <c r="O927" s="574"/>
      <c r="P927" s="576"/>
    </row>
    <row r="928" spans="1:16" ht="24" x14ac:dyDescent="0.2">
      <c r="A928" s="524" t="s">
        <v>4666</v>
      </c>
      <c r="B928" s="522" t="s">
        <v>817</v>
      </c>
      <c r="C928" s="554" t="s">
        <v>86</v>
      </c>
      <c r="D928" s="555" t="s">
        <v>818</v>
      </c>
      <c r="E928" s="553">
        <v>6500</v>
      </c>
      <c r="F928" s="556" t="s">
        <v>1079</v>
      </c>
      <c r="G928" s="566" t="s">
        <v>1080</v>
      </c>
      <c r="H928" s="569" t="s">
        <v>821</v>
      </c>
      <c r="I928" s="562" t="s">
        <v>485</v>
      </c>
      <c r="J928" s="558" t="s">
        <v>822</v>
      </c>
      <c r="K928" s="571">
        <v>4</v>
      </c>
      <c r="L928" s="574">
        <v>12</v>
      </c>
      <c r="M928" s="572">
        <v>79960.799999999988</v>
      </c>
      <c r="N928" s="577"/>
      <c r="O928" s="574"/>
      <c r="P928" s="576"/>
    </row>
    <row r="929" spans="1:16" ht="24" x14ac:dyDescent="0.2">
      <c r="A929" s="524" t="s">
        <v>4666</v>
      </c>
      <c r="B929" s="522" t="s">
        <v>817</v>
      </c>
      <c r="C929" s="554" t="s">
        <v>86</v>
      </c>
      <c r="D929" s="555" t="s">
        <v>841</v>
      </c>
      <c r="E929" s="553">
        <v>2500</v>
      </c>
      <c r="F929" s="556" t="s">
        <v>1081</v>
      </c>
      <c r="G929" s="566" t="s">
        <v>1082</v>
      </c>
      <c r="H929" s="569" t="s">
        <v>829</v>
      </c>
      <c r="I929" s="562" t="s">
        <v>845</v>
      </c>
      <c r="J929" s="558" t="s">
        <v>480</v>
      </c>
      <c r="K929" s="571">
        <v>4</v>
      </c>
      <c r="L929" s="574">
        <v>12</v>
      </c>
      <c r="M929" s="572">
        <v>31960.800000000007</v>
      </c>
      <c r="N929" s="577"/>
      <c r="O929" s="574"/>
      <c r="P929" s="576"/>
    </row>
    <row r="930" spans="1:16" ht="24" x14ac:dyDescent="0.2">
      <c r="A930" s="524" t="s">
        <v>4666</v>
      </c>
      <c r="B930" s="522" t="s">
        <v>817</v>
      </c>
      <c r="C930" s="554" t="s">
        <v>86</v>
      </c>
      <c r="D930" s="555" t="s">
        <v>818</v>
      </c>
      <c r="E930" s="553">
        <v>6500</v>
      </c>
      <c r="F930" s="556" t="s">
        <v>1083</v>
      </c>
      <c r="G930" s="566" t="s">
        <v>1084</v>
      </c>
      <c r="H930" s="569" t="s">
        <v>853</v>
      </c>
      <c r="I930" s="562" t="s">
        <v>485</v>
      </c>
      <c r="J930" s="558" t="s">
        <v>822</v>
      </c>
      <c r="K930" s="571">
        <v>3</v>
      </c>
      <c r="L930" s="574">
        <v>8</v>
      </c>
      <c r="M930" s="572">
        <v>50057.200000000004</v>
      </c>
      <c r="N930" s="577"/>
      <c r="O930" s="574"/>
      <c r="P930" s="576"/>
    </row>
    <row r="931" spans="1:16" ht="24" x14ac:dyDescent="0.2">
      <c r="A931" s="524" t="s">
        <v>4666</v>
      </c>
      <c r="B931" s="522" t="s">
        <v>817</v>
      </c>
      <c r="C931" s="554" t="s">
        <v>86</v>
      </c>
      <c r="D931" s="555" t="s">
        <v>818</v>
      </c>
      <c r="E931" s="553">
        <v>6000</v>
      </c>
      <c r="F931" s="556" t="s">
        <v>1085</v>
      </c>
      <c r="G931" s="566" t="s">
        <v>1086</v>
      </c>
      <c r="H931" s="569" t="s">
        <v>1087</v>
      </c>
      <c r="I931" s="562" t="s">
        <v>485</v>
      </c>
      <c r="J931" s="558" t="s">
        <v>822</v>
      </c>
      <c r="K931" s="571">
        <v>4</v>
      </c>
      <c r="L931" s="574">
        <v>12</v>
      </c>
      <c r="M931" s="572">
        <v>73960.800000000003</v>
      </c>
      <c r="N931" s="577"/>
      <c r="O931" s="574"/>
      <c r="P931" s="576"/>
    </row>
    <row r="932" spans="1:16" ht="24" x14ac:dyDescent="0.2">
      <c r="A932" s="524" t="s">
        <v>4666</v>
      </c>
      <c r="B932" s="522" t="s">
        <v>817</v>
      </c>
      <c r="C932" s="554" t="s">
        <v>86</v>
      </c>
      <c r="D932" s="555" t="s">
        <v>818</v>
      </c>
      <c r="E932" s="553">
        <v>6500</v>
      </c>
      <c r="F932" s="556" t="s">
        <v>1088</v>
      </c>
      <c r="G932" s="566" t="s">
        <v>1089</v>
      </c>
      <c r="H932" s="569" t="s">
        <v>853</v>
      </c>
      <c r="I932" s="562" t="s">
        <v>485</v>
      </c>
      <c r="J932" s="558" t="s">
        <v>822</v>
      </c>
      <c r="K932" s="571">
        <v>3</v>
      </c>
      <c r="L932" s="574">
        <v>8</v>
      </c>
      <c r="M932" s="572">
        <v>50057.200000000004</v>
      </c>
      <c r="N932" s="577"/>
      <c r="O932" s="574"/>
      <c r="P932" s="576"/>
    </row>
    <row r="933" spans="1:16" ht="24" x14ac:dyDescent="0.2">
      <c r="A933" s="524" t="s">
        <v>4666</v>
      </c>
      <c r="B933" s="522" t="s">
        <v>817</v>
      </c>
      <c r="C933" s="554" t="s">
        <v>86</v>
      </c>
      <c r="D933" s="555" t="s">
        <v>818</v>
      </c>
      <c r="E933" s="553">
        <v>8500</v>
      </c>
      <c r="F933" s="556" t="s">
        <v>1090</v>
      </c>
      <c r="G933" s="566" t="s">
        <v>1091</v>
      </c>
      <c r="H933" s="569" t="s">
        <v>853</v>
      </c>
      <c r="I933" s="562" t="s">
        <v>485</v>
      </c>
      <c r="J933" s="558" t="s">
        <v>822</v>
      </c>
      <c r="K933" s="571">
        <v>3</v>
      </c>
      <c r="L933" s="574">
        <v>8</v>
      </c>
      <c r="M933" s="572">
        <v>65057.200000000004</v>
      </c>
      <c r="N933" s="577"/>
      <c r="O933" s="574"/>
      <c r="P933" s="576"/>
    </row>
    <row r="934" spans="1:16" ht="24" x14ac:dyDescent="0.2">
      <c r="A934" s="524" t="s">
        <v>4666</v>
      </c>
      <c r="B934" s="522" t="s">
        <v>817</v>
      </c>
      <c r="C934" s="554" t="s">
        <v>86</v>
      </c>
      <c r="D934" s="555" t="s">
        <v>841</v>
      </c>
      <c r="E934" s="553">
        <v>2500</v>
      </c>
      <c r="F934" s="556" t="s">
        <v>1092</v>
      </c>
      <c r="G934" s="566" t="s">
        <v>1093</v>
      </c>
      <c r="H934" s="569" t="s">
        <v>844</v>
      </c>
      <c r="I934" s="562" t="s">
        <v>485</v>
      </c>
      <c r="J934" s="558" t="s">
        <v>480</v>
      </c>
      <c r="K934" s="571">
        <v>4</v>
      </c>
      <c r="L934" s="574">
        <v>12</v>
      </c>
      <c r="M934" s="572">
        <v>31960.800000000007</v>
      </c>
      <c r="N934" s="577"/>
      <c r="O934" s="574"/>
      <c r="P934" s="576"/>
    </row>
    <row r="935" spans="1:16" ht="24" x14ac:dyDescent="0.2">
      <c r="A935" s="524" t="s">
        <v>4666</v>
      </c>
      <c r="B935" s="522" t="s">
        <v>817</v>
      </c>
      <c r="C935" s="554" t="s">
        <v>86</v>
      </c>
      <c r="D935" s="555" t="s">
        <v>818</v>
      </c>
      <c r="E935" s="553">
        <v>6500</v>
      </c>
      <c r="F935" s="556" t="s">
        <v>1094</v>
      </c>
      <c r="G935" s="566" t="s">
        <v>1095</v>
      </c>
      <c r="H935" s="569" t="s">
        <v>821</v>
      </c>
      <c r="I935" s="562" t="s">
        <v>485</v>
      </c>
      <c r="J935" s="558" t="s">
        <v>822</v>
      </c>
      <c r="K935" s="571">
        <v>4</v>
      </c>
      <c r="L935" s="574">
        <v>12</v>
      </c>
      <c r="M935" s="572">
        <v>79973.89</v>
      </c>
      <c r="N935" s="577"/>
      <c r="O935" s="574"/>
      <c r="P935" s="576"/>
    </row>
    <row r="936" spans="1:16" ht="24" x14ac:dyDescent="0.2">
      <c r="A936" s="524" t="s">
        <v>4666</v>
      </c>
      <c r="B936" s="522" t="s">
        <v>817</v>
      </c>
      <c r="C936" s="554" t="s">
        <v>86</v>
      </c>
      <c r="D936" s="555" t="s">
        <v>818</v>
      </c>
      <c r="E936" s="553">
        <v>7500</v>
      </c>
      <c r="F936" s="556" t="s">
        <v>1096</v>
      </c>
      <c r="G936" s="566" t="s">
        <v>1097</v>
      </c>
      <c r="H936" s="569" t="s">
        <v>829</v>
      </c>
      <c r="I936" s="562" t="s">
        <v>485</v>
      </c>
      <c r="J936" s="558" t="s">
        <v>822</v>
      </c>
      <c r="K936" s="571">
        <v>3</v>
      </c>
      <c r="L936" s="574">
        <v>8</v>
      </c>
      <c r="M936" s="572">
        <v>57557.200000000004</v>
      </c>
      <c r="N936" s="577"/>
      <c r="O936" s="574"/>
      <c r="P936" s="576"/>
    </row>
    <row r="937" spans="1:16" ht="24" x14ac:dyDescent="0.2">
      <c r="A937" s="524" t="s">
        <v>4666</v>
      </c>
      <c r="B937" s="522" t="s">
        <v>817</v>
      </c>
      <c r="C937" s="554" t="s">
        <v>86</v>
      </c>
      <c r="D937" s="555" t="s">
        <v>818</v>
      </c>
      <c r="E937" s="553">
        <v>6000</v>
      </c>
      <c r="F937" s="556" t="s">
        <v>1098</v>
      </c>
      <c r="G937" s="566" t="s">
        <v>1099</v>
      </c>
      <c r="H937" s="569" t="s">
        <v>821</v>
      </c>
      <c r="I937" s="562" t="s">
        <v>485</v>
      </c>
      <c r="J937" s="558" t="s">
        <v>822</v>
      </c>
      <c r="K937" s="571">
        <v>1</v>
      </c>
      <c r="L937" s="574">
        <v>1</v>
      </c>
      <c r="M937" s="572">
        <v>10313.4</v>
      </c>
      <c r="N937" s="577"/>
      <c r="O937" s="574"/>
      <c r="P937" s="576"/>
    </row>
    <row r="938" spans="1:16" ht="24" x14ac:dyDescent="0.2">
      <c r="A938" s="524" t="s">
        <v>4666</v>
      </c>
      <c r="B938" s="522" t="s">
        <v>817</v>
      </c>
      <c r="C938" s="554" t="s">
        <v>86</v>
      </c>
      <c r="D938" s="555" t="s">
        <v>818</v>
      </c>
      <c r="E938" s="553">
        <v>7500</v>
      </c>
      <c r="F938" s="556" t="s">
        <v>1100</v>
      </c>
      <c r="G938" s="566" t="s">
        <v>1101</v>
      </c>
      <c r="H938" s="569" t="s">
        <v>829</v>
      </c>
      <c r="I938" s="562" t="s">
        <v>485</v>
      </c>
      <c r="J938" s="558" t="s">
        <v>822</v>
      </c>
      <c r="K938" s="571">
        <v>3</v>
      </c>
      <c r="L938" s="574">
        <v>7</v>
      </c>
      <c r="M938" s="572">
        <v>57443.8</v>
      </c>
      <c r="N938" s="577"/>
      <c r="O938" s="574"/>
      <c r="P938" s="576"/>
    </row>
    <row r="939" spans="1:16" ht="24" x14ac:dyDescent="0.2">
      <c r="A939" s="524" t="s">
        <v>4666</v>
      </c>
      <c r="B939" s="522" t="s">
        <v>817</v>
      </c>
      <c r="C939" s="554" t="s">
        <v>86</v>
      </c>
      <c r="D939" s="555" t="s">
        <v>818</v>
      </c>
      <c r="E939" s="553">
        <v>6500</v>
      </c>
      <c r="F939" s="556" t="s">
        <v>1102</v>
      </c>
      <c r="G939" s="566" t="s">
        <v>1103</v>
      </c>
      <c r="H939" s="569" t="s">
        <v>821</v>
      </c>
      <c r="I939" s="562" t="s">
        <v>485</v>
      </c>
      <c r="J939" s="558" t="s">
        <v>822</v>
      </c>
      <c r="K939" s="571">
        <v>4</v>
      </c>
      <c r="L939" s="574">
        <v>12</v>
      </c>
      <c r="M939" s="572">
        <v>79960.799999999988</v>
      </c>
      <c r="N939" s="577"/>
      <c r="O939" s="574"/>
      <c r="P939" s="576"/>
    </row>
    <row r="940" spans="1:16" ht="24" x14ac:dyDescent="0.2">
      <c r="A940" s="524" t="s">
        <v>4666</v>
      </c>
      <c r="B940" s="522" t="s">
        <v>817</v>
      </c>
      <c r="C940" s="554" t="s">
        <v>86</v>
      </c>
      <c r="D940" s="555" t="s">
        <v>818</v>
      </c>
      <c r="E940" s="553">
        <v>8500</v>
      </c>
      <c r="F940" s="556" t="s">
        <v>1104</v>
      </c>
      <c r="G940" s="566" t="s">
        <v>1105</v>
      </c>
      <c r="H940" s="569" t="s">
        <v>950</v>
      </c>
      <c r="I940" s="562" t="s">
        <v>485</v>
      </c>
      <c r="J940" s="558" t="s">
        <v>822</v>
      </c>
      <c r="K940" s="571">
        <v>4</v>
      </c>
      <c r="L940" s="574">
        <v>12</v>
      </c>
      <c r="M940" s="572">
        <v>104205.17999999998</v>
      </c>
      <c r="N940" s="577"/>
      <c r="O940" s="574"/>
      <c r="P940" s="576"/>
    </row>
    <row r="941" spans="1:16" ht="24" x14ac:dyDescent="0.2">
      <c r="A941" s="524" t="s">
        <v>4666</v>
      </c>
      <c r="B941" s="522" t="s">
        <v>817</v>
      </c>
      <c r="C941" s="554" t="s">
        <v>86</v>
      </c>
      <c r="D941" s="555" t="s">
        <v>818</v>
      </c>
      <c r="E941" s="553">
        <v>6500</v>
      </c>
      <c r="F941" s="556" t="s">
        <v>1106</v>
      </c>
      <c r="G941" s="566" t="s">
        <v>1107</v>
      </c>
      <c r="H941" s="569" t="s">
        <v>829</v>
      </c>
      <c r="I941" s="562" t="s">
        <v>485</v>
      </c>
      <c r="J941" s="558" t="s">
        <v>822</v>
      </c>
      <c r="K941" s="571">
        <v>4</v>
      </c>
      <c r="L941" s="574">
        <v>12</v>
      </c>
      <c r="M941" s="572">
        <v>79960.799999999988</v>
      </c>
      <c r="N941" s="577"/>
      <c r="O941" s="574"/>
      <c r="P941" s="576"/>
    </row>
    <row r="942" spans="1:16" ht="24" x14ac:dyDescent="0.2">
      <c r="A942" s="524" t="s">
        <v>4666</v>
      </c>
      <c r="B942" s="522" t="s">
        <v>817</v>
      </c>
      <c r="C942" s="554" t="s">
        <v>86</v>
      </c>
      <c r="D942" s="555" t="s">
        <v>818</v>
      </c>
      <c r="E942" s="553">
        <v>5500</v>
      </c>
      <c r="F942" s="556" t="s">
        <v>1108</v>
      </c>
      <c r="G942" s="566" t="s">
        <v>1109</v>
      </c>
      <c r="H942" s="569" t="s">
        <v>829</v>
      </c>
      <c r="I942" s="562" t="s">
        <v>485</v>
      </c>
      <c r="J942" s="558" t="s">
        <v>822</v>
      </c>
      <c r="K942" s="571">
        <v>3</v>
      </c>
      <c r="L942" s="574">
        <v>8</v>
      </c>
      <c r="M942" s="572">
        <v>42557.200000000004</v>
      </c>
      <c r="N942" s="577"/>
      <c r="O942" s="574"/>
      <c r="P942" s="576"/>
    </row>
    <row r="943" spans="1:16" ht="24" x14ac:dyDescent="0.2">
      <c r="A943" s="524" t="s">
        <v>4666</v>
      </c>
      <c r="B943" s="522" t="s">
        <v>817</v>
      </c>
      <c r="C943" s="554" t="s">
        <v>86</v>
      </c>
      <c r="D943" s="555" t="s">
        <v>818</v>
      </c>
      <c r="E943" s="553">
        <v>7500</v>
      </c>
      <c r="F943" s="556" t="s">
        <v>1110</v>
      </c>
      <c r="G943" s="566" t="s">
        <v>1111</v>
      </c>
      <c r="H943" s="569" t="s">
        <v>829</v>
      </c>
      <c r="I943" s="562" t="s">
        <v>485</v>
      </c>
      <c r="J943" s="558" t="s">
        <v>822</v>
      </c>
      <c r="K943" s="571">
        <v>3</v>
      </c>
      <c r="L943" s="574">
        <v>8</v>
      </c>
      <c r="M943" s="572">
        <v>57557.200000000004</v>
      </c>
      <c r="N943" s="577"/>
      <c r="O943" s="574"/>
      <c r="P943" s="576"/>
    </row>
    <row r="944" spans="1:16" ht="24" x14ac:dyDescent="0.2">
      <c r="A944" s="524" t="s">
        <v>4666</v>
      </c>
      <c r="B944" s="522" t="s">
        <v>817</v>
      </c>
      <c r="C944" s="554" t="s">
        <v>86</v>
      </c>
      <c r="D944" s="555" t="s">
        <v>818</v>
      </c>
      <c r="E944" s="553">
        <v>8000</v>
      </c>
      <c r="F944" s="556" t="s">
        <v>1112</v>
      </c>
      <c r="G944" s="566" t="s">
        <v>1113</v>
      </c>
      <c r="H944" s="569" t="s">
        <v>853</v>
      </c>
      <c r="I944" s="562" t="s">
        <v>485</v>
      </c>
      <c r="J944" s="558" t="s">
        <v>822</v>
      </c>
      <c r="K944" s="571">
        <v>2</v>
      </c>
      <c r="L944" s="574">
        <v>5</v>
      </c>
      <c r="M944" s="572">
        <v>44211.45</v>
      </c>
      <c r="N944" s="577"/>
      <c r="O944" s="574"/>
      <c r="P944" s="576"/>
    </row>
    <row r="945" spans="1:16" ht="24" x14ac:dyDescent="0.2">
      <c r="A945" s="524" t="s">
        <v>4666</v>
      </c>
      <c r="B945" s="522" t="s">
        <v>817</v>
      </c>
      <c r="C945" s="554" t="s">
        <v>86</v>
      </c>
      <c r="D945" s="555" t="s">
        <v>818</v>
      </c>
      <c r="E945" s="553">
        <v>4800</v>
      </c>
      <c r="F945" s="556" t="s">
        <v>1114</v>
      </c>
      <c r="G945" s="566" t="s">
        <v>1115</v>
      </c>
      <c r="H945" s="569" t="s">
        <v>890</v>
      </c>
      <c r="I945" s="562" t="s">
        <v>485</v>
      </c>
      <c r="J945" s="558" t="s">
        <v>822</v>
      </c>
      <c r="K945" s="571">
        <v>4</v>
      </c>
      <c r="L945" s="574">
        <v>10</v>
      </c>
      <c r="M945" s="572">
        <v>50754.000000000007</v>
      </c>
      <c r="N945" s="577"/>
      <c r="O945" s="574"/>
      <c r="P945" s="576"/>
    </row>
    <row r="946" spans="1:16" ht="24" x14ac:dyDescent="0.2">
      <c r="A946" s="524" t="s">
        <v>4666</v>
      </c>
      <c r="B946" s="522" t="s">
        <v>817</v>
      </c>
      <c r="C946" s="554" t="s">
        <v>86</v>
      </c>
      <c r="D946" s="555" t="s">
        <v>818</v>
      </c>
      <c r="E946" s="553">
        <v>6500</v>
      </c>
      <c r="F946" s="556" t="s">
        <v>1116</v>
      </c>
      <c r="G946" s="566" t="s">
        <v>1117</v>
      </c>
      <c r="H946" s="569" t="s">
        <v>821</v>
      </c>
      <c r="I946" s="562" t="s">
        <v>485</v>
      </c>
      <c r="J946" s="558" t="s">
        <v>822</v>
      </c>
      <c r="K946" s="571">
        <v>3</v>
      </c>
      <c r="L946" s="574">
        <v>8</v>
      </c>
      <c r="M946" s="572">
        <v>50057.200000000004</v>
      </c>
      <c r="N946" s="577"/>
      <c r="O946" s="574"/>
      <c r="P946" s="576"/>
    </row>
    <row r="947" spans="1:16" ht="24" x14ac:dyDescent="0.2">
      <c r="A947" s="524" t="s">
        <v>4666</v>
      </c>
      <c r="B947" s="522" t="s">
        <v>817</v>
      </c>
      <c r="C947" s="554" t="s">
        <v>86</v>
      </c>
      <c r="D947" s="555" t="s">
        <v>818</v>
      </c>
      <c r="E947" s="553">
        <v>6500</v>
      </c>
      <c r="F947" s="556" t="s">
        <v>1118</v>
      </c>
      <c r="G947" s="566" t="s">
        <v>1119</v>
      </c>
      <c r="H947" s="569" t="s">
        <v>853</v>
      </c>
      <c r="I947" s="562" t="s">
        <v>485</v>
      </c>
      <c r="J947" s="558" t="s">
        <v>822</v>
      </c>
      <c r="K947" s="571">
        <v>1</v>
      </c>
      <c r="L947" s="574">
        <v>1</v>
      </c>
      <c r="M947" s="572">
        <v>1630.0700000000002</v>
      </c>
      <c r="N947" s="577"/>
      <c r="O947" s="574"/>
      <c r="P947" s="576"/>
    </row>
    <row r="948" spans="1:16" ht="24" x14ac:dyDescent="0.2">
      <c r="A948" s="524" t="s">
        <v>4666</v>
      </c>
      <c r="B948" s="522" t="s">
        <v>817</v>
      </c>
      <c r="C948" s="554" t="s">
        <v>86</v>
      </c>
      <c r="D948" s="555" t="s">
        <v>818</v>
      </c>
      <c r="E948" s="553">
        <v>6500</v>
      </c>
      <c r="F948" s="556" t="s">
        <v>1120</v>
      </c>
      <c r="G948" s="566" t="s">
        <v>1121</v>
      </c>
      <c r="H948" s="569" t="s">
        <v>821</v>
      </c>
      <c r="I948" s="562" t="s">
        <v>485</v>
      </c>
      <c r="J948" s="558" t="s">
        <v>822</v>
      </c>
      <c r="K948" s="571">
        <v>2</v>
      </c>
      <c r="L948" s="574">
        <v>6</v>
      </c>
      <c r="M948" s="572">
        <v>38030.400000000001</v>
      </c>
      <c r="N948" s="577"/>
      <c r="O948" s="574"/>
      <c r="P948" s="576"/>
    </row>
    <row r="949" spans="1:16" ht="24" x14ac:dyDescent="0.2">
      <c r="A949" s="524" t="s">
        <v>4666</v>
      </c>
      <c r="B949" s="522" t="s">
        <v>817</v>
      </c>
      <c r="C949" s="554" t="s">
        <v>86</v>
      </c>
      <c r="D949" s="555" t="s">
        <v>841</v>
      </c>
      <c r="E949" s="553">
        <v>2500</v>
      </c>
      <c r="F949" s="556" t="s">
        <v>1122</v>
      </c>
      <c r="G949" s="566" t="s">
        <v>1123</v>
      </c>
      <c r="H949" s="569" t="s">
        <v>844</v>
      </c>
      <c r="I949" s="562" t="s">
        <v>845</v>
      </c>
      <c r="J949" s="558" t="s">
        <v>480</v>
      </c>
      <c r="K949" s="571">
        <v>4</v>
      </c>
      <c r="L949" s="574">
        <v>12</v>
      </c>
      <c r="M949" s="572">
        <v>31960.800000000007</v>
      </c>
      <c r="N949" s="577"/>
      <c r="O949" s="574"/>
      <c r="P949" s="576"/>
    </row>
    <row r="950" spans="1:16" ht="24" x14ac:dyDescent="0.2">
      <c r="A950" s="524" t="s">
        <v>4666</v>
      </c>
      <c r="B950" s="522" t="s">
        <v>817</v>
      </c>
      <c r="C950" s="554" t="s">
        <v>86</v>
      </c>
      <c r="D950" s="555" t="s">
        <v>818</v>
      </c>
      <c r="E950" s="553">
        <v>6500</v>
      </c>
      <c r="F950" s="556" t="s">
        <v>1124</v>
      </c>
      <c r="G950" s="566" t="s">
        <v>1125</v>
      </c>
      <c r="H950" s="569" t="s">
        <v>821</v>
      </c>
      <c r="I950" s="562" t="s">
        <v>485</v>
      </c>
      <c r="J950" s="558" t="s">
        <v>822</v>
      </c>
      <c r="K950" s="571">
        <v>2</v>
      </c>
      <c r="L950" s="574">
        <v>5</v>
      </c>
      <c r="M950" s="572">
        <v>37917</v>
      </c>
      <c r="N950" s="577"/>
      <c r="O950" s="574"/>
      <c r="P950" s="576"/>
    </row>
    <row r="951" spans="1:16" ht="24" x14ac:dyDescent="0.2">
      <c r="A951" s="524" t="s">
        <v>4666</v>
      </c>
      <c r="B951" s="522" t="s">
        <v>817</v>
      </c>
      <c r="C951" s="554" t="s">
        <v>86</v>
      </c>
      <c r="D951" s="555" t="s">
        <v>818</v>
      </c>
      <c r="E951" s="553">
        <v>8500</v>
      </c>
      <c r="F951" s="556" t="s">
        <v>1126</v>
      </c>
      <c r="G951" s="566" t="s">
        <v>1127</v>
      </c>
      <c r="H951" s="569" t="s">
        <v>829</v>
      </c>
      <c r="I951" s="562" t="s">
        <v>485</v>
      </c>
      <c r="J951" s="558" t="s">
        <v>822</v>
      </c>
      <c r="K951" s="571">
        <v>4</v>
      </c>
      <c r="L951" s="574">
        <v>12</v>
      </c>
      <c r="M951" s="572">
        <v>103960.79999999997</v>
      </c>
      <c r="N951" s="577"/>
      <c r="O951" s="574"/>
      <c r="P951" s="576"/>
    </row>
    <row r="952" spans="1:16" ht="24" x14ac:dyDescent="0.2">
      <c r="A952" s="524" t="s">
        <v>4666</v>
      </c>
      <c r="B952" s="522" t="s">
        <v>817</v>
      </c>
      <c r="C952" s="554" t="s">
        <v>86</v>
      </c>
      <c r="D952" s="555" t="s">
        <v>818</v>
      </c>
      <c r="E952" s="553">
        <v>6500</v>
      </c>
      <c r="F952" s="556" t="s">
        <v>1128</v>
      </c>
      <c r="G952" s="566" t="s">
        <v>1129</v>
      </c>
      <c r="H952" s="569" t="s">
        <v>853</v>
      </c>
      <c r="I952" s="562" t="s">
        <v>485</v>
      </c>
      <c r="J952" s="558" t="s">
        <v>822</v>
      </c>
      <c r="K952" s="571">
        <v>2</v>
      </c>
      <c r="L952" s="574">
        <v>6</v>
      </c>
      <c r="M952" s="572">
        <v>38030.400000000001</v>
      </c>
      <c r="N952" s="577"/>
      <c r="O952" s="574"/>
      <c r="P952" s="576"/>
    </row>
    <row r="953" spans="1:16" ht="24" x14ac:dyDescent="0.2">
      <c r="A953" s="524" t="s">
        <v>4666</v>
      </c>
      <c r="B953" s="522" t="s">
        <v>817</v>
      </c>
      <c r="C953" s="554" t="s">
        <v>86</v>
      </c>
      <c r="D953" s="555" t="s">
        <v>818</v>
      </c>
      <c r="E953" s="553">
        <v>7000</v>
      </c>
      <c r="F953" s="556" t="s">
        <v>1130</v>
      </c>
      <c r="G953" s="566" t="s">
        <v>1131</v>
      </c>
      <c r="H953" s="569" t="s">
        <v>1132</v>
      </c>
      <c r="I953" s="562" t="s">
        <v>485</v>
      </c>
      <c r="J953" s="558" t="s">
        <v>822</v>
      </c>
      <c r="K953" s="571">
        <v>4</v>
      </c>
      <c r="L953" s="574">
        <v>12</v>
      </c>
      <c r="M953" s="572">
        <v>85960.799999999988</v>
      </c>
      <c r="N953" s="577"/>
      <c r="O953" s="574"/>
      <c r="P953" s="576"/>
    </row>
    <row r="954" spans="1:16" ht="24" x14ac:dyDescent="0.2">
      <c r="A954" s="524" t="s">
        <v>4666</v>
      </c>
      <c r="B954" s="522" t="s">
        <v>817</v>
      </c>
      <c r="C954" s="554" t="s">
        <v>86</v>
      </c>
      <c r="D954" s="555" t="s">
        <v>818</v>
      </c>
      <c r="E954" s="553">
        <v>5500</v>
      </c>
      <c r="F954" s="556" t="s">
        <v>1133</v>
      </c>
      <c r="G954" s="566" t="s">
        <v>1134</v>
      </c>
      <c r="H954" s="569" t="s">
        <v>829</v>
      </c>
      <c r="I954" s="562" t="s">
        <v>485</v>
      </c>
      <c r="J954" s="558" t="s">
        <v>822</v>
      </c>
      <c r="K954" s="571">
        <v>4</v>
      </c>
      <c r="L954" s="574">
        <v>12</v>
      </c>
      <c r="M954" s="572">
        <v>67988.680000000008</v>
      </c>
      <c r="N954" s="577"/>
      <c r="O954" s="574"/>
      <c r="P954" s="576"/>
    </row>
    <row r="955" spans="1:16" ht="24" x14ac:dyDescent="0.2">
      <c r="A955" s="524" t="s">
        <v>4666</v>
      </c>
      <c r="B955" s="522" t="s">
        <v>817</v>
      </c>
      <c r="C955" s="554" t="s">
        <v>86</v>
      </c>
      <c r="D955" s="555" t="s">
        <v>818</v>
      </c>
      <c r="E955" s="553">
        <v>6500</v>
      </c>
      <c r="F955" s="556" t="s">
        <v>1135</v>
      </c>
      <c r="G955" s="566" t="s">
        <v>1136</v>
      </c>
      <c r="H955" s="569" t="s">
        <v>821</v>
      </c>
      <c r="I955" s="562" t="s">
        <v>485</v>
      </c>
      <c r="J955" s="558" t="s">
        <v>822</v>
      </c>
      <c r="K955" s="571">
        <v>4</v>
      </c>
      <c r="L955" s="574">
        <v>12</v>
      </c>
      <c r="M955" s="572">
        <v>79960.799999999988</v>
      </c>
      <c r="N955" s="577"/>
      <c r="O955" s="574"/>
      <c r="P955" s="576"/>
    </row>
    <row r="956" spans="1:16" ht="24" x14ac:dyDescent="0.2">
      <c r="A956" s="524" t="s">
        <v>4666</v>
      </c>
      <c r="B956" s="522" t="s">
        <v>817</v>
      </c>
      <c r="C956" s="554" t="s">
        <v>86</v>
      </c>
      <c r="D956" s="555" t="s">
        <v>818</v>
      </c>
      <c r="E956" s="553">
        <v>5500</v>
      </c>
      <c r="F956" s="556" t="s">
        <v>1137</v>
      </c>
      <c r="G956" s="566" t="s">
        <v>1138</v>
      </c>
      <c r="H956" s="569" t="s">
        <v>836</v>
      </c>
      <c r="I956" s="562" t="s">
        <v>485</v>
      </c>
      <c r="J956" s="558" t="s">
        <v>822</v>
      </c>
      <c r="K956" s="571">
        <v>2</v>
      </c>
      <c r="L956" s="574">
        <v>6</v>
      </c>
      <c r="M956" s="572">
        <v>32330.400000000001</v>
      </c>
      <c r="N956" s="577"/>
      <c r="O956" s="574"/>
      <c r="P956" s="576"/>
    </row>
    <row r="957" spans="1:16" ht="24" x14ac:dyDescent="0.2">
      <c r="A957" s="524" t="s">
        <v>4666</v>
      </c>
      <c r="B957" s="522" t="s">
        <v>817</v>
      </c>
      <c r="C957" s="554" t="s">
        <v>86</v>
      </c>
      <c r="D957" s="555" t="s">
        <v>818</v>
      </c>
      <c r="E957" s="553">
        <v>6500</v>
      </c>
      <c r="F957" s="556" t="s">
        <v>1139</v>
      </c>
      <c r="G957" s="566" t="s">
        <v>1140</v>
      </c>
      <c r="H957" s="569" t="s">
        <v>853</v>
      </c>
      <c r="I957" s="562" t="s">
        <v>485</v>
      </c>
      <c r="J957" s="558" t="s">
        <v>822</v>
      </c>
      <c r="K957" s="571">
        <v>3</v>
      </c>
      <c r="L957" s="574">
        <v>8</v>
      </c>
      <c r="M957" s="572">
        <v>50057.200000000004</v>
      </c>
      <c r="N957" s="577"/>
      <c r="O957" s="574"/>
      <c r="P957" s="576"/>
    </row>
    <row r="958" spans="1:16" ht="24" x14ac:dyDescent="0.2">
      <c r="A958" s="524" t="s">
        <v>4666</v>
      </c>
      <c r="B958" s="522" t="s">
        <v>817</v>
      </c>
      <c r="C958" s="554" t="s">
        <v>86</v>
      </c>
      <c r="D958" s="555" t="s">
        <v>818</v>
      </c>
      <c r="E958" s="553">
        <v>7500</v>
      </c>
      <c r="F958" s="556" t="s">
        <v>1141</v>
      </c>
      <c r="G958" s="566" t="s">
        <v>1142</v>
      </c>
      <c r="H958" s="569" t="s">
        <v>829</v>
      </c>
      <c r="I958" s="562" t="s">
        <v>485</v>
      </c>
      <c r="J958" s="558" t="s">
        <v>822</v>
      </c>
      <c r="K958" s="571">
        <v>3</v>
      </c>
      <c r="L958" s="574">
        <v>7</v>
      </c>
      <c r="M958" s="572">
        <v>57443.8</v>
      </c>
      <c r="N958" s="577"/>
      <c r="O958" s="574"/>
      <c r="P958" s="576"/>
    </row>
    <row r="959" spans="1:16" ht="24" x14ac:dyDescent="0.2">
      <c r="A959" s="524" t="s">
        <v>4666</v>
      </c>
      <c r="B959" s="522" t="s">
        <v>817</v>
      </c>
      <c r="C959" s="554" t="s">
        <v>86</v>
      </c>
      <c r="D959" s="555" t="s">
        <v>818</v>
      </c>
      <c r="E959" s="553">
        <v>4800</v>
      </c>
      <c r="F959" s="556" t="s">
        <v>1143</v>
      </c>
      <c r="G959" s="566" t="s">
        <v>1144</v>
      </c>
      <c r="H959" s="569" t="s">
        <v>866</v>
      </c>
      <c r="I959" s="562" t="s">
        <v>489</v>
      </c>
      <c r="J959" s="558" t="s">
        <v>822</v>
      </c>
      <c r="K959" s="571">
        <v>4</v>
      </c>
      <c r="L959" s="574">
        <v>12</v>
      </c>
      <c r="M959" s="572">
        <v>59560.80000000001</v>
      </c>
      <c r="N959" s="577"/>
      <c r="O959" s="574"/>
      <c r="P959" s="576"/>
    </row>
    <row r="960" spans="1:16" ht="24" x14ac:dyDescent="0.2">
      <c r="A960" s="524" t="s">
        <v>4666</v>
      </c>
      <c r="B960" s="522" t="s">
        <v>817</v>
      </c>
      <c r="C960" s="554" t="s">
        <v>86</v>
      </c>
      <c r="D960" s="555" t="s">
        <v>841</v>
      </c>
      <c r="E960" s="553">
        <v>4000</v>
      </c>
      <c r="F960" s="556" t="s">
        <v>1145</v>
      </c>
      <c r="G960" s="566" t="s">
        <v>1146</v>
      </c>
      <c r="H960" s="569" t="s">
        <v>836</v>
      </c>
      <c r="I960" s="562" t="s">
        <v>485</v>
      </c>
      <c r="J960" s="558" t="s">
        <v>480</v>
      </c>
      <c r="K960" s="571">
        <v>4</v>
      </c>
      <c r="L960" s="574">
        <v>12</v>
      </c>
      <c r="M960" s="572">
        <v>49960.80000000001</v>
      </c>
      <c r="N960" s="577"/>
      <c r="O960" s="574"/>
      <c r="P960" s="576"/>
    </row>
    <row r="961" spans="1:16" ht="24" x14ac:dyDescent="0.2">
      <c r="A961" s="524" t="s">
        <v>4666</v>
      </c>
      <c r="B961" s="522" t="s">
        <v>817</v>
      </c>
      <c r="C961" s="554" t="s">
        <v>86</v>
      </c>
      <c r="D961" s="555" t="s">
        <v>902</v>
      </c>
      <c r="E961" s="553">
        <v>2500</v>
      </c>
      <c r="F961" s="556" t="s">
        <v>1147</v>
      </c>
      <c r="G961" s="566" t="s">
        <v>1148</v>
      </c>
      <c r="H961" s="569" t="s">
        <v>905</v>
      </c>
      <c r="I961" s="562" t="s">
        <v>845</v>
      </c>
      <c r="J961" s="558" t="s">
        <v>906</v>
      </c>
      <c r="K961" s="571">
        <v>4</v>
      </c>
      <c r="L961" s="574">
        <v>12</v>
      </c>
      <c r="M961" s="572">
        <v>32377.470000000008</v>
      </c>
      <c r="N961" s="577"/>
      <c r="O961" s="574"/>
      <c r="P961" s="576"/>
    </row>
    <row r="962" spans="1:16" ht="24" x14ac:dyDescent="0.2">
      <c r="A962" s="524" t="s">
        <v>4666</v>
      </c>
      <c r="B962" s="522" t="s">
        <v>817</v>
      </c>
      <c r="C962" s="554" t="s">
        <v>86</v>
      </c>
      <c r="D962" s="555" t="s">
        <v>818</v>
      </c>
      <c r="E962" s="553">
        <v>8500</v>
      </c>
      <c r="F962" s="556" t="s">
        <v>1149</v>
      </c>
      <c r="G962" s="566" t="s">
        <v>1150</v>
      </c>
      <c r="H962" s="569" t="s">
        <v>821</v>
      </c>
      <c r="I962" s="562" t="s">
        <v>485</v>
      </c>
      <c r="J962" s="558" t="s">
        <v>822</v>
      </c>
      <c r="K962" s="571">
        <v>4</v>
      </c>
      <c r="L962" s="574">
        <v>12</v>
      </c>
      <c r="M962" s="572">
        <v>103960.79999999997</v>
      </c>
      <c r="N962" s="577"/>
      <c r="O962" s="574"/>
      <c r="P962" s="576"/>
    </row>
    <row r="963" spans="1:16" ht="24" x14ac:dyDescent="0.2">
      <c r="A963" s="524" t="s">
        <v>4666</v>
      </c>
      <c r="B963" s="522" t="s">
        <v>817</v>
      </c>
      <c r="C963" s="554" t="s">
        <v>86</v>
      </c>
      <c r="D963" s="555" t="s">
        <v>818</v>
      </c>
      <c r="E963" s="553">
        <v>6500</v>
      </c>
      <c r="F963" s="556" t="s">
        <v>1151</v>
      </c>
      <c r="G963" s="566" t="s">
        <v>1152</v>
      </c>
      <c r="H963" s="569" t="s">
        <v>853</v>
      </c>
      <c r="I963" s="562" t="s">
        <v>485</v>
      </c>
      <c r="J963" s="558" t="s">
        <v>822</v>
      </c>
      <c r="K963" s="571">
        <v>3</v>
      </c>
      <c r="L963" s="574">
        <v>8</v>
      </c>
      <c r="M963" s="572">
        <v>50057.200000000004</v>
      </c>
      <c r="N963" s="577"/>
      <c r="O963" s="574"/>
      <c r="P963" s="576"/>
    </row>
    <row r="964" spans="1:16" ht="24" x14ac:dyDescent="0.2">
      <c r="A964" s="524" t="s">
        <v>4666</v>
      </c>
      <c r="B964" s="522" t="s">
        <v>817</v>
      </c>
      <c r="C964" s="554" t="s">
        <v>86</v>
      </c>
      <c r="D964" s="555" t="s">
        <v>818</v>
      </c>
      <c r="E964" s="553">
        <v>6000</v>
      </c>
      <c r="F964" s="556" t="s">
        <v>1153</v>
      </c>
      <c r="G964" s="566" t="s">
        <v>1154</v>
      </c>
      <c r="H964" s="569" t="s">
        <v>1155</v>
      </c>
      <c r="I964" s="562" t="s">
        <v>485</v>
      </c>
      <c r="J964" s="558" t="s">
        <v>822</v>
      </c>
      <c r="K964" s="571">
        <v>0</v>
      </c>
      <c r="L964" s="574">
        <v>1</v>
      </c>
      <c r="M964" s="572">
        <v>4096.7299999999996</v>
      </c>
      <c r="N964" s="577"/>
      <c r="O964" s="574"/>
      <c r="P964" s="576"/>
    </row>
    <row r="965" spans="1:16" ht="24" x14ac:dyDescent="0.2">
      <c r="A965" s="524" t="s">
        <v>4666</v>
      </c>
      <c r="B965" s="522" t="s">
        <v>817</v>
      </c>
      <c r="C965" s="554" t="s">
        <v>86</v>
      </c>
      <c r="D965" s="555" t="s">
        <v>818</v>
      </c>
      <c r="E965" s="553">
        <v>10000</v>
      </c>
      <c r="F965" s="556" t="s">
        <v>1156</v>
      </c>
      <c r="G965" s="566" t="s">
        <v>1157</v>
      </c>
      <c r="H965" s="569" t="s">
        <v>853</v>
      </c>
      <c r="I965" s="562" t="s">
        <v>485</v>
      </c>
      <c r="J965" s="558" t="s">
        <v>822</v>
      </c>
      <c r="K965" s="571">
        <v>4</v>
      </c>
      <c r="L965" s="574">
        <v>12</v>
      </c>
      <c r="M965" s="572">
        <v>121960.79999999997</v>
      </c>
      <c r="N965" s="577"/>
      <c r="O965" s="574"/>
      <c r="P965" s="576"/>
    </row>
    <row r="966" spans="1:16" ht="24" x14ac:dyDescent="0.2">
      <c r="A966" s="524" t="s">
        <v>4666</v>
      </c>
      <c r="B966" s="522" t="s">
        <v>817</v>
      </c>
      <c r="C966" s="554" t="s">
        <v>86</v>
      </c>
      <c r="D966" s="555" t="s">
        <v>818</v>
      </c>
      <c r="E966" s="553">
        <v>5500</v>
      </c>
      <c r="F966" s="556" t="s">
        <v>1158</v>
      </c>
      <c r="G966" s="566" t="s">
        <v>1159</v>
      </c>
      <c r="H966" s="569" t="s">
        <v>821</v>
      </c>
      <c r="I966" s="562" t="s">
        <v>485</v>
      </c>
      <c r="J966" s="558" t="s">
        <v>822</v>
      </c>
      <c r="K966" s="571">
        <v>4</v>
      </c>
      <c r="L966" s="574">
        <v>12</v>
      </c>
      <c r="M966" s="572">
        <v>67960.800000000003</v>
      </c>
      <c r="N966" s="577"/>
      <c r="O966" s="574"/>
      <c r="P966" s="576"/>
    </row>
    <row r="967" spans="1:16" ht="24" x14ac:dyDescent="0.2">
      <c r="A967" s="524" t="s">
        <v>4666</v>
      </c>
      <c r="B967" s="522" t="s">
        <v>817</v>
      </c>
      <c r="C967" s="554" t="s">
        <v>86</v>
      </c>
      <c r="D967" s="555" t="s">
        <v>818</v>
      </c>
      <c r="E967" s="553">
        <v>6500</v>
      </c>
      <c r="F967" s="556" t="s">
        <v>1160</v>
      </c>
      <c r="G967" s="566" t="s">
        <v>1161</v>
      </c>
      <c r="H967" s="569" t="s">
        <v>866</v>
      </c>
      <c r="I967" s="562" t="s">
        <v>485</v>
      </c>
      <c r="J967" s="558" t="s">
        <v>822</v>
      </c>
      <c r="K967" s="571">
        <v>1</v>
      </c>
      <c r="L967" s="574">
        <v>2</v>
      </c>
      <c r="M967" s="572">
        <v>11926.8</v>
      </c>
      <c r="N967" s="577"/>
      <c r="O967" s="574"/>
      <c r="P967" s="576"/>
    </row>
    <row r="968" spans="1:16" ht="24" x14ac:dyDescent="0.2">
      <c r="A968" s="524" t="s">
        <v>4666</v>
      </c>
      <c r="B968" s="522" t="s">
        <v>817</v>
      </c>
      <c r="C968" s="554" t="s">
        <v>86</v>
      </c>
      <c r="D968" s="555" t="s">
        <v>818</v>
      </c>
      <c r="E968" s="553">
        <v>6500</v>
      </c>
      <c r="F968" s="556" t="s">
        <v>1162</v>
      </c>
      <c r="G968" s="566" t="s">
        <v>1163</v>
      </c>
      <c r="H968" s="569" t="s">
        <v>821</v>
      </c>
      <c r="I968" s="562" t="s">
        <v>485</v>
      </c>
      <c r="J968" s="558" t="s">
        <v>822</v>
      </c>
      <c r="K968" s="571">
        <v>3</v>
      </c>
      <c r="L968" s="574">
        <v>9</v>
      </c>
      <c r="M968" s="572">
        <v>57488.720000000008</v>
      </c>
      <c r="N968" s="577"/>
      <c r="O968" s="574"/>
      <c r="P968" s="576"/>
    </row>
    <row r="969" spans="1:16" ht="24" x14ac:dyDescent="0.2">
      <c r="A969" s="524" t="s">
        <v>4666</v>
      </c>
      <c r="B969" s="522" t="s">
        <v>817</v>
      </c>
      <c r="C969" s="554" t="s">
        <v>86</v>
      </c>
      <c r="D969" s="555" t="s">
        <v>902</v>
      </c>
      <c r="E969" s="553">
        <v>2500</v>
      </c>
      <c r="F969" s="556" t="s">
        <v>1164</v>
      </c>
      <c r="G969" s="566" t="s">
        <v>1165</v>
      </c>
      <c r="H969" s="569" t="s">
        <v>905</v>
      </c>
      <c r="I969" s="562" t="s">
        <v>845</v>
      </c>
      <c r="J969" s="558" t="s">
        <v>906</v>
      </c>
      <c r="K969" s="571">
        <v>4</v>
      </c>
      <c r="L969" s="574">
        <v>12</v>
      </c>
      <c r="M969" s="572">
        <v>31960.800000000007</v>
      </c>
      <c r="N969" s="577"/>
      <c r="O969" s="574"/>
      <c r="P969" s="576"/>
    </row>
    <row r="970" spans="1:16" ht="24" x14ac:dyDescent="0.2">
      <c r="A970" s="524" t="s">
        <v>4666</v>
      </c>
      <c r="B970" s="522" t="s">
        <v>817</v>
      </c>
      <c r="C970" s="554" t="s">
        <v>86</v>
      </c>
      <c r="D970" s="555" t="s">
        <v>841</v>
      </c>
      <c r="E970" s="553">
        <v>2500</v>
      </c>
      <c r="F970" s="556" t="s">
        <v>1166</v>
      </c>
      <c r="G970" s="566" t="s">
        <v>1167</v>
      </c>
      <c r="H970" s="569" t="s">
        <v>836</v>
      </c>
      <c r="I970" s="562" t="s">
        <v>871</v>
      </c>
      <c r="J970" s="558" t="s">
        <v>480</v>
      </c>
      <c r="K970" s="571">
        <v>4</v>
      </c>
      <c r="L970" s="574">
        <v>12</v>
      </c>
      <c r="M970" s="572">
        <v>32123.990000000005</v>
      </c>
      <c r="N970" s="577"/>
      <c r="O970" s="574"/>
      <c r="P970" s="576"/>
    </row>
    <row r="971" spans="1:16" ht="24" x14ac:dyDescent="0.2">
      <c r="A971" s="524" t="s">
        <v>4666</v>
      </c>
      <c r="B971" s="522" t="s">
        <v>817</v>
      </c>
      <c r="C971" s="554" t="s">
        <v>86</v>
      </c>
      <c r="D971" s="555" t="s">
        <v>818</v>
      </c>
      <c r="E971" s="553">
        <v>6000</v>
      </c>
      <c r="F971" s="556" t="s">
        <v>1168</v>
      </c>
      <c r="G971" s="566" t="s">
        <v>1169</v>
      </c>
      <c r="H971" s="569" t="s">
        <v>821</v>
      </c>
      <c r="I971" s="562" t="s">
        <v>485</v>
      </c>
      <c r="J971" s="558" t="s">
        <v>822</v>
      </c>
      <c r="K971" s="571">
        <v>1</v>
      </c>
      <c r="L971" s="574">
        <v>1</v>
      </c>
      <c r="M971" s="572">
        <v>4446.7299999999996</v>
      </c>
      <c r="N971" s="577"/>
      <c r="O971" s="574"/>
      <c r="P971" s="576"/>
    </row>
    <row r="972" spans="1:16" ht="24" x14ac:dyDescent="0.2">
      <c r="A972" s="524" t="s">
        <v>4666</v>
      </c>
      <c r="B972" s="522" t="s">
        <v>817</v>
      </c>
      <c r="C972" s="554" t="s">
        <v>86</v>
      </c>
      <c r="D972" s="555" t="s">
        <v>818</v>
      </c>
      <c r="E972" s="553">
        <v>8500</v>
      </c>
      <c r="F972" s="556" t="s">
        <v>1170</v>
      </c>
      <c r="G972" s="566" t="s">
        <v>1171</v>
      </c>
      <c r="H972" s="569" t="s">
        <v>950</v>
      </c>
      <c r="I972" s="562" t="s">
        <v>485</v>
      </c>
      <c r="J972" s="558" t="s">
        <v>822</v>
      </c>
      <c r="K972" s="571">
        <v>4</v>
      </c>
      <c r="L972" s="574">
        <v>12</v>
      </c>
      <c r="M972" s="572">
        <v>103960.79999999997</v>
      </c>
      <c r="N972" s="577"/>
      <c r="O972" s="574"/>
      <c r="P972" s="576"/>
    </row>
    <row r="973" spans="1:16" ht="24" x14ac:dyDescent="0.2">
      <c r="A973" s="524" t="s">
        <v>4666</v>
      </c>
      <c r="B973" s="522" t="s">
        <v>817</v>
      </c>
      <c r="C973" s="554" t="s">
        <v>86</v>
      </c>
      <c r="D973" s="555" t="s">
        <v>818</v>
      </c>
      <c r="E973" s="553">
        <v>6500</v>
      </c>
      <c r="F973" s="556" t="s">
        <v>1172</v>
      </c>
      <c r="G973" s="566" t="s">
        <v>1173</v>
      </c>
      <c r="H973" s="569" t="s">
        <v>821</v>
      </c>
      <c r="I973" s="562" t="s">
        <v>485</v>
      </c>
      <c r="J973" s="558" t="s">
        <v>822</v>
      </c>
      <c r="K973" s="571">
        <v>4</v>
      </c>
      <c r="L973" s="574">
        <v>12</v>
      </c>
      <c r="M973" s="572">
        <v>79960.799999999988</v>
      </c>
      <c r="N973" s="577"/>
      <c r="O973" s="574"/>
      <c r="P973" s="576"/>
    </row>
    <row r="974" spans="1:16" ht="24" x14ac:dyDescent="0.2">
      <c r="A974" s="524" t="s">
        <v>4666</v>
      </c>
      <c r="B974" s="522" t="s">
        <v>817</v>
      </c>
      <c r="C974" s="554" t="s">
        <v>86</v>
      </c>
      <c r="D974" s="555" t="s">
        <v>818</v>
      </c>
      <c r="E974" s="553">
        <v>8500</v>
      </c>
      <c r="F974" s="556" t="s">
        <v>1174</v>
      </c>
      <c r="G974" s="566" t="s">
        <v>1175</v>
      </c>
      <c r="H974" s="569" t="s">
        <v>853</v>
      </c>
      <c r="I974" s="562" t="s">
        <v>485</v>
      </c>
      <c r="J974" s="558" t="s">
        <v>822</v>
      </c>
      <c r="K974" s="571">
        <v>4</v>
      </c>
      <c r="L974" s="574">
        <v>12</v>
      </c>
      <c r="M974" s="572">
        <v>103960.79999999997</v>
      </c>
      <c r="N974" s="577"/>
      <c r="O974" s="574"/>
      <c r="P974" s="576"/>
    </row>
    <row r="975" spans="1:16" ht="24" x14ac:dyDescent="0.2">
      <c r="A975" s="524" t="s">
        <v>4666</v>
      </c>
      <c r="B975" s="522" t="s">
        <v>817</v>
      </c>
      <c r="C975" s="554" t="s">
        <v>86</v>
      </c>
      <c r="D975" s="555" t="s">
        <v>818</v>
      </c>
      <c r="E975" s="553">
        <v>6500</v>
      </c>
      <c r="F975" s="556" t="s">
        <v>1176</v>
      </c>
      <c r="G975" s="566" t="s">
        <v>1177</v>
      </c>
      <c r="H975" s="569" t="s">
        <v>853</v>
      </c>
      <c r="I975" s="562" t="s">
        <v>485</v>
      </c>
      <c r="J975" s="558" t="s">
        <v>822</v>
      </c>
      <c r="K975" s="571">
        <v>4</v>
      </c>
      <c r="L975" s="574">
        <v>12</v>
      </c>
      <c r="M975" s="572">
        <v>80258.719999999987</v>
      </c>
      <c r="N975" s="577"/>
      <c r="O975" s="574"/>
      <c r="P975" s="576"/>
    </row>
    <row r="976" spans="1:16" ht="24" x14ac:dyDescent="0.2">
      <c r="A976" s="524" t="s">
        <v>4666</v>
      </c>
      <c r="B976" s="522" t="s">
        <v>817</v>
      </c>
      <c r="C976" s="554" t="s">
        <v>86</v>
      </c>
      <c r="D976" s="555" t="s">
        <v>818</v>
      </c>
      <c r="E976" s="553">
        <v>6500</v>
      </c>
      <c r="F976" s="556" t="s">
        <v>1178</v>
      </c>
      <c r="G976" s="566" t="s">
        <v>1179</v>
      </c>
      <c r="H976" s="569" t="s">
        <v>821</v>
      </c>
      <c r="I976" s="562" t="s">
        <v>485</v>
      </c>
      <c r="J976" s="558" t="s">
        <v>822</v>
      </c>
      <c r="K976" s="571">
        <v>3</v>
      </c>
      <c r="L976" s="574">
        <v>8</v>
      </c>
      <c r="M976" s="572">
        <v>50057.200000000004</v>
      </c>
      <c r="N976" s="577"/>
      <c r="O976" s="574"/>
      <c r="P976" s="576"/>
    </row>
    <row r="977" spans="1:16" ht="24" x14ac:dyDescent="0.2">
      <c r="A977" s="524" t="s">
        <v>4666</v>
      </c>
      <c r="B977" s="522" t="s">
        <v>817</v>
      </c>
      <c r="C977" s="554" t="s">
        <v>86</v>
      </c>
      <c r="D977" s="555" t="s">
        <v>818</v>
      </c>
      <c r="E977" s="553">
        <v>5500</v>
      </c>
      <c r="F977" s="556" t="s">
        <v>1180</v>
      </c>
      <c r="G977" s="566" t="s">
        <v>1181</v>
      </c>
      <c r="H977" s="569" t="s">
        <v>829</v>
      </c>
      <c r="I977" s="562" t="s">
        <v>485</v>
      </c>
      <c r="J977" s="558" t="s">
        <v>822</v>
      </c>
      <c r="K977" s="571">
        <v>4</v>
      </c>
      <c r="L977" s="574">
        <v>12</v>
      </c>
      <c r="M977" s="572">
        <v>67960.800000000003</v>
      </c>
      <c r="N977" s="577"/>
      <c r="O977" s="574"/>
      <c r="P977" s="576"/>
    </row>
    <row r="978" spans="1:16" ht="24" x14ac:dyDescent="0.2">
      <c r="A978" s="524" t="s">
        <v>4666</v>
      </c>
      <c r="B978" s="522" t="s">
        <v>817</v>
      </c>
      <c r="C978" s="554" t="s">
        <v>86</v>
      </c>
      <c r="D978" s="555" t="s">
        <v>818</v>
      </c>
      <c r="E978" s="553">
        <v>5500</v>
      </c>
      <c r="F978" s="556" t="s">
        <v>1182</v>
      </c>
      <c r="G978" s="566" t="s">
        <v>1183</v>
      </c>
      <c r="H978" s="569" t="s">
        <v>821</v>
      </c>
      <c r="I978" s="562" t="s">
        <v>485</v>
      </c>
      <c r="J978" s="558" t="s">
        <v>822</v>
      </c>
      <c r="K978" s="571">
        <v>1</v>
      </c>
      <c r="L978" s="574">
        <v>4</v>
      </c>
      <c r="M978" s="572">
        <v>19321.66</v>
      </c>
      <c r="N978" s="577"/>
      <c r="O978" s="574"/>
      <c r="P978" s="576"/>
    </row>
    <row r="979" spans="1:16" ht="24" x14ac:dyDescent="0.2">
      <c r="A979" s="524" t="s">
        <v>4666</v>
      </c>
      <c r="B979" s="522" t="s">
        <v>817</v>
      </c>
      <c r="C979" s="554" t="s">
        <v>86</v>
      </c>
      <c r="D979" s="555" t="s">
        <v>818</v>
      </c>
      <c r="E979" s="553">
        <v>8500</v>
      </c>
      <c r="F979" s="556" t="s">
        <v>1184</v>
      </c>
      <c r="G979" s="566" t="s">
        <v>1185</v>
      </c>
      <c r="H979" s="569" t="s">
        <v>853</v>
      </c>
      <c r="I979" s="562" t="s">
        <v>485</v>
      </c>
      <c r="J979" s="558" t="s">
        <v>822</v>
      </c>
      <c r="K979" s="571">
        <v>4</v>
      </c>
      <c r="L979" s="574">
        <v>12</v>
      </c>
      <c r="M979" s="572">
        <v>104244.12999999998</v>
      </c>
      <c r="N979" s="577"/>
      <c r="O979" s="574"/>
      <c r="P979" s="576"/>
    </row>
    <row r="980" spans="1:16" ht="24" x14ac:dyDescent="0.2">
      <c r="A980" s="524" t="s">
        <v>4666</v>
      </c>
      <c r="B980" s="522" t="s">
        <v>817</v>
      </c>
      <c r="C980" s="554" t="s">
        <v>86</v>
      </c>
      <c r="D980" s="555" t="s">
        <v>818</v>
      </c>
      <c r="E980" s="553">
        <v>6500</v>
      </c>
      <c r="F980" s="556" t="s">
        <v>1186</v>
      </c>
      <c r="G980" s="566" t="s">
        <v>1187</v>
      </c>
      <c r="H980" s="569" t="s">
        <v>853</v>
      </c>
      <c r="I980" s="562" t="s">
        <v>485</v>
      </c>
      <c r="J980" s="558" t="s">
        <v>822</v>
      </c>
      <c r="K980" s="571">
        <v>3</v>
      </c>
      <c r="L980" s="574">
        <v>8</v>
      </c>
      <c r="M980" s="572">
        <v>50057.200000000004</v>
      </c>
      <c r="N980" s="577"/>
      <c r="O980" s="574"/>
      <c r="P980" s="576"/>
    </row>
    <row r="981" spans="1:16" ht="24" x14ac:dyDescent="0.2">
      <c r="A981" s="524" t="s">
        <v>4666</v>
      </c>
      <c r="B981" s="522" t="s">
        <v>817</v>
      </c>
      <c r="C981" s="554" t="s">
        <v>86</v>
      </c>
      <c r="D981" s="555" t="s">
        <v>818</v>
      </c>
      <c r="E981" s="553">
        <v>5500</v>
      </c>
      <c r="F981" s="556" t="s">
        <v>1188</v>
      </c>
      <c r="G981" s="566" t="s">
        <v>1189</v>
      </c>
      <c r="H981" s="569" t="s">
        <v>866</v>
      </c>
      <c r="I981" s="562" t="s">
        <v>485</v>
      </c>
      <c r="J981" s="558" t="s">
        <v>822</v>
      </c>
      <c r="K981" s="571">
        <v>4</v>
      </c>
      <c r="L981" s="574">
        <v>12</v>
      </c>
      <c r="M981" s="572">
        <v>67960.800000000003</v>
      </c>
      <c r="N981" s="577"/>
      <c r="O981" s="574"/>
      <c r="P981" s="576"/>
    </row>
    <row r="982" spans="1:16" ht="24" x14ac:dyDescent="0.2">
      <c r="A982" s="524" t="s">
        <v>4666</v>
      </c>
      <c r="B982" s="522" t="s">
        <v>817</v>
      </c>
      <c r="C982" s="554" t="s">
        <v>86</v>
      </c>
      <c r="D982" s="555" t="s">
        <v>841</v>
      </c>
      <c r="E982" s="553">
        <v>4000</v>
      </c>
      <c r="F982" s="556" t="s">
        <v>1190</v>
      </c>
      <c r="G982" s="566" t="s">
        <v>1191</v>
      </c>
      <c r="H982" s="569" t="s">
        <v>844</v>
      </c>
      <c r="I982" s="562" t="s">
        <v>485</v>
      </c>
      <c r="J982" s="558" t="s">
        <v>480</v>
      </c>
      <c r="K982" s="571">
        <v>4</v>
      </c>
      <c r="L982" s="574">
        <v>12</v>
      </c>
      <c r="M982" s="572">
        <v>49960.80000000001</v>
      </c>
      <c r="N982" s="577"/>
      <c r="O982" s="574"/>
      <c r="P982" s="576"/>
    </row>
    <row r="983" spans="1:16" ht="24" x14ac:dyDescent="0.2">
      <c r="A983" s="524" t="s">
        <v>4666</v>
      </c>
      <c r="B983" s="522" t="s">
        <v>817</v>
      </c>
      <c r="C983" s="554" t="s">
        <v>86</v>
      </c>
      <c r="D983" s="555" t="s">
        <v>841</v>
      </c>
      <c r="E983" s="553">
        <v>10500</v>
      </c>
      <c r="F983" s="556" t="s">
        <v>1192</v>
      </c>
      <c r="G983" s="566" t="s">
        <v>1193</v>
      </c>
      <c r="H983" s="569" t="s">
        <v>844</v>
      </c>
      <c r="I983" s="562" t="s">
        <v>485</v>
      </c>
      <c r="J983" s="558" t="s">
        <v>480</v>
      </c>
      <c r="K983" s="571">
        <v>1</v>
      </c>
      <c r="L983" s="574">
        <v>4</v>
      </c>
      <c r="M983" s="572">
        <v>36474.43</v>
      </c>
      <c r="N983" s="577"/>
      <c r="O983" s="574"/>
      <c r="P983" s="576"/>
    </row>
    <row r="984" spans="1:16" ht="24" x14ac:dyDescent="0.2">
      <c r="A984" s="524" t="s">
        <v>4666</v>
      </c>
      <c r="B984" s="522" t="s">
        <v>817</v>
      </c>
      <c r="C984" s="554" t="s">
        <v>86</v>
      </c>
      <c r="D984" s="555" t="s">
        <v>818</v>
      </c>
      <c r="E984" s="553">
        <v>6500</v>
      </c>
      <c r="F984" s="556" t="s">
        <v>1194</v>
      </c>
      <c r="G984" s="566" t="s">
        <v>1195</v>
      </c>
      <c r="H984" s="569" t="s">
        <v>829</v>
      </c>
      <c r="I984" s="562" t="s">
        <v>485</v>
      </c>
      <c r="J984" s="558" t="s">
        <v>822</v>
      </c>
      <c r="K984" s="571">
        <v>4</v>
      </c>
      <c r="L984" s="574">
        <v>12</v>
      </c>
      <c r="M984" s="572">
        <v>79960.799999999988</v>
      </c>
      <c r="N984" s="577"/>
      <c r="O984" s="574"/>
      <c r="P984" s="576"/>
    </row>
    <row r="985" spans="1:16" ht="24" x14ac:dyDescent="0.2">
      <c r="A985" s="524" t="s">
        <v>4666</v>
      </c>
      <c r="B985" s="522" t="s">
        <v>817</v>
      </c>
      <c r="C985" s="554" t="s">
        <v>86</v>
      </c>
      <c r="D985" s="555" t="s">
        <v>818</v>
      </c>
      <c r="E985" s="553">
        <v>3500</v>
      </c>
      <c r="F985" s="556" t="s">
        <v>1196</v>
      </c>
      <c r="G985" s="566" t="s">
        <v>1197</v>
      </c>
      <c r="H985" s="569" t="s">
        <v>890</v>
      </c>
      <c r="I985" s="562" t="s">
        <v>485</v>
      </c>
      <c r="J985" s="558" t="s">
        <v>822</v>
      </c>
      <c r="K985" s="571">
        <v>4</v>
      </c>
      <c r="L985" s="574">
        <v>12</v>
      </c>
      <c r="M985" s="572">
        <v>43960.80000000001</v>
      </c>
      <c r="N985" s="577"/>
      <c r="O985" s="574"/>
      <c r="P985" s="576"/>
    </row>
    <row r="986" spans="1:16" ht="24" x14ac:dyDescent="0.2">
      <c r="A986" s="524" t="s">
        <v>4666</v>
      </c>
      <c r="B986" s="522" t="s">
        <v>817</v>
      </c>
      <c r="C986" s="554" t="s">
        <v>86</v>
      </c>
      <c r="D986" s="555" t="s">
        <v>818</v>
      </c>
      <c r="E986" s="553">
        <v>5500</v>
      </c>
      <c r="F986" s="556" t="s">
        <v>1198</v>
      </c>
      <c r="G986" s="566" t="s">
        <v>1199</v>
      </c>
      <c r="H986" s="569" t="s">
        <v>821</v>
      </c>
      <c r="I986" s="562" t="s">
        <v>485</v>
      </c>
      <c r="J986" s="558" t="s">
        <v>822</v>
      </c>
      <c r="K986" s="571">
        <v>4</v>
      </c>
      <c r="L986" s="574">
        <v>12</v>
      </c>
      <c r="M986" s="572">
        <v>67960.800000000003</v>
      </c>
      <c r="N986" s="577"/>
      <c r="O986" s="574"/>
      <c r="P986" s="576"/>
    </row>
    <row r="987" spans="1:16" ht="24" x14ac:dyDescent="0.2">
      <c r="A987" s="524" t="s">
        <v>4666</v>
      </c>
      <c r="B987" s="522" t="s">
        <v>817</v>
      </c>
      <c r="C987" s="554" t="s">
        <v>86</v>
      </c>
      <c r="D987" s="555" t="s">
        <v>818</v>
      </c>
      <c r="E987" s="553">
        <v>6500</v>
      </c>
      <c r="F987" s="556" t="s">
        <v>1200</v>
      </c>
      <c r="G987" s="566" t="s">
        <v>1201</v>
      </c>
      <c r="H987" s="569" t="s">
        <v>829</v>
      </c>
      <c r="I987" s="562" t="s">
        <v>485</v>
      </c>
      <c r="J987" s="558" t="s">
        <v>822</v>
      </c>
      <c r="K987" s="571">
        <v>4</v>
      </c>
      <c r="L987" s="574">
        <v>12</v>
      </c>
      <c r="M987" s="572">
        <v>79960.799999999988</v>
      </c>
      <c r="N987" s="577"/>
      <c r="O987" s="574"/>
      <c r="P987" s="576"/>
    </row>
    <row r="988" spans="1:16" ht="24" x14ac:dyDescent="0.2">
      <c r="A988" s="524" t="s">
        <v>4666</v>
      </c>
      <c r="B988" s="522" t="s">
        <v>817</v>
      </c>
      <c r="C988" s="554" t="s">
        <v>86</v>
      </c>
      <c r="D988" s="555" t="s">
        <v>818</v>
      </c>
      <c r="E988" s="553">
        <v>7500</v>
      </c>
      <c r="F988" s="556" t="s">
        <v>1202</v>
      </c>
      <c r="G988" s="566" t="s">
        <v>1203</v>
      </c>
      <c r="H988" s="569" t="s">
        <v>829</v>
      </c>
      <c r="I988" s="562" t="s">
        <v>485</v>
      </c>
      <c r="J988" s="558" t="s">
        <v>822</v>
      </c>
      <c r="K988" s="571">
        <v>3</v>
      </c>
      <c r="L988" s="574">
        <v>8</v>
      </c>
      <c r="M988" s="572">
        <v>57557.200000000004</v>
      </c>
      <c r="N988" s="577"/>
      <c r="O988" s="574"/>
      <c r="P988" s="576"/>
    </row>
    <row r="989" spans="1:16" ht="24" x14ac:dyDescent="0.2">
      <c r="A989" s="524" t="s">
        <v>4666</v>
      </c>
      <c r="B989" s="522" t="s">
        <v>817</v>
      </c>
      <c r="C989" s="554" t="s">
        <v>86</v>
      </c>
      <c r="D989" s="555" t="s">
        <v>818</v>
      </c>
      <c r="E989" s="553">
        <v>10000</v>
      </c>
      <c r="F989" s="556" t="s">
        <v>1204</v>
      </c>
      <c r="G989" s="566" t="s">
        <v>1205</v>
      </c>
      <c r="H989" s="569" t="s">
        <v>909</v>
      </c>
      <c r="I989" s="562" t="s">
        <v>485</v>
      </c>
      <c r="J989" s="558" t="s">
        <v>822</v>
      </c>
      <c r="K989" s="571">
        <v>4</v>
      </c>
      <c r="L989" s="574">
        <v>12</v>
      </c>
      <c r="M989" s="572">
        <v>122960.79999999997</v>
      </c>
      <c r="N989" s="577"/>
      <c r="O989" s="574"/>
      <c r="P989" s="576"/>
    </row>
    <row r="990" spans="1:16" ht="24" x14ac:dyDescent="0.2">
      <c r="A990" s="524" t="s">
        <v>4666</v>
      </c>
      <c r="B990" s="522" t="s">
        <v>817</v>
      </c>
      <c r="C990" s="554" t="s">
        <v>86</v>
      </c>
      <c r="D990" s="555" t="s">
        <v>818</v>
      </c>
      <c r="E990" s="553">
        <v>6500</v>
      </c>
      <c r="F990" s="556" t="s">
        <v>1206</v>
      </c>
      <c r="G990" s="566" t="s">
        <v>1207</v>
      </c>
      <c r="H990" s="569" t="s">
        <v>821</v>
      </c>
      <c r="I990" s="562" t="s">
        <v>485</v>
      </c>
      <c r="J990" s="558" t="s">
        <v>822</v>
      </c>
      <c r="K990" s="571">
        <v>4</v>
      </c>
      <c r="L990" s="574">
        <v>12</v>
      </c>
      <c r="M990" s="572">
        <v>79960.799999999988</v>
      </c>
      <c r="N990" s="577"/>
      <c r="O990" s="574"/>
      <c r="P990" s="576"/>
    </row>
    <row r="991" spans="1:16" ht="24" x14ac:dyDescent="0.2">
      <c r="A991" s="524" t="s">
        <v>4666</v>
      </c>
      <c r="B991" s="522" t="s">
        <v>817</v>
      </c>
      <c r="C991" s="554" t="s">
        <v>86</v>
      </c>
      <c r="D991" s="555" t="s">
        <v>818</v>
      </c>
      <c r="E991" s="553">
        <v>4500</v>
      </c>
      <c r="F991" s="556" t="s">
        <v>1208</v>
      </c>
      <c r="G991" s="566" t="s">
        <v>1209</v>
      </c>
      <c r="H991" s="569" t="s">
        <v>836</v>
      </c>
      <c r="I991" s="562" t="s">
        <v>489</v>
      </c>
      <c r="J991" s="558" t="s">
        <v>822</v>
      </c>
      <c r="K991" s="571">
        <v>4</v>
      </c>
      <c r="L991" s="574">
        <v>12</v>
      </c>
      <c r="M991" s="572">
        <v>55960.80000000001</v>
      </c>
      <c r="N991" s="577"/>
      <c r="O991" s="574"/>
      <c r="P991" s="576"/>
    </row>
    <row r="992" spans="1:16" ht="24" x14ac:dyDescent="0.2">
      <c r="A992" s="524" t="s">
        <v>4666</v>
      </c>
      <c r="B992" s="522" t="s">
        <v>817</v>
      </c>
      <c r="C992" s="554" t="s">
        <v>86</v>
      </c>
      <c r="D992" s="555" t="s">
        <v>818</v>
      </c>
      <c r="E992" s="553">
        <v>6500</v>
      </c>
      <c r="F992" s="556" t="s">
        <v>1210</v>
      </c>
      <c r="G992" s="566" t="s">
        <v>1211</v>
      </c>
      <c r="H992" s="569" t="s">
        <v>821</v>
      </c>
      <c r="I992" s="562" t="s">
        <v>485</v>
      </c>
      <c r="J992" s="558" t="s">
        <v>822</v>
      </c>
      <c r="K992" s="571">
        <v>4</v>
      </c>
      <c r="L992" s="574">
        <v>12</v>
      </c>
      <c r="M992" s="572">
        <v>81044.12999999999</v>
      </c>
      <c r="N992" s="577"/>
      <c r="O992" s="574"/>
      <c r="P992" s="576"/>
    </row>
    <row r="993" spans="1:16" ht="24" x14ac:dyDescent="0.2">
      <c r="A993" s="524" t="s">
        <v>4666</v>
      </c>
      <c r="B993" s="522" t="s">
        <v>817</v>
      </c>
      <c r="C993" s="554" t="s">
        <v>86</v>
      </c>
      <c r="D993" s="555" t="s">
        <v>818</v>
      </c>
      <c r="E993" s="553">
        <v>5500</v>
      </c>
      <c r="F993" s="556" t="s">
        <v>1212</v>
      </c>
      <c r="G993" s="566" t="s">
        <v>1213</v>
      </c>
      <c r="H993" s="569" t="s">
        <v>829</v>
      </c>
      <c r="I993" s="562" t="s">
        <v>485</v>
      </c>
      <c r="J993" s="558" t="s">
        <v>822</v>
      </c>
      <c r="K993" s="571">
        <v>3</v>
      </c>
      <c r="L993" s="574">
        <v>8</v>
      </c>
      <c r="M993" s="572">
        <v>42557.200000000004</v>
      </c>
      <c r="N993" s="577"/>
      <c r="O993" s="574"/>
      <c r="P993" s="576"/>
    </row>
    <row r="994" spans="1:16" ht="24" x14ac:dyDescent="0.2">
      <c r="A994" s="524" t="s">
        <v>4666</v>
      </c>
      <c r="B994" s="522" t="s">
        <v>817</v>
      </c>
      <c r="C994" s="554" t="s">
        <v>86</v>
      </c>
      <c r="D994" s="555" t="s">
        <v>818</v>
      </c>
      <c r="E994" s="553">
        <v>8500</v>
      </c>
      <c r="F994" s="556" t="s">
        <v>1214</v>
      </c>
      <c r="G994" s="566" t="s">
        <v>1215</v>
      </c>
      <c r="H994" s="569" t="s">
        <v>821</v>
      </c>
      <c r="I994" s="562" t="s">
        <v>485</v>
      </c>
      <c r="J994" s="558" t="s">
        <v>822</v>
      </c>
      <c r="K994" s="571">
        <v>4</v>
      </c>
      <c r="L994" s="574">
        <v>12</v>
      </c>
      <c r="M994" s="572">
        <v>103960.79999999997</v>
      </c>
      <c r="N994" s="577"/>
      <c r="O994" s="574"/>
      <c r="P994" s="576"/>
    </row>
    <row r="995" spans="1:16" ht="24" x14ac:dyDescent="0.2">
      <c r="A995" s="524" t="s">
        <v>4666</v>
      </c>
      <c r="B995" s="522" t="s">
        <v>817</v>
      </c>
      <c r="C995" s="554" t="s">
        <v>86</v>
      </c>
      <c r="D995" s="555" t="s">
        <v>818</v>
      </c>
      <c r="E995" s="553">
        <v>6500</v>
      </c>
      <c r="F995" s="556" t="s">
        <v>1216</v>
      </c>
      <c r="G995" s="566" t="s">
        <v>1217</v>
      </c>
      <c r="H995" s="569" t="s">
        <v>853</v>
      </c>
      <c r="I995" s="562" t="s">
        <v>485</v>
      </c>
      <c r="J995" s="558" t="s">
        <v>822</v>
      </c>
      <c r="K995" s="571">
        <v>3</v>
      </c>
      <c r="L995" s="574">
        <v>8</v>
      </c>
      <c r="M995" s="572">
        <v>50057.200000000004</v>
      </c>
      <c r="N995" s="577"/>
      <c r="O995" s="574"/>
      <c r="P995" s="576"/>
    </row>
    <row r="996" spans="1:16" ht="24" x14ac:dyDescent="0.2">
      <c r="A996" s="524" t="s">
        <v>4666</v>
      </c>
      <c r="B996" s="522" t="s">
        <v>817</v>
      </c>
      <c r="C996" s="554" t="s">
        <v>86</v>
      </c>
      <c r="D996" s="555" t="s">
        <v>818</v>
      </c>
      <c r="E996" s="553">
        <v>7000</v>
      </c>
      <c r="F996" s="556" t="s">
        <v>1218</v>
      </c>
      <c r="G996" s="566" t="s">
        <v>1219</v>
      </c>
      <c r="H996" s="569" t="s">
        <v>850</v>
      </c>
      <c r="I996" s="562" t="s">
        <v>485</v>
      </c>
      <c r="J996" s="558" t="s">
        <v>822</v>
      </c>
      <c r="K996" s="571">
        <v>4</v>
      </c>
      <c r="L996" s="574">
        <v>12</v>
      </c>
      <c r="M996" s="572">
        <v>81863.349999999991</v>
      </c>
      <c r="N996" s="577"/>
      <c r="O996" s="574"/>
      <c r="P996" s="576"/>
    </row>
    <row r="997" spans="1:16" ht="24" x14ac:dyDescent="0.2">
      <c r="A997" s="524" t="s">
        <v>4666</v>
      </c>
      <c r="B997" s="522" t="s">
        <v>817</v>
      </c>
      <c r="C997" s="554" t="s">
        <v>86</v>
      </c>
      <c r="D997" s="555" t="s">
        <v>818</v>
      </c>
      <c r="E997" s="553">
        <v>8500</v>
      </c>
      <c r="F997" s="556" t="s">
        <v>1220</v>
      </c>
      <c r="G997" s="566" t="s">
        <v>1221</v>
      </c>
      <c r="H997" s="569" t="s">
        <v>853</v>
      </c>
      <c r="I997" s="562" t="s">
        <v>485</v>
      </c>
      <c r="J997" s="558" t="s">
        <v>822</v>
      </c>
      <c r="K997" s="571">
        <v>4</v>
      </c>
      <c r="L997" s="574">
        <v>12</v>
      </c>
      <c r="M997" s="572">
        <v>103960.79999999997</v>
      </c>
      <c r="N997" s="577"/>
      <c r="O997" s="574"/>
      <c r="P997" s="576"/>
    </row>
    <row r="998" spans="1:16" ht="24" x14ac:dyDescent="0.2">
      <c r="A998" s="524" t="s">
        <v>4666</v>
      </c>
      <c r="B998" s="522" t="s">
        <v>817</v>
      </c>
      <c r="C998" s="554" t="s">
        <v>86</v>
      </c>
      <c r="D998" s="555" t="s">
        <v>818</v>
      </c>
      <c r="E998" s="553">
        <v>10000</v>
      </c>
      <c r="F998" s="556" t="s">
        <v>1222</v>
      </c>
      <c r="G998" s="566" t="s">
        <v>1223</v>
      </c>
      <c r="H998" s="569" t="s">
        <v>853</v>
      </c>
      <c r="I998" s="562" t="s">
        <v>485</v>
      </c>
      <c r="J998" s="558" t="s">
        <v>822</v>
      </c>
      <c r="K998" s="571">
        <v>4</v>
      </c>
      <c r="L998" s="574">
        <v>12</v>
      </c>
      <c r="M998" s="572">
        <v>121960.79999999997</v>
      </c>
      <c r="N998" s="577"/>
      <c r="O998" s="574"/>
      <c r="P998" s="576"/>
    </row>
    <row r="999" spans="1:16" ht="24" x14ac:dyDescent="0.2">
      <c r="A999" s="524" t="s">
        <v>4666</v>
      </c>
      <c r="B999" s="522" t="s">
        <v>817</v>
      </c>
      <c r="C999" s="554" t="s">
        <v>86</v>
      </c>
      <c r="D999" s="555" t="s">
        <v>818</v>
      </c>
      <c r="E999" s="553">
        <v>6500</v>
      </c>
      <c r="F999" s="556" t="s">
        <v>1224</v>
      </c>
      <c r="G999" s="566" t="s">
        <v>1225</v>
      </c>
      <c r="H999" s="569" t="s">
        <v>950</v>
      </c>
      <c r="I999" s="562" t="s">
        <v>485</v>
      </c>
      <c r="J999" s="558" t="s">
        <v>822</v>
      </c>
      <c r="K999" s="571">
        <v>4</v>
      </c>
      <c r="L999" s="574">
        <v>12</v>
      </c>
      <c r="M999" s="572">
        <v>79960.799999999988</v>
      </c>
      <c r="N999" s="577"/>
      <c r="O999" s="574"/>
      <c r="P999" s="576"/>
    </row>
    <row r="1000" spans="1:16" ht="24" x14ac:dyDescent="0.2">
      <c r="A1000" s="524" t="s">
        <v>4666</v>
      </c>
      <c r="B1000" s="522" t="s">
        <v>817</v>
      </c>
      <c r="C1000" s="554" t="s">
        <v>86</v>
      </c>
      <c r="D1000" s="555" t="s">
        <v>818</v>
      </c>
      <c r="E1000" s="553">
        <v>7500</v>
      </c>
      <c r="F1000" s="556" t="s">
        <v>1226</v>
      </c>
      <c r="G1000" s="566" t="s">
        <v>1227</v>
      </c>
      <c r="H1000" s="569" t="s">
        <v>829</v>
      </c>
      <c r="I1000" s="562" t="s">
        <v>485</v>
      </c>
      <c r="J1000" s="558" t="s">
        <v>822</v>
      </c>
      <c r="K1000" s="571">
        <v>3</v>
      </c>
      <c r="L1000" s="574">
        <v>8</v>
      </c>
      <c r="M1000" s="572">
        <v>57557.200000000004</v>
      </c>
      <c r="N1000" s="577"/>
      <c r="O1000" s="574"/>
      <c r="P1000" s="576"/>
    </row>
    <row r="1001" spans="1:16" ht="24" x14ac:dyDescent="0.2">
      <c r="A1001" s="524" t="s">
        <v>4666</v>
      </c>
      <c r="B1001" s="522" t="s">
        <v>817</v>
      </c>
      <c r="C1001" s="554" t="s">
        <v>86</v>
      </c>
      <c r="D1001" s="555" t="s">
        <v>818</v>
      </c>
      <c r="E1001" s="553">
        <v>6500</v>
      </c>
      <c r="F1001" s="556" t="s">
        <v>1228</v>
      </c>
      <c r="G1001" s="566" t="s">
        <v>1229</v>
      </c>
      <c r="H1001" s="569" t="s">
        <v>853</v>
      </c>
      <c r="I1001" s="562" t="s">
        <v>485</v>
      </c>
      <c r="J1001" s="558" t="s">
        <v>822</v>
      </c>
      <c r="K1001" s="571">
        <v>4</v>
      </c>
      <c r="L1001" s="574">
        <v>12</v>
      </c>
      <c r="M1001" s="572">
        <v>79960.799999999988</v>
      </c>
      <c r="N1001" s="577"/>
      <c r="O1001" s="574"/>
      <c r="P1001" s="576"/>
    </row>
    <row r="1002" spans="1:16" ht="24" x14ac:dyDescent="0.2">
      <c r="A1002" s="524" t="s">
        <v>4666</v>
      </c>
      <c r="B1002" s="522" t="s">
        <v>817</v>
      </c>
      <c r="C1002" s="554" t="s">
        <v>86</v>
      </c>
      <c r="D1002" s="555" t="s">
        <v>818</v>
      </c>
      <c r="E1002" s="553" t="s">
        <v>1230</v>
      </c>
      <c r="F1002" s="556" t="s">
        <v>1231</v>
      </c>
      <c r="G1002" s="566" t="s">
        <v>1232</v>
      </c>
      <c r="H1002" s="569" t="s">
        <v>890</v>
      </c>
      <c r="I1002" s="562" t="s">
        <v>485</v>
      </c>
      <c r="J1002" s="558" t="s">
        <v>822</v>
      </c>
      <c r="K1002" s="571">
        <v>5</v>
      </c>
      <c r="L1002" s="574">
        <v>12</v>
      </c>
      <c r="M1002" s="572">
        <v>66654.41</v>
      </c>
      <c r="N1002" s="577"/>
      <c r="O1002" s="574"/>
      <c r="P1002" s="576"/>
    </row>
    <row r="1003" spans="1:16" ht="24" x14ac:dyDescent="0.2">
      <c r="A1003" s="524" t="s">
        <v>4666</v>
      </c>
      <c r="B1003" s="522" t="s">
        <v>817</v>
      </c>
      <c r="C1003" s="554" t="s">
        <v>86</v>
      </c>
      <c r="D1003" s="555" t="s">
        <v>902</v>
      </c>
      <c r="E1003" s="553">
        <v>3400</v>
      </c>
      <c r="F1003" s="556" t="s">
        <v>1233</v>
      </c>
      <c r="G1003" s="566" t="s">
        <v>1234</v>
      </c>
      <c r="H1003" s="569" t="s">
        <v>905</v>
      </c>
      <c r="I1003" s="562" t="s">
        <v>845</v>
      </c>
      <c r="J1003" s="558" t="s">
        <v>906</v>
      </c>
      <c r="K1003" s="571">
        <v>4</v>
      </c>
      <c r="L1003" s="574">
        <v>12</v>
      </c>
      <c r="M1003" s="572">
        <v>42771.660000000011</v>
      </c>
      <c r="N1003" s="577"/>
      <c r="O1003" s="574"/>
      <c r="P1003" s="576"/>
    </row>
    <row r="1004" spans="1:16" ht="24" x14ac:dyDescent="0.2">
      <c r="A1004" s="524" t="s">
        <v>4666</v>
      </c>
      <c r="B1004" s="522" t="s">
        <v>817</v>
      </c>
      <c r="C1004" s="554" t="s">
        <v>86</v>
      </c>
      <c r="D1004" s="555" t="s">
        <v>841</v>
      </c>
      <c r="E1004" s="553">
        <v>2500</v>
      </c>
      <c r="F1004" s="556" t="s">
        <v>1235</v>
      </c>
      <c r="G1004" s="566" t="s">
        <v>1236</v>
      </c>
      <c r="H1004" s="569" t="s">
        <v>836</v>
      </c>
      <c r="I1004" s="562" t="s">
        <v>871</v>
      </c>
      <c r="J1004" s="558" t="s">
        <v>822</v>
      </c>
      <c r="K1004" s="571">
        <v>4</v>
      </c>
      <c r="L1004" s="574">
        <v>12</v>
      </c>
      <c r="M1004" s="572">
        <v>31960.800000000007</v>
      </c>
      <c r="N1004" s="577"/>
      <c r="O1004" s="574"/>
      <c r="P1004" s="576"/>
    </row>
    <row r="1005" spans="1:16" ht="24" x14ac:dyDescent="0.2">
      <c r="A1005" s="524" t="s">
        <v>4666</v>
      </c>
      <c r="B1005" s="522" t="s">
        <v>817</v>
      </c>
      <c r="C1005" s="554" t="s">
        <v>86</v>
      </c>
      <c r="D1005" s="555" t="s">
        <v>818</v>
      </c>
      <c r="E1005" s="553">
        <v>2900</v>
      </c>
      <c r="F1005" s="556" t="s">
        <v>1237</v>
      </c>
      <c r="G1005" s="566" t="s">
        <v>1238</v>
      </c>
      <c r="H1005" s="569" t="s">
        <v>829</v>
      </c>
      <c r="I1005" s="562" t="s">
        <v>489</v>
      </c>
      <c r="J1005" s="558" t="s">
        <v>822</v>
      </c>
      <c r="K1005" s="571">
        <v>4</v>
      </c>
      <c r="L1005" s="574">
        <v>12</v>
      </c>
      <c r="M1005" s="572">
        <v>36760.80000000001</v>
      </c>
      <c r="N1005" s="577"/>
      <c r="O1005" s="574"/>
      <c r="P1005" s="576"/>
    </row>
    <row r="1006" spans="1:16" ht="24" x14ac:dyDescent="0.2">
      <c r="A1006" s="524" t="s">
        <v>4666</v>
      </c>
      <c r="B1006" s="522" t="s">
        <v>817</v>
      </c>
      <c r="C1006" s="554" t="s">
        <v>86</v>
      </c>
      <c r="D1006" s="555" t="s">
        <v>818</v>
      </c>
      <c r="E1006" s="553">
        <v>6500</v>
      </c>
      <c r="F1006" s="556" t="s">
        <v>1239</v>
      </c>
      <c r="G1006" s="566" t="s">
        <v>1240</v>
      </c>
      <c r="H1006" s="569" t="s">
        <v>853</v>
      </c>
      <c r="I1006" s="562" t="s">
        <v>485</v>
      </c>
      <c r="J1006" s="558" t="s">
        <v>822</v>
      </c>
      <c r="K1006" s="571">
        <v>4</v>
      </c>
      <c r="L1006" s="574">
        <v>12</v>
      </c>
      <c r="M1006" s="572">
        <v>79960.799999999988</v>
      </c>
      <c r="N1006" s="577"/>
      <c r="O1006" s="574"/>
      <c r="P1006" s="576"/>
    </row>
    <row r="1007" spans="1:16" ht="24" x14ac:dyDescent="0.2">
      <c r="A1007" s="524" t="s">
        <v>4666</v>
      </c>
      <c r="B1007" s="522" t="s">
        <v>817</v>
      </c>
      <c r="C1007" s="554" t="s">
        <v>86</v>
      </c>
      <c r="D1007" s="555" t="s">
        <v>818</v>
      </c>
      <c r="E1007" s="553">
        <v>5500</v>
      </c>
      <c r="F1007" s="556" t="s">
        <v>1241</v>
      </c>
      <c r="G1007" s="566" t="s">
        <v>1242</v>
      </c>
      <c r="H1007" s="569" t="s">
        <v>836</v>
      </c>
      <c r="I1007" s="562" t="s">
        <v>485</v>
      </c>
      <c r="J1007" s="558" t="s">
        <v>822</v>
      </c>
      <c r="K1007" s="571">
        <v>3</v>
      </c>
      <c r="L1007" s="574">
        <v>8</v>
      </c>
      <c r="M1007" s="572">
        <v>42557.200000000004</v>
      </c>
      <c r="N1007" s="577"/>
      <c r="O1007" s="574"/>
      <c r="P1007" s="576"/>
    </row>
    <row r="1008" spans="1:16" ht="24" x14ac:dyDescent="0.2">
      <c r="A1008" s="524" t="s">
        <v>4666</v>
      </c>
      <c r="B1008" s="522" t="s">
        <v>817</v>
      </c>
      <c r="C1008" s="554" t="s">
        <v>86</v>
      </c>
      <c r="D1008" s="555" t="s">
        <v>818</v>
      </c>
      <c r="E1008" s="553">
        <v>6500</v>
      </c>
      <c r="F1008" s="556" t="s">
        <v>1243</v>
      </c>
      <c r="G1008" s="566" t="s">
        <v>1244</v>
      </c>
      <c r="H1008" s="569" t="s">
        <v>821</v>
      </c>
      <c r="I1008" s="562" t="s">
        <v>485</v>
      </c>
      <c r="J1008" s="558" t="s">
        <v>822</v>
      </c>
      <c r="K1008" s="571">
        <v>4</v>
      </c>
      <c r="L1008" s="574">
        <v>12</v>
      </c>
      <c r="M1008" s="572">
        <v>79960.799999999988</v>
      </c>
      <c r="N1008" s="577"/>
      <c r="O1008" s="574"/>
      <c r="P1008" s="576"/>
    </row>
    <row r="1009" spans="1:16" ht="24" x14ac:dyDescent="0.2">
      <c r="A1009" s="524" t="s">
        <v>4666</v>
      </c>
      <c r="B1009" s="522" t="s">
        <v>817</v>
      </c>
      <c r="C1009" s="554" t="s">
        <v>86</v>
      </c>
      <c r="D1009" s="555" t="s">
        <v>818</v>
      </c>
      <c r="E1009" s="553">
        <v>8500</v>
      </c>
      <c r="F1009" s="556" t="s">
        <v>1245</v>
      </c>
      <c r="G1009" s="566" t="s">
        <v>1246</v>
      </c>
      <c r="H1009" s="569" t="s">
        <v>821</v>
      </c>
      <c r="I1009" s="562" t="s">
        <v>485</v>
      </c>
      <c r="J1009" s="558" t="s">
        <v>822</v>
      </c>
      <c r="K1009" s="571">
        <v>1</v>
      </c>
      <c r="L1009" s="574">
        <v>2</v>
      </c>
      <c r="M1009" s="572">
        <v>15526.8</v>
      </c>
      <c r="N1009" s="577"/>
      <c r="O1009" s="574"/>
      <c r="P1009" s="576"/>
    </row>
    <row r="1010" spans="1:16" ht="24" x14ac:dyDescent="0.2">
      <c r="A1010" s="524" t="s">
        <v>4666</v>
      </c>
      <c r="B1010" s="522" t="s">
        <v>817</v>
      </c>
      <c r="C1010" s="554" t="s">
        <v>86</v>
      </c>
      <c r="D1010" s="555" t="s">
        <v>841</v>
      </c>
      <c r="E1010" s="553">
        <v>3800</v>
      </c>
      <c r="F1010" s="556" t="s">
        <v>1247</v>
      </c>
      <c r="G1010" s="566" t="s">
        <v>1248</v>
      </c>
      <c r="H1010" s="569" t="s">
        <v>995</v>
      </c>
      <c r="I1010" s="562" t="s">
        <v>845</v>
      </c>
      <c r="J1010" s="558" t="s">
        <v>480</v>
      </c>
      <c r="K1010" s="571">
        <v>4</v>
      </c>
      <c r="L1010" s="574">
        <v>12</v>
      </c>
      <c r="M1010" s="572">
        <v>47687.470000000008</v>
      </c>
      <c r="N1010" s="577"/>
      <c r="O1010" s="574"/>
      <c r="P1010" s="576"/>
    </row>
    <row r="1011" spans="1:16" ht="24" x14ac:dyDescent="0.2">
      <c r="A1011" s="524" t="s">
        <v>4666</v>
      </c>
      <c r="B1011" s="522" t="s">
        <v>817</v>
      </c>
      <c r="C1011" s="554" t="s">
        <v>86</v>
      </c>
      <c r="D1011" s="555" t="s">
        <v>818</v>
      </c>
      <c r="E1011" s="553">
        <v>6500</v>
      </c>
      <c r="F1011" s="556" t="s">
        <v>1249</v>
      </c>
      <c r="G1011" s="566" t="s">
        <v>1250</v>
      </c>
      <c r="H1011" s="569" t="s">
        <v>821</v>
      </c>
      <c r="I1011" s="562" t="s">
        <v>485</v>
      </c>
      <c r="J1011" s="558" t="s">
        <v>822</v>
      </c>
      <c r="K1011" s="571">
        <v>3</v>
      </c>
      <c r="L1011" s="574">
        <v>8</v>
      </c>
      <c r="M1011" s="572">
        <v>50057.200000000004</v>
      </c>
      <c r="N1011" s="577"/>
      <c r="O1011" s="574"/>
      <c r="P1011" s="576"/>
    </row>
    <row r="1012" spans="1:16" ht="24" x14ac:dyDescent="0.2">
      <c r="A1012" s="524" t="s">
        <v>4666</v>
      </c>
      <c r="B1012" s="522" t="s">
        <v>817</v>
      </c>
      <c r="C1012" s="554" t="s">
        <v>86</v>
      </c>
      <c r="D1012" s="555" t="s">
        <v>818</v>
      </c>
      <c r="E1012" s="553">
        <v>8500</v>
      </c>
      <c r="F1012" s="556" t="s">
        <v>1251</v>
      </c>
      <c r="G1012" s="566" t="s">
        <v>1252</v>
      </c>
      <c r="H1012" s="569" t="s">
        <v>853</v>
      </c>
      <c r="I1012" s="562" t="s">
        <v>485</v>
      </c>
      <c r="J1012" s="558" t="s">
        <v>822</v>
      </c>
      <c r="K1012" s="571">
        <v>4</v>
      </c>
      <c r="L1012" s="574">
        <v>12</v>
      </c>
      <c r="M1012" s="572">
        <v>103960.79999999997</v>
      </c>
      <c r="N1012" s="577"/>
      <c r="O1012" s="574"/>
      <c r="P1012" s="576"/>
    </row>
    <row r="1013" spans="1:16" ht="24" x14ac:dyDescent="0.2">
      <c r="A1013" s="524" t="s">
        <v>4666</v>
      </c>
      <c r="B1013" s="522" t="s">
        <v>817</v>
      </c>
      <c r="C1013" s="554" t="s">
        <v>86</v>
      </c>
      <c r="D1013" s="555" t="s">
        <v>818</v>
      </c>
      <c r="E1013" s="553">
        <v>10500</v>
      </c>
      <c r="F1013" s="556" t="s">
        <v>1253</v>
      </c>
      <c r="G1013" s="566" t="s">
        <v>1254</v>
      </c>
      <c r="H1013" s="569" t="s">
        <v>853</v>
      </c>
      <c r="I1013" s="562" t="s">
        <v>485</v>
      </c>
      <c r="J1013" s="558" t="s">
        <v>822</v>
      </c>
      <c r="K1013" s="571">
        <v>4</v>
      </c>
      <c r="L1013" s="574">
        <v>12</v>
      </c>
      <c r="M1013" s="572">
        <v>127995.79999999997</v>
      </c>
      <c r="N1013" s="577"/>
      <c r="O1013" s="574"/>
      <c r="P1013" s="576"/>
    </row>
    <row r="1014" spans="1:16" ht="24" x14ac:dyDescent="0.2">
      <c r="A1014" s="524" t="s">
        <v>4666</v>
      </c>
      <c r="B1014" s="522" t="s">
        <v>817</v>
      </c>
      <c r="C1014" s="554" t="s">
        <v>86</v>
      </c>
      <c r="D1014" s="555" t="s">
        <v>818</v>
      </c>
      <c r="E1014" s="553">
        <v>7500</v>
      </c>
      <c r="F1014" s="556" t="s">
        <v>1255</v>
      </c>
      <c r="G1014" s="566" t="s">
        <v>1256</v>
      </c>
      <c r="H1014" s="569" t="s">
        <v>829</v>
      </c>
      <c r="I1014" s="562" t="s">
        <v>485</v>
      </c>
      <c r="J1014" s="558" t="s">
        <v>822</v>
      </c>
      <c r="K1014" s="571">
        <v>3</v>
      </c>
      <c r="L1014" s="574">
        <v>8</v>
      </c>
      <c r="M1014" s="572">
        <v>57557.200000000004</v>
      </c>
      <c r="N1014" s="577"/>
      <c r="O1014" s="574"/>
      <c r="P1014" s="576"/>
    </row>
    <row r="1015" spans="1:16" ht="24" x14ac:dyDescent="0.2">
      <c r="A1015" s="524" t="s">
        <v>4666</v>
      </c>
      <c r="B1015" s="522" t="s">
        <v>817</v>
      </c>
      <c r="C1015" s="554" t="s">
        <v>86</v>
      </c>
      <c r="D1015" s="555" t="s">
        <v>818</v>
      </c>
      <c r="E1015" s="553">
        <v>6500</v>
      </c>
      <c r="F1015" s="556" t="s">
        <v>1257</v>
      </c>
      <c r="G1015" s="566" t="s">
        <v>1258</v>
      </c>
      <c r="H1015" s="569" t="s">
        <v>853</v>
      </c>
      <c r="I1015" s="562" t="s">
        <v>485</v>
      </c>
      <c r="J1015" s="558" t="s">
        <v>822</v>
      </c>
      <c r="K1015" s="571">
        <v>4</v>
      </c>
      <c r="L1015" s="574">
        <v>12</v>
      </c>
      <c r="M1015" s="572">
        <v>79960.799999999988</v>
      </c>
      <c r="N1015" s="577"/>
      <c r="O1015" s="574"/>
      <c r="P1015" s="576"/>
    </row>
    <row r="1016" spans="1:16" ht="24" x14ac:dyDescent="0.2">
      <c r="A1016" s="524" t="s">
        <v>4666</v>
      </c>
      <c r="B1016" s="522" t="s">
        <v>817</v>
      </c>
      <c r="C1016" s="554" t="s">
        <v>86</v>
      </c>
      <c r="D1016" s="555" t="s">
        <v>902</v>
      </c>
      <c r="E1016" s="553">
        <v>2500</v>
      </c>
      <c r="F1016" s="556" t="s">
        <v>1259</v>
      </c>
      <c r="G1016" s="566" t="s">
        <v>1260</v>
      </c>
      <c r="H1016" s="569" t="s">
        <v>905</v>
      </c>
      <c r="I1016" s="562" t="s">
        <v>845</v>
      </c>
      <c r="J1016" s="558" t="s">
        <v>906</v>
      </c>
      <c r="K1016" s="571">
        <v>1</v>
      </c>
      <c r="L1016" s="574">
        <v>2</v>
      </c>
      <c r="M1016" s="572">
        <v>4726.8</v>
      </c>
      <c r="N1016" s="577"/>
      <c r="O1016" s="574"/>
      <c r="P1016" s="576"/>
    </row>
    <row r="1017" spans="1:16" ht="24" x14ac:dyDescent="0.2">
      <c r="A1017" s="524" t="s">
        <v>4666</v>
      </c>
      <c r="B1017" s="522" t="s">
        <v>817</v>
      </c>
      <c r="C1017" s="554" t="s">
        <v>86</v>
      </c>
      <c r="D1017" s="555" t="s">
        <v>902</v>
      </c>
      <c r="E1017" s="553">
        <v>2500</v>
      </c>
      <c r="F1017" s="556" t="s">
        <v>1261</v>
      </c>
      <c r="G1017" s="566" t="s">
        <v>1262</v>
      </c>
      <c r="H1017" s="569" t="s">
        <v>905</v>
      </c>
      <c r="I1017" s="562" t="s">
        <v>845</v>
      </c>
      <c r="J1017" s="558" t="s">
        <v>906</v>
      </c>
      <c r="K1017" s="571">
        <v>4</v>
      </c>
      <c r="L1017" s="574">
        <v>12</v>
      </c>
      <c r="M1017" s="572">
        <v>31960.800000000007</v>
      </c>
      <c r="N1017" s="577"/>
      <c r="O1017" s="574"/>
      <c r="P1017" s="576"/>
    </row>
    <row r="1018" spans="1:16" ht="24" x14ac:dyDescent="0.2">
      <c r="A1018" s="524" t="s">
        <v>4666</v>
      </c>
      <c r="B1018" s="522" t="s">
        <v>817</v>
      </c>
      <c r="C1018" s="554" t="s">
        <v>86</v>
      </c>
      <c r="D1018" s="555" t="s">
        <v>818</v>
      </c>
      <c r="E1018" s="553">
        <v>10000</v>
      </c>
      <c r="F1018" s="556" t="s">
        <v>1263</v>
      </c>
      <c r="G1018" s="566" t="s">
        <v>1264</v>
      </c>
      <c r="H1018" s="569" t="s">
        <v>853</v>
      </c>
      <c r="I1018" s="562" t="s">
        <v>485</v>
      </c>
      <c r="J1018" s="558" t="s">
        <v>822</v>
      </c>
      <c r="K1018" s="571">
        <v>4</v>
      </c>
      <c r="L1018" s="574">
        <v>12</v>
      </c>
      <c r="M1018" s="572">
        <v>122294.12999999998</v>
      </c>
      <c r="N1018" s="577"/>
      <c r="O1018" s="574"/>
      <c r="P1018" s="576"/>
    </row>
    <row r="1019" spans="1:16" ht="24" x14ac:dyDescent="0.2">
      <c r="A1019" s="524" t="s">
        <v>4666</v>
      </c>
      <c r="B1019" s="522" t="s">
        <v>817</v>
      </c>
      <c r="C1019" s="554" t="s">
        <v>86</v>
      </c>
      <c r="D1019" s="555" t="s">
        <v>841</v>
      </c>
      <c r="E1019" s="553">
        <v>3500</v>
      </c>
      <c r="F1019" s="556" t="s">
        <v>1265</v>
      </c>
      <c r="G1019" s="566" t="s">
        <v>1266</v>
      </c>
      <c r="H1019" s="569" t="s">
        <v>836</v>
      </c>
      <c r="I1019" s="562" t="s">
        <v>845</v>
      </c>
      <c r="J1019" s="558" t="s">
        <v>480</v>
      </c>
      <c r="K1019" s="571">
        <v>4</v>
      </c>
      <c r="L1019" s="574">
        <v>12</v>
      </c>
      <c r="M1019" s="572">
        <v>44544.130000000005</v>
      </c>
      <c r="N1019" s="577"/>
      <c r="O1019" s="574"/>
      <c r="P1019" s="576"/>
    </row>
    <row r="1020" spans="1:16" ht="24" x14ac:dyDescent="0.2">
      <c r="A1020" s="524" t="s">
        <v>4666</v>
      </c>
      <c r="B1020" s="522" t="s">
        <v>817</v>
      </c>
      <c r="C1020" s="554" t="s">
        <v>86</v>
      </c>
      <c r="D1020" s="555" t="s">
        <v>818</v>
      </c>
      <c r="E1020" s="553">
        <v>6500</v>
      </c>
      <c r="F1020" s="556" t="s">
        <v>1267</v>
      </c>
      <c r="G1020" s="566" t="s">
        <v>1268</v>
      </c>
      <c r="H1020" s="569" t="s">
        <v>853</v>
      </c>
      <c r="I1020" s="562" t="s">
        <v>485</v>
      </c>
      <c r="J1020" s="558" t="s">
        <v>822</v>
      </c>
      <c r="K1020" s="571">
        <v>4</v>
      </c>
      <c r="L1020" s="574">
        <v>12</v>
      </c>
      <c r="M1020" s="572">
        <v>79960.799999999988</v>
      </c>
      <c r="N1020" s="577"/>
      <c r="O1020" s="574"/>
      <c r="P1020" s="576"/>
    </row>
    <row r="1021" spans="1:16" ht="24" x14ac:dyDescent="0.2">
      <c r="A1021" s="524" t="s">
        <v>4666</v>
      </c>
      <c r="B1021" s="522" t="s">
        <v>817</v>
      </c>
      <c r="C1021" s="554" t="s">
        <v>86</v>
      </c>
      <c r="D1021" s="555" t="s">
        <v>818</v>
      </c>
      <c r="E1021" s="553">
        <v>6500</v>
      </c>
      <c r="F1021" s="556" t="s">
        <v>1269</v>
      </c>
      <c r="G1021" s="566" t="s">
        <v>1270</v>
      </c>
      <c r="H1021" s="569" t="s">
        <v>821</v>
      </c>
      <c r="I1021" s="562" t="s">
        <v>485</v>
      </c>
      <c r="J1021" s="558" t="s">
        <v>822</v>
      </c>
      <c r="K1021" s="571">
        <v>3</v>
      </c>
      <c r="L1021" s="574">
        <v>9</v>
      </c>
      <c r="M1021" s="572">
        <v>58827.540000000008</v>
      </c>
      <c r="N1021" s="577"/>
      <c r="O1021" s="574"/>
      <c r="P1021" s="576"/>
    </row>
    <row r="1022" spans="1:16" ht="24" x14ac:dyDescent="0.2">
      <c r="A1022" s="524" t="s">
        <v>4666</v>
      </c>
      <c r="B1022" s="522" t="s">
        <v>817</v>
      </c>
      <c r="C1022" s="554" t="s">
        <v>86</v>
      </c>
      <c r="D1022" s="555" t="s">
        <v>818</v>
      </c>
      <c r="E1022" s="553">
        <v>6500</v>
      </c>
      <c r="F1022" s="556" t="s">
        <v>1271</v>
      </c>
      <c r="G1022" s="566" t="s">
        <v>1272</v>
      </c>
      <c r="H1022" s="569" t="s">
        <v>853</v>
      </c>
      <c r="I1022" s="562" t="s">
        <v>485</v>
      </c>
      <c r="J1022" s="558" t="s">
        <v>822</v>
      </c>
      <c r="K1022" s="571">
        <v>3</v>
      </c>
      <c r="L1022" s="574">
        <v>8</v>
      </c>
      <c r="M1022" s="572">
        <v>46549.72</v>
      </c>
      <c r="N1022" s="577"/>
      <c r="O1022" s="574"/>
      <c r="P1022" s="576"/>
    </row>
    <row r="1023" spans="1:16" ht="24" x14ac:dyDescent="0.2">
      <c r="A1023" s="524" t="s">
        <v>4666</v>
      </c>
      <c r="B1023" s="522" t="s">
        <v>817</v>
      </c>
      <c r="C1023" s="554" t="s">
        <v>86</v>
      </c>
      <c r="D1023" s="555" t="s">
        <v>818</v>
      </c>
      <c r="E1023" s="553">
        <v>6500</v>
      </c>
      <c r="F1023" s="556" t="s">
        <v>1273</v>
      </c>
      <c r="G1023" s="566" t="s">
        <v>1274</v>
      </c>
      <c r="H1023" s="569" t="s">
        <v>853</v>
      </c>
      <c r="I1023" s="562" t="s">
        <v>485</v>
      </c>
      <c r="J1023" s="558" t="s">
        <v>822</v>
      </c>
      <c r="K1023" s="571">
        <v>3</v>
      </c>
      <c r="L1023" s="574">
        <v>8</v>
      </c>
      <c r="M1023" s="572">
        <v>46589.700000000004</v>
      </c>
      <c r="N1023" s="577"/>
      <c r="O1023" s="574"/>
      <c r="P1023" s="576"/>
    </row>
    <row r="1024" spans="1:16" ht="24" x14ac:dyDescent="0.2">
      <c r="A1024" s="524" t="s">
        <v>4666</v>
      </c>
      <c r="B1024" s="522" t="s">
        <v>817</v>
      </c>
      <c r="C1024" s="554" t="s">
        <v>86</v>
      </c>
      <c r="D1024" s="555" t="s">
        <v>818</v>
      </c>
      <c r="E1024" s="553">
        <v>10500</v>
      </c>
      <c r="F1024" s="556" t="s">
        <v>1275</v>
      </c>
      <c r="G1024" s="566" t="s">
        <v>1276</v>
      </c>
      <c r="H1024" s="569" t="s">
        <v>853</v>
      </c>
      <c r="I1024" s="562" t="s">
        <v>485</v>
      </c>
      <c r="J1024" s="558" t="s">
        <v>822</v>
      </c>
      <c r="K1024" s="571">
        <v>1</v>
      </c>
      <c r="L1024" s="574">
        <v>4</v>
      </c>
      <c r="M1024" s="572">
        <v>36153.599999999999</v>
      </c>
      <c r="N1024" s="577"/>
      <c r="O1024" s="574"/>
      <c r="P1024" s="576"/>
    </row>
    <row r="1025" spans="1:16" ht="24" x14ac:dyDescent="0.2">
      <c r="A1025" s="524" t="s">
        <v>4666</v>
      </c>
      <c r="B1025" s="522" t="s">
        <v>817</v>
      </c>
      <c r="C1025" s="554" t="s">
        <v>86</v>
      </c>
      <c r="D1025" s="555" t="s">
        <v>902</v>
      </c>
      <c r="E1025" s="553">
        <v>2500</v>
      </c>
      <c r="F1025" s="556" t="s">
        <v>1277</v>
      </c>
      <c r="G1025" s="566" t="s">
        <v>1278</v>
      </c>
      <c r="H1025" s="569" t="s">
        <v>905</v>
      </c>
      <c r="I1025" s="562" t="s">
        <v>845</v>
      </c>
      <c r="J1025" s="558" t="s">
        <v>906</v>
      </c>
      <c r="K1025" s="571">
        <v>4</v>
      </c>
      <c r="L1025" s="574">
        <v>12</v>
      </c>
      <c r="M1025" s="572">
        <v>31960.800000000007</v>
      </c>
      <c r="N1025" s="577"/>
      <c r="O1025" s="574"/>
      <c r="P1025" s="576"/>
    </row>
    <row r="1026" spans="1:16" ht="24" x14ac:dyDescent="0.2">
      <c r="A1026" s="524" t="s">
        <v>4666</v>
      </c>
      <c r="B1026" s="522" t="s">
        <v>817</v>
      </c>
      <c r="C1026" s="554" t="s">
        <v>86</v>
      </c>
      <c r="D1026" s="555" t="s">
        <v>818</v>
      </c>
      <c r="E1026" s="553">
        <v>6500</v>
      </c>
      <c r="F1026" s="556" t="s">
        <v>1279</v>
      </c>
      <c r="G1026" s="566" t="s">
        <v>1280</v>
      </c>
      <c r="H1026" s="569" t="s">
        <v>821</v>
      </c>
      <c r="I1026" s="562" t="s">
        <v>485</v>
      </c>
      <c r="J1026" s="558" t="s">
        <v>822</v>
      </c>
      <c r="K1026" s="571">
        <v>3</v>
      </c>
      <c r="L1026" s="574">
        <v>8</v>
      </c>
      <c r="M1026" s="572">
        <v>50607.200000000004</v>
      </c>
      <c r="N1026" s="577"/>
      <c r="O1026" s="574"/>
      <c r="P1026" s="576"/>
    </row>
    <row r="1027" spans="1:16" ht="24" x14ac:dyDescent="0.2">
      <c r="A1027" s="524" t="s">
        <v>4666</v>
      </c>
      <c r="B1027" s="522" t="s">
        <v>817</v>
      </c>
      <c r="C1027" s="554" t="s">
        <v>86</v>
      </c>
      <c r="D1027" s="555" t="s">
        <v>818</v>
      </c>
      <c r="E1027" s="553">
        <v>5500</v>
      </c>
      <c r="F1027" s="556" t="s">
        <v>1281</v>
      </c>
      <c r="G1027" s="566" t="s">
        <v>1282</v>
      </c>
      <c r="H1027" s="569" t="s">
        <v>836</v>
      </c>
      <c r="I1027" s="562" t="s">
        <v>489</v>
      </c>
      <c r="J1027" s="558" t="s">
        <v>822</v>
      </c>
      <c r="K1027" s="571">
        <v>3</v>
      </c>
      <c r="L1027" s="574">
        <v>8</v>
      </c>
      <c r="M1027" s="572">
        <v>42557.200000000004</v>
      </c>
      <c r="N1027" s="577"/>
      <c r="O1027" s="574"/>
      <c r="P1027" s="576"/>
    </row>
    <row r="1028" spans="1:16" ht="24" x14ac:dyDescent="0.2">
      <c r="A1028" s="524" t="s">
        <v>4666</v>
      </c>
      <c r="B1028" s="522" t="s">
        <v>817</v>
      </c>
      <c r="C1028" s="554" t="s">
        <v>86</v>
      </c>
      <c r="D1028" s="555" t="s">
        <v>818</v>
      </c>
      <c r="E1028" s="553">
        <v>12500</v>
      </c>
      <c r="F1028" s="556" t="s">
        <v>1283</v>
      </c>
      <c r="G1028" s="566" t="s">
        <v>1284</v>
      </c>
      <c r="H1028" s="569" t="s">
        <v>853</v>
      </c>
      <c r="I1028" s="562" t="s">
        <v>485</v>
      </c>
      <c r="J1028" s="558" t="s">
        <v>822</v>
      </c>
      <c r="K1028" s="571">
        <v>0</v>
      </c>
      <c r="L1028" s="574">
        <v>2</v>
      </c>
      <c r="M1028" s="572">
        <v>15738.4</v>
      </c>
      <c r="N1028" s="577"/>
      <c r="O1028" s="574"/>
      <c r="P1028" s="576"/>
    </row>
    <row r="1029" spans="1:16" ht="24" x14ac:dyDescent="0.2">
      <c r="A1029" s="524" t="s">
        <v>4666</v>
      </c>
      <c r="B1029" s="522" t="s">
        <v>817</v>
      </c>
      <c r="C1029" s="554" t="s">
        <v>86</v>
      </c>
      <c r="D1029" s="555" t="s">
        <v>818</v>
      </c>
      <c r="E1029" s="553">
        <v>6500</v>
      </c>
      <c r="F1029" s="556" t="s">
        <v>1285</v>
      </c>
      <c r="G1029" s="566" t="s">
        <v>1286</v>
      </c>
      <c r="H1029" s="569" t="s">
        <v>821</v>
      </c>
      <c r="I1029" s="562" t="s">
        <v>485</v>
      </c>
      <c r="J1029" s="558" t="s">
        <v>822</v>
      </c>
      <c r="K1029" s="571">
        <v>4</v>
      </c>
      <c r="L1029" s="574">
        <v>12</v>
      </c>
      <c r="M1029" s="572">
        <v>81044.12999999999</v>
      </c>
      <c r="N1029" s="577"/>
      <c r="O1029" s="574"/>
      <c r="P1029" s="576"/>
    </row>
    <row r="1030" spans="1:16" ht="24" x14ac:dyDescent="0.2">
      <c r="A1030" s="524" t="s">
        <v>4666</v>
      </c>
      <c r="B1030" s="522" t="s">
        <v>817</v>
      </c>
      <c r="C1030" s="554" t="s">
        <v>86</v>
      </c>
      <c r="D1030" s="555" t="s">
        <v>818</v>
      </c>
      <c r="E1030" s="553">
        <v>4500</v>
      </c>
      <c r="F1030" s="556" t="s">
        <v>1287</v>
      </c>
      <c r="G1030" s="566" t="s">
        <v>1288</v>
      </c>
      <c r="H1030" s="569" t="s">
        <v>836</v>
      </c>
      <c r="I1030" s="562" t="s">
        <v>485</v>
      </c>
      <c r="J1030" s="558" t="s">
        <v>822</v>
      </c>
      <c r="K1030" s="571">
        <v>4</v>
      </c>
      <c r="L1030" s="574">
        <v>12</v>
      </c>
      <c r="M1030" s="572">
        <v>53793.48000000001</v>
      </c>
      <c r="N1030" s="577"/>
      <c r="O1030" s="574"/>
      <c r="P1030" s="576"/>
    </row>
    <row r="1031" spans="1:16" ht="24" x14ac:dyDescent="0.2">
      <c r="A1031" s="524" t="s">
        <v>4666</v>
      </c>
      <c r="B1031" s="522" t="s">
        <v>817</v>
      </c>
      <c r="C1031" s="554" t="s">
        <v>86</v>
      </c>
      <c r="D1031" s="555" t="s">
        <v>841</v>
      </c>
      <c r="E1031" s="553">
        <v>4500</v>
      </c>
      <c r="F1031" s="556" t="s">
        <v>1289</v>
      </c>
      <c r="G1031" s="566" t="s">
        <v>1290</v>
      </c>
      <c r="H1031" s="569" t="s">
        <v>836</v>
      </c>
      <c r="I1031" s="562" t="s">
        <v>871</v>
      </c>
      <c r="J1031" s="558" t="s">
        <v>822</v>
      </c>
      <c r="K1031" s="571">
        <v>4</v>
      </c>
      <c r="L1031" s="574">
        <v>12</v>
      </c>
      <c r="M1031" s="572">
        <v>55960.80000000001</v>
      </c>
      <c r="N1031" s="577"/>
      <c r="O1031" s="574"/>
      <c r="P1031" s="576"/>
    </row>
    <row r="1032" spans="1:16" ht="24" x14ac:dyDescent="0.2">
      <c r="A1032" s="524" t="s">
        <v>4666</v>
      </c>
      <c r="B1032" s="522" t="s">
        <v>817</v>
      </c>
      <c r="C1032" s="554" t="s">
        <v>86</v>
      </c>
      <c r="D1032" s="555" t="s">
        <v>818</v>
      </c>
      <c r="E1032" s="553">
        <v>7500</v>
      </c>
      <c r="F1032" s="556" t="s">
        <v>1291</v>
      </c>
      <c r="G1032" s="566" t="s">
        <v>1292</v>
      </c>
      <c r="H1032" s="569" t="s">
        <v>829</v>
      </c>
      <c r="I1032" s="562" t="s">
        <v>485</v>
      </c>
      <c r="J1032" s="558" t="s">
        <v>822</v>
      </c>
      <c r="K1032" s="571">
        <v>3</v>
      </c>
      <c r="L1032" s="574">
        <v>8</v>
      </c>
      <c r="M1032" s="572">
        <v>57557.200000000004</v>
      </c>
      <c r="N1032" s="577"/>
      <c r="O1032" s="574"/>
      <c r="P1032" s="576"/>
    </row>
    <row r="1033" spans="1:16" ht="24" x14ac:dyDescent="0.2">
      <c r="A1033" s="524" t="s">
        <v>4666</v>
      </c>
      <c r="B1033" s="522" t="s">
        <v>817</v>
      </c>
      <c r="C1033" s="554" t="s">
        <v>86</v>
      </c>
      <c r="D1033" s="555" t="s">
        <v>818</v>
      </c>
      <c r="E1033" s="553">
        <v>10500</v>
      </c>
      <c r="F1033" s="556" t="s">
        <v>1293</v>
      </c>
      <c r="G1033" s="566" t="s">
        <v>1294</v>
      </c>
      <c r="H1033" s="569" t="s">
        <v>853</v>
      </c>
      <c r="I1033" s="562" t="s">
        <v>485</v>
      </c>
      <c r="J1033" s="558" t="s">
        <v>822</v>
      </c>
      <c r="K1033" s="571">
        <v>4</v>
      </c>
      <c r="L1033" s="574">
        <v>12</v>
      </c>
      <c r="M1033" s="572">
        <v>127960.79999999997</v>
      </c>
      <c r="N1033" s="577"/>
      <c r="O1033" s="574"/>
      <c r="P1033" s="576"/>
    </row>
    <row r="1034" spans="1:16" ht="24" x14ac:dyDescent="0.2">
      <c r="A1034" s="524" t="s">
        <v>4666</v>
      </c>
      <c r="B1034" s="522" t="s">
        <v>817</v>
      </c>
      <c r="C1034" s="554" t="s">
        <v>86</v>
      </c>
      <c r="D1034" s="555" t="s">
        <v>818</v>
      </c>
      <c r="E1034" s="553">
        <v>7500</v>
      </c>
      <c r="F1034" s="556" t="s">
        <v>1295</v>
      </c>
      <c r="G1034" s="566" t="s">
        <v>1296</v>
      </c>
      <c r="H1034" s="569" t="s">
        <v>836</v>
      </c>
      <c r="I1034" s="562" t="s">
        <v>485</v>
      </c>
      <c r="J1034" s="558" t="s">
        <v>822</v>
      </c>
      <c r="K1034" s="571">
        <v>3</v>
      </c>
      <c r="L1034" s="574">
        <v>8</v>
      </c>
      <c r="M1034" s="572">
        <v>57557.200000000004</v>
      </c>
      <c r="N1034" s="577"/>
      <c r="O1034" s="574"/>
      <c r="P1034" s="576"/>
    </row>
    <row r="1035" spans="1:16" ht="24" x14ac:dyDescent="0.2">
      <c r="A1035" s="524" t="s">
        <v>4666</v>
      </c>
      <c r="B1035" s="522" t="s">
        <v>817</v>
      </c>
      <c r="C1035" s="554" t="s">
        <v>86</v>
      </c>
      <c r="D1035" s="555" t="s">
        <v>818</v>
      </c>
      <c r="E1035" s="553">
        <v>10000</v>
      </c>
      <c r="F1035" s="556" t="s">
        <v>1297</v>
      </c>
      <c r="G1035" s="566" t="s">
        <v>1298</v>
      </c>
      <c r="H1035" s="569" t="s">
        <v>853</v>
      </c>
      <c r="I1035" s="562" t="s">
        <v>485</v>
      </c>
      <c r="J1035" s="558" t="s">
        <v>822</v>
      </c>
      <c r="K1035" s="571">
        <v>4</v>
      </c>
      <c r="L1035" s="574">
        <v>12</v>
      </c>
      <c r="M1035" s="572">
        <v>121960.79999999997</v>
      </c>
      <c r="N1035" s="577"/>
      <c r="O1035" s="574"/>
      <c r="P1035" s="576"/>
    </row>
    <row r="1036" spans="1:16" ht="24" x14ac:dyDescent="0.2">
      <c r="A1036" s="524" t="s">
        <v>4666</v>
      </c>
      <c r="B1036" s="522" t="s">
        <v>817</v>
      </c>
      <c r="C1036" s="554" t="s">
        <v>86</v>
      </c>
      <c r="D1036" s="555" t="s">
        <v>818</v>
      </c>
      <c r="E1036" s="553">
        <v>8500</v>
      </c>
      <c r="F1036" s="556" t="s">
        <v>1299</v>
      </c>
      <c r="G1036" s="566" t="s">
        <v>1300</v>
      </c>
      <c r="H1036" s="569" t="s">
        <v>829</v>
      </c>
      <c r="I1036" s="562" t="s">
        <v>485</v>
      </c>
      <c r="J1036" s="558" t="s">
        <v>822</v>
      </c>
      <c r="K1036" s="571">
        <v>4</v>
      </c>
      <c r="L1036" s="574">
        <v>12</v>
      </c>
      <c r="M1036" s="572">
        <v>103960.79999999997</v>
      </c>
      <c r="N1036" s="577"/>
      <c r="O1036" s="574"/>
      <c r="P1036" s="576"/>
    </row>
    <row r="1037" spans="1:16" ht="24" x14ac:dyDescent="0.2">
      <c r="A1037" s="524" t="s">
        <v>4666</v>
      </c>
      <c r="B1037" s="522" t="s">
        <v>817</v>
      </c>
      <c r="C1037" s="554" t="s">
        <v>86</v>
      </c>
      <c r="D1037" s="555" t="s">
        <v>818</v>
      </c>
      <c r="E1037" s="553">
        <v>6500</v>
      </c>
      <c r="F1037" s="556" t="s">
        <v>1301</v>
      </c>
      <c r="G1037" s="566" t="s">
        <v>1302</v>
      </c>
      <c r="H1037" s="569" t="s">
        <v>853</v>
      </c>
      <c r="I1037" s="562" t="s">
        <v>485</v>
      </c>
      <c r="J1037" s="558" t="s">
        <v>822</v>
      </c>
      <c r="K1037" s="571">
        <v>3</v>
      </c>
      <c r="L1037" s="574">
        <v>8</v>
      </c>
      <c r="M1037" s="572">
        <v>50057.200000000004</v>
      </c>
      <c r="N1037" s="577"/>
      <c r="O1037" s="574"/>
      <c r="P1037" s="576"/>
    </row>
    <row r="1038" spans="1:16" ht="24" x14ac:dyDescent="0.2">
      <c r="A1038" s="524" t="s">
        <v>4666</v>
      </c>
      <c r="B1038" s="522" t="s">
        <v>817</v>
      </c>
      <c r="C1038" s="554" t="s">
        <v>86</v>
      </c>
      <c r="D1038" s="555" t="s">
        <v>818</v>
      </c>
      <c r="E1038" s="553">
        <v>2000</v>
      </c>
      <c r="F1038" s="556" t="s">
        <v>1303</v>
      </c>
      <c r="G1038" s="566" t="s">
        <v>1304</v>
      </c>
      <c r="H1038" s="569" t="s">
        <v>836</v>
      </c>
      <c r="I1038" s="562" t="s">
        <v>485</v>
      </c>
      <c r="J1038" s="558" t="s">
        <v>822</v>
      </c>
      <c r="K1038" s="571">
        <v>2</v>
      </c>
      <c r="L1038" s="574">
        <v>5</v>
      </c>
      <c r="M1038" s="572">
        <v>10778.11</v>
      </c>
      <c r="N1038" s="577"/>
      <c r="O1038" s="574"/>
      <c r="P1038" s="576"/>
    </row>
    <row r="1039" spans="1:16" ht="24" x14ac:dyDescent="0.2">
      <c r="A1039" s="524" t="s">
        <v>4666</v>
      </c>
      <c r="B1039" s="522" t="s">
        <v>817</v>
      </c>
      <c r="C1039" s="554" t="s">
        <v>86</v>
      </c>
      <c r="D1039" s="555" t="s">
        <v>818</v>
      </c>
      <c r="E1039" s="553">
        <v>6000</v>
      </c>
      <c r="F1039" s="556" t="s">
        <v>1305</v>
      </c>
      <c r="G1039" s="566" t="s">
        <v>1306</v>
      </c>
      <c r="H1039" s="569" t="s">
        <v>821</v>
      </c>
      <c r="I1039" s="562" t="s">
        <v>485</v>
      </c>
      <c r="J1039" s="558" t="s">
        <v>822</v>
      </c>
      <c r="K1039" s="571">
        <v>2</v>
      </c>
      <c r="L1039" s="574">
        <v>5</v>
      </c>
      <c r="M1039" s="572">
        <v>31567</v>
      </c>
      <c r="N1039" s="577"/>
      <c r="O1039" s="574"/>
      <c r="P1039" s="576"/>
    </row>
    <row r="1040" spans="1:16" ht="24" x14ac:dyDescent="0.2">
      <c r="A1040" s="524" t="s">
        <v>4666</v>
      </c>
      <c r="B1040" s="522" t="s">
        <v>817</v>
      </c>
      <c r="C1040" s="554" t="s">
        <v>86</v>
      </c>
      <c r="D1040" s="555" t="s">
        <v>841</v>
      </c>
      <c r="E1040" s="553">
        <v>2500</v>
      </c>
      <c r="F1040" s="556" t="s">
        <v>1307</v>
      </c>
      <c r="G1040" s="566" t="s">
        <v>1308</v>
      </c>
      <c r="H1040" s="569" t="s">
        <v>836</v>
      </c>
      <c r="I1040" s="562" t="s">
        <v>871</v>
      </c>
      <c r="J1040" s="558" t="s">
        <v>480</v>
      </c>
      <c r="K1040" s="571">
        <v>4</v>
      </c>
      <c r="L1040" s="574">
        <v>12</v>
      </c>
      <c r="M1040" s="572">
        <v>31960.800000000007</v>
      </c>
      <c r="N1040" s="577"/>
      <c r="O1040" s="574"/>
      <c r="P1040" s="576"/>
    </row>
    <row r="1041" spans="1:16" ht="24" x14ac:dyDescent="0.2">
      <c r="A1041" s="524" t="s">
        <v>4666</v>
      </c>
      <c r="B1041" s="522" t="s">
        <v>817</v>
      </c>
      <c r="C1041" s="554" t="s">
        <v>86</v>
      </c>
      <c r="D1041" s="555" t="s">
        <v>818</v>
      </c>
      <c r="E1041" s="553">
        <v>7000</v>
      </c>
      <c r="F1041" s="556" t="s">
        <v>1309</v>
      </c>
      <c r="G1041" s="566" t="s">
        <v>1310</v>
      </c>
      <c r="H1041" s="569" t="s">
        <v>850</v>
      </c>
      <c r="I1041" s="562" t="s">
        <v>485</v>
      </c>
      <c r="J1041" s="558" t="s">
        <v>822</v>
      </c>
      <c r="K1041" s="571">
        <v>4</v>
      </c>
      <c r="L1041" s="574">
        <v>12</v>
      </c>
      <c r="M1041" s="572">
        <v>86194.12999999999</v>
      </c>
      <c r="N1041" s="577"/>
      <c r="O1041" s="574"/>
      <c r="P1041" s="576"/>
    </row>
    <row r="1042" spans="1:16" ht="24" x14ac:dyDescent="0.2">
      <c r="A1042" s="524" t="s">
        <v>4666</v>
      </c>
      <c r="B1042" s="522" t="s">
        <v>817</v>
      </c>
      <c r="C1042" s="554" t="s">
        <v>86</v>
      </c>
      <c r="D1042" s="555" t="s">
        <v>818</v>
      </c>
      <c r="E1042" s="553">
        <v>12000</v>
      </c>
      <c r="F1042" s="556" t="s">
        <v>1311</v>
      </c>
      <c r="G1042" s="566" t="s">
        <v>1312</v>
      </c>
      <c r="H1042" s="569" t="s">
        <v>853</v>
      </c>
      <c r="I1042" s="562" t="s">
        <v>485</v>
      </c>
      <c r="J1042" s="558" t="s">
        <v>822</v>
      </c>
      <c r="K1042" s="571">
        <v>2</v>
      </c>
      <c r="L1042" s="574">
        <v>7</v>
      </c>
      <c r="M1042" s="572">
        <v>89793.799999999988</v>
      </c>
      <c r="N1042" s="577"/>
      <c r="O1042" s="574"/>
      <c r="P1042" s="576"/>
    </row>
    <row r="1043" spans="1:16" ht="24" x14ac:dyDescent="0.2">
      <c r="A1043" s="524" t="s">
        <v>4666</v>
      </c>
      <c r="B1043" s="522" t="s">
        <v>817</v>
      </c>
      <c r="C1043" s="554" t="s">
        <v>86</v>
      </c>
      <c r="D1043" s="555" t="s">
        <v>818</v>
      </c>
      <c r="E1043" s="553">
        <v>6500</v>
      </c>
      <c r="F1043" s="556" t="s">
        <v>1313</v>
      </c>
      <c r="G1043" s="566" t="s">
        <v>1314</v>
      </c>
      <c r="H1043" s="569" t="s">
        <v>853</v>
      </c>
      <c r="I1043" s="562" t="s">
        <v>485</v>
      </c>
      <c r="J1043" s="558" t="s">
        <v>822</v>
      </c>
      <c r="K1043" s="571">
        <v>4</v>
      </c>
      <c r="L1043" s="574">
        <v>12</v>
      </c>
      <c r="M1043" s="572">
        <v>79960.799999999988</v>
      </c>
      <c r="N1043" s="577"/>
      <c r="O1043" s="574"/>
      <c r="P1043" s="576"/>
    </row>
    <row r="1044" spans="1:16" ht="24" x14ac:dyDescent="0.2">
      <c r="A1044" s="524" t="s">
        <v>4666</v>
      </c>
      <c r="B1044" s="522" t="s">
        <v>817</v>
      </c>
      <c r="C1044" s="554" t="s">
        <v>86</v>
      </c>
      <c r="D1044" s="555" t="s">
        <v>818</v>
      </c>
      <c r="E1044" s="553">
        <v>5500</v>
      </c>
      <c r="F1044" s="556" t="s">
        <v>1315</v>
      </c>
      <c r="G1044" s="566" t="s">
        <v>1316</v>
      </c>
      <c r="H1044" s="569" t="s">
        <v>821</v>
      </c>
      <c r="I1044" s="562" t="s">
        <v>489</v>
      </c>
      <c r="J1044" s="558" t="s">
        <v>822</v>
      </c>
      <c r="K1044" s="571">
        <v>4</v>
      </c>
      <c r="L1044" s="574">
        <v>12</v>
      </c>
      <c r="M1044" s="572">
        <v>67960.800000000003</v>
      </c>
      <c r="N1044" s="577"/>
      <c r="O1044" s="574"/>
      <c r="P1044" s="576"/>
    </row>
    <row r="1045" spans="1:16" ht="24" x14ac:dyDescent="0.2">
      <c r="A1045" s="524" t="s">
        <v>4666</v>
      </c>
      <c r="B1045" s="522" t="s">
        <v>817</v>
      </c>
      <c r="C1045" s="554" t="s">
        <v>86</v>
      </c>
      <c r="D1045" s="555" t="s">
        <v>818</v>
      </c>
      <c r="E1045" s="553">
        <v>8500</v>
      </c>
      <c r="F1045" s="556" t="s">
        <v>1317</v>
      </c>
      <c r="G1045" s="566" t="s">
        <v>1318</v>
      </c>
      <c r="H1045" s="569" t="s">
        <v>853</v>
      </c>
      <c r="I1045" s="562" t="s">
        <v>485</v>
      </c>
      <c r="J1045" s="558" t="s">
        <v>822</v>
      </c>
      <c r="K1045" s="571">
        <v>4</v>
      </c>
      <c r="L1045" s="574">
        <v>12</v>
      </c>
      <c r="M1045" s="572">
        <v>103960.79999999997</v>
      </c>
      <c r="N1045" s="577"/>
      <c r="O1045" s="574"/>
      <c r="P1045" s="576"/>
    </row>
    <row r="1046" spans="1:16" ht="24" x14ac:dyDescent="0.2">
      <c r="A1046" s="524" t="s">
        <v>4666</v>
      </c>
      <c r="B1046" s="522" t="s">
        <v>817</v>
      </c>
      <c r="C1046" s="554" t="s">
        <v>86</v>
      </c>
      <c r="D1046" s="555" t="s">
        <v>818</v>
      </c>
      <c r="E1046" s="553">
        <v>6500</v>
      </c>
      <c r="F1046" s="556" t="s">
        <v>1319</v>
      </c>
      <c r="G1046" s="566" t="s">
        <v>1320</v>
      </c>
      <c r="H1046" s="569" t="s">
        <v>829</v>
      </c>
      <c r="I1046" s="562" t="s">
        <v>485</v>
      </c>
      <c r="J1046" s="558" t="s">
        <v>822</v>
      </c>
      <c r="K1046" s="571">
        <v>4</v>
      </c>
      <c r="L1046" s="574">
        <v>12</v>
      </c>
      <c r="M1046" s="572">
        <v>79960.799999999988</v>
      </c>
      <c r="N1046" s="577"/>
      <c r="O1046" s="574"/>
      <c r="P1046" s="576"/>
    </row>
    <row r="1047" spans="1:16" ht="24" x14ac:dyDescent="0.2">
      <c r="A1047" s="524" t="s">
        <v>4666</v>
      </c>
      <c r="B1047" s="522" t="s">
        <v>817</v>
      </c>
      <c r="C1047" s="554" t="s">
        <v>86</v>
      </c>
      <c r="D1047" s="555" t="s">
        <v>818</v>
      </c>
      <c r="E1047" s="553">
        <v>6500</v>
      </c>
      <c r="F1047" s="556" t="s">
        <v>1321</v>
      </c>
      <c r="G1047" s="566" t="s">
        <v>1322</v>
      </c>
      <c r="H1047" s="569" t="s">
        <v>821</v>
      </c>
      <c r="I1047" s="562" t="s">
        <v>485</v>
      </c>
      <c r="J1047" s="558" t="s">
        <v>822</v>
      </c>
      <c r="K1047" s="571">
        <v>3</v>
      </c>
      <c r="L1047" s="574">
        <v>8</v>
      </c>
      <c r="M1047" s="572">
        <v>50057.200000000004</v>
      </c>
      <c r="N1047" s="577"/>
      <c r="O1047" s="574"/>
      <c r="P1047" s="576"/>
    </row>
    <row r="1048" spans="1:16" ht="24" x14ac:dyDescent="0.2">
      <c r="A1048" s="524" t="s">
        <v>4666</v>
      </c>
      <c r="B1048" s="522" t="s">
        <v>817</v>
      </c>
      <c r="C1048" s="554" t="s">
        <v>86</v>
      </c>
      <c r="D1048" s="555" t="s">
        <v>818</v>
      </c>
      <c r="E1048" s="553">
        <v>10000</v>
      </c>
      <c r="F1048" s="556" t="s">
        <v>1323</v>
      </c>
      <c r="G1048" s="566" t="s">
        <v>1324</v>
      </c>
      <c r="H1048" s="569" t="s">
        <v>853</v>
      </c>
      <c r="I1048" s="562" t="s">
        <v>485</v>
      </c>
      <c r="J1048" s="558" t="s">
        <v>822</v>
      </c>
      <c r="K1048" s="571">
        <v>4</v>
      </c>
      <c r="L1048" s="574">
        <v>12</v>
      </c>
      <c r="M1048" s="572">
        <v>121960.79999999997</v>
      </c>
      <c r="N1048" s="577"/>
      <c r="O1048" s="574"/>
      <c r="P1048" s="576"/>
    </row>
    <row r="1049" spans="1:16" ht="24" x14ac:dyDescent="0.2">
      <c r="A1049" s="524" t="s">
        <v>4666</v>
      </c>
      <c r="B1049" s="522" t="s">
        <v>817</v>
      </c>
      <c r="C1049" s="554" t="s">
        <v>86</v>
      </c>
      <c r="D1049" s="555" t="s">
        <v>818</v>
      </c>
      <c r="E1049" s="553">
        <v>11500</v>
      </c>
      <c r="F1049" s="556" t="s">
        <v>1325</v>
      </c>
      <c r="G1049" s="566" t="s">
        <v>1326</v>
      </c>
      <c r="H1049" s="569" t="s">
        <v>1327</v>
      </c>
      <c r="I1049" s="562" t="s">
        <v>485</v>
      </c>
      <c r="J1049" s="558" t="s">
        <v>822</v>
      </c>
      <c r="K1049" s="571">
        <v>4</v>
      </c>
      <c r="L1049" s="574">
        <v>12</v>
      </c>
      <c r="M1049" s="572">
        <v>140129.30999999997</v>
      </c>
      <c r="N1049" s="577"/>
      <c r="O1049" s="574"/>
      <c r="P1049" s="576"/>
    </row>
    <row r="1050" spans="1:16" ht="24" x14ac:dyDescent="0.2">
      <c r="A1050" s="524" t="s">
        <v>4666</v>
      </c>
      <c r="B1050" s="522" t="s">
        <v>817</v>
      </c>
      <c r="C1050" s="554" t="s">
        <v>86</v>
      </c>
      <c r="D1050" s="555" t="s">
        <v>818</v>
      </c>
      <c r="E1050" s="553">
        <v>6500</v>
      </c>
      <c r="F1050" s="556" t="s">
        <v>1328</v>
      </c>
      <c r="G1050" s="566" t="s">
        <v>1329</v>
      </c>
      <c r="H1050" s="569" t="s">
        <v>821</v>
      </c>
      <c r="I1050" s="562" t="s">
        <v>485</v>
      </c>
      <c r="J1050" s="558" t="s">
        <v>822</v>
      </c>
      <c r="K1050" s="571">
        <v>4</v>
      </c>
      <c r="L1050" s="574">
        <v>12</v>
      </c>
      <c r="M1050" s="572">
        <v>79960.799999999988</v>
      </c>
      <c r="N1050" s="577"/>
      <c r="O1050" s="574"/>
      <c r="P1050" s="576"/>
    </row>
    <row r="1051" spans="1:16" ht="24" x14ac:dyDescent="0.2">
      <c r="A1051" s="524" t="s">
        <v>4666</v>
      </c>
      <c r="B1051" s="522" t="s">
        <v>817</v>
      </c>
      <c r="C1051" s="554" t="s">
        <v>86</v>
      </c>
      <c r="D1051" s="555" t="s">
        <v>818</v>
      </c>
      <c r="E1051" s="553">
        <v>3500</v>
      </c>
      <c r="F1051" s="556" t="s">
        <v>1330</v>
      </c>
      <c r="G1051" s="566" t="s">
        <v>1331</v>
      </c>
      <c r="H1051" s="569" t="s">
        <v>821</v>
      </c>
      <c r="I1051" s="562" t="s">
        <v>489</v>
      </c>
      <c r="J1051" s="558" t="s">
        <v>822</v>
      </c>
      <c r="K1051" s="571">
        <v>4</v>
      </c>
      <c r="L1051" s="574">
        <v>12</v>
      </c>
      <c r="M1051" s="572">
        <v>43960.80000000001</v>
      </c>
      <c r="N1051" s="577"/>
      <c r="O1051" s="574"/>
      <c r="P1051" s="576"/>
    </row>
    <row r="1052" spans="1:16" ht="24" x14ac:dyDescent="0.2">
      <c r="A1052" s="524" t="s">
        <v>4666</v>
      </c>
      <c r="B1052" s="522" t="s">
        <v>817</v>
      </c>
      <c r="C1052" s="554" t="s">
        <v>86</v>
      </c>
      <c r="D1052" s="555" t="s">
        <v>818</v>
      </c>
      <c r="E1052" s="553">
        <v>7000</v>
      </c>
      <c r="F1052" s="556" t="s">
        <v>1332</v>
      </c>
      <c r="G1052" s="566" t="s">
        <v>1333</v>
      </c>
      <c r="H1052" s="569" t="s">
        <v>850</v>
      </c>
      <c r="I1052" s="562" t="s">
        <v>485</v>
      </c>
      <c r="J1052" s="558" t="s">
        <v>822</v>
      </c>
      <c r="K1052" s="571">
        <v>4</v>
      </c>
      <c r="L1052" s="574">
        <v>12</v>
      </c>
      <c r="M1052" s="572">
        <v>85960.799999999988</v>
      </c>
      <c r="N1052" s="577"/>
      <c r="O1052" s="574"/>
      <c r="P1052" s="576"/>
    </row>
    <row r="1053" spans="1:16" ht="24" x14ac:dyDescent="0.2">
      <c r="A1053" s="524" t="s">
        <v>4666</v>
      </c>
      <c r="B1053" s="522" t="s">
        <v>817</v>
      </c>
      <c r="C1053" s="554" t="s">
        <v>86</v>
      </c>
      <c r="D1053" s="555" t="s">
        <v>818</v>
      </c>
      <c r="E1053" s="553">
        <v>4800</v>
      </c>
      <c r="F1053" s="556" t="s">
        <v>1334</v>
      </c>
      <c r="G1053" s="566" t="s">
        <v>1335</v>
      </c>
      <c r="H1053" s="569" t="s">
        <v>836</v>
      </c>
      <c r="I1053" s="562" t="s">
        <v>485</v>
      </c>
      <c r="J1053" s="558" t="s">
        <v>822</v>
      </c>
      <c r="K1053" s="571">
        <v>4</v>
      </c>
      <c r="L1053" s="574">
        <v>12</v>
      </c>
      <c r="M1053" s="572">
        <v>59719.470000000008</v>
      </c>
      <c r="N1053" s="577"/>
      <c r="O1053" s="574"/>
      <c r="P1053" s="576"/>
    </row>
    <row r="1054" spans="1:16" ht="24" x14ac:dyDescent="0.2">
      <c r="A1054" s="524" t="s">
        <v>4666</v>
      </c>
      <c r="B1054" s="522" t="s">
        <v>817</v>
      </c>
      <c r="C1054" s="554" t="s">
        <v>86</v>
      </c>
      <c r="D1054" s="555" t="s">
        <v>841</v>
      </c>
      <c r="E1054" s="553">
        <v>3400</v>
      </c>
      <c r="F1054" s="556" t="s">
        <v>1336</v>
      </c>
      <c r="G1054" s="566" t="s">
        <v>1337</v>
      </c>
      <c r="H1054" s="569" t="s">
        <v>1087</v>
      </c>
      <c r="I1054" s="562" t="s">
        <v>845</v>
      </c>
      <c r="J1054" s="558" t="s">
        <v>822</v>
      </c>
      <c r="K1054" s="571">
        <v>4</v>
      </c>
      <c r="L1054" s="574">
        <v>12</v>
      </c>
      <c r="M1054" s="572">
        <v>42760.80000000001</v>
      </c>
      <c r="N1054" s="577"/>
      <c r="O1054" s="574"/>
      <c r="P1054" s="576"/>
    </row>
    <row r="1055" spans="1:16" ht="24" x14ac:dyDescent="0.2">
      <c r="A1055" s="524" t="s">
        <v>4666</v>
      </c>
      <c r="B1055" s="522" t="s">
        <v>817</v>
      </c>
      <c r="C1055" s="554" t="s">
        <v>86</v>
      </c>
      <c r="D1055" s="555" t="s">
        <v>818</v>
      </c>
      <c r="E1055" s="553">
        <v>8500</v>
      </c>
      <c r="F1055" s="556" t="s">
        <v>1338</v>
      </c>
      <c r="G1055" s="566" t="s">
        <v>1339</v>
      </c>
      <c r="H1055" s="569" t="s">
        <v>853</v>
      </c>
      <c r="I1055" s="562" t="s">
        <v>485</v>
      </c>
      <c r="J1055" s="558" t="s">
        <v>822</v>
      </c>
      <c r="K1055" s="571">
        <v>4</v>
      </c>
      <c r="L1055" s="574">
        <v>12</v>
      </c>
      <c r="M1055" s="572">
        <v>103960.79999999997</v>
      </c>
      <c r="N1055" s="577"/>
      <c r="O1055" s="574"/>
      <c r="P1055" s="576"/>
    </row>
    <row r="1056" spans="1:16" ht="24" x14ac:dyDescent="0.2">
      <c r="A1056" s="524" t="s">
        <v>4666</v>
      </c>
      <c r="B1056" s="522" t="s">
        <v>817</v>
      </c>
      <c r="C1056" s="554" t="s">
        <v>86</v>
      </c>
      <c r="D1056" s="555" t="s">
        <v>818</v>
      </c>
      <c r="E1056" s="553">
        <v>7500</v>
      </c>
      <c r="F1056" s="556" t="s">
        <v>1340</v>
      </c>
      <c r="G1056" s="566" t="s">
        <v>1341</v>
      </c>
      <c r="H1056" s="569" t="s">
        <v>836</v>
      </c>
      <c r="I1056" s="562" t="s">
        <v>485</v>
      </c>
      <c r="J1056" s="558" t="s">
        <v>822</v>
      </c>
      <c r="K1056" s="571">
        <v>4</v>
      </c>
      <c r="L1056" s="574">
        <v>12</v>
      </c>
      <c r="M1056" s="572">
        <v>91960.799999999988</v>
      </c>
      <c r="N1056" s="577"/>
      <c r="O1056" s="574"/>
      <c r="P1056" s="576"/>
    </row>
    <row r="1057" spans="1:16" ht="24" x14ac:dyDescent="0.2">
      <c r="A1057" s="524" t="s">
        <v>4666</v>
      </c>
      <c r="B1057" s="522" t="s">
        <v>817</v>
      </c>
      <c r="C1057" s="554" t="s">
        <v>86</v>
      </c>
      <c r="D1057" s="555" t="s">
        <v>818</v>
      </c>
      <c r="E1057" s="553" t="s">
        <v>897</v>
      </c>
      <c r="F1057" s="556" t="s">
        <v>1342</v>
      </c>
      <c r="G1057" s="566" t="s">
        <v>1343</v>
      </c>
      <c r="H1057" s="569" t="s">
        <v>829</v>
      </c>
      <c r="I1057" s="562" t="s">
        <v>485</v>
      </c>
      <c r="J1057" s="558" t="s">
        <v>822</v>
      </c>
      <c r="K1057" s="571">
        <v>5</v>
      </c>
      <c r="L1057" s="574">
        <v>12</v>
      </c>
      <c r="M1057" s="572">
        <v>89788.579999999987</v>
      </c>
      <c r="N1057" s="577"/>
      <c r="O1057" s="574"/>
      <c r="P1057" s="576"/>
    </row>
    <row r="1058" spans="1:16" ht="24" x14ac:dyDescent="0.2">
      <c r="A1058" s="524" t="s">
        <v>4666</v>
      </c>
      <c r="B1058" s="522" t="s">
        <v>817</v>
      </c>
      <c r="C1058" s="554" t="s">
        <v>86</v>
      </c>
      <c r="D1058" s="555" t="s">
        <v>818</v>
      </c>
      <c r="E1058" s="553">
        <v>10000</v>
      </c>
      <c r="F1058" s="556" t="s">
        <v>1344</v>
      </c>
      <c r="G1058" s="566" t="s">
        <v>1345</v>
      </c>
      <c r="H1058" s="569" t="s">
        <v>1033</v>
      </c>
      <c r="I1058" s="562" t="s">
        <v>485</v>
      </c>
      <c r="J1058" s="558" t="s">
        <v>822</v>
      </c>
      <c r="K1058" s="571">
        <v>4</v>
      </c>
      <c r="L1058" s="574">
        <v>12</v>
      </c>
      <c r="M1058" s="572">
        <v>121960.79999999997</v>
      </c>
      <c r="N1058" s="577"/>
      <c r="O1058" s="574"/>
      <c r="P1058" s="576"/>
    </row>
    <row r="1059" spans="1:16" ht="24" x14ac:dyDescent="0.2">
      <c r="A1059" s="524" t="s">
        <v>4666</v>
      </c>
      <c r="B1059" s="522" t="s">
        <v>817</v>
      </c>
      <c r="C1059" s="554" t="s">
        <v>86</v>
      </c>
      <c r="D1059" s="555" t="s">
        <v>818</v>
      </c>
      <c r="E1059" s="553">
        <v>5500</v>
      </c>
      <c r="F1059" s="556" t="s">
        <v>1346</v>
      </c>
      <c r="G1059" s="566" t="s">
        <v>1347</v>
      </c>
      <c r="H1059" s="569" t="s">
        <v>821</v>
      </c>
      <c r="I1059" s="562" t="s">
        <v>485</v>
      </c>
      <c r="J1059" s="558" t="s">
        <v>822</v>
      </c>
      <c r="K1059" s="571">
        <v>4</v>
      </c>
      <c r="L1059" s="574">
        <v>12</v>
      </c>
      <c r="M1059" s="572">
        <v>67960.800000000003</v>
      </c>
      <c r="N1059" s="577"/>
      <c r="O1059" s="574"/>
      <c r="P1059" s="576"/>
    </row>
    <row r="1060" spans="1:16" ht="24" x14ac:dyDescent="0.2">
      <c r="A1060" s="524" t="s">
        <v>4666</v>
      </c>
      <c r="B1060" s="522" t="s">
        <v>817</v>
      </c>
      <c r="C1060" s="554" t="s">
        <v>86</v>
      </c>
      <c r="D1060" s="555" t="s">
        <v>818</v>
      </c>
      <c r="E1060" s="553">
        <v>6500</v>
      </c>
      <c r="F1060" s="556" t="s">
        <v>1348</v>
      </c>
      <c r="G1060" s="566" t="s">
        <v>1349</v>
      </c>
      <c r="H1060" s="569" t="s">
        <v>853</v>
      </c>
      <c r="I1060" s="562" t="s">
        <v>485</v>
      </c>
      <c r="J1060" s="558" t="s">
        <v>822</v>
      </c>
      <c r="K1060" s="571">
        <v>4</v>
      </c>
      <c r="L1060" s="574">
        <v>12</v>
      </c>
      <c r="M1060" s="572">
        <v>79960.799999999988</v>
      </c>
      <c r="N1060" s="577"/>
      <c r="O1060" s="574"/>
      <c r="P1060" s="576"/>
    </row>
    <row r="1061" spans="1:16" ht="24" x14ac:dyDescent="0.2">
      <c r="A1061" s="524" t="s">
        <v>4666</v>
      </c>
      <c r="B1061" s="522" t="s">
        <v>817</v>
      </c>
      <c r="C1061" s="554" t="s">
        <v>86</v>
      </c>
      <c r="D1061" s="555" t="s">
        <v>818</v>
      </c>
      <c r="E1061" s="553">
        <v>6500</v>
      </c>
      <c r="F1061" s="556" t="s">
        <v>1350</v>
      </c>
      <c r="G1061" s="566" t="s">
        <v>1351</v>
      </c>
      <c r="H1061" s="569" t="s">
        <v>821</v>
      </c>
      <c r="I1061" s="562" t="s">
        <v>485</v>
      </c>
      <c r="J1061" s="558" t="s">
        <v>822</v>
      </c>
      <c r="K1061" s="571">
        <v>3</v>
      </c>
      <c r="L1061" s="574">
        <v>9</v>
      </c>
      <c r="M1061" s="572">
        <v>57744.210000000006</v>
      </c>
      <c r="N1061" s="577"/>
      <c r="O1061" s="574"/>
      <c r="P1061" s="576"/>
    </row>
    <row r="1062" spans="1:16" ht="24" x14ac:dyDescent="0.2">
      <c r="A1062" s="524" t="s">
        <v>4666</v>
      </c>
      <c r="B1062" s="522" t="s">
        <v>817</v>
      </c>
      <c r="C1062" s="554" t="s">
        <v>86</v>
      </c>
      <c r="D1062" s="555" t="s">
        <v>818</v>
      </c>
      <c r="E1062" s="553">
        <v>6500</v>
      </c>
      <c r="F1062" s="556" t="s">
        <v>1352</v>
      </c>
      <c r="G1062" s="566" t="s">
        <v>1353</v>
      </c>
      <c r="H1062" s="569" t="s">
        <v>853</v>
      </c>
      <c r="I1062" s="562" t="s">
        <v>485</v>
      </c>
      <c r="J1062" s="558" t="s">
        <v>822</v>
      </c>
      <c r="K1062" s="571">
        <v>3</v>
      </c>
      <c r="L1062" s="574">
        <v>8</v>
      </c>
      <c r="M1062" s="572">
        <v>50057.200000000004</v>
      </c>
      <c r="N1062" s="577"/>
      <c r="O1062" s="574"/>
      <c r="P1062" s="576"/>
    </row>
    <row r="1063" spans="1:16" ht="24" x14ac:dyDescent="0.2">
      <c r="A1063" s="524" t="s">
        <v>4666</v>
      </c>
      <c r="B1063" s="522" t="s">
        <v>817</v>
      </c>
      <c r="C1063" s="554" t="s">
        <v>86</v>
      </c>
      <c r="D1063" s="555" t="s">
        <v>818</v>
      </c>
      <c r="E1063" s="553">
        <v>6500</v>
      </c>
      <c r="F1063" s="556" t="s">
        <v>1354</v>
      </c>
      <c r="G1063" s="566" t="s">
        <v>1355</v>
      </c>
      <c r="H1063" s="569" t="s">
        <v>853</v>
      </c>
      <c r="I1063" s="562" t="s">
        <v>485</v>
      </c>
      <c r="J1063" s="558" t="s">
        <v>822</v>
      </c>
      <c r="K1063" s="571">
        <v>4</v>
      </c>
      <c r="L1063" s="574">
        <v>12</v>
      </c>
      <c r="M1063" s="572">
        <v>79960.799999999988</v>
      </c>
      <c r="N1063" s="577"/>
      <c r="O1063" s="574"/>
      <c r="P1063" s="576"/>
    </row>
    <row r="1064" spans="1:16" ht="24" x14ac:dyDescent="0.2">
      <c r="A1064" s="524" t="s">
        <v>4666</v>
      </c>
      <c r="B1064" s="522" t="s">
        <v>817</v>
      </c>
      <c r="C1064" s="554" t="s">
        <v>86</v>
      </c>
      <c r="D1064" s="555" t="s">
        <v>818</v>
      </c>
      <c r="E1064" s="553">
        <v>7000</v>
      </c>
      <c r="F1064" s="556" t="s">
        <v>1356</v>
      </c>
      <c r="G1064" s="566" t="s">
        <v>1357</v>
      </c>
      <c r="H1064" s="569" t="s">
        <v>850</v>
      </c>
      <c r="I1064" s="562" t="s">
        <v>485</v>
      </c>
      <c r="J1064" s="558" t="s">
        <v>822</v>
      </c>
      <c r="K1064" s="571">
        <v>4</v>
      </c>
      <c r="L1064" s="574">
        <v>12</v>
      </c>
      <c r="M1064" s="572">
        <v>85960.799999999988</v>
      </c>
      <c r="N1064" s="577"/>
      <c r="O1064" s="574"/>
      <c r="P1064" s="576"/>
    </row>
    <row r="1065" spans="1:16" ht="24" x14ac:dyDescent="0.2">
      <c r="A1065" s="524" t="s">
        <v>4666</v>
      </c>
      <c r="B1065" s="522" t="s">
        <v>817</v>
      </c>
      <c r="C1065" s="554" t="s">
        <v>86</v>
      </c>
      <c r="D1065" s="555" t="s">
        <v>818</v>
      </c>
      <c r="E1065" s="553">
        <v>6500</v>
      </c>
      <c r="F1065" s="556" t="s">
        <v>1358</v>
      </c>
      <c r="G1065" s="566" t="s">
        <v>1359</v>
      </c>
      <c r="H1065" s="569" t="s">
        <v>821</v>
      </c>
      <c r="I1065" s="562" t="s">
        <v>485</v>
      </c>
      <c r="J1065" s="558" t="s">
        <v>822</v>
      </c>
      <c r="K1065" s="571">
        <v>4</v>
      </c>
      <c r="L1065" s="574">
        <v>12</v>
      </c>
      <c r="M1065" s="572">
        <v>81044.12999999999</v>
      </c>
      <c r="N1065" s="577"/>
      <c r="O1065" s="574"/>
      <c r="P1065" s="576"/>
    </row>
    <row r="1066" spans="1:16" ht="24" x14ac:dyDescent="0.2">
      <c r="A1066" s="524" t="s">
        <v>4666</v>
      </c>
      <c r="B1066" s="522" t="s">
        <v>817</v>
      </c>
      <c r="C1066" s="554" t="s">
        <v>86</v>
      </c>
      <c r="D1066" s="555" t="s">
        <v>818</v>
      </c>
      <c r="E1066" s="553">
        <v>7500</v>
      </c>
      <c r="F1066" s="556" t="s">
        <v>1360</v>
      </c>
      <c r="G1066" s="566" t="s">
        <v>1361</v>
      </c>
      <c r="H1066" s="569" t="s">
        <v>836</v>
      </c>
      <c r="I1066" s="562" t="s">
        <v>485</v>
      </c>
      <c r="J1066" s="558" t="s">
        <v>822</v>
      </c>
      <c r="K1066" s="571">
        <v>3</v>
      </c>
      <c r="L1066" s="574">
        <v>8</v>
      </c>
      <c r="M1066" s="572">
        <v>57557.200000000004</v>
      </c>
      <c r="N1066" s="577"/>
      <c r="O1066" s="574"/>
      <c r="P1066" s="576"/>
    </row>
    <row r="1067" spans="1:16" ht="24" x14ac:dyDescent="0.2">
      <c r="A1067" s="524" t="s">
        <v>4666</v>
      </c>
      <c r="B1067" s="522" t="s">
        <v>817</v>
      </c>
      <c r="C1067" s="554" t="s">
        <v>86</v>
      </c>
      <c r="D1067" s="555" t="s">
        <v>818</v>
      </c>
      <c r="E1067" s="553">
        <v>9500</v>
      </c>
      <c r="F1067" s="556" t="s">
        <v>1362</v>
      </c>
      <c r="G1067" s="566" t="s">
        <v>1363</v>
      </c>
      <c r="H1067" s="569" t="s">
        <v>890</v>
      </c>
      <c r="I1067" s="562" t="s">
        <v>485</v>
      </c>
      <c r="J1067" s="558" t="s">
        <v>822</v>
      </c>
      <c r="K1067" s="571">
        <v>1</v>
      </c>
      <c r="L1067" s="574">
        <v>2</v>
      </c>
      <c r="M1067" s="572">
        <v>17194.86</v>
      </c>
      <c r="N1067" s="577"/>
      <c r="O1067" s="574"/>
      <c r="P1067" s="576"/>
    </row>
    <row r="1068" spans="1:16" ht="24" x14ac:dyDescent="0.2">
      <c r="A1068" s="524" t="s">
        <v>4666</v>
      </c>
      <c r="B1068" s="522" t="s">
        <v>817</v>
      </c>
      <c r="C1068" s="554" t="s">
        <v>86</v>
      </c>
      <c r="D1068" s="555" t="s">
        <v>818</v>
      </c>
      <c r="E1068" s="553">
        <v>7500</v>
      </c>
      <c r="F1068" s="556" t="s">
        <v>1364</v>
      </c>
      <c r="G1068" s="566" t="s">
        <v>1365</v>
      </c>
      <c r="H1068" s="569" t="s">
        <v>829</v>
      </c>
      <c r="I1068" s="562" t="s">
        <v>485</v>
      </c>
      <c r="J1068" s="558" t="s">
        <v>822</v>
      </c>
      <c r="K1068" s="571">
        <v>3</v>
      </c>
      <c r="L1068" s="574">
        <v>7</v>
      </c>
      <c r="M1068" s="572">
        <v>57443.8</v>
      </c>
      <c r="N1068" s="577"/>
      <c r="O1068" s="574"/>
      <c r="P1068" s="576"/>
    </row>
    <row r="1069" spans="1:16" ht="24" x14ac:dyDescent="0.2">
      <c r="A1069" s="524" t="s">
        <v>4666</v>
      </c>
      <c r="B1069" s="522" t="s">
        <v>817</v>
      </c>
      <c r="C1069" s="554" t="s">
        <v>86</v>
      </c>
      <c r="D1069" s="555" t="s">
        <v>818</v>
      </c>
      <c r="E1069" s="553">
        <v>6500</v>
      </c>
      <c r="F1069" s="556" t="s">
        <v>1366</v>
      </c>
      <c r="G1069" s="566" t="s">
        <v>1367</v>
      </c>
      <c r="H1069" s="569" t="s">
        <v>821</v>
      </c>
      <c r="I1069" s="562" t="s">
        <v>485</v>
      </c>
      <c r="J1069" s="558" t="s">
        <v>822</v>
      </c>
      <c r="K1069" s="571">
        <v>3</v>
      </c>
      <c r="L1069" s="574">
        <v>7</v>
      </c>
      <c r="M1069" s="572">
        <v>46160.47</v>
      </c>
      <c r="N1069" s="577"/>
      <c r="O1069" s="574"/>
      <c r="P1069" s="576"/>
    </row>
    <row r="1070" spans="1:16" ht="24" x14ac:dyDescent="0.2">
      <c r="A1070" s="524" t="s">
        <v>4666</v>
      </c>
      <c r="B1070" s="522" t="s">
        <v>817</v>
      </c>
      <c r="C1070" s="554" t="s">
        <v>86</v>
      </c>
      <c r="D1070" s="555" t="s">
        <v>818</v>
      </c>
      <c r="E1070" s="553">
        <v>6500</v>
      </c>
      <c r="F1070" s="556" t="s">
        <v>1368</v>
      </c>
      <c r="G1070" s="566" t="s">
        <v>1369</v>
      </c>
      <c r="H1070" s="569" t="s">
        <v>1370</v>
      </c>
      <c r="I1070" s="562" t="s">
        <v>485</v>
      </c>
      <c r="J1070" s="558" t="s">
        <v>822</v>
      </c>
      <c r="K1070" s="571">
        <v>4</v>
      </c>
      <c r="L1070" s="574">
        <v>12</v>
      </c>
      <c r="M1070" s="572">
        <v>79960.799999999988</v>
      </c>
      <c r="N1070" s="577"/>
      <c r="O1070" s="574"/>
      <c r="P1070" s="576"/>
    </row>
    <row r="1071" spans="1:16" ht="24" x14ac:dyDescent="0.2">
      <c r="A1071" s="524" t="s">
        <v>4666</v>
      </c>
      <c r="B1071" s="522" t="s">
        <v>817</v>
      </c>
      <c r="C1071" s="554" t="s">
        <v>86</v>
      </c>
      <c r="D1071" s="555" t="s">
        <v>902</v>
      </c>
      <c r="E1071" s="553">
        <v>3400</v>
      </c>
      <c r="F1071" s="556" t="s">
        <v>1371</v>
      </c>
      <c r="G1071" s="566" t="s">
        <v>1372</v>
      </c>
      <c r="H1071" s="569" t="s">
        <v>905</v>
      </c>
      <c r="I1071" s="562" t="s">
        <v>845</v>
      </c>
      <c r="J1071" s="558" t="s">
        <v>906</v>
      </c>
      <c r="K1071" s="571">
        <v>4</v>
      </c>
      <c r="L1071" s="574">
        <v>12</v>
      </c>
      <c r="M1071" s="572">
        <v>42796.220000000008</v>
      </c>
      <c r="N1071" s="577"/>
      <c r="O1071" s="574"/>
      <c r="P1071" s="576"/>
    </row>
    <row r="1072" spans="1:16" ht="24" x14ac:dyDescent="0.2">
      <c r="A1072" s="524" t="s">
        <v>4666</v>
      </c>
      <c r="B1072" s="522" t="s">
        <v>817</v>
      </c>
      <c r="C1072" s="554" t="s">
        <v>86</v>
      </c>
      <c r="D1072" s="555" t="s">
        <v>841</v>
      </c>
      <c r="E1072" s="553">
        <v>2500</v>
      </c>
      <c r="F1072" s="556" t="s">
        <v>1373</v>
      </c>
      <c r="G1072" s="566" t="s">
        <v>1374</v>
      </c>
      <c r="H1072" s="569" t="s">
        <v>844</v>
      </c>
      <c r="I1072" s="562" t="s">
        <v>485</v>
      </c>
      <c r="J1072" s="558" t="s">
        <v>480</v>
      </c>
      <c r="K1072" s="571">
        <v>4</v>
      </c>
      <c r="L1072" s="574">
        <v>12</v>
      </c>
      <c r="M1072" s="572">
        <v>31960.800000000007</v>
      </c>
      <c r="N1072" s="577"/>
      <c r="O1072" s="574"/>
      <c r="P1072" s="576"/>
    </row>
    <row r="1073" spans="1:16" ht="24" x14ac:dyDescent="0.2">
      <c r="A1073" s="524" t="s">
        <v>4666</v>
      </c>
      <c r="B1073" s="522" t="s">
        <v>817</v>
      </c>
      <c r="C1073" s="554" t="s">
        <v>86</v>
      </c>
      <c r="D1073" s="555" t="s">
        <v>818</v>
      </c>
      <c r="E1073" s="553">
        <v>8500</v>
      </c>
      <c r="F1073" s="556" t="s">
        <v>1375</v>
      </c>
      <c r="G1073" s="566" t="s">
        <v>1376</v>
      </c>
      <c r="H1073" s="569" t="s">
        <v>853</v>
      </c>
      <c r="I1073" s="562" t="s">
        <v>485</v>
      </c>
      <c r="J1073" s="558" t="s">
        <v>822</v>
      </c>
      <c r="K1073" s="571">
        <v>4</v>
      </c>
      <c r="L1073" s="574">
        <v>12</v>
      </c>
      <c r="M1073" s="572">
        <v>103960.79999999997</v>
      </c>
      <c r="N1073" s="577"/>
      <c r="O1073" s="574"/>
      <c r="P1073" s="576"/>
    </row>
    <row r="1074" spans="1:16" ht="24" x14ac:dyDescent="0.2">
      <c r="A1074" s="524" t="s">
        <v>4666</v>
      </c>
      <c r="B1074" s="522" t="s">
        <v>817</v>
      </c>
      <c r="C1074" s="554" t="s">
        <v>86</v>
      </c>
      <c r="D1074" s="555" t="s">
        <v>818</v>
      </c>
      <c r="E1074" s="553">
        <v>6500</v>
      </c>
      <c r="F1074" s="556" t="s">
        <v>1377</v>
      </c>
      <c r="G1074" s="566" t="s">
        <v>1378</v>
      </c>
      <c r="H1074" s="569" t="s">
        <v>821</v>
      </c>
      <c r="I1074" s="562" t="s">
        <v>485</v>
      </c>
      <c r="J1074" s="558" t="s">
        <v>822</v>
      </c>
      <c r="K1074" s="571">
        <v>3</v>
      </c>
      <c r="L1074" s="574">
        <v>8</v>
      </c>
      <c r="M1074" s="572">
        <v>50057.200000000004</v>
      </c>
      <c r="N1074" s="577"/>
      <c r="O1074" s="574"/>
      <c r="P1074" s="576"/>
    </row>
    <row r="1075" spans="1:16" ht="24" x14ac:dyDescent="0.2">
      <c r="A1075" s="524" t="s">
        <v>4666</v>
      </c>
      <c r="B1075" s="522" t="s">
        <v>817</v>
      </c>
      <c r="C1075" s="554" t="s">
        <v>86</v>
      </c>
      <c r="D1075" s="555" t="s">
        <v>818</v>
      </c>
      <c r="E1075" s="553">
        <v>8500</v>
      </c>
      <c r="F1075" s="556" t="s">
        <v>1379</v>
      </c>
      <c r="G1075" s="566" t="s">
        <v>1380</v>
      </c>
      <c r="H1075" s="569" t="s">
        <v>821</v>
      </c>
      <c r="I1075" s="562" t="s">
        <v>485</v>
      </c>
      <c r="J1075" s="558" t="s">
        <v>822</v>
      </c>
      <c r="K1075" s="571">
        <v>2</v>
      </c>
      <c r="L1075" s="574">
        <v>7</v>
      </c>
      <c r="M1075" s="572">
        <v>57318.8</v>
      </c>
      <c r="N1075" s="577"/>
      <c r="O1075" s="574"/>
      <c r="P1075" s="576"/>
    </row>
    <row r="1076" spans="1:16" ht="24" x14ac:dyDescent="0.2">
      <c r="A1076" s="524" t="s">
        <v>4666</v>
      </c>
      <c r="B1076" s="522" t="s">
        <v>817</v>
      </c>
      <c r="C1076" s="554" t="s">
        <v>86</v>
      </c>
      <c r="D1076" s="555" t="s">
        <v>818</v>
      </c>
      <c r="E1076" s="553">
        <v>5500</v>
      </c>
      <c r="F1076" s="556" t="s">
        <v>1381</v>
      </c>
      <c r="G1076" s="566" t="s">
        <v>1382</v>
      </c>
      <c r="H1076" s="569" t="s">
        <v>829</v>
      </c>
      <c r="I1076" s="562" t="s">
        <v>485</v>
      </c>
      <c r="J1076" s="558" t="s">
        <v>822</v>
      </c>
      <c r="K1076" s="571">
        <v>4</v>
      </c>
      <c r="L1076" s="574">
        <v>12</v>
      </c>
      <c r="M1076" s="572">
        <v>67960.800000000003</v>
      </c>
      <c r="N1076" s="577"/>
      <c r="O1076" s="574"/>
      <c r="P1076" s="576"/>
    </row>
    <row r="1077" spans="1:16" ht="24" x14ac:dyDescent="0.2">
      <c r="A1077" s="524" t="s">
        <v>4666</v>
      </c>
      <c r="B1077" s="522" t="s">
        <v>817</v>
      </c>
      <c r="C1077" s="554" t="s">
        <v>86</v>
      </c>
      <c r="D1077" s="555" t="s">
        <v>818</v>
      </c>
      <c r="E1077" s="553">
        <v>8500</v>
      </c>
      <c r="F1077" s="556" t="s">
        <v>1383</v>
      </c>
      <c r="G1077" s="566" t="s">
        <v>1384</v>
      </c>
      <c r="H1077" s="569" t="s">
        <v>853</v>
      </c>
      <c r="I1077" s="562" t="s">
        <v>485</v>
      </c>
      <c r="J1077" s="558" t="s">
        <v>822</v>
      </c>
      <c r="K1077" s="571">
        <v>2</v>
      </c>
      <c r="L1077" s="574">
        <v>6</v>
      </c>
      <c r="M1077" s="572">
        <v>49430.400000000001</v>
      </c>
      <c r="N1077" s="577"/>
      <c r="O1077" s="574"/>
      <c r="P1077" s="576"/>
    </row>
    <row r="1078" spans="1:16" ht="24" x14ac:dyDescent="0.2">
      <c r="A1078" s="524" t="s">
        <v>4666</v>
      </c>
      <c r="B1078" s="522" t="s">
        <v>817</v>
      </c>
      <c r="C1078" s="554" t="s">
        <v>86</v>
      </c>
      <c r="D1078" s="555" t="s">
        <v>818</v>
      </c>
      <c r="E1078" s="553">
        <v>7500</v>
      </c>
      <c r="F1078" s="556" t="s">
        <v>1385</v>
      </c>
      <c r="G1078" s="566" t="s">
        <v>1386</v>
      </c>
      <c r="H1078" s="569" t="s">
        <v>829</v>
      </c>
      <c r="I1078" s="562" t="s">
        <v>485</v>
      </c>
      <c r="J1078" s="558" t="s">
        <v>822</v>
      </c>
      <c r="K1078" s="571">
        <v>3</v>
      </c>
      <c r="L1078" s="574">
        <v>8</v>
      </c>
      <c r="M1078" s="572">
        <v>57557.200000000004</v>
      </c>
      <c r="N1078" s="577"/>
      <c r="O1078" s="574"/>
      <c r="P1078" s="576"/>
    </row>
    <row r="1079" spans="1:16" ht="24" x14ac:dyDescent="0.2">
      <c r="A1079" s="524" t="s">
        <v>4666</v>
      </c>
      <c r="B1079" s="522" t="s">
        <v>817</v>
      </c>
      <c r="C1079" s="554" t="s">
        <v>86</v>
      </c>
      <c r="D1079" s="555" t="s">
        <v>902</v>
      </c>
      <c r="E1079" s="553">
        <v>3400</v>
      </c>
      <c r="F1079" s="556" t="s">
        <v>1387</v>
      </c>
      <c r="G1079" s="566" t="s">
        <v>1388</v>
      </c>
      <c r="H1079" s="569" t="s">
        <v>1389</v>
      </c>
      <c r="I1079" s="562" t="s">
        <v>845</v>
      </c>
      <c r="J1079" s="558" t="s">
        <v>480</v>
      </c>
      <c r="K1079" s="571">
        <v>4</v>
      </c>
      <c r="L1079" s="574">
        <v>12</v>
      </c>
      <c r="M1079" s="572">
        <v>42760.80000000001</v>
      </c>
      <c r="N1079" s="577"/>
      <c r="O1079" s="574"/>
      <c r="P1079" s="576"/>
    </row>
    <row r="1080" spans="1:16" ht="24" x14ac:dyDescent="0.2">
      <c r="A1080" s="524" t="s">
        <v>4666</v>
      </c>
      <c r="B1080" s="522" t="s">
        <v>817</v>
      </c>
      <c r="C1080" s="554" t="s">
        <v>86</v>
      </c>
      <c r="D1080" s="555" t="s">
        <v>818</v>
      </c>
      <c r="E1080" s="553">
        <v>6500</v>
      </c>
      <c r="F1080" s="556" t="s">
        <v>1390</v>
      </c>
      <c r="G1080" s="566" t="s">
        <v>1391</v>
      </c>
      <c r="H1080" s="569" t="s">
        <v>821</v>
      </c>
      <c r="I1080" s="562" t="s">
        <v>485</v>
      </c>
      <c r="J1080" s="558" t="s">
        <v>822</v>
      </c>
      <c r="K1080" s="571">
        <v>3</v>
      </c>
      <c r="L1080" s="574">
        <v>8</v>
      </c>
      <c r="M1080" s="572">
        <v>50057.200000000004</v>
      </c>
      <c r="N1080" s="577"/>
      <c r="O1080" s="574"/>
      <c r="P1080" s="576"/>
    </row>
    <row r="1081" spans="1:16" ht="24" x14ac:dyDescent="0.2">
      <c r="A1081" s="524" t="s">
        <v>4666</v>
      </c>
      <c r="B1081" s="522" t="s">
        <v>817</v>
      </c>
      <c r="C1081" s="554" t="s">
        <v>86</v>
      </c>
      <c r="D1081" s="555" t="s">
        <v>818</v>
      </c>
      <c r="E1081" s="553">
        <v>5500</v>
      </c>
      <c r="F1081" s="556" t="s">
        <v>1392</v>
      </c>
      <c r="G1081" s="566" t="s">
        <v>1393</v>
      </c>
      <c r="H1081" s="569" t="s">
        <v>850</v>
      </c>
      <c r="I1081" s="562" t="s">
        <v>485</v>
      </c>
      <c r="J1081" s="558" t="s">
        <v>822</v>
      </c>
      <c r="K1081" s="571">
        <v>4</v>
      </c>
      <c r="L1081" s="574">
        <v>12</v>
      </c>
      <c r="M1081" s="572">
        <v>68010.450000000012</v>
      </c>
      <c r="N1081" s="577"/>
      <c r="O1081" s="574"/>
      <c r="P1081" s="576"/>
    </row>
    <row r="1082" spans="1:16" ht="24" x14ac:dyDescent="0.2">
      <c r="A1082" s="524" t="s">
        <v>4666</v>
      </c>
      <c r="B1082" s="522" t="s">
        <v>817</v>
      </c>
      <c r="C1082" s="554" t="s">
        <v>86</v>
      </c>
      <c r="D1082" s="555" t="s">
        <v>818</v>
      </c>
      <c r="E1082" s="553">
        <v>6500</v>
      </c>
      <c r="F1082" s="556" t="s">
        <v>1394</v>
      </c>
      <c r="G1082" s="566" t="s">
        <v>1395</v>
      </c>
      <c r="H1082" s="569" t="s">
        <v>1396</v>
      </c>
      <c r="I1082" s="562" t="s">
        <v>485</v>
      </c>
      <c r="J1082" s="558" t="s">
        <v>822</v>
      </c>
      <c r="K1082" s="571">
        <v>3</v>
      </c>
      <c r="L1082" s="574">
        <v>7</v>
      </c>
      <c r="M1082" s="572">
        <v>52010.47</v>
      </c>
      <c r="N1082" s="577"/>
      <c r="O1082" s="574"/>
      <c r="P1082" s="576"/>
    </row>
    <row r="1083" spans="1:16" ht="24" x14ac:dyDescent="0.2">
      <c r="A1083" s="524" t="s">
        <v>4666</v>
      </c>
      <c r="B1083" s="522" t="s">
        <v>817</v>
      </c>
      <c r="C1083" s="554" t="s">
        <v>86</v>
      </c>
      <c r="D1083" s="555" t="s">
        <v>818</v>
      </c>
      <c r="E1083" s="553">
        <v>8500</v>
      </c>
      <c r="F1083" s="556" t="s">
        <v>1397</v>
      </c>
      <c r="G1083" s="566" t="s">
        <v>1398</v>
      </c>
      <c r="H1083" s="569" t="s">
        <v>853</v>
      </c>
      <c r="I1083" s="562" t="s">
        <v>485</v>
      </c>
      <c r="J1083" s="558" t="s">
        <v>822</v>
      </c>
      <c r="K1083" s="571">
        <v>4</v>
      </c>
      <c r="L1083" s="574">
        <v>12</v>
      </c>
      <c r="M1083" s="572">
        <v>103960.79999999997</v>
      </c>
      <c r="N1083" s="577"/>
      <c r="O1083" s="574"/>
      <c r="P1083" s="576"/>
    </row>
    <row r="1084" spans="1:16" ht="24" x14ac:dyDescent="0.2">
      <c r="A1084" s="524" t="s">
        <v>4666</v>
      </c>
      <c r="B1084" s="522" t="s">
        <v>817</v>
      </c>
      <c r="C1084" s="554" t="s">
        <v>86</v>
      </c>
      <c r="D1084" s="555" t="s">
        <v>818</v>
      </c>
      <c r="E1084" s="553">
        <v>5500</v>
      </c>
      <c r="F1084" s="556" t="s">
        <v>1399</v>
      </c>
      <c r="G1084" s="566" t="s">
        <v>1400</v>
      </c>
      <c r="H1084" s="569" t="s">
        <v>836</v>
      </c>
      <c r="I1084" s="562" t="s">
        <v>485</v>
      </c>
      <c r="J1084" s="558" t="s">
        <v>822</v>
      </c>
      <c r="K1084" s="571">
        <v>3</v>
      </c>
      <c r="L1084" s="574">
        <v>8</v>
      </c>
      <c r="M1084" s="572">
        <v>42557.200000000004</v>
      </c>
      <c r="N1084" s="577"/>
      <c r="O1084" s="574"/>
      <c r="P1084" s="576"/>
    </row>
    <row r="1085" spans="1:16" ht="24" x14ac:dyDescent="0.2">
      <c r="A1085" s="524" t="s">
        <v>4666</v>
      </c>
      <c r="B1085" s="522" t="s">
        <v>817</v>
      </c>
      <c r="C1085" s="554" t="s">
        <v>86</v>
      </c>
      <c r="D1085" s="555" t="s">
        <v>818</v>
      </c>
      <c r="E1085" s="553">
        <v>3500</v>
      </c>
      <c r="F1085" s="556" t="s">
        <v>1401</v>
      </c>
      <c r="G1085" s="566" t="s">
        <v>1402</v>
      </c>
      <c r="H1085" s="569" t="s">
        <v>890</v>
      </c>
      <c r="I1085" s="562" t="s">
        <v>485</v>
      </c>
      <c r="J1085" s="558" t="s">
        <v>822</v>
      </c>
      <c r="K1085" s="571">
        <v>4</v>
      </c>
      <c r="L1085" s="574">
        <v>12</v>
      </c>
      <c r="M1085" s="572">
        <v>43960.80000000001</v>
      </c>
      <c r="N1085" s="577"/>
      <c r="O1085" s="574"/>
      <c r="P1085" s="576"/>
    </row>
    <row r="1086" spans="1:16" ht="24" x14ac:dyDescent="0.2">
      <c r="A1086" s="524" t="s">
        <v>4666</v>
      </c>
      <c r="B1086" s="522" t="s">
        <v>817</v>
      </c>
      <c r="C1086" s="554" t="s">
        <v>86</v>
      </c>
      <c r="D1086" s="555" t="s">
        <v>818</v>
      </c>
      <c r="E1086" s="553">
        <v>6500</v>
      </c>
      <c r="F1086" s="556" t="s">
        <v>1403</v>
      </c>
      <c r="G1086" s="566" t="s">
        <v>1404</v>
      </c>
      <c r="H1086" s="569" t="s">
        <v>821</v>
      </c>
      <c r="I1086" s="562" t="s">
        <v>485</v>
      </c>
      <c r="J1086" s="558" t="s">
        <v>822</v>
      </c>
      <c r="K1086" s="571">
        <v>4</v>
      </c>
      <c r="L1086" s="574">
        <v>12</v>
      </c>
      <c r="M1086" s="572">
        <v>80176.56</v>
      </c>
      <c r="N1086" s="577"/>
      <c r="O1086" s="574"/>
      <c r="P1086" s="576"/>
    </row>
    <row r="1087" spans="1:16" ht="24" x14ac:dyDescent="0.2">
      <c r="A1087" s="524" t="s">
        <v>4666</v>
      </c>
      <c r="B1087" s="522" t="s">
        <v>817</v>
      </c>
      <c r="C1087" s="554" t="s">
        <v>86</v>
      </c>
      <c r="D1087" s="555" t="s">
        <v>818</v>
      </c>
      <c r="E1087" s="553">
        <v>12000</v>
      </c>
      <c r="F1087" s="556" t="s">
        <v>1405</v>
      </c>
      <c r="G1087" s="566" t="s">
        <v>1406</v>
      </c>
      <c r="H1087" s="569" t="s">
        <v>853</v>
      </c>
      <c r="I1087" s="562" t="s">
        <v>485</v>
      </c>
      <c r="J1087" s="558" t="s">
        <v>822</v>
      </c>
      <c r="K1087" s="571">
        <v>1</v>
      </c>
      <c r="L1087" s="574">
        <v>4</v>
      </c>
      <c r="M1087" s="572">
        <v>44553.599999999999</v>
      </c>
      <c r="N1087" s="577"/>
      <c r="O1087" s="574"/>
      <c r="P1087" s="576"/>
    </row>
    <row r="1088" spans="1:16" ht="24" x14ac:dyDescent="0.2">
      <c r="A1088" s="524" t="s">
        <v>4666</v>
      </c>
      <c r="B1088" s="522" t="s">
        <v>817</v>
      </c>
      <c r="C1088" s="554" t="s">
        <v>86</v>
      </c>
      <c r="D1088" s="555" t="s">
        <v>818</v>
      </c>
      <c r="E1088" s="553">
        <v>5500</v>
      </c>
      <c r="F1088" s="556" t="s">
        <v>1407</v>
      </c>
      <c r="G1088" s="566" t="s">
        <v>1408</v>
      </c>
      <c r="H1088" s="569" t="s">
        <v>829</v>
      </c>
      <c r="I1088" s="562" t="s">
        <v>485</v>
      </c>
      <c r="J1088" s="558" t="s">
        <v>822</v>
      </c>
      <c r="K1088" s="571">
        <v>3</v>
      </c>
      <c r="L1088" s="574">
        <v>8</v>
      </c>
      <c r="M1088" s="572">
        <v>42557.200000000004</v>
      </c>
      <c r="N1088" s="577"/>
      <c r="O1088" s="574"/>
      <c r="P1088" s="576"/>
    </row>
    <row r="1089" spans="1:16" ht="24" x14ac:dyDescent="0.2">
      <c r="A1089" s="524" t="s">
        <v>4666</v>
      </c>
      <c r="B1089" s="522" t="s">
        <v>817</v>
      </c>
      <c r="C1089" s="554" t="s">
        <v>86</v>
      </c>
      <c r="D1089" s="555" t="s">
        <v>818</v>
      </c>
      <c r="E1089" s="553">
        <v>5500</v>
      </c>
      <c r="F1089" s="556" t="s">
        <v>1409</v>
      </c>
      <c r="G1089" s="566" t="s">
        <v>1410</v>
      </c>
      <c r="H1089" s="569" t="s">
        <v>821</v>
      </c>
      <c r="I1089" s="562" t="s">
        <v>485</v>
      </c>
      <c r="J1089" s="558" t="s">
        <v>822</v>
      </c>
      <c r="K1089" s="571">
        <v>4</v>
      </c>
      <c r="L1089" s="574">
        <v>12</v>
      </c>
      <c r="M1089" s="572">
        <v>67960.800000000003</v>
      </c>
      <c r="N1089" s="577"/>
      <c r="O1089" s="574"/>
      <c r="P1089" s="576"/>
    </row>
    <row r="1090" spans="1:16" ht="24" x14ac:dyDescent="0.2">
      <c r="A1090" s="524" t="s">
        <v>4666</v>
      </c>
      <c r="B1090" s="522" t="s">
        <v>817</v>
      </c>
      <c r="C1090" s="554" t="s">
        <v>86</v>
      </c>
      <c r="D1090" s="555" t="s">
        <v>818</v>
      </c>
      <c r="E1090" s="553">
        <v>6500</v>
      </c>
      <c r="F1090" s="556" t="s">
        <v>1411</v>
      </c>
      <c r="G1090" s="566" t="s">
        <v>1412</v>
      </c>
      <c r="H1090" s="569" t="s">
        <v>853</v>
      </c>
      <c r="I1090" s="562" t="s">
        <v>485</v>
      </c>
      <c r="J1090" s="558" t="s">
        <v>822</v>
      </c>
      <c r="K1090" s="571">
        <v>4</v>
      </c>
      <c r="L1090" s="574">
        <v>12</v>
      </c>
      <c r="M1090" s="572">
        <v>79960.799999999988</v>
      </c>
      <c r="N1090" s="577"/>
      <c r="O1090" s="574"/>
      <c r="P1090" s="576"/>
    </row>
    <row r="1091" spans="1:16" ht="24" x14ac:dyDescent="0.2">
      <c r="A1091" s="524" t="s">
        <v>4666</v>
      </c>
      <c r="B1091" s="522" t="s">
        <v>817</v>
      </c>
      <c r="C1091" s="554" t="s">
        <v>86</v>
      </c>
      <c r="D1091" s="555" t="s">
        <v>818</v>
      </c>
      <c r="E1091" s="553">
        <v>4800</v>
      </c>
      <c r="F1091" s="556" t="s">
        <v>1413</v>
      </c>
      <c r="G1091" s="566" t="s">
        <v>1414</v>
      </c>
      <c r="H1091" s="569" t="s">
        <v>821</v>
      </c>
      <c r="I1091" s="562" t="s">
        <v>485</v>
      </c>
      <c r="J1091" s="558" t="s">
        <v>822</v>
      </c>
      <c r="K1091" s="571">
        <v>4</v>
      </c>
      <c r="L1091" s="574">
        <v>12</v>
      </c>
      <c r="M1091" s="572">
        <v>59560.80000000001</v>
      </c>
      <c r="N1091" s="577"/>
      <c r="O1091" s="574"/>
      <c r="P1091" s="576"/>
    </row>
    <row r="1092" spans="1:16" ht="24" x14ac:dyDescent="0.2">
      <c r="A1092" s="524" t="s">
        <v>4666</v>
      </c>
      <c r="B1092" s="522" t="s">
        <v>817</v>
      </c>
      <c r="C1092" s="554" t="s">
        <v>86</v>
      </c>
      <c r="D1092" s="555" t="s">
        <v>818</v>
      </c>
      <c r="E1092" s="553">
        <v>6500</v>
      </c>
      <c r="F1092" s="556" t="s">
        <v>1415</v>
      </c>
      <c r="G1092" s="566" t="s">
        <v>1416</v>
      </c>
      <c r="H1092" s="569" t="s">
        <v>829</v>
      </c>
      <c r="I1092" s="562" t="s">
        <v>485</v>
      </c>
      <c r="J1092" s="558" t="s">
        <v>822</v>
      </c>
      <c r="K1092" s="571">
        <v>4</v>
      </c>
      <c r="L1092" s="574">
        <v>12</v>
      </c>
      <c r="M1092" s="572">
        <v>79960.799999999988</v>
      </c>
      <c r="N1092" s="577"/>
      <c r="O1092" s="574"/>
      <c r="P1092" s="576"/>
    </row>
    <row r="1093" spans="1:16" ht="24" x14ac:dyDescent="0.2">
      <c r="A1093" s="524" t="s">
        <v>4666</v>
      </c>
      <c r="B1093" s="522" t="s">
        <v>817</v>
      </c>
      <c r="C1093" s="554" t="s">
        <v>86</v>
      </c>
      <c r="D1093" s="555" t="s">
        <v>818</v>
      </c>
      <c r="E1093" s="553">
        <v>6500</v>
      </c>
      <c r="F1093" s="556" t="s">
        <v>1417</v>
      </c>
      <c r="G1093" s="566" t="s">
        <v>1418</v>
      </c>
      <c r="H1093" s="569" t="s">
        <v>821</v>
      </c>
      <c r="I1093" s="562" t="s">
        <v>485</v>
      </c>
      <c r="J1093" s="558" t="s">
        <v>822</v>
      </c>
      <c r="K1093" s="571">
        <v>4</v>
      </c>
      <c r="L1093" s="574">
        <v>12</v>
      </c>
      <c r="M1093" s="572">
        <v>80310.679999999993</v>
      </c>
      <c r="N1093" s="577"/>
      <c r="O1093" s="574"/>
      <c r="P1093" s="576"/>
    </row>
    <row r="1094" spans="1:16" ht="24" x14ac:dyDescent="0.2">
      <c r="A1094" s="524" t="s">
        <v>4666</v>
      </c>
      <c r="B1094" s="522" t="s">
        <v>817</v>
      </c>
      <c r="C1094" s="554" t="s">
        <v>86</v>
      </c>
      <c r="D1094" s="555" t="s">
        <v>818</v>
      </c>
      <c r="E1094" s="553">
        <v>6500</v>
      </c>
      <c r="F1094" s="556" t="s">
        <v>1419</v>
      </c>
      <c r="G1094" s="566" t="s">
        <v>1420</v>
      </c>
      <c r="H1094" s="569" t="s">
        <v>821</v>
      </c>
      <c r="I1094" s="562" t="s">
        <v>485</v>
      </c>
      <c r="J1094" s="558" t="s">
        <v>822</v>
      </c>
      <c r="K1094" s="571">
        <v>3</v>
      </c>
      <c r="L1094" s="574">
        <v>8</v>
      </c>
      <c r="M1094" s="572">
        <v>50057.200000000004</v>
      </c>
      <c r="N1094" s="577"/>
      <c r="O1094" s="574"/>
      <c r="P1094" s="576"/>
    </row>
    <row r="1095" spans="1:16" ht="24" x14ac:dyDescent="0.2">
      <c r="A1095" s="524" t="s">
        <v>4666</v>
      </c>
      <c r="B1095" s="522" t="s">
        <v>817</v>
      </c>
      <c r="C1095" s="554" t="s">
        <v>86</v>
      </c>
      <c r="D1095" s="555" t="s">
        <v>818</v>
      </c>
      <c r="E1095" s="553">
        <v>10500</v>
      </c>
      <c r="F1095" s="556" t="s">
        <v>1421</v>
      </c>
      <c r="G1095" s="566" t="s">
        <v>1422</v>
      </c>
      <c r="H1095" s="569" t="s">
        <v>821</v>
      </c>
      <c r="I1095" s="562" t="s">
        <v>485</v>
      </c>
      <c r="J1095" s="558" t="s">
        <v>822</v>
      </c>
      <c r="K1095" s="571">
        <v>4</v>
      </c>
      <c r="L1095" s="574">
        <v>12</v>
      </c>
      <c r="M1095" s="572">
        <v>127610.79999999997</v>
      </c>
      <c r="N1095" s="577"/>
      <c r="O1095" s="574"/>
      <c r="P1095" s="576"/>
    </row>
    <row r="1096" spans="1:16" ht="24" x14ac:dyDescent="0.2">
      <c r="A1096" s="524" t="s">
        <v>4666</v>
      </c>
      <c r="B1096" s="522" t="s">
        <v>817</v>
      </c>
      <c r="C1096" s="554" t="s">
        <v>86</v>
      </c>
      <c r="D1096" s="555" t="s">
        <v>818</v>
      </c>
      <c r="E1096" s="553">
        <v>6500</v>
      </c>
      <c r="F1096" s="556" t="s">
        <v>1423</v>
      </c>
      <c r="G1096" s="566" t="s">
        <v>1424</v>
      </c>
      <c r="H1096" s="569" t="s">
        <v>853</v>
      </c>
      <c r="I1096" s="562" t="s">
        <v>485</v>
      </c>
      <c r="J1096" s="558" t="s">
        <v>822</v>
      </c>
      <c r="K1096" s="571">
        <v>3</v>
      </c>
      <c r="L1096" s="574">
        <v>8</v>
      </c>
      <c r="M1096" s="572">
        <v>50057.200000000004</v>
      </c>
      <c r="N1096" s="577"/>
      <c r="O1096" s="574"/>
      <c r="P1096" s="576"/>
    </row>
    <row r="1097" spans="1:16" ht="24" x14ac:dyDescent="0.2">
      <c r="A1097" s="524" t="s">
        <v>4666</v>
      </c>
      <c r="B1097" s="522" t="s">
        <v>817</v>
      </c>
      <c r="C1097" s="554" t="s">
        <v>86</v>
      </c>
      <c r="D1097" s="555" t="s">
        <v>818</v>
      </c>
      <c r="E1097" s="553">
        <v>3500</v>
      </c>
      <c r="F1097" s="556" t="s">
        <v>1425</v>
      </c>
      <c r="G1097" s="566" t="s">
        <v>1426</v>
      </c>
      <c r="H1097" s="569" t="s">
        <v>821</v>
      </c>
      <c r="I1097" s="562" t="s">
        <v>489</v>
      </c>
      <c r="J1097" s="558" t="s">
        <v>822</v>
      </c>
      <c r="K1097" s="571">
        <v>4</v>
      </c>
      <c r="L1097" s="574">
        <v>12</v>
      </c>
      <c r="M1097" s="572">
        <v>43960.80000000001</v>
      </c>
      <c r="N1097" s="577"/>
      <c r="O1097" s="574"/>
      <c r="P1097" s="576"/>
    </row>
    <row r="1098" spans="1:16" ht="24" x14ac:dyDescent="0.2">
      <c r="A1098" s="524" t="s">
        <v>4666</v>
      </c>
      <c r="B1098" s="522" t="s">
        <v>817</v>
      </c>
      <c r="C1098" s="554" t="s">
        <v>86</v>
      </c>
      <c r="D1098" s="555" t="s">
        <v>818</v>
      </c>
      <c r="E1098" s="553">
        <v>8500</v>
      </c>
      <c r="F1098" s="556" t="s">
        <v>1427</v>
      </c>
      <c r="G1098" s="566" t="s">
        <v>1428</v>
      </c>
      <c r="H1098" s="569" t="s">
        <v>829</v>
      </c>
      <c r="I1098" s="562" t="s">
        <v>485</v>
      </c>
      <c r="J1098" s="558" t="s">
        <v>822</v>
      </c>
      <c r="K1098" s="571">
        <v>4</v>
      </c>
      <c r="L1098" s="574">
        <v>12</v>
      </c>
      <c r="M1098" s="572">
        <v>103960.79999999997</v>
      </c>
      <c r="N1098" s="577"/>
      <c r="O1098" s="574"/>
      <c r="P1098" s="576"/>
    </row>
    <row r="1099" spans="1:16" ht="24" x14ac:dyDescent="0.2">
      <c r="A1099" s="524" t="s">
        <v>4666</v>
      </c>
      <c r="B1099" s="522" t="s">
        <v>817</v>
      </c>
      <c r="C1099" s="554" t="s">
        <v>86</v>
      </c>
      <c r="D1099" s="555" t="s">
        <v>818</v>
      </c>
      <c r="E1099" s="553">
        <v>6500</v>
      </c>
      <c r="F1099" s="556" t="s">
        <v>1429</v>
      </c>
      <c r="G1099" s="566" t="s">
        <v>1430</v>
      </c>
      <c r="H1099" s="569" t="s">
        <v>821</v>
      </c>
      <c r="I1099" s="562" t="s">
        <v>485</v>
      </c>
      <c r="J1099" s="558" t="s">
        <v>822</v>
      </c>
      <c r="K1099" s="571">
        <v>4</v>
      </c>
      <c r="L1099" s="574">
        <v>11</v>
      </c>
      <c r="M1099" s="572">
        <v>72252.960000000006</v>
      </c>
      <c r="N1099" s="577"/>
      <c r="O1099" s="574"/>
      <c r="P1099" s="576"/>
    </row>
    <row r="1100" spans="1:16" ht="24" x14ac:dyDescent="0.2">
      <c r="A1100" s="524" t="s">
        <v>4666</v>
      </c>
      <c r="B1100" s="522" t="s">
        <v>817</v>
      </c>
      <c r="C1100" s="554" t="s">
        <v>86</v>
      </c>
      <c r="D1100" s="555" t="s">
        <v>818</v>
      </c>
      <c r="E1100" s="553">
        <v>6500</v>
      </c>
      <c r="F1100" s="556" t="s">
        <v>1431</v>
      </c>
      <c r="G1100" s="566" t="s">
        <v>1432</v>
      </c>
      <c r="H1100" s="569" t="s">
        <v>821</v>
      </c>
      <c r="I1100" s="562" t="s">
        <v>485</v>
      </c>
      <c r="J1100" s="558" t="s">
        <v>822</v>
      </c>
      <c r="K1100" s="571">
        <v>4</v>
      </c>
      <c r="L1100" s="574">
        <v>12</v>
      </c>
      <c r="M1100" s="572">
        <v>81044.12999999999</v>
      </c>
      <c r="N1100" s="577"/>
      <c r="O1100" s="574"/>
      <c r="P1100" s="576"/>
    </row>
    <row r="1101" spans="1:16" ht="24" x14ac:dyDescent="0.2">
      <c r="A1101" s="524" t="s">
        <v>4666</v>
      </c>
      <c r="B1101" s="522" t="s">
        <v>817</v>
      </c>
      <c r="C1101" s="554" t="s">
        <v>86</v>
      </c>
      <c r="D1101" s="555" t="s">
        <v>818</v>
      </c>
      <c r="E1101" s="553">
        <v>3500</v>
      </c>
      <c r="F1101" s="556" t="s">
        <v>1433</v>
      </c>
      <c r="G1101" s="566" t="s">
        <v>1434</v>
      </c>
      <c r="H1101" s="569" t="s">
        <v>850</v>
      </c>
      <c r="I1101" s="562" t="s">
        <v>489</v>
      </c>
      <c r="J1101" s="558" t="s">
        <v>822</v>
      </c>
      <c r="K1101" s="571">
        <v>4</v>
      </c>
      <c r="L1101" s="574">
        <v>12</v>
      </c>
      <c r="M1101" s="572">
        <v>43960.80000000001</v>
      </c>
      <c r="N1101" s="577"/>
      <c r="O1101" s="574"/>
      <c r="P1101" s="576"/>
    </row>
    <row r="1102" spans="1:16" ht="24" x14ac:dyDescent="0.2">
      <c r="A1102" s="524" t="s">
        <v>4666</v>
      </c>
      <c r="B1102" s="522" t="s">
        <v>817</v>
      </c>
      <c r="C1102" s="554" t="s">
        <v>86</v>
      </c>
      <c r="D1102" s="555" t="s">
        <v>818</v>
      </c>
      <c r="E1102" s="553">
        <v>6500</v>
      </c>
      <c r="F1102" s="556" t="s">
        <v>1435</v>
      </c>
      <c r="G1102" s="566" t="s">
        <v>1436</v>
      </c>
      <c r="H1102" s="569" t="s">
        <v>836</v>
      </c>
      <c r="I1102" s="562" t="s">
        <v>485</v>
      </c>
      <c r="J1102" s="558" t="s">
        <v>822</v>
      </c>
      <c r="K1102" s="571">
        <v>4</v>
      </c>
      <c r="L1102" s="574">
        <v>12</v>
      </c>
      <c r="M1102" s="572">
        <v>79960.799999999988</v>
      </c>
      <c r="N1102" s="577"/>
      <c r="O1102" s="574"/>
      <c r="P1102" s="576"/>
    </row>
    <row r="1103" spans="1:16" ht="24" x14ac:dyDescent="0.2">
      <c r="A1103" s="524" t="s">
        <v>4666</v>
      </c>
      <c r="B1103" s="522" t="s">
        <v>817</v>
      </c>
      <c r="C1103" s="554" t="s">
        <v>86</v>
      </c>
      <c r="D1103" s="555" t="s">
        <v>818</v>
      </c>
      <c r="E1103" s="553">
        <v>6500</v>
      </c>
      <c r="F1103" s="556" t="s">
        <v>1437</v>
      </c>
      <c r="G1103" s="566" t="s">
        <v>1438</v>
      </c>
      <c r="H1103" s="569" t="s">
        <v>821</v>
      </c>
      <c r="I1103" s="562" t="s">
        <v>485</v>
      </c>
      <c r="J1103" s="558" t="s">
        <v>822</v>
      </c>
      <c r="K1103" s="571">
        <v>4</v>
      </c>
      <c r="L1103" s="574">
        <v>12</v>
      </c>
      <c r="M1103" s="572">
        <v>79960.799999999988</v>
      </c>
      <c r="N1103" s="577"/>
      <c r="O1103" s="574"/>
      <c r="P1103" s="576"/>
    </row>
    <row r="1104" spans="1:16" ht="24" x14ac:dyDescent="0.2">
      <c r="A1104" s="524" t="s">
        <v>4666</v>
      </c>
      <c r="B1104" s="522" t="s">
        <v>817</v>
      </c>
      <c r="C1104" s="554" t="s">
        <v>86</v>
      </c>
      <c r="D1104" s="555" t="s">
        <v>818</v>
      </c>
      <c r="E1104" s="553">
        <v>6500</v>
      </c>
      <c r="F1104" s="556" t="s">
        <v>1439</v>
      </c>
      <c r="G1104" s="566" t="s">
        <v>1440</v>
      </c>
      <c r="H1104" s="569" t="s">
        <v>829</v>
      </c>
      <c r="I1104" s="562" t="s">
        <v>485</v>
      </c>
      <c r="J1104" s="558" t="s">
        <v>822</v>
      </c>
      <c r="K1104" s="571">
        <v>4</v>
      </c>
      <c r="L1104" s="574">
        <v>12</v>
      </c>
      <c r="M1104" s="572">
        <v>79960.799999999988</v>
      </c>
      <c r="N1104" s="577"/>
      <c r="O1104" s="574"/>
      <c r="P1104" s="576"/>
    </row>
    <row r="1105" spans="1:16" ht="24" x14ac:dyDescent="0.2">
      <c r="A1105" s="524" t="s">
        <v>4666</v>
      </c>
      <c r="B1105" s="522" t="s">
        <v>817</v>
      </c>
      <c r="C1105" s="554" t="s">
        <v>86</v>
      </c>
      <c r="D1105" s="555" t="s">
        <v>818</v>
      </c>
      <c r="E1105" s="553">
        <v>6500</v>
      </c>
      <c r="F1105" s="556" t="s">
        <v>1441</v>
      </c>
      <c r="G1105" s="566" t="s">
        <v>1442</v>
      </c>
      <c r="H1105" s="569" t="s">
        <v>853</v>
      </c>
      <c r="I1105" s="562" t="s">
        <v>485</v>
      </c>
      <c r="J1105" s="558" t="s">
        <v>822</v>
      </c>
      <c r="K1105" s="571">
        <v>3</v>
      </c>
      <c r="L1105" s="574">
        <v>8</v>
      </c>
      <c r="M1105" s="572">
        <v>50057.200000000004</v>
      </c>
      <c r="N1105" s="577"/>
      <c r="O1105" s="574"/>
      <c r="P1105" s="576"/>
    </row>
    <row r="1106" spans="1:16" ht="24" x14ac:dyDescent="0.2">
      <c r="A1106" s="524" t="s">
        <v>4666</v>
      </c>
      <c r="B1106" s="522" t="s">
        <v>817</v>
      </c>
      <c r="C1106" s="554" t="s">
        <v>86</v>
      </c>
      <c r="D1106" s="555" t="s">
        <v>818</v>
      </c>
      <c r="E1106" s="553">
        <v>5500</v>
      </c>
      <c r="F1106" s="556" t="s">
        <v>1443</v>
      </c>
      <c r="G1106" s="566" t="s">
        <v>1444</v>
      </c>
      <c r="H1106" s="569" t="s">
        <v>829</v>
      </c>
      <c r="I1106" s="562" t="s">
        <v>485</v>
      </c>
      <c r="J1106" s="558" t="s">
        <v>822</v>
      </c>
      <c r="K1106" s="571">
        <v>3</v>
      </c>
      <c r="L1106" s="574">
        <v>8</v>
      </c>
      <c r="M1106" s="572">
        <v>42557.200000000004</v>
      </c>
      <c r="N1106" s="577"/>
      <c r="O1106" s="574"/>
      <c r="P1106" s="576"/>
    </row>
    <row r="1107" spans="1:16" ht="24" x14ac:dyDescent="0.2">
      <c r="A1107" s="524" t="s">
        <v>4666</v>
      </c>
      <c r="B1107" s="522" t="s">
        <v>817</v>
      </c>
      <c r="C1107" s="554" t="s">
        <v>86</v>
      </c>
      <c r="D1107" s="555" t="s">
        <v>818</v>
      </c>
      <c r="E1107" s="553">
        <v>6500</v>
      </c>
      <c r="F1107" s="556" t="s">
        <v>1445</v>
      </c>
      <c r="G1107" s="566" t="s">
        <v>1446</v>
      </c>
      <c r="H1107" s="569" t="s">
        <v>853</v>
      </c>
      <c r="I1107" s="562" t="s">
        <v>485</v>
      </c>
      <c r="J1107" s="558" t="s">
        <v>822</v>
      </c>
      <c r="K1107" s="571">
        <v>3</v>
      </c>
      <c r="L1107" s="574">
        <v>8</v>
      </c>
      <c r="M1107" s="572">
        <v>50057.200000000004</v>
      </c>
      <c r="N1107" s="577"/>
      <c r="O1107" s="574"/>
      <c r="P1107" s="576"/>
    </row>
    <row r="1108" spans="1:16" ht="24" x14ac:dyDescent="0.2">
      <c r="A1108" s="524" t="s">
        <v>4666</v>
      </c>
      <c r="B1108" s="522" t="s">
        <v>817</v>
      </c>
      <c r="C1108" s="554" t="s">
        <v>86</v>
      </c>
      <c r="D1108" s="555" t="s">
        <v>818</v>
      </c>
      <c r="E1108" s="553" t="s">
        <v>1447</v>
      </c>
      <c r="F1108" s="556" t="s">
        <v>1448</v>
      </c>
      <c r="G1108" s="566" t="s">
        <v>1449</v>
      </c>
      <c r="H1108" s="569" t="s">
        <v>821</v>
      </c>
      <c r="I1108" s="562" t="s">
        <v>485</v>
      </c>
      <c r="J1108" s="558" t="s">
        <v>822</v>
      </c>
      <c r="K1108" s="571">
        <v>3</v>
      </c>
      <c r="L1108" s="574">
        <v>9</v>
      </c>
      <c r="M1108" s="572">
        <v>65017.87000000001</v>
      </c>
      <c r="N1108" s="577"/>
      <c r="O1108" s="574"/>
      <c r="P1108" s="576"/>
    </row>
    <row r="1109" spans="1:16" ht="24" x14ac:dyDescent="0.2">
      <c r="A1109" s="524" t="s">
        <v>4666</v>
      </c>
      <c r="B1109" s="522" t="s">
        <v>817</v>
      </c>
      <c r="C1109" s="554" t="s">
        <v>86</v>
      </c>
      <c r="D1109" s="555" t="s">
        <v>902</v>
      </c>
      <c r="E1109" s="553">
        <v>3000</v>
      </c>
      <c r="F1109" s="556" t="s">
        <v>1450</v>
      </c>
      <c r="G1109" s="566" t="s">
        <v>1451</v>
      </c>
      <c r="H1109" s="569" t="s">
        <v>905</v>
      </c>
      <c r="I1109" s="562" t="s">
        <v>845</v>
      </c>
      <c r="J1109" s="558" t="s">
        <v>906</v>
      </c>
      <c r="K1109" s="571">
        <v>4</v>
      </c>
      <c r="L1109" s="574">
        <v>12</v>
      </c>
      <c r="M1109" s="572">
        <v>37960.80000000001</v>
      </c>
      <c r="N1109" s="577"/>
      <c r="O1109" s="574"/>
      <c r="P1109" s="576"/>
    </row>
    <row r="1110" spans="1:16" ht="24" x14ac:dyDescent="0.2">
      <c r="A1110" s="524" t="s">
        <v>4666</v>
      </c>
      <c r="B1110" s="522" t="s">
        <v>817</v>
      </c>
      <c r="C1110" s="554" t="s">
        <v>86</v>
      </c>
      <c r="D1110" s="555" t="s">
        <v>818</v>
      </c>
      <c r="E1110" s="553">
        <v>8500</v>
      </c>
      <c r="F1110" s="556" t="s">
        <v>1452</v>
      </c>
      <c r="G1110" s="566" t="s">
        <v>1453</v>
      </c>
      <c r="H1110" s="569" t="s">
        <v>853</v>
      </c>
      <c r="I1110" s="562" t="s">
        <v>485</v>
      </c>
      <c r="J1110" s="558" t="s">
        <v>822</v>
      </c>
      <c r="K1110" s="571">
        <v>4</v>
      </c>
      <c r="L1110" s="574">
        <v>12</v>
      </c>
      <c r="M1110" s="572">
        <v>103960.79999999997</v>
      </c>
      <c r="N1110" s="577"/>
      <c r="O1110" s="574"/>
      <c r="P1110" s="576"/>
    </row>
    <row r="1111" spans="1:16" ht="24" x14ac:dyDescent="0.2">
      <c r="A1111" s="524" t="s">
        <v>4666</v>
      </c>
      <c r="B1111" s="522" t="s">
        <v>817</v>
      </c>
      <c r="C1111" s="554" t="s">
        <v>86</v>
      </c>
      <c r="D1111" s="555" t="s">
        <v>818</v>
      </c>
      <c r="E1111" s="553">
        <v>6500</v>
      </c>
      <c r="F1111" s="556" t="s">
        <v>1454</v>
      </c>
      <c r="G1111" s="566" t="s">
        <v>1455</v>
      </c>
      <c r="H1111" s="569" t="s">
        <v>821</v>
      </c>
      <c r="I1111" s="562" t="s">
        <v>485</v>
      </c>
      <c r="J1111" s="558" t="s">
        <v>822</v>
      </c>
      <c r="K1111" s="571">
        <v>3</v>
      </c>
      <c r="L1111" s="574">
        <v>7</v>
      </c>
      <c r="M1111" s="572">
        <v>48959.07</v>
      </c>
      <c r="N1111" s="577"/>
      <c r="O1111" s="574"/>
      <c r="P1111" s="576"/>
    </row>
    <row r="1112" spans="1:16" ht="24" x14ac:dyDescent="0.2">
      <c r="A1112" s="524" t="s">
        <v>4666</v>
      </c>
      <c r="B1112" s="522" t="s">
        <v>817</v>
      </c>
      <c r="C1112" s="554" t="s">
        <v>86</v>
      </c>
      <c r="D1112" s="555" t="s">
        <v>818</v>
      </c>
      <c r="E1112" s="553" t="s">
        <v>1456</v>
      </c>
      <c r="F1112" s="556" t="s">
        <v>1457</v>
      </c>
      <c r="G1112" s="566" t="s">
        <v>1458</v>
      </c>
      <c r="H1112" s="569" t="s">
        <v>836</v>
      </c>
      <c r="I1112" s="562" t="s">
        <v>485</v>
      </c>
      <c r="J1112" s="558" t="s">
        <v>822</v>
      </c>
      <c r="K1112" s="571">
        <v>4</v>
      </c>
      <c r="L1112" s="574">
        <v>12</v>
      </c>
      <c r="M1112" s="572">
        <v>89079.199999999983</v>
      </c>
      <c r="N1112" s="577"/>
      <c r="O1112" s="574"/>
      <c r="P1112" s="576"/>
    </row>
    <row r="1113" spans="1:16" ht="24" x14ac:dyDescent="0.2">
      <c r="A1113" s="524" t="s">
        <v>4666</v>
      </c>
      <c r="B1113" s="522" t="s">
        <v>817</v>
      </c>
      <c r="C1113" s="554" t="s">
        <v>86</v>
      </c>
      <c r="D1113" s="555" t="s">
        <v>818</v>
      </c>
      <c r="E1113" s="553">
        <v>5500</v>
      </c>
      <c r="F1113" s="556" t="s">
        <v>1459</v>
      </c>
      <c r="G1113" s="566" t="s">
        <v>1460</v>
      </c>
      <c r="H1113" s="569" t="s">
        <v>821</v>
      </c>
      <c r="I1113" s="562" t="s">
        <v>485</v>
      </c>
      <c r="J1113" s="558" t="s">
        <v>822</v>
      </c>
      <c r="K1113" s="571">
        <v>4</v>
      </c>
      <c r="L1113" s="574">
        <v>12</v>
      </c>
      <c r="M1113" s="572">
        <v>67960.800000000003</v>
      </c>
      <c r="N1113" s="577"/>
      <c r="O1113" s="574"/>
      <c r="P1113" s="576"/>
    </row>
    <row r="1114" spans="1:16" ht="24" x14ac:dyDescent="0.2">
      <c r="A1114" s="524" t="s">
        <v>4666</v>
      </c>
      <c r="B1114" s="522" t="s">
        <v>817</v>
      </c>
      <c r="C1114" s="554" t="s">
        <v>86</v>
      </c>
      <c r="D1114" s="555" t="s">
        <v>902</v>
      </c>
      <c r="E1114" s="553">
        <v>3000</v>
      </c>
      <c r="F1114" s="556" t="s">
        <v>1461</v>
      </c>
      <c r="G1114" s="566" t="s">
        <v>1462</v>
      </c>
      <c r="H1114" s="569" t="s">
        <v>905</v>
      </c>
      <c r="I1114" s="562" t="s">
        <v>845</v>
      </c>
      <c r="J1114" s="558" t="s">
        <v>906</v>
      </c>
      <c r="K1114" s="571">
        <v>4</v>
      </c>
      <c r="L1114" s="574">
        <v>12</v>
      </c>
      <c r="M1114" s="572">
        <v>37960.80000000001</v>
      </c>
      <c r="N1114" s="577"/>
      <c r="O1114" s="574"/>
      <c r="P1114" s="576"/>
    </row>
    <row r="1115" spans="1:16" ht="24" x14ac:dyDescent="0.2">
      <c r="A1115" s="524" t="s">
        <v>4666</v>
      </c>
      <c r="B1115" s="522" t="s">
        <v>817</v>
      </c>
      <c r="C1115" s="554" t="s">
        <v>86</v>
      </c>
      <c r="D1115" s="555" t="s">
        <v>818</v>
      </c>
      <c r="E1115" s="553">
        <v>6500</v>
      </c>
      <c r="F1115" s="556" t="s">
        <v>1463</v>
      </c>
      <c r="G1115" s="566" t="s">
        <v>1464</v>
      </c>
      <c r="H1115" s="569" t="s">
        <v>821</v>
      </c>
      <c r="I1115" s="562" t="s">
        <v>485</v>
      </c>
      <c r="J1115" s="558" t="s">
        <v>822</v>
      </c>
      <c r="K1115" s="571">
        <v>4</v>
      </c>
      <c r="L1115" s="574">
        <v>12</v>
      </c>
      <c r="M1115" s="572">
        <v>79960.799999999988</v>
      </c>
      <c r="N1115" s="577"/>
      <c r="O1115" s="574"/>
      <c r="P1115" s="576"/>
    </row>
    <row r="1116" spans="1:16" ht="24" x14ac:dyDescent="0.2">
      <c r="A1116" s="524" t="s">
        <v>4666</v>
      </c>
      <c r="B1116" s="522" t="s">
        <v>817</v>
      </c>
      <c r="C1116" s="554" t="s">
        <v>86</v>
      </c>
      <c r="D1116" s="555" t="s">
        <v>818</v>
      </c>
      <c r="E1116" s="553">
        <v>8500</v>
      </c>
      <c r="F1116" s="556" t="s">
        <v>1465</v>
      </c>
      <c r="G1116" s="566" t="s">
        <v>1466</v>
      </c>
      <c r="H1116" s="569" t="s">
        <v>821</v>
      </c>
      <c r="I1116" s="562" t="s">
        <v>485</v>
      </c>
      <c r="J1116" s="558" t="s">
        <v>822</v>
      </c>
      <c r="K1116" s="571">
        <v>4</v>
      </c>
      <c r="L1116" s="574">
        <v>12</v>
      </c>
      <c r="M1116" s="572">
        <v>105377.46999999999</v>
      </c>
      <c r="N1116" s="577"/>
      <c r="O1116" s="574"/>
      <c r="P1116" s="576"/>
    </row>
    <row r="1117" spans="1:16" ht="24" x14ac:dyDescent="0.2">
      <c r="A1117" s="524" t="s">
        <v>4666</v>
      </c>
      <c r="B1117" s="522" t="s">
        <v>817</v>
      </c>
      <c r="C1117" s="554" t="s">
        <v>86</v>
      </c>
      <c r="D1117" s="555" t="s">
        <v>818</v>
      </c>
      <c r="E1117" s="553">
        <v>5500</v>
      </c>
      <c r="F1117" s="556" t="s">
        <v>1467</v>
      </c>
      <c r="G1117" s="566" t="s">
        <v>1468</v>
      </c>
      <c r="H1117" s="569" t="s">
        <v>829</v>
      </c>
      <c r="I1117" s="562" t="s">
        <v>485</v>
      </c>
      <c r="J1117" s="558" t="s">
        <v>822</v>
      </c>
      <c r="K1117" s="571">
        <v>3</v>
      </c>
      <c r="L1117" s="574">
        <v>8</v>
      </c>
      <c r="M1117" s="572">
        <v>42557.200000000004</v>
      </c>
      <c r="N1117" s="577"/>
      <c r="O1117" s="574"/>
      <c r="P1117" s="576"/>
    </row>
    <row r="1118" spans="1:16" ht="24" x14ac:dyDescent="0.2">
      <c r="A1118" s="524" t="s">
        <v>4666</v>
      </c>
      <c r="B1118" s="522" t="s">
        <v>817</v>
      </c>
      <c r="C1118" s="554" t="s">
        <v>86</v>
      </c>
      <c r="D1118" s="555" t="s">
        <v>818</v>
      </c>
      <c r="E1118" s="553">
        <v>6500</v>
      </c>
      <c r="F1118" s="556" t="s">
        <v>1469</v>
      </c>
      <c r="G1118" s="566" t="s">
        <v>1470</v>
      </c>
      <c r="H1118" s="569" t="s">
        <v>821</v>
      </c>
      <c r="I1118" s="562" t="s">
        <v>485</v>
      </c>
      <c r="J1118" s="558" t="s">
        <v>822</v>
      </c>
      <c r="K1118" s="571">
        <v>4</v>
      </c>
      <c r="L1118" s="574">
        <v>12</v>
      </c>
      <c r="M1118" s="572">
        <v>80827.469999999987</v>
      </c>
      <c r="N1118" s="577"/>
      <c r="O1118" s="574"/>
      <c r="P1118" s="576"/>
    </row>
    <row r="1119" spans="1:16" ht="24" x14ac:dyDescent="0.2">
      <c r="A1119" s="524" t="s">
        <v>4666</v>
      </c>
      <c r="B1119" s="522" t="s">
        <v>817</v>
      </c>
      <c r="C1119" s="554" t="s">
        <v>86</v>
      </c>
      <c r="D1119" s="555" t="s">
        <v>818</v>
      </c>
      <c r="E1119" s="553">
        <v>7500</v>
      </c>
      <c r="F1119" s="556" t="s">
        <v>1471</v>
      </c>
      <c r="G1119" s="566" t="s">
        <v>1472</v>
      </c>
      <c r="H1119" s="569" t="s">
        <v>829</v>
      </c>
      <c r="I1119" s="562" t="s">
        <v>485</v>
      </c>
      <c r="J1119" s="558" t="s">
        <v>822</v>
      </c>
      <c r="K1119" s="571">
        <v>3</v>
      </c>
      <c r="L1119" s="574">
        <v>8</v>
      </c>
      <c r="M1119" s="572">
        <v>57557.200000000004</v>
      </c>
      <c r="N1119" s="577"/>
      <c r="O1119" s="574"/>
      <c r="P1119" s="576"/>
    </row>
    <row r="1120" spans="1:16" ht="24" x14ac:dyDescent="0.2">
      <c r="A1120" s="524" t="s">
        <v>4666</v>
      </c>
      <c r="B1120" s="522" t="s">
        <v>817</v>
      </c>
      <c r="C1120" s="554" t="s">
        <v>86</v>
      </c>
      <c r="D1120" s="555" t="s">
        <v>818</v>
      </c>
      <c r="E1120" s="553">
        <v>5500</v>
      </c>
      <c r="F1120" s="556" t="s">
        <v>1473</v>
      </c>
      <c r="G1120" s="566" t="s">
        <v>1474</v>
      </c>
      <c r="H1120" s="569" t="s">
        <v>836</v>
      </c>
      <c r="I1120" s="562" t="s">
        <v>485</v>
      </c>
      <c r="J1120" s="558" t="s">
        <v>822</v>
      </c>
      <c r="K1120" s="571">
        <v>3</v>
      </c>
      <c r="L1120" s="574">
        <v>8</v>
      </c>
      <c r="M1120" s="572">
        <v>42557.200000000004</v>
      </c>
      <c r="N1120" s="577"/>
      <c r="O1120" s="574"/>
      <c r="P1120" s="576"/>
    </row>
    <row r="1121" spans="1:16" ht="24" x14ac:dyDescent="0.2">
      <c r="A1121" s="524" t="s">
        <v>4666</v>
      </c>
      <c r="B1121" s="522" t="s">
        <v>817</v>
      </c>
      <c r="C1121" s="554" t="s">
        <v>86</v>
      </c>
      <c r="D1121" s="555" t="s">
        <v>818</v>
      </c>
      <c r="E1121" s="553">
        <v>3000</v>
      </c>
      <c r="F1121" s="556" t="s">
        <v>1475</v>
      </c>
      <c r="G1121" s="566" t="s">
        <v>1476</v>
      </c>
      <c r="H1121" s="569" t="s">
        <v>836</v>
      </c>
      <c r="I1121" s="562" t="s">
        <v>871</v>
      </c>
      <c r="J1121" s="558" t="s">
        <v>822</v>
      </c>
      <c r="K1121" s="571">
        <v>0</v>
      </c>
      <c r="L1121" s="574">
        <v>1</v>
      </c>
      <c r="M1121" s="572">
        <v>3096.73</v>
      </c>
      <c r="N1121" s="577"/>
      <c r="O1121" s="574"/>
      <c r="P1121" s="576"/>
    </row>
    <row r="1122" spans="1:16" ht="24" x14ac:dyDescent="0.2">
      <c r="A1122" s="524" t="s">
        <v>4666</v>
      </c>
      <c r="B1122" s="522" t="s">
        <v>817</v>
      </c>
      <c r="C1122" s="554" t="s">
        <v>86</v>
      </c>
      <c r="D1122" s="555" t="s">
        <v>818</v>
      </c>
      <c r="E1122" s="553">
        <v>10500</v>
      </c>
      <c r="F1122" s="556" t="s">
        <v>1477</v>
      </c>
      <c r="G1122" s="566" t="s">
        <v>1478</v>
      </c>
      <c r="H1122" s="569" t="s">
        <v>890</v>
      </c>
      <c r="I1122" s="562" t="s">
        <v>485</v>
      </c>
      <c r="J1122" s="558" t="s">
        <v>822</v>
      </c>
      <c r="K1122" s="571">
        <v>4</v>
      </c>
      <c r="L1122" s="574">
        <v>12</v>
      </c>
      <c r="M1122" s="572">
        <v>127960.79999999997</v>
      </c>
      <c r="N1122" s="577"/>
      <c r="O1122" s="574"/>
      <c r="P1122" s="576"/>
    </row>
    <row r="1123" spans="1:16" ht="24" x14ac:dyDescent="0.2">
      <c r="A1123" s="524" t="s">
        <v>4666</v>
      </c>
      <c r="B1123" s="522" t="s">
        <v>817</v>
      </c>
      <c r="C1123" s="554" t="s">
        <v>86</v>
      </c>
      <c r="D1123" s="555" t="s">
        <v>818</v>
      </c>
      <c r="E1123" s="553">
        <v>6500</v>
      </c>
      <c r="F1123" s="556" t="s">
        <v>1479</v>
      </c>
      <c r="G1123" s="566" t="s">
        <v>1480</v>
      </c>
      <c r="H1123" s="569" t="s">
        <v>829</v>
      </c>
      <c r="I1123" s="562" t="s">
        <v>485</v>
      </c>
      <c r="J1123" s="558" t="s">
        <v>822</v>
      </c>
      <c r="K1123" s="571">
        <v>3</v>
      </c>
      <c r="L1123" s="574">
        <v>7</v>
      </c>
      <c r="M1123" s="572">
        <v>46160.47</v>
      </c>
      <c r="N1123" s="577"/>
      <c r="O1123" s="574"/>
      <c r="P1123" s="576"/>
    </row>
    <row r="1124" spans="1:16" ht="24" x14ac:dyDescent="0.2">
      <c r="A1124" s="524" t="s">
        <v>4666</v>
      </c>
      <c r="B1124" s="522" t="s">
        <v>817</v>
      </c>
      <c r="C1124" s="554" t="s">
        <v>86</v>
      </c>
      <c r="D1124" s="555" t="s">
        <v>818</v>
      </c>
      <c r="E1124" s="553">
        <v>6500</v>
      </c>
      <c r="F1124" s="556" t="s">
        <v>1481</v>
      </c>
      <c r="G1124" s="566" t="s">
        <v>1482</v>
      </c>
      <c r="H1124" s="569" t="s">
        <v>821</v>
      </c>
      <c r="I1124" s="562" t="s">
        <v>485</v>
      </c>
      <c r="J1124" s="558" t="s">
        <v>822</v>
      </c>
      <c r="K1124" s="571">
        <v>3</v>
      </c>
      <c r="L1124" s="574">
        <v>8</v>
      </c>
      <c r="M1124" s="572">
        <v>50057.200000000004</v>
      </c>
      <c r="N1124" s="577"/>
      <c r="O1124" s="574"/>
      <c r="P1124" s="576"/>
    </row>
    <row r="1125" spans="1:16" ht="24" x14ac:dyDescent="0.2">
      <c r="A1125" s="524" t="s">
        <v>4666</v>
      </c>
      <c r="B1125" s="522" t="s">
        <v>817</v>
      </c>
      <c r="C1125" s="554" t="s">
        <v>86</v>
      </c>
      <c r="D1125" s="555" t="s">
        <v>818</v>
      </c>
      <c r="E1125" s="553">
        <v>7500</v>
      </c>
      <c r="F1125" s="556" t="s">
        <v>1483</v>
      </c>
      <c r="G1125" s="566" t="s">
        <v>1484</v>
      </c>
      <c r="H1125" s="569" t="s">
        <v>836</v>
      </c>
      <c r="I1125" s="562" t="s">
        <v>485</v>
      </c>
      <c r="J1125" s="558" t="s">
        <v>822</v>
      </c>
      <c r="K1125" s="571">
        <v>1</v>
      </c>
      <c r="L1125" s="574">
        <v>4</v>
      </c>
      <c r="M1125" s="572">
        <v>24928.6</v>
      </c>
      <c r="N1125" s="577"/>
      <c r="O1125" s="574"/>
      <c r="P1125" s="576"/>
    </row>
    <row r="1126" spans="1:16" ht="24" x14ac:dyDescent="0.2">
      <c r="A1126" s="524" t="s">
        <v>4666</v>
      </c>
      <c r="B1126" s="522" t="s">
        <v>817</v>
      </c>
      <c r="C1126" s="554" t="s">
        <v>86</v>
      </c>
      <c r="D1126" s="555" t="s">
        <v>818</v>
      </c>
      <c r="E1126" s="553">
        <v>6500</v>
      </c>
      <c r="F1126" s="556" t="s">
        <v>1485</v>
      </c>
      <c r="G1126" s="566" t="s">
        <v>1486</v>
      </c>
      <c r="H1126" s="569" t="s">
        <v>1487</v>
      </c>
      <c r="I1126" s="562" t="s">
        <v>485</v>
      </c>
      <c r="J1126" s="558" t="s">
        <v>822</v>
      </c>
      <c r="K1126" s="571">
        <v>1</v>
      </c>
      <c r="L1126" s="574">
        <v>2</v>
      </c>
      <c r="M1126" s="572">
        <v>11926.8</v>
      </c>
      <c r="N1126" s="577"/>
      <c r="O1126" s="574"/>
      <c r="P1126" s="576"/>
    </row>
    <row r="1127" spans="1:16" ht="24" x14ac:dyDescent="0.2">
      <c r="A1127" s="524" t="s">
        <v>4666</v>
      </c>
      <c r="B1127" s="522" t="s">
        <v>817</v>
      </c>
      <c r="C1127" s="554" t="s">
        <v>86</v>
      </c>
      <c r="D1127" s="555" t="s">
        <v>902</v>
      </c>
      <c r="E1127" s="553">
        <v>2500</v>
      </c>
      <c r="F1127" s="556" t="s">
        <v>1488</v>
      </c>
      <c r="G1127" s="566" t="s">
        <v>1489</v>
      </c>
      <c r="H1127" s="569" t="s">
        <v>905</v>
      </c>
      <c r="I1127" s="562" t="s">
        <v>845</v>
      </c>
      <c r="J1127" s="558" t="s">
        <v>906</v>
      </c>
      <c r="K1127" s="571">
        <v>4</v>
      </c>
      <c r="L1127" s="574">
        <v>12</v>
      </c>
      <c r="M1127" s="572">
        <v>31960.800000000007</v>
      </c>
      <c r="N1127" s="577"/>
      <c r="O1127" s="574"/>
      <c r="P1127" s="576"/>
    </row>
    <row r="1128" spans="1:16" ht="24" x14ac:dyDescent="0.2">
      <c r="A1128" s="524" t="s">
        <v>4666</v>
      </c>
      <c r="B1128" s="522" t="s">
        <v>817</v>
      </c>
      <c r="C1128" s="554" t="s">
        <v>86</v>
      </c>
      <c r="D1128" s="555" t="s">
        <v>818</v>
      </c>
      <c r="E1128" s="553">
        <v>5500</v>
      </c>
      <c r="F1128" s="556" t="s">
        <v>1490</v>
      </c>
      <c r="G1128" s="566" t="s">
        <v>1491</v>
      </c>
      <c r="H1128" s="569" t="s">
        <v>844</v>
      </c>
      <c r="I1128" s="562" t="s">
        <v>485</v>
      </c>
      <c r="J1128" s="558" t="s">
        <v>822</v>
      </c>
      <c r="K1128" s="571">
        <v>1</v>
      </c>
      <c r="L1128" s="574">
        <v>2</v>
      </c>
      <c r="M1128" s="572">
        <v>10126.799999999999</v>
      </c>
      <c r="N1128" s="577"/>
      <c r="O1128" s="574"/>
      <c r="P1128" s="576"/>
    </row>
    <row r="1129" spans="1:16" ht="24" x14ac:dyDescent="0.2">
      <c r="A1129" s="524" t="s">
        <v>4666</v>
      </c>
      <c r="B1129" s="522" t="s">
        <v>817</v>
      </c>
      <c r="C1129" s="554" t="s">
        <v>86</v>
      </c>
      <c r="D1129" s="555" t="s">
        <v>841</v>
      </c>
      <c r="E1129" s="553">
        <v>3000</v>
      </c>
      <c r="F1129" s="556" t="s">
        <v>1492</v>
      </c>
      <c r="G1129" s="566" t="s">
        <v>1493</v>
      </c>
      <c r="H1129" s="569" t="s">
        <v>1494</v>
      </c>
      <c r="I1129" s="562" t="s">
        <v>845</v>
      </c>
      <c r="J1129" s="558" t="s">
        <v>480</v>
      </c>
      <c r="K1129" s="571">
        <v>4</v>
      </c>
      <c r="L1129" s="574">
        <v>12</v>
      </c>
      <c r="M1129" s="572">
        <v>37960.80000000001</v>
      </c>
      <c r="N1129" s="577"/>
      <c r="O1129" s="574"/>
      <c r="P1129" s="576"/>
    </row>
    <row r="1130" spans="1:16" ht="24" x14ac:dyDescent="0.2">
      <c r="A1130" s="524" t="s">
        <v>4666</v>
      </c>
      <c r="B1130" s="522" t="s">
        <v>817</v>
      </c>
      <c r="C1130" s="554" t="s">
        <v>86</v>
      </c>
      <c r="D1130" s="555" t="s">
        <v>818</v>
      </c>
      <c r="E1130" s="553">
        <v>6500</v>
      </c>
      <c r="F1130" s="556" t="s">
        <v>1495</v>
      </c>
      <c r="G1130" s="566" t="s">
        <v>1496</v>
      </c>
      <c r="H1130" s="569" t="s">
        <v>853</v>
      </c>
      <c r="I1130" s="562" t="s">
        <v>485</v>
      </c>
      <c r="J1130" s="558" t="s">
        <v>822</v>
      </c>
      <c r="K1130" s="571">
        <v>3</v>
      </c>
      <c r="L1130" s="574">
        <v>8</v>
      </c>
      <c r="M1130" s="572">
        <v>50057.200000000004</v>
      </c>
      <c r="N1130" s="577"/>
      <c r="O1130" s="574"/>
      <c r="P1130" s="576"/>
    </row>
    <row r="1131" spans="1:16" ht="24" x14ac:dyDescent="0.2">
      <c r="A1131" s="524" t="s">
        <v>4666</v>
      </c>
      <c r="B1131" s="522" t="s">
        <v>817</v>
      </c>
      <c r="C1131" s="554" t="s">
        <v>86</v>
      </c>
      <c r="D1131" s="555" t="s">
        <v>818</v>
      </c>
      <c r="E1131" s="553">
        <v>6500</v>
      </c>
      <c r="F1131" s="556" t="s">
        <v>1497</v>
      </c>
      <c r="G1131" s="566" t="s">
        <v>1498</v>
      </c>
      <c r="H1131" s="569" t="s">
        <v>821</v>
      </c>
      <c r="I1131" s="562" t="s">
        <v>485</v>
      </c>
      <c r="J1131" s="558" t="s">
        <v>822</v>
      </c>
      <c r="K1131" s="571">
        <v>3</v>
      </c>
      <c r="L1131" s="574">
        <v>6</v>
      </c>
      <c r="M1131" s="572">
        <v>40330.400000000001</v>
      </c>
      <c r="N1131" s="577"/>
      <c r="O1131" s="574"/>
      <c r="P1131" s="576"/>
    </row>
    <row r="1132" spans="1:16" ht="24" x14ac:dyDescent="0.2">
      <c r="A1132" s="524" t="s">
        <v>4666</v>
      </c>
      <c r="B1132" s="522" t="s">
        <v>817</v>
      </c>
      <c r="C1132" s="554" t="s">
        <v>86</v>
      </c>
      <c r="D1132" s="555" t="s">
        <v>818</v>
      </c>
      <c r="E1132" s="553">
        <v>6000</v>
      </c>
      <c r="F1132" s="556" t="s">
        <v>1499</v>
      </c>
      <c r="G1132" s="566" t="s">
        <v>1500</v>
      </c>
      <c r="H1132" s="569" t="s">
        <v>853</v>
      </c>
      <c r="I1132" s="562" t="s">
        <v>485</v>
      </c>
      <c r="J1132" s="558" t="s">
        <v>822</v>
      </c>
      <c r="K1132" s="571">
        <v>4</v>
      </c>
      <c r="L1132" s="574">
        <v>12</v>
      </c>
      <c r="M1132" s="572">
        <v>73960.800000000003</v>
      </c>
      <c r="N1132" s="577"/>
      <c r="O1132" s="574"/>
      <c r="P1132" s="576"/>
    </row>
    <row r="1133" spans="1:16" ht="24" x14ac:dyDescent="0.2">
      <c r="A1133" s="524" t="s">
        <v>4666</v>
      </c>
      <c r="B1133" s="522" t="s">
        <v>817</v>
      </c>
      <c r="C1133" s="554" t="s">
        <v>86</v>
      </c>
      <c r="D1133" s="555" t="s">
        <v>818</v>
      </c>
      <c r="E1133" s="553">
        <v>5500</v>
      </c>
      <c r="F1133" s="556" t="s">
        <v>1501</v>
      </c>
      <c r="G1133" s="566" t="s">
        <v>1502</v>
      </c>
      <c r="H1133" s="569" t="s">
        <v>829</v>
      </c>
      <c r="I1133" s="562" t="s">
        <v>485</v>
      </c>
      <c r="J1133" s="558" t="s">
        <v>822</v>
      </c>
      <c r="K1133" s="571">
        <v>3</v>
      </c>
      <c r="L1133" s="574">
        <v>8</v>
      </c>
      <c r="M1133" s="572">
        <v>42557.200000000004</v>
      </c>
      <c r="N1133" s="577"/>
      <c r="O1133" s="574"/>
      <c r="P1133" s="576"/>
    </row>
    <row r="1134" spans="1:16" ht="24" x14ac:dyDescent="0.2">
      <c r="A1134" s="524" t="s">
        <v>4666</v>
      </c>
      <c r="B1134" s="522" t="s">
        <v>817</v>
      </c>
      <c r="C1134" s="554" t="s">
        <v>86</v>
      </c>
      <c r="D1134" s="555" t="s">
        <v>841</v>
      </c>
      <c r="E1134" s="553">
        <v>2500</v>
      </c>
      <c r="F1134" s="556" t="s">
        <v>1503</v>
      </c>
      <c r="G1134" s="566" t="s">
        <v>1504</v>
      </c>
      <c r="H1134" s="569" t="s">
        <v>844</v>
      </c>
      <c r="I1134" s="562" t="s">
        <v>845</v>
      </c>
      <c r="J1134" s="558" t="s">
        <v>480</v>
      </c>
      <c r="K1134" s="571">
        <v>4</v>
      </c>
      <c r="L1134" s="574">
        <v>12</v>
      </c>
      <c r="M1134" s="572">
        <v>31960.800000000007</v>
      </c>
      <c r="N1134" s="577"/>
      <c r="O1134" s="574"/>
      <c r="P1134" s="576"/>
    </row>
    <row r="1135" spans="1:16" ht="24" x14ac:dyDescent="0.2">
      <c r="A1135" s="524" t="s">
        <v>4666</v>
      </c>
      <c r="B1135" s="522" t="s">
        <v>817</v>
      </c>
      <c r="C1135" s="554" t="s">
        <v>86</v>
      </c>
      <c r="D1135" s="555" t="s">
        <v>818</v>
      </c>
      <c r="E1135" s="553">
        <v>6500</v>
      </c>
      <c r="F1135" s="556" t="s">
        <v>1505</v>
      </c>
      <c r="G1135" s="566" t="s">
        <v>1506</v>
      </c>
      <c r="H1135" s="569" t="s">
        <v>836</v>
      </c>
      <c r="I1135" s="562" t="s">
        <v>485</v>
      </c>
      <c r="J1135" s="558" t="s">
        <v>822</v>
      </c>
      <c r="K1135" s="571">
        <v>4</v>
      </c>
      <c r="L1135" s="574">
        <v>12</v>
      </c>
      <c r="M1135" s="572">
        <v>79960.799999999988</v>
      </c>
      <c r="N1135" s="577"/>
      <c r="O1135" s="574"/>
      <c r="P1135" s="576"/>
    </row>
    <row r="1136" spans="1:16" ht="24" x14ac:dyDescent="0.2">
      <c r="A1136" s="524" t="s">
        <v>4666</v>
      </c>
      <c r="B1136" s="522" t="s">
        <v>817</v>
      </c>
      <c r="C1136" s="554" t="s">
        <v>86</v>
      </c>
      <c r="D1136" s="555" t="s">
        <v>818</v>
      </c>
      <c r="E1136" s="553">
        <v>7500</v>
      </c>
      <c r="F1136" s="556" t="s">
        <v>1507</v>
      </c>
      <c r="G1136" s="566" t="s">
        <v>1508</v>
      </c>
      <c r="H1136" s="569" t="s">
        <v>829</v>
      </c>
      <c r="I1136" s="562" t="s">
        <v>485</v>
      </c>
      <c r="J1136" s="558" t="s">
        <v>822</v>
      </c>
      <c r="K1136" s="571">
        <v>3</v>
      </c>
      <c r="L1136" s="574">
        <v>8</v>
      </c>
      <c r="M1136" s="572">
        <v>57557.200000000004</v>
      </c>
      <c r="N1136" s="577"/>
      <c r="O1136" s="574"/>
      <c r="P1136" s="576"/>
    </row>
    <row r="1137" spans="1:16" ht="24" x14ac:dyDescent="0.2">
      <c r="A1137" s="524" t="s">
        <v>4666</v>
      </c>
      <c r="B1137" s="522" t="s">
        <v>817</v>
      </c>
      <c r="C1137" s="554" t="s">
        <v>86</v>
      </c>
      <c r="D1137" s="555" t="s">
        <v>818</v>
      </c>
      <c r="E1137" s="553">
        <v>4200</v>
      </c>
      <c r="F1137" s="556" t="s">
        <v>1509</v>
      </c>
      <c r="G1137" s="566" t="s">
        <v>1510</v>
      </c>
      <c r="H1137" s="569" t="s">
        <v>821</v>
      </c>
      <c r="I1137" s="562" t="s">
        <v>485</v>
      </c>
      <c r="J1137" s="558" t="s">
        <v>822</v>
      </c>
      <c r="K1137" s="571">
        <v>4</v>
      </c>
      <c r="L1137" s="574">
        <v>12</v>
      </c>
      <c r="M1137" s="572">
        <v>52360.80000000001</v>
      </c>
      <c r="N1137" s="577"/>
      <c r="O1137" s="574"/>
      <c r="P1137" s="576"/>
    </row>
    <row r="1138" spans="1:16" ht="24" x14ac:dyDescent="0.2">
      <c r="A1138" s="524" t="s">
        <v>4666</v>
      </c>
      <c r="B1138" s="522" t="s">
        <v>817</v>
      </c>
      <c r="C1138" s="554" t="s">
        <v>86</v>
      </c>
      <c r="D1138" s="555" t="s">
        <v>818</v>
      </c>
      <c r="E1138" s="553">
        <v>8500</v>
      </c>
      <c r="F1138" s="556" t="s">
        <v>1511</v>
      </c>
      <c r="G1138" s="566" t="s">
        <v>1512</v>
      </c>
      <c r="H1138" s="569" t="s">
        <v>853</v>
      </c>
      <c r="I1138" s="562" t="s">
        <v>485</v>
      </c>
      <c r="J1138" s="558" t="s">
        <v>822</v>
      </c>
      <c r="K1138" s="571">
        <v>4</v>
      </c>
      <c r="L1138" s="574">
        <v>12</v>
      </c>
      <c r="M1138" s="572">
        <v>105377.46999999999</v>
      </c>
      <c r="N1138" s="577"/>
      <c r="O1138" s="574"/>
      <c r="P1138" s="576"/>
    </row>
    <row r="1139" spans="1:16" ht="24" x14ac:dyDescent="0.2">
      <c r="A1139" s="524" t="s">
        <v>4666</v>
      </c>
      <c r="B1139" s="522" t="s">
        <v>817</v>
      </c>
      <c r="C1139" s="554" t="s">
        <v>86</v>
      </c>
      <c r="D1139" s="555" t="s">
        <v>818</v>
      </c>
      <c r="E1139" s="553">
        <v>6000</v>
      </c>
      <c r="F1139" s="556" t="s">
        <v>1513</v>
      </c>
      <c r="G1139" s="566" t="s">
        <v>1514</v>
      </c>
      <c r="H1139" s="569" t="s">
        <v>829</v>
      </c>
      <c r="I1139" s="562" t="s">
        <v>485</v>
      </c>
      <c r="J1139" s="558" t="s">
        <v>822</v>
      </c>
      <c r="K1139" s="571">
        <v>4</v>
      </c>
      <c r="L1139" s="574">
        <v>12</v>
      </c>
      <c r="M1139" s="572">
        <v>73960.800000000003</v>
      </c>
      <c r="N1139" s="577"/>
      <c r="O1139" s="574"/>
      <c r="P1139" s="576"/>
    </row>
    <row r="1140" spans="1:16" ht="24" x14ac:dyDescent="0.2">
      <c r="A1140" s="524" t="s">
        <v>4666</v>
      </c>
      <c r="B1140" s="522" t="s">
        <v>817</v>
      </c>
      <c r="C1140" s="554" t="s">
        <v>86</v>
      </c>
      <c r="D1140" s="555" t="s">
        <v>818</v>
      </c>
      <c r="E1140" s="553">
        <v>6000</v>
      </c>
      <c r="F1140" s="556" t="s">
        <v>1515</v>
      </c>
      <c r="G1140" s="566" t="s">
        <v>1516</v>
      </c>
      <c r="H1140" s="569" t="s">
        <v>821</v>
      </c>
      <c r="I1140" s="562" t="s">
        <v>485</v>
      </c>
      <c r="J1140" s="558" t="s">
        <v>822</v>
      </c>
      <c r="K1140" s="571">
        <v>4</v>
      </c>
      <c r="L1140" s="574">
        <v>12</v>
      </c>
      <c r="M1140" s="572">
        <v>73960.800000000003</v>
      </c>
      <c r="N1140" s="577"/>
      <c r="O1140" s="574"/>
      <c r="P1140" s="576"/>
    </row>
    <row r="1141" spans="1:16" ht="24" x14ac:dyDescent="0.2">
      <c r="A1141" s="524" t="s">
        <v>4666</v>
      </c>
      <c r="B1141" s="522" t="s">
        <v>817</v>
      </c>
      <c r="C1141" s="554" t="s">
        <v>86</v>
      </c>
      <c r="D1141" s="555" t="s">
        <v>818</v>
      </c>
      <c r="E1141" s="553">
        <v>5500</v>
      </c>
      <c r="F1141" s="556" t="s">
        <v>1517</v>
      </c>
      <c r="G1141" s="566" t="s">
        <v>1518</v>
      </c>
      <c r="H1141" s="569" t="s">
        <v>829</v>
      </c>
      <c r="I1141" s="562" t="s">
        <v>485</v>
      </c>
      <c r="J1141" s="558" t="s">
        <v>822</v>
      </c>
      <c r="K1141" s="571">
        <v>4</v>
      </c>
      <c r="L1141" s="574">
        <v>12</v>
      </c>
      <c r="M1141" s="572">
        <v>68122.710000000006</v>
      </c>
      <c r="N1141" s="577"/>
      <c r="O1141" s="574"/>
      <c r="P1141" s="576"/>
    </row>
    <row r="1142" spans="1:16" ht="24" x14ac:dyDescent="0.2">
      <c r="A1142" s="524" t="s">
        <v>4666</v>
      </c>
      <c r="B1142" s="522" t="s">
        <v>817</v>
      </c>
      <c r="C1142" s="554" t="s">
        <v>86</v>
      </c>
      <c r="D1142" s="555" t="s">
        <v>818</v>
      </c>
      <c r="E1142" s="553" t="s">
        <v>1519</v>
      </c>
      <c r="F1142" s="556" t="s">
        <v>1520</v>
      </c>
      <c r="G1142" s="566" t="s">
        <v>1521</v>
      </c>
      <c r="H1142" s="569" t="s">
        <v>853</v>
      </c>
      <c r="I1142" s="562" t="s">
        <v>485</v>
      </c>
      <c r="J1142" s="558" t="s">
        <v>822</v>
      </c>
      <c r="K1142" s="571">
        <v>4</v>
      </c>
      <c r="L1142" s="574">
        <v>12</v>
      </c>
      <c r="M1142" s="572">
        <v>125840.72999999998</v>
      </c>
      <c r="N1142" s="577"/>
      <c r="O1142" s="574"/>
      <c r="P1142" s="576"/>
    </row>
    <row r="1143" spans="1:16" ht="24" x14ac:dyDescent="0.2">
      <c r="A1143" s="524" t="s">
        <v>4666</v>
      </c>
      <c r="B1143" s="522" t="s">
        <v>817</v>
      </c>
      <c r="C1143" s="554" t="s">
        <v>86</v>
      </c>
      <c r="D1143" s="555" t="s">
        <v>818</v>
      </c>
      <c r="E1143" s="553">
        <v>8500</v>
      </c>
      <c r="F1143" s="556" t="s">
        <v>1522</v>
      </c>
      <c r="G1143" s="566" t="s">
        <v>1523</v>
      </c>
      <c r="H1143" s="569" t="s">
        <v>821</v>
      </c>
      <c r="I1143" s="562" t="s">
        <v>485</v>
      </c>
      <c r="J1143" s="558" t="s">
        <v>822</v>
      </c>
      <c r="K1143" s="571">
        <v>1</v>
      </c>
      <c r="L1143" s="574">
        <v>2</v>
      </c>
      <c r="M1143" s="572">
        <v>15526.8</v>
      </c>
      <c r="N1143" s="577"/>
      <c r="O1143" s="574"/>
      <c r="P1143" s="576"/>
    </row>
    <row r="1144" spans="1:16" ht="24" x14ac:dyDescent="0.2">
      <c r="A1144" s="524" t="s">
        <v>4666</v>
      </c>
      <c r="B1144" s="522" t="s">
        <v>817</v>
      </c>
      <c r="C1144" s="554" t="s">
        <v>86</v>
      </c>
      <c r="D1144" s="555" t="s">
        <v>818</v>
      </c>
      <c r="E1144" s="553">
        <v>6500</v>
      </c>
      <c r="F1144" s="556" t="s">
        <v>1524</v>
      </c>
      <c r="G1144" s="566" t="s">
        <v>1525</v>
      </c>
      <c r="H1144" s="569" t="s">
        <v>821</v>
      </c>
      <c r="I1144" s="562" t="s">
        <v>485</v>
      </c>
      <c r="J1144" s="558" t="s">
        <v>822</v>
      </c>
      <c r="K1144" s="571">
        <v>2</v>
      </c>
      <c r="L1144" s="574">
        <v>6</v>
      </c>
      <c r="M1144" s="572">
        <v>38030.400000000001</v>
      </c>
      <c r="N1144" s="577"/>
      <c r="O1144" s="574"/>
      <c r="P1144" s="576"/>
    </row>
    <row r="1145" spans="1:16" ht="24" x14ac:dyDescent="0.2">
      <c r="A1145" s="524" t="s">
        <v>4666</v>
      </c>
      <c r="B1145" s="522" t="s">
        <v>817</v>
      </c>
      <c r="C1145" s="554" t="s">
        <v>86</v>
      </c>
      <c r="D1145" s="555" t="s">
        <v>818</v>
      </c>
      <c r="E1145" s="553">
        <v>6500</v>
      </c>
      <c r="F1145" s="556" t="s">
        <v>1526</v>
      </c>
      <c r="G1145" s="566" t="s">
        <v>1527</v>
      </c>
      <c r="H1145" s="569" t="s">
        <v>821</v>
      </c>
      <c r="I1145" s="562" t="s">
        <v>485</v>
      </c>
      <c r="J1145" s="558" t="s">
        <v>822</v>
      </c>
      <c r="K1145" s="571">
        <v>2</v>
      </c>
      <c r="L1145" s="574">
        <v>6</v>
      </c>
      <c r="M1145" s="572">
        <v>38030.400000000001</v>
      </c>
      <c r="N1145" s="577"/>
      <c r="O1145" s="574"/>
      <c r="P1145" s="576"/>
    </row>
    <row r="1146" spans="1:16" ht="24" x14ac:dyDescent="0.2">
      <c r="A1146" s="524" t="s">
        <v>4666</v>
      </c>
      <c r="B1146" s="522" t="s">
        <v>817</v>
      </c>
      <c r="C1146" s="554" t="s">
        <v>86</v>
      </c>
      <c r="D1146" s="555" t="s">
        <v>818</v>
      </c>
      <c r="E1146" s="553">
        <v>6500</v>
      </c>
      <c r="F1146" s="556" t="s">
        <v>1528</v>
      </c>
      <c r="G1146" s="566" t="s">
        <v>1529</v>
      </c>
      <c r="H1146" s="569" t="s">
        <v>821</v>
      </c>
      <c r="I1146" s="562" t="s">
        <v>485</v>
      </c>
      <c r="J1146" s="558" t="s">
        <v>822</v>
      </c>
      <c r="K1146" s="571">
        <v>4</v>
      </c>
      <c r="L1146" s="574">
        <v>12</v>
      </c>
      <c r="M1146" s="572">
        <v>79960.799999999988</v>
      </c>
      <c r="N1146" s="577"/>
      <c r="O1146" s="574"/>
      <c r="P1146" s="576"/>
    </row>
    <row r="1147" spans="1:16" ht="24" x14ac:dyDescent="0.2">
      <c r="A1147" s="524" t="s">
        <v>4666</v>
      </c>
      <c r="B1147" s="522" t="s">
        <v>817</v>
      </c>
      <c r="C1147" s="554" t="s">
        <v>86</v>
      </c>
      <c r="D1147" s="555" t="s">
        <v>818</v>
      </c>
      <c r="E1147" s="553">
        <v>6500</v>
      </c>
      <c r="F1147" s="556" t="s">
        <v>1530</v>
      </c>
      <c r="G1147" s="566" t="s">
        <v>1531</v>
      </c>
      <c r="H1147" s="569" t="s">
        <v>853</v>
      </c>
      <c r="I1147" s="562" t="s">
        <v>485</v>
      </c>
      <c r="J1147" s="558" t="s">
        <v>822</v>
      </c>
      <c r="K1147" s="571">
        <v>3</v>
      </c>
      <c r="L1147" s="574">
        <v>8</v>
      </c>
      <c r="M1147" s="572">
        <v>50057.200000000004</v>
      </c>
      <c r="N1147" s="577"/>
      <c r="O1147" s="574"/>
      <c r="P1147" s="576"/>
    </row>
    <row r="1148" spans="1:16" ht="24" x14ac:dyDescent="0.2">
      <c r="A1148" s="524" t="s">
        <v>4666</v>
      </c>
      <c r="B1148" s="522" t="s">
        <v>817</v>
      </c>
      <c r="C1148" s="554" t="s">
        <v>86</v>
      </c>
      <c r="D1148" s="555" t="s">
        <v>818</v>
      </c>
      <c r="E1148" s="553">
        <v>11500</v>
      </c>
      <c r="F1148" s="556" t="s">
        <v>1532</v>
      </c>
      <c r="G1148" s="566" t="s">
        <v>1533</v>
      </c>
      <c r="H1148" s="569" t="s">
        <v>821</v>
      </c>
      <c r="I1148" s="562" t="s">
        <v>485</v>
      </c>
      <c r="J1148" s="558" t="s">
        <v>822</v>
      </c>
      <c r="K1148" s="571">
        <v>1</v>
      </c>
      <c r="L1148" s="574">
        <v>2</v>
      </c>
      <c r="M1148" s="572">
        <v>20926.8</v>
      </c>
      <c r="N1148" s="577"/>
      <c r="O1148" s="574"/>
      <c r="P1148" s="576"/>
    </row>
    <row r="1149" spans="1:16" ht="24" x14ac:dyDescent="0.2">
      <c r="A1149" s="524" t="s">
        <v>4666</v>
      </c>
      <c r="B1149" s="522" t="s">
        <v>817</v>
      </c>
      <c r="C1149" s="554" t="s">
        <v>86</v>
      </c>
      <c r="D1149" s="555" t="s">
        <v>818</v>
      </c>
      <c r="E1149" s="553">
        <v>7000</v>
      </c>
      <c r="F1149" s="556" t="s">
        <v>1534</v>
      </c>
      <c r="G1149" s="566" t="s">
        <v>1535</v>
      </c>
      <c r="H1149" s="569" t="s">
        <v>850</v>
      </c>
      <c r="I1149" s="562" t="s">
        <v>485</v>
      </c>
      <c r="J1149" s="558" t="s">
        <v>822</v>
      </c>
      <c r="K1149" s="571">
        <v>4</v>
      </c>
      <c r="L1149" s="574">
        <v>12</v>
      </c>
      <c r="M1149" s="572">
        <v>85960.799999999988</v>
      </c>
      <c r="N1149" s="577"/>
      <c r="O1149" s="574"/>
      <c r="P1149" s="576"/>
    </row>
    <row r="1150" spans="1:16" ht="24" x14ac:dyDescent="0.2">
      <c r="A1150" s="524" t="s">
        <v>4666</v>
      </c>
      <c r="B1150" s="522" t="s">
        <v>817</v>
      </c>
      <c r="C1150" s="554" t="s">
        <v>86</v>
      </c>
      <c r="D1150" s="555" t="s">
        <v>818</v>
      </c>
      <c r="E1150" s="553">
        <v>6500</v>
      </c>
      <c r="F1150" s="556" t="s">
        <v>1536</v>
      </c>
      <c r="G1150" s="566" t="s">
        <v>1537</v>
      </c>
      <c r="H1150" s="569" t="s">
        <v>836</v>
      </c>
      <c r="I1150" s="562" t="s">
        <v>485</v>
      </c>
      <c r="J1150" s="558" t="s">
        <v>822</v>
      </c>
      <c r="K1150" s="571">
        <v>4</v>
      </c>
      <c r="L1150" s="574">
        <v>12</v>
      </c>
      <c r="M1150" s="572">
        <v>79960.799999999988</v>
      </c>
      <c r="N1150" s="577"/>
      <c r="O1150" s="574"/>
      <c r="P1150" s="576"/>
    </row>
    <row r="1151" spans="1:16" ht="24" x14ac:dyDescent="0.2">
      <c r="A1151" s="524" t="s">
        <v>4666</v>
      </c>
      <c r="B1151" s="522" t="s">
        <v>817</v>
      </c>
      <c r="C1151" s="554" t="s">
        <v>86</v>
      </c>
      <c r="D1151" s="555" t="s">
        <v>841</v>
      </c>
      <c r="E1151" s="553">
        <v>4500</v>
      </c>
      <c r="F1151" s="556" t="s">
        <v>1538</v>
      </c>
      <c r="G1151" s="566" t="s">
        <v>1539</v>
      </c>
      <c r="H1151" s="569" t="s">
        <v>995</v>
      </c>
      <c r="I1151" s="562" t="s">
        <v>485</v>
      </c>
      <c r="J1151" s="558" t="s">
        <v>480</v>
      </c>
      <c r="K1151" s="571">
        <v>4</v>
      </c>
      <c r="L1151" s="574">
        <v>12</v>
      </c>
      <c r="M1151" s="572">
        <v>56107.680000000008</v>
      </c>
      <c r="N1151" s="577"/>
      <c r="O1151" s="574"/>
      <c r="P1151" s="576"/>
    </row>
    <row r="1152" spans="1:16" ht="24" x14ac:dyDescent="0.2">
      <c r="A1152" s="524" t="s">
        <v>4666</v>
      </c>
      <c r="B1152" s="522" t="s">
        <v>817</v>
      </c>
      <c r="C1152" s="554" t="s">
        <v>86</v>
      </c>
      <c r="D1152" s="555" t="s">
        <v>818</v>
      </c>
      <c r="E1152" s="553">
        <v>8500</v>
      </c>
      <c r="F1152" s="556" t="s">
        <v>1540</v>
      </c>
      <c r="G1152" s="566" t="s">
        <v>1541</v>
      </c>
      <c r="H1152" s="569" t="s">
        <v>821</v>
      </c>
      <c r="I1152" s="562" t="s">
        <v>485</v>
      </c>
      <c r="J1152" s="558" t="s">
        <v>822</v>
      </c>
      <c r="K1152" s="571">
        <v>4</v>
      </c>
      <c r="L1152" s="574">
        <v>12</v>
      </c>
      <c r="M1152" s="572">
        <v>104134.33999999998</v>
      </c>
      <c r="N1152" s="577"/>
      <c r="O1152" s="574"/>
      <c r="P1152" s="576"/>
    </row>
    <row r="1153" spans="1:16" ht="24" x14ac:dyDescent="0.2">
      <c r="A1153" s="524" t="s">
        <v>4666</v>
      </c>
      <c r="B1153" s="522" t="s">
        <v>817</v>
      </c>
      <c r="C1153" s="554" t="s">
        <v>86</v>
      </c>
      <c r="D1153" s="555" t="s">
        <v>818</v>
      </c>
      <c r="E1153" s="553">
        <v>8500</v>
      </c>
      <c r="F1153" s="556" t="s">
        <v>1542</v>
      </c>
      <c r="G1153" s="566" t="s">
        <v>1543</v>
      </c>
      <c r="H1153" s="569" t="s">
        <v>821</v>
      </c>
      <c r="I1153" s="562" t="s">
        <v>485</v>
      </c>
      <c r="J1153" s="558" t="s">
        <v>822</v>
      </c>
      <c r="K1153" s="571">
        <v>2</v>
      </c>
      <c r="L1153" s="574">
        <v>6</v>
      </c>
      <c r="M1153" s="572">
        <v>53963.73</v>
      </c>
      <c r="N1153" s="577"/>
      <c r="O1153" s="574"/>
      <c r="P1153" s="576"/>
    </row>
    <row r="1154" spans="1:16" ht="24" x14ac:dyDescent="0.2">
      <c r="A1154" s="524" t="s">
        <v>4666</v>
      </c>
      <c r="B1154" s="522" t="s">
        <v>817</v>
      </c>
      <c r="C1154" s="554" t="s">
        <v>86</v>
      </c>
      <c r="D1154" s="555" t="s">
        <v>818</v>
      </c>
      <c r="E1154" s="553">
        <v>8500</v>
      </c>
      <c r="F1154" s="556" t="s">
        <v>1544</v>
      </c>
      <c r="G1154" s="566" t="s">
        <v>1545</v>
      </c>
      <c r="H1154" s="569" t="s">
        <v>1370</v>
      </c>
      <c r="I1154" s="562" t="s">
        <v>485</v>
      </c>
      <c r="J1154" s="558" t="s">
        <v>822</v>
      </c>
      <c r="K1154" s="571">
        <v>4</v>
      </c>
      <c r="L1154" s="574">
        <v>12</v>
      </c>
      <c r="M1154" s="572">
        <v>103960.79999999997</v>
      </c>
      <c r="N1154" s="577"/>
      <c r="O1154" s="574"/>
      <c r="P1154" s="576"/>
    </row>
    <row r="1155" spans="1:16" ht="24" x14ac:dyDescent="0.2">
      <c r="A1155" s="524" t="s">
        <v>4666</v>
      </c>
      <c r="B1155" s="522" t="s">
        <v>817</v>
      </c>
      <c r="C1155" s="554" t="s">
        <v>86</v>
      </c>
      <c r="D1155" s="555" t="s">
        <v>818</v>
      </c>
      <c r="E1155" s="553">
        <v>8500</v>
      </c>
      <c r="F1155" s="556" t="s">
        <v>1546</v>
      </c>
      <c r="G1155" s="566" t="s">
        <v>1547</v>
      </c>
      <c r="H1155" s="569" t="s">
        <v>853</v>
      </c>
      <c r="I1155" s="562" t="s">
        <v>485</v>
      </c>
      <c r="J1155" s="558" t="s">
        <v>822</v>
      </c>
      <c r="K1155" s="571">
        <v>4</v>
      </c>
      <c r="L1155" s="574">
        <v>12</v>
      </c>
      <c r="M1155" s="572">
        <v>100844.12999999998</v>
      </c>
      <c r="N1155" s="577"/>
      <c r="O1155" s="574"/>
      <c r="P1155" s="576"/>
    </row>
    <row r="1156" spans="1:16" ht="24" x14ac:dyDescent="0.2">
      <c r="A1156" s="524" t="s">
        <v>4666</v>
      </c>
      <c r="B1156" s="522" t="s">
        <v>817</v>
      </c>
      <c r="C1156" s="554" t="s">
        <v>86</v>
      </c>
      <c r="D1156" s="555" t="s">
        <v>818</v>
      </c>
      <c r="E1156" s="553">
        <v>8500</v>
      </c>
      <c r="F1156" s="556" t="s">
        <v>1548</v>
      </c>
      <c r="G1156" s="566" t="s">
        <v>1549</v>
      </c>
      <c r="H1156" s="569" t="s">
        <v>950</v>
      </c>
      <c r="I1156" s="562" t="s">
        <v>485</v>
      </c>
      <c r="J1156" s="558" t="s">
        <v>822</v>
      </c>
      <c r="K1156" s="571">
        <v>4</v>
      </c>
      <c r="L1156" s="574">
        <v>12</v>
      </c>
      <c r="M1156" s="572">
        <v>103960.79999999997</v>
      </c>
      <c r="N1156" s="577"/>
      <c r="O1156" s="574"/>
      <c r="P1156" s="576"/>
    </row>
    <row r="1157" spans="1:16" ht="24" x14ac:dyDescent="0.2">
      <c r="A1157" s="524" t="s">
        <v>4666</v>
      </c>
      <c r="B1157" s="522" t="s">
        <v>817</v>
      </c>
      <c r="C1157" s="554" t="s">
        <v>86</v>
      </c>
      <c r="D1157" s="555" t="s">
        <v>818</v>
      </c>
      <c r="E1157" s="553">
        <v>8500</v>
      </c>
      <c r="F1157" s="556" t="s">
        <v>1550</v>
      </c>
      <c r="G1157" s="566" t="s">
        <v>1551</v>
      </c>
      <c r="H1157" s="569" t="s">
        <v>853</v>
      </c>
      <c r="I1157" s="562" t="s">
        <v>485</v>
      </c>
      <c r="J1157" s="558" t="s">
        <v>822</v>
      </c>
      <c r="K1157" s="571">
        <v>4</v>
      </c>
      <c r="L1157" s="574">
        <v>12</v>
      </c>
      <c r="M1157" s="572">
        <v>104244.12999999998</v>
      </c>
      <c r="N1157" s="577"/>
      <c r="O1157" s="574"/>
      <c r="P1157" s="576"/>
    </row>
    <row r="1158" spans="1:16" ht="24" x14ac:dyDescent="0.2">
      <c r="A1158" s="524" t="s">
        <v>4666</v>
      </c>
      <c r="B1158" s="522" t="s">
        <v>817</v>
      </c>
      <c r="C1158" s="554" t="s">
        <v>86</v>
      </c>
      <c r="D1158" s="555" t="s">
        <v>902</v>
      </c>
      <c r="E1158" s="553">
        <v>2000</v>
      </c>
      <c r="F1158" s="556" t="s">
        <v>1552</v>
      </c>
      <c r="G1158" s="566" t="s">
        <v>1553</v>
      </c>
      <c r="H1158" s="569" t="s">
        <v>844</v>
      </c>
      <c r="I1158" s="562" t="s">
        <v>845</v>
      </c>
      <c r="J1158" s="558" t="s">
        <v>480</v>
      </c>
      <c r="K1158" s="571">
        <v>4</v>
      </c>
      <c r="L1158" s="574">
        <v>12</v>
      </c>
      <c r="M1158" s="572">
        <v>25960.800000000007</v>
      </c>
      <c r="N1158" s="577"/>
      <c r="O1158" s="574"/>
      <c r="P1158" s="576"/>
    </row>
    <row r="1159" spans="1:16" ht="24" x14ac:dyDescent="0.2">
      <c r="A1159" s="524" t="s">
        <v>4666</v>
      </c>
      <c r="B1159" s="522" t="s">
        <v>817</v>
      </c>
      <c r="C1159" s="554" t="s">
        <v>86</v>
      </c>
      <c r="D1159" s="555" t="s">
        <v>841</v>
      </c>
      <c r="E1159" s="553">
        <v>2500</v>
      </c>
      <c r="F1159" s="556" t="s">
        <v>1554</v>
      </c>
      <c r="G1159" s="566" t="s">
        <v>1555</v>
      </c>
      <c r="H1159" s="569" t="s">
        <v>850</v>
      </c>
      <c r="I1159" s="562" t="s">
        <v>871</v>
      </c>
      <c r="J1159" s="558" t="s">
        <v>822</v>
      </c>
      <c r="K1159" s="571">
        <v>4</v>
      </c>
      <c r="L1159" s="574">
        <v>12</v>
      </c>
      <c r="M1159" s="572">
        <v>31960.800000000007</v>
      </c>
      <c r="N1159" s="577"/>
      <c r="O1159" s="574"/>
      <c r="P1159" s="576"/>
    </row>
    <row r="1160" spans="1:16" ht="24" x14ac:dyDescent="0.2">
      <c r="A1160" s="524" t="s">
        <v>4666</v>
      </c>
      <c r="B1160" s="522" t="s">
        <v>817</v>
      </c>
      <c r="C1160" s="554" t="s">
        <v>86</v>
      </c>
      <c r="D1160" s="555" t="s">
        <v>818</v>
      </c>
      <c r="E1160" s="553">
        <v>8500</v>
      </c>
      <c r="F1160" s="556" t="s">
        <v>1556</v>
      </c>
      <c r="G1160" s="566" t="s">
        <v>1557</v>
      </c>
      <c r="H1160" s="569" t="s">
        <v>821</v>
      </c>
      <c r="I1160" s="562" t="s">
        <v>485</v>
      </c>
      <c r="J1160" s="558" t="s">
        <v>822</v>
      </c>
      <c r="K1160" s="571">
        <v>3</v>
      </c>
      <c r="L1160" s="574">
        <v>7</v>
      </c>
      <c r="M1160" s="572">
        <v>59838.25</v>
      </c>
      <c r="N1160" s="577"/>
      <c r="O1160" s="574"/>
      <c r="P1160" s="576"/>
    </row>
    <row r="1161" spans="1:16" ht="24" x14ac:dyDescent="0.2">
      <c r="A1161" s="524" t="s">
        <v>4666</v>
      </c>
      <c r="B1161" s="522" t="s">
        <v>817</v>
      </c>
      <c r="C1161" s="554" t="s">
        <v>86</v>
      </c>
      <c r="D1161" s="555" t="s">
        <v>818</v>
      </c>
      <c r="E1161" s="553">
        <v>5500</v>
      </c>
      <c r="F1161" s="556" t="s">
        <v>1558</v>
      </c>
      <c r="G1161" s="566" t="s">
        <v>1559</v>
      </c>
      <c r="H1161" s="569" t="s">
        <v>1560</v>
      </c>
      <c r="I1161" s="562" t="s">
        <v>485</v>
      </c>
      <c r="J1161" s="558" t="s">
        <v>822</v>
      </c>
      <c r="K1161" s="571">
        <v>4</v>
      </c>
      <c r="L1161" s="574">
        <v>12</v>
      </c>
      <c r="M1161" s="572">
        <v>67960.800000000003</v>
      </c>
      <c r="N1161" s="577"/>
      <c r="O1161" s="574"/>
      <c r="P1161" s="576"/>
    </row>
    <row r="1162" spans="1:16" ht="24" x14ac:dyDescent="0.2">
      <c r="A1162" s="524" t="s">
        <v>4666</v>
      </c>
      <c r="B1162" s="522" t="s">
        <v>817</v>
      </c>
      <c r="C1162" s="554" t="s">
        <v>86</v>
      </c>
      <c r="D1162" s="555" t="s">
        <v>818</v>
      </c>
      <c r="E1162" s="553">
        <v>7500</v>
      </c>
      <c r="F1162" s="556" t="s">
        <v>1561</v>
      </c>
      <c r="G1162" s="566" t="s">
        <v>1562</v>
      </c>
      <c r="H1162" s="569" t="s">
        <v>821</v>
      </c>
      <c r="I1162" s="562" t="s">
        <v>485</v>
      </c>
      <c r="J1162" s="558" t="s">
        <v>822</v>
      </c>
      <c r="K1162" s="571">
        <v>4</v>
      </c>
      <c r="L1162" s="574">
        <v>12</v>
      </c>
      <c r="M1162" s="572">
        <v>91960.799999999988</v>
      </c>
      <c r="N1162" s="577"/>
      <c r="O1162" s="574"/>
      <c r="P1162" s="576"/>
    </row>
    <row r="1163" spans="1:16" ht="24" x14ac:dyDescent="0.2">
      <c r="A1163" s="524" t="s">
        <v>4666</v>
      </c>
      <c r="B1163" s="522" t="s">
        <v>817</v>
      </c>
      <c r="C1163" s="554" t="s">
        <v>86</v>
      </c>
      <c r="D1163" s="555" t="s">
        <v>818</v>
      </c>
      <c r="E1163" s="553">
        <v>6500</v>
      </c>
      <c r="F1163" s="556" t="s">
        <v>1563</v>
      </c>
      <c r="G1163" s="566" t="s">
        <v>1564</v>
      </c>
      <c r="H1163" s="569" t="s">
        <v>1396</v>
      </c>
      <c r="I1163" s="562" t="s">
        <v>485</v>
      </c>
      <c r="J1163" s="558" t="s">
        <v>822</v>
      </c>
      <c r="K1163" s="571">
        <v>4</v>
      </c>
      <c r="L1163" s="574">
        <v>12</v>
      </c>
      <c r="M1163" s="572">
        <v>79960.799999999988</v>
      </c>
      <c r="N1163" s="577"/>
      <c r="O1163" s="574"/>
      <c r="P1163" s="576"/>
    </row>
    <row r="1164" spans="1:16" ht="24" x14ac:dyDescent="0.2">
      <c r="A1164" s="524" t="s">
        <v>4666</v>
      </c>
      <c r="B1164" s="522" t="s">
        <v>817</v>
      </c>
      <c r="C1164" s="554" t="s">
        <v>86</v>
      </c>
      <c r="D1164" s="555" t="s">
        <v>818</v>
      </c>
      <c r="E1164" s="553">
        <v>7500</v>
      </c>
      <c r="F1164" s="556" t="s">
        <v>1565</v>
      </c>
      <c r="G1164" s="566" t="s">
        <v>1566</v>
      </c>
      <c r="H1164" s="569" t="s">
        <v>850</v>
      </c>
      <c r="I1164" s="562" t="s">
        <v>485</v>
      </c>
      <c r="J1164" s="558" t="s">
        <v>822</v>
      </c>
      <c r="K1164" s="571">
        <v>4</v>
      </c>
      <c r="L1164" s="574">
        <v>12</v>
      </c>
      <c r="M1164" s="572">
        <v>91960.799999999988</v>
      </c>
      <c r="N1164" s="577"/>
      <c r="O1164" s="574"/>
      <c r="P1164" s="576"/>
    </row>
    <row r="1165" spans="1:16" ht="24" x14ac:dyDescent="0.2">
      <c r="A1165" s="524" t="s">
        <v>4666</v>
      </c>
      <c r="B1165" s="522" t="s">
        <v>817</v>
      </c>
      <c r="C1165" s="554" t="s">
        <v>86</v>
      </c>
      <c r="D1165" s="555" t="s">
        <v>818</v>
      </c>
      <c r="E1165" s="553">
        <v>6500</v>
      </c>
      <c r="F1165" s="556" t="s">
        <v>1567</v>
      </c>
      <c r="G1165" s="566" t="s">
        <v>1568</v>
      </c>
      <c r="H1165" s="569" t="s">
        <v>1487</v>
      </c>
      <c r="I1165" s="562" t="s">
        <v>485</v>
      </c>
      <c r="J1165" s="558" t="s">
        <v>822</v>
      </c>
      <c r="K1165" s="571">
        <v>1</v>
      </c>
      <c r="L1165" s="574">
        <v>2</v>
      </c>
      <c r="M1165" s="572">
        <v>11926.8</v>
      </c>
      <c r="N1165" s="577"/>
      <c r="O1165" s="574"/>
      <c r="P1165" s="576"/>
    </row>
    <row r="1166" spans="1:16" ht="24" x14ac:dyDescent="0.2">
      <c r="A1166" s="524" t="s">
        <v>4666</v>
      </c>
      <c r="B1166" s="522" t="s">
        <v>817</v>
      </c>
      <c r="C1166" s="554" t="s">
        <v>86</v>
      </c>
      <c r="D1166" s="555" t="s">
        <v>818</v>
      </c>
      <c r="E1166" s="553">
        <v>7500</v>
      </c>
      <c r="F1166" s="556" t="s">
        <v>1569</v>
      </c>
      <c r="G1166" s="566" t="s">
        <v>1570</v>
      </c>
      <c r="H1166" s="569" t="s">
        <v>829</v>
      </c>
      <c r="I1166" s="562" t="s">
        <v>485</v>
      </c>
      <c r="J1166" s="558" t="s">
        <v>822</v>
      </c>
      <c r="K1166" s="571">
        <v>2</v>
      </c>
      <c r="L1166" s="574">
        <v>6</v>
      </c>
      <c r="M1166" s="572">
        <v>43730.400000000001</v>
      </c>
      <c r="N1166" s="577"/>
      <c r="O1166" s="574"/>
      <c r="P1166" s="576"/>
    </row>
    <row r="1167" spans="1:16" ht="24" x14ac:dyDescent="0.2">
      <c r="A1167" s="524" t="s">
        <v>4666</v>
      </c>
      <c r="B1167" s="522" t="s">
        <v>817</v>
      </c>
      <c r="C1167" s="554" t="s">
        <v>86</v>
      </c>
      <c r="D1167" s="555" t="s">
        <v>818</v>
      </c>
      <c r="E1167" s="553">
        <v>8500</v>
      </c>
      <c r="F1167" s="556" t="s">
        <v>1571</v>
      </c>
      <c r="G1167" s="566" t="s">
        <v>1572</v>
      </c>
      <c r="H1167" s="569" t="s">
        <v>1573</v>
      </c>
      <c r="I1167" s="562" t="s">
        <v>485</v>
      </c>
      <c r="J1167" s="558" t="s">
        <v>822</v>
      </c>
      <c r="K1167" s="571">
        <v>4</v>
      </c>
      <c r="L1167" s="574">
        <v>12</v>
      </c>
      <c r="M1167" s="572">
        <v>103960.79999999997</v>
      </c>
      <c r="N1167" s="577"/>
      <c r="O1167" s="574"/>
      <c r="P1167" s="576"/>
    </row>
    <row r="1168" spans="1:16" ht="24" x14ac:dyDescent="0.2">
      <c r="A1168" s="524" t="s">
        <v>4666</v>
      </c>
      <c r="B1168" s="522" t="s">
        <v>817</v>
      </c>
      <c r="C1168" s="554" t="s">
        <v>86</v>
      </c>
      <c r="D1168" s="555" t="s">
        <v>841</v>
      </c>
      <c r="E1168" s="553">
        <v>3800</v>
      </c>
      <c r="F1168" s="556" t="s">
        <v>1574</v>
      </c>
      <c r="G1168" s="566" t="s">
        <v>1575</v>
      </c>
      <c r="H1168" s="569" t="s">
        <v>995</v>
      </c>
      <c r="I1168" s="562" t="s">
        <v>485</v>
      </c>
      <c r="J1168" s="558" t="s">
        <v>480</v>
      </c>
      <c r="K1168" s="571">
        <v>4</v>
      </c>
      <c r="L1168" s="574">
        <v>12</v>
      </c>
      <c r="M1168" s="572">
        <v>47560.80000000001</v>
      </c>
      <c r="N1168" s="577"/>
      <c r="O1168" s="574"/>
      <c r="P1168" s="576"/>
    </row>
    <row r="1169" spans="1:16" ht="24" x14ac:dyDescent="0.2">
      <c r="A1169" s="524" t="s">
        <v>4666</v>
      </c>
      <c r="B1169" s="522" t="s">
        <v>817</v>
      </c>
      <c r="C1169" s="554" t="s">
        <v>86</v>
      </c>
      <c r="D1169" s="555" t="s">
        <v>818</v>
      </c>
      <c r="E1169" s="553">
        <v>6500</v>
      </c>
      <c r="F1169" s="556" t="s">
        <v>1576</v>
      </c>
      <c r="G1169" s="566" t="s">
        <v>1577</v>
      </c>
      <c r="H1169" s="569" t="s">
        <v>821</v>
      </c>
      <c r="I1169" s="562" t="s">
        <v>485</v>
      </c>
      <c r="J1169" s="558" t="s">
        <v>822</v>
      </c>
      <c r="K1169" s="571">
        <v>4</v>
      </c>
      <c r="L1169" s="574">
        <v>12</v>
      </c>
      <c r="M1169" s="572">
        <v>79960.799999999988</v>
      </c>
      <c r="N1169" s="577"/>
      <c r="O1169" s="574"/>
      <c r="P1169" s="576"/>
    </row>
    <row r="1170" spans="1:16" ht="24" x14ac:dyDescent="0.2">
      <c r="A1170" s="524" t="s">
        <v>4666</v>
      </c>
      <c r="B1170" s="522" t="s">
        <v>817</v>
      </c>
      <c r="C1170" s="554" t="s">
        <v>86</v>
      </c>
      <c r="D1170" s="555" t="s">
        <v>818</v>
      </c>
      <c r="E1170" s="553">
        <v>5500</v>
      </c>
      <c r="F1170" s="556" t="s">
        <v>1578</v>
      </c>
      <c r="G1170" s="566" t="s">
        <v>1579</v>
      </c>
      <c r="H1170" s="569" t="s">
        <v>829</v>
      </c>
      <c r="I1170" s="562" t="s">
        <v>485</v>
      </c>
      <c r="J1170" s="558" t="s">
        <v>822</v>
      </c>
      <c r="K1170" s="571">
        <v>3</v>
      </c>
      <c r="L1170" s="574">
        <v>8</v>
      </c>
      <c r="M1170" s="572">
        <v>42557.200000000004</v>
      </c>
      <c r="N1170" s="577"/>
      <c r="O1170" s="574"/>
      <c r="P1170" s="576"/>
    </row>
    <row r="1171" spans="1:16" ht="24" x14ac:dyDescent="0.2">
      <c r="A1171" s="524" t="s">
        <v>4666</v>
      </c>
      <c r="B1171" s="522" t="s">
        <v>817</v>
      </c>
      <c r="C1171" s="554" t="s">
        <v>86</v>
      </c>
      <c r="D1171" s="555" t="s">
        <v>818</v>
      </c>
      <c r="E1171" s="553">
        <v>7000</v>
      </c>
      <c r="F1171" s="556" t="s">
        <v>1580</v>
      </c>
      <c r="G1171" s="566" t="s">
        <v>1581</v>
      </c>
      <c r="H1171" s="569" t="s">
        <v>850</v>
      </c>
      <c r="I1171" s="562" t="s">
        <v>485</v>
      </c>
      <c r="J1171" s="558" t="s">
        <v>822</v>
      </c>
      <c r="K1171" s="571">
        <v>4</v>
      </c>
      <c r="L1171" s="574">
        <v>12</v>
      </c>
      <c r="M1171" s="572">
        <v>85960.799999999988</v>
      </c>
      <c r="N1171" s="577"/>
      <c r="O1171" s="574"/>
      <c r="P1171" s="576"/>
    </row>
    <row r="1172" spans="1:16" ht="24" x14ac:dyDescent="0.2">
      <c r="A1172" s="524" t="s">
        <v>4666</v>
      </c>
      <c r="B1172" s="522" t="s">
        <v>817</v>
      </c>
      <c r="C1172" s="554" t="s">
        <v>86</v>
      </c>
      <c r="D1172" s="555" t="s">
        <v>818</v>
      </c>
      <c r="E1172" s="553">
        <v>6500</v>
      </c>
      <c r="F1172" s="556" t="s">
        <v>1582</v>
      </c>
      <c r="G1172" s="566" t="s">
        <v>1583</v>
      </c>
      <c r="H1172" s="569" t="s">
        <v>853</v>
      </c>
      <c r="I1172" s="562" t="s">
        <v>485</v>
      </c>
      <c r="J1172" s="558" t="s">
        <v>822</v>
      </c>
      <c r="K1172" s="571">
        <v>3</v>
      </c>
      <c r="L1172" s="574">
        <v>8</v>
      </c>
      <c r="M1172" s="572">
        <v>50057.200000000004</v>
      </c>
      <c r="N1172" s="577"/>
      <c r="O1172" s="574"/>
      <c r="P1172" s="576"/>
    </row>
    <row r="1173" spans="1:16" ht="24" x14ac:dyDescent="0.2">
      <c r="A1173" s="524" t="s">
        <v>4666</v>
      </c>
      <c r="B1173" s="522" t="s">
        <v>817</v>
      </c>
      <c r="C1173" s="554" t="s">
        <v>86</v>
      </c>
      <c r="D1173" s="555" t="s">
        <v>818</v>
      </c>
      <c r="E1173" s="553">
        <v>5500</v>
      </c>
      <c r="F1173" s="556" t="s">
        <v>1584</v>
      </c>
      <c r="G1173" s="566" t="s">
        <v>1585</v>
      </c>
      <c r="H1173" s="569" t="s">
        <v>829</v>
      </c>
      <c r="I1173" s="562" t="s">
        <v>485</v>
      </c>
      <c r="J1173" s="558" t="s">
        <v>822</v>
      </c>
      <c r="K1173" s="571">
        <v>3</v>
      </c>
      <c r="L1173" s="574">
        <v>8</v>
      </c>
      <c r="M1173" s="572">
        <v>42557.200000000004</v>
      </c>
      <c r="N1173" s="577"/>
      <c r="O1173" s="574"/>
      <c r="P1173" s="576"/>
    </row>
    <row r="1174" spans="1:16" ht="24" x14ac:dyDescent="0.2">
      <c r="A1174" s="524" t="s">
        <v>4666</v>
      </c>
      <c r="B1174" s="522" t="s">
        <v>817</v>
      </c>
      <c r="C1174" s="554" t="s">
        <v>86</v>
      </c>
      <c r="D1174" s="555" t="s">
        <v>818</v>
      </c>
      <c r="E1174" s="553">
        <v>6500</v>
      </c>
      <c r="F1174" s="556" t="s">
        <v>1586</v>
      </c>
      <c r="G1174" s="566" t="s">
        <v>1587</v>
      </c>
      <c r="H1174" s="569" t="s">
        <v>821</v>
      </c>
      <c r="I1174" s="562" t="s">
        <v>485</v>
      </c>
      <c r="J1174" s="558" t="s">
        <v>822</v>
      </c>
      <c r="K1174" s="571">
        <v>1</v>
      </c>
      <c r="L1174" s="574">
        <v>4</v>
      </c>
      <c r="M1174" s="572">
        <v>22535.539999999997</v>
      </c>
      <c r="N1174" s="577"/>
      <c r="O1174" s="574"/>
      <c r="P1174" s="576"/>
    </row>
    <row r="1175" spans="1:16" ht="24" x14ac:dyDescent="0.2">
      <c r="A1175" s="524" t="s">
        <v>4666</v>
      </c>
      <c r="B1175" s="522" t="s">
        <v>817</v>
      </c>
      <c r="C1175" s="554" t="s">
        <v>86</v>
      </c>
      <c r="D1175" s="555" t="s">
        <v>818</v>
      </c>
      <c r="E1175" s="553">
        <v>6000</v>
      </c>
      <c r="F1175" s="556" t="s">
        <v>1588</v>
      </c>
      <c r="G1175" s="566" t="s">
        <v>1589</v>
      </c>
      <c r="H1175" s="569" t="s">
        <v>821</v>
      </c>
      <c r="I1175" s="562" t="s">
        <v>485</v>
      </c>
      <c r="J1175" s="558" t="s">
        <v>822</v>
      </c>
      <c r="K1175" s="571">
        <v>4</v>
      </c>
      <c r="L1175" s="574">
        <v>12</v>
      </c>
      <c r="M1175" s="572">
        <v>73960.800000000003</v>
      </c>
      <c r="N1175" s="577"/>
      <c r="O1175" s="574"/>
      <c r="P1175" s="576"/>
    </row>
    <row r="1176" spans="1:16" ht="24" x14ac:dyDescent="0.2">
      <c r="A1176" s="524" t="s">
        <v>4666</v>
      </c>
      <c r="B1176" s="522" t="s">
        <v>817</v>
      </c>
      <c r="C1176" s="554" t="s">
        <v>86</v>
      </c>
      <c r="D1176" s="555" t="s">
        <v>818</v>
      </c>
      <c r="E1176" s="553">
        <v>3800</v>
      </c>
      <c r="F1176" s="556" t="s">
        <v>1590</v>
      </c>
      <c r="G1176" s="566" t="s">
        <v>1591</v>
      </c>
      <c r="H1176" s="569" t="s">
        <v>850</v>
      </c>
      <c r="I1176" s="562" t="s">
        <v>485</v>
      </c>
      <c r="J1176" s="558" t="s">
        <v>822</v>
      </c>
      <c r="K1176" s="571">
        <v>4</v>
      </c>
      <c r="L1176" s="574">
        <v>12</v>
      </c>
      <c r="M1176" s="572">
        <v>45787.470000000008</v>
      </c>
      <c r="N1176" s="577"/>
      <c r="O1176" s="574"/>
      <c r="P1176" s="576"/>
    </row>
    <row r="1177" spans="1:16" ht="24" x14ac:dyDescent="0.2">
      <c r="A1177" s="524" t="s">
        <v>4666</v>
      </c>
      <c r="B1177" s="522" t="s">
        <v>817</v>
      </c>
      <c r="C1177" s="554" t="s">
        <v>86</v>
      </c>
      <c r="D1177" s="555" t="s">
        <v>818</v>
      </c>
      <c r="E1177" s="553">
        <v>7500</v>
      </c>
      <c r="F1177" s="556" t="s">
        <v>1592</v>
      </c>
      <c r="G1177" s="566" t="s">
        <v>1593</v>
      </c>
      <c r="H1177" s="569" t="s">
        <v>821</v>
      </c>
      <c r="I1177" s="562" t="s">
        <v>485</v>
      </c>
      <c r="J1177" s="558" t="s">
        <v>822</v>
      </c>
      <c r="K1177" s="571">
        <v>4</v>
      </c>
      <c r="L1177" s="574">
        <v>12</v>
      </c>
      <c r="M1177" s="572">
        <v>90179.46</v>
      </c>
      <c r="N1177" s="577"/>
      <c r="O1177" s="574"/>
      <c r="P1177" s="576"/>
    </row>
    <row r="1178" spans="1:16" ht="24" x14ac:dyDescent="0.2">
      <c r="A1178" s="524" t="s">
        <v>4666</v>
      </c>
      <c r="B1178" s="522" t="s">
        <v>817</v>
      </c>
      <c r="C1178" s="554" t="s">
        <v>86</v>
      </c>
      <c r="D1178" s="555" t="s">
        <v>902</v>
      </c>
      <c r="E1178" s="553">
        <v>5000</v>
      </c>
      <c r="F1178" s="556" t="s">
        <v>1594</v>
      </c>
      <c r="G1178" s="566" t="s">
        <v>1595</v>
      </c>
      <c r="H1178" s="569" t="s">
        <v>844</v>
      </c>
      <c r="I1178" s="562" t="s">
        <v>845</v>
      </c>
      <c r="J1178" s="558" t="s">
        <v>480</v>
      </c>
      <c r="K1178" s="571">
        <v>3</v>
      </c>
      <c r="L1178" s="574">
        <v>10</v>
      </c>
      <c r="M1178" s="572">
        <v>52045.110000000008</v>
      </c>
      <c r="N1178" s="577"/>
      <c r="O1178" s="574"/>
      <c r="P1178" s="576"/>
    </row>
    <row r="1179" spans="1:16" ht="24" x14ac:dyDescent="0.2">
      <c r="A1179" s="524" t="s">
        <v>4666</v>
      </c>
      <c r="B1179" s="522" t="s">
        <v>817</v>
      </c>
      <c r="C1179" s="554" t="s">
        <v>86</v>
      </c>
      <c r="D1179" s="555" t="s">
        <v>841</v>
      </c>
      <c r="E1179" s="553">
        <v>2500</v>
      </c>
      <c r="F1179" s="556" t="s">
        <v>1596</v>
      </c>
      <c r="G1179" s="566" t="s">
        <v>1597</v>
      </c>
      <c r="H1179" s="569" t="s">
        <v>905</v>
      </c>
      <c r="I1179" s="562" t="s">
        <v>845</v>
      </c>
      <c r="J1179" s="558" t="s">
        <v>906</v>
      </c>
      <c r="K1179" s="571">
        <v>1</v>
      </c>
      <c r="L1179" s="574">
        <v>2</v>
      </c>
      <c r="M1179" s="572">
        <v>4726.8</v>
      </c>
      <c r="N1179" s="577"/>
      <c r="O1179" s="574"/>
      <c r="P1179" s="576"/>
    </row>
    <row r="1180" spans="1:16" ht="24" x14ac:dyDescent="0.2">
      <c r="A1180" s="524" t="s">
        <v>4666</v>
      </c>
      <c r="B1180" s="522" t="s">
        <v>817</v>
      </c>
      <c r="C1180" s="554" t="s">
        <v>86</v>
      </c>
      <c r="D1180" s="555" t="s">
        <v>818</v>
      </c>
      <c r="E1180" s="553">
        <v>6500</v>
      </c>
      <c r="F1180" s="556" t="s">
        <v>1598</v>
      </c>
      <c r="G1180" s="566" t="s">
        <v>1599</v>
      </c>
      <c r="H1180" s="569" t="s">
        <v>821</v>
      </c>
      <c r="I1180" s="562" t="s">
        <v>485</v>
      </c>
      <c r="J1180" s="558" t="s">
        <v>822</v>
      </c>
      <c r="K1180" s="571">
        <v>3</v>
      </c>
      <c r="L1180" s="574">
        <v>8</v>
      </c>
      <c r="M1180" s="572">
        <v>50057.200000000004</v>
      </c>
      <c r="N1180" s="577"/>
      <c r="O1180" s="574"/>
      <c r="P1180" s="576"/>
    </row>
    <row r="1181" spans="1:16" ht="24" x14ac:dyDescent="0.2">
      <c r="A1181" s="524" t="s">
        <v>4666</v>
      </c>
      <c r="B1181" s="522" t="s">
        <v>817</v>
      </c>
      <c r="C1181" s="554" t="s">
        <v>86</v>
      </c>
      <c r="D1181" s="555" t="s">
        <v>818</v>
      </c>
      <c r="E1181" s="553">
        <v>8500</v>
      </c>
      <c r="F1181" s="556" t="s">
        <v>1600</v>
      </c>
      <c r="G1181" s="566" t="s">
        <v>1601</v>
      </c>
      <c r="H1181" s="569" t="s">
        <v>821</v>
      </c>
      <c r="I1181" s="562" t="s">
        <v>485</v>
      </c>
      <c r="J1181" s="558" t="s">
        <v>822</v>
      </c>
      <c r="K1181" s="571">
        <v>3</v>
      </c>
      <c r="L1181" s="574">
        <v>10</v>
      </c>
      <c r="M1181" s="572">
        <v>85901.58</v>
      </c>
      <c r="N1181" s="577"/>
      <c r="O1181" s="574"/>
      <c r="P1181" s="576"/>
    </row>
    <row r="1182" spans="1:16" ht="24" x14ac:dyDescent="0.2">
      <c r="A1182" s="524" t="s">
        <v>4666</v>
      </c>
      <c r="B1182" s="522" t="s">
        <v>817</v>
      </c>
      <c r="C1182" s="554" t="s">
        <v>86</v>
      </c>
      <c r="D1182" s="555" t="s">
        <v>818</v>
      </c>
      <c r="E1182" s="553">
        <v>6500</v>
      </c>
      <c r="F1182" s="556" t="s">
        <v>1602</v>
      </c>
      <c r="G1182" s="566" t="s">
        <v>1603</v>
      </c>
      <c r="H1182" s="569" t="s">
        <v>829</v>
      </c>
      <c r="I1182" s="562" t="s">
        <v>485</v>
      </c>
      <c r="J1182" s="558" t="s">
        <v>822</v>
      </c>
      <c r="K1182" s="571">
        <v>4</v>
      </c>
      <c r="L1182" s="574">
        <v>12</v>
      </c>
      <c r="M1182" s="572">
        <v>79960.799999999988</v>
      </c>
      <c r="N1182" s="577"/>
      <c r="O1182" s="574"/>
      <c r="P1182" s="576"/>
    </row>
    <row r="1183" spans="1:16" ht="24" x14ac:dyDescent="0.2">
      <c r="A1183" s="524" t="s">
        <v>4666</v>
      </c>
      <c r="B1183" s="522" t="s">
        <v>817</v>
      </c>
      <c r="C1183" s="554" t="s">
        <v>86</v>
      </c>
      <c r="D1183" s="555" t="s">
        <v>818</v>
      </c>
      <c r="E1183" s="553">
        <v>4800</v>
      </c>
      <c r="F1183" s="556" t="s">
        <v>1604</v>
      </c>
      <c r="G1183" s="566" t="s">
        <v>1605</v>
      </c>
      <c r="H1183" s="569" t="s">
        <v>1606</v>
      </c>
      <c r="I1183" s="562" t="s">
        <v>489</v>
      </c>
      <c r="J1183" s="558" t="s">
        <v>822</v>
      </c>
      <c r="K1183" s="571">
        <v>4</v>
      </c>
      <c r="L1183" s="574">
        <v>12</v>
      </c>
      <c r="M1183" s="572">
        <v>59560.80000000001</v>
      </c>
      <c r="N1183" s="577"/>
      <c r="O1183" s="574"/>
      <c r="P1183" s="576"/>
    </row>
    <row r="1184" spans="1:16" ht="24" x14ac:dyDescent="0.2">
      <c r="A1184" s="524" t="s">
        <v>4666</v>
      </c>
      <c r="B1184" s="522" t="s">
        <v>817</v>
      </c>
      <c r="C1184" s="554" t="s">
        <v>86</v>
      </c>
      <c r="D1184" s="555" t="s">
        <v>818</v>
      </c>
      <c r="E1184" s="553">
        <v>8500</v>
      </c>
      <c r="F1184" s="556" t="s">
        <v>1607</v>
      </c>
      <c r="G1184" s="566" t="s">
        <v>1608</v>
      </c>
      <c r="H1184" s="569" t="s">
        <v>853</v>
      </c>
      <c r="I1184" s="562" t="s">
        <v>485</v>
      </c>
      <c r="J1184" s="558" t="s">
        <v>822</v>
      </c>
      <c r="K1184" s="571">
        <v>4</v>
      </c>
      <c r="L1184" s="574">
        <v>12</v>
      </c>
      <c r="M1184" s="572">
        <v>103960.79999999997</v>
      </c>
      <c r="N1184" s="577"/>
      <c r="O1184" s="574"/>
      <c r="P1184" s="576"/>
    </row>
    <row r="1185" spans="1:16" ht="24" x14ac:dyDescent="0.2">
      <c r="A1185" s="524" t="s">
        <v>4666</v>
      </c>
      <c r="B1185" s="522" t="s">
        <v>817</v>
      </c>
      <c r="C1185" s="554" t="s">
        <v>86</v>
      </c>
      <c r="D1185" s="555" t="s">
        <v>818</v>
      </c>
      <c r="E1185" s="553">
        <v>6500</v>
      </c>
      <c r="F1185" s="556" t="s">
        <v>1609</v>
      </c>
      <c r="G1185" s="566" t="s">
        <v>1610</v>
      </c>
      <c r="H1185" s="569" t="s">
        <v>850</v>
      </c>
      <c r="I1185" s="562" t="s">
        <v>485</v>
      </c>
      <c r="J1185" s="558" t="s">
        <v>822</v>
      </c>
      <c r="K1185" s="571">
        <v>1</v>
      </c>
      <c r="L1185" s="574">
        <v>4</v>
      </c>
      <c r="M1185" s="572">
        <v>21695.51</v>
      </c>
      <c r="N1185" s="577"/>
      <c r="O1185" s="574"/>
      <c r="P1185" s="576"/>
    </row>
    <row r="1186" spans="1:16" ht="24" x14ac:dyDescent="0.2">
      <c r="A1186" s="524" t="s">
        <v>4666</v>
      </c>
      <c r="B1186" s="522" t="s">
        <v>817</v>
      </c>
      <c r="C1186" s="554" t="s">
        <v>86</v>
      </c>
      <c r="D1186" s="555" t="s">
        <v>818</v>
      </c>
      <c r="E1186" s="553">
        <v>12500</v>
      </c>
      <c r="F1186" s="556" t="s">
        <v>1611</v>
      </c>
      <c r="G1186" s="566" t="s">
        <v>1612</v>
      </c>
      <c r="H1186" s="569" t="s">
        <v>853</v>
      </c>
      <c r="I1186" s="562" t="s">
        <v>485</v>
      </c>
      <c r="J1186" s="558" t="s">
        <v>822</v>
      </c>
      <c r="K1186" s="571">
        <v>1</v>
      </c>
      <c r="L1186" s="574">
        <v>3</v>
      </c>
      <c r="M1186" s="572">
        <v>23916.59</v>
      </c>
      <c r="N1186" s="577"/>
      <c r="O1186" s="574"/>
      <c r="P1186" s="576"/>
    </row>
    <row r="1187" spans="1:16" ht="24" x14ac:dyDescent="0.2">
      <c r="A1187" s="524" t="s">
        <v>4666</v>
      </c>
      <c r="B1187" s="522" t="s">
        <v>817</v>
      </c>
      <c r="C1187" s="554" t="s">
        <v>86</v>
      </c>
      <c r="D1187" s="555" t="s">
        <v>818</v>
      </c>
      <c r="E1187" s="553">
        <v>10500</v>
      </c>
      <c r="F1187" s="556" t="s">
        <v>1613</v>
      </c>
      <c r="G1187" s="566" t="s">
        <v>1614</v>
      </c>
      <c r="H1187" s="569" t="s">
        <v>1573</v>
      </c>
      <c r="I1187" s="562" t="s">
        <v>485</v>
      </c>
      <c r="J1187" s="558" t="s">
        <v>822</v>
      </c>
      <c r="K1187" s="571">
        <v>4</v>
      </c>
      <c r="L1187" s="574">
        <v>12</v>
      </c>
      <c r="M1187" s="572">
        <v>128268.87999999998</v>
      </c>
      <c r="N1187" s="577"/>
      <c r="O1187" s="574"/>
      <c r="P1187" s="576"/>
    </row>
    <row r="1188" spans="1:16" ht="24" x14ac:dyDescent="0.2">
      <c r="A1188" s="524" t="s">
        <v>4666</v>
      </c>
      <c r="B1188" s="522" t="s">
        <v>817</v>
      </c>
      <c r="C1188" s="554" t="s">
        <v>86</v>
      </c>
      <c r="D1188" s="555" t="s">
        <v>818</v>
      </c>
      <c r="E1188" s="553">
        <v>6500</v>
      </c>
      <c r="F1188" s="556" t="s">
        <v>1615</v>
      </c>
      <c r="G1188" s="566" t="s">
        <v>1616</v>
      </c>
      <c r="H1188" s="569" t="s">
        <v>853</v>
      </c>
      <c r="I1188" s="562" t="s">
        <v>485</v>
      </c>
      <c r="J1188" s="558" t="s">
        <v>822</v>
      </c>
      <c r="K1188" s="571">
        <v>2</v>
      </c>
      <c r="L1188" s="574">
        <v>5</v>
      </c>
      <c r="M1188" s="572">
        <v>37917</v>
      </c>
      <c r="N1188" s="577"/>
      <c r="O1188" s="574"/>
      <c r="P1188" s="576"/>
    </row>
    <row r="1189" spans="1:16" ht="24" x14ac:dyDescent="0.2">
      <c r="A1189" s="524" t="s">
        <v>4666</v>
      </c>
      <c r="B1189" s="522" t="s">
        <v>817</v>
      </c>
      <c r="C1189" s="554" t="s">
        <v>86</v>
      </c>
      <c r="D1189" s="555" t="s">
        <v>841</v>
      </c>
      <c r="E1189" s="553">
        <v>2500</v>
      </c>
      <c r="F1189" s="556" t="s">
        <v>1617</v>
      </c>
      <c r="G1189" s="566" t="s">
        <v>1618</v>
      </c>
      <c r="H1189" s="569" t="s">
        <v>844</v>
      </c>
      <c r="I1189" s="562" t="s">
        <v>485</v>
      </c>
      <c r="J1189" s="558" t="s">
        <v>480</v>
      </c>
      <c r="K1189" s="571">
        <v>4</v>
      </c>
      <c r="L1189" s="574">
        <v>12</v>
      </c>
      <c r="M1189" s="572">
        <v>31960.800000000007</v>
      </c>
      <c r="N1189" s="577"/>
      <c r="O1189" s="574"/>
      <c r="P1189" s="576"/>
    </row>
    <row r="1190" spans="1:16" ht="24" x14ac:dyDescent="0.2">
      <c r="A1190" s="524" t="s">
        <v>4666</v>
      </c>
      <c r="B1190" s="522" t="s">
        <v>817</v>
      </c>
      <c r="C1190" s="554" t="s">
        <v>86</v>
      </c>
      <c r="D1190" s="555" t="s">
        <v>818</v>
      </c>
      <c r="E1190" s="553">
        <v>8500</v>
      </c>
      <c r="F1190" s="556" t="s">
        <v>1619</v>
      </c>
      <c r="G1190" s="566" t="s">
        <v>1620</v>
      </c>
      <c r="H1190" s="569" t="s">
        <v>909</v>
      </c>
      <c r="I1190" s="562" t="s">
        <v>485</v>
      </c>
      <c r="J1190" s="558" t="s">
        <v>822</v>
      </c>
      <c r="K1190" s="571">
        <v>1</v>
      </c>
      <c r="L1190" s="574">
        <v>4</v>
      </c>
      <c r="M1190" s="572">
        <v>30557.769999999997</v>
      </c>
      <c r="N1190" s="577"/>
      <c r="O1190" s="574"/>
      <c r="P1190" s="576"/>
    </row>
    <row r="1191" spans="1:16" ht="24" x14ac:dyDescent="0.2">
      <c r="A1191" s="524" t="s">
        <v>4666</v>
      </c>
      <c r="B1191" s="522" t="s">
        <v>817</v>
      </c>
      <c r="C1191" s="554" t="s">
        <v>86</v>
      </c>
      <c r="D1191" s="555" t="s">
        <v>818</v>
      </c>
      <c r="E1191" s="553">
        <v>6500</v>
      </c>
      <c r="F1191" s="556" t="s">
        <v>1621</v>
      </c>
      <c r="G1191" s="566" t="s">
        <v>1622</v>
      </c>
      <c r="H1191" s="569" t="s">
        <v>821</v>
      </c>
      <c r="I1191" s="562" t="s">
        <v>485</v>
      </c>
      <c r="J1191" s="558" t="s">
        <v>822</v>
      </c>
      <c r="K1191" s="571">
        <v>3</v>
      </c>
      <c r="L1191" s="574">
        <v>8</v>
      </c>
      <c r="M1191" s="572">
        <v>50057.200000000004</v>
      </c>
      <c r="N1191" s="577"/>
      <c r="O1191" s="574"/>
      <c r="P1191" s="576"/>
    </row>
    <row r="1192" spans="1:16" ht="24" x14ac:dyDescent="0.2">
      <c r="A1192" s="524" t="s">
        <v>4666</v>
      </c>
      <c r="B1192" s="522" t="s">
        <v>817</v>
      </c>
      <c r="C1192" s="554" t="s">
        <v>86</v>
      </c>
      <c r="D1192" s="555" t="s">
        <v>818</v>
      </c>
      <c r="E1192" s="553">
        <v>5500</v>
      </c>
      <c r="F1192" s="556" t="s">
        <v>1623</v>
      </c>
      <c r="G1192" s="566" t="s">
        <v>1624</v>
      </c>
      <c r="H1192" s="569" t="s">
        <v>829</v>
      </c>
      <c r="I1192" s="562" t="s">
        <v>485</v>
      </c>
      <c r="J1192" s="558" t="s">
        <v>822</v>
      </c>
      <c r="K1192" s="571">
        <v>3</v>
      </c>
      <c r="L1192" s="574">
        <v>8</v>
      </c>
      <c r="M1192" s="572">
        <v>42557.200000000004</v>
      </c>
      <c r="N1192" s="577"/>
      <c r="O1192" s="574"/>
      <c r="P1192" s="576"/>
    </row>
    <row r="1193" spans="1:16" ht="24" x14ac:dyDescent="0.2">
      <c r="A1193" s="524" t="s">
        <v>4666</v>
      </c>
      <c r="B1193" s="522" t="s">
        <v>817</v>
      </c>
      <c r="C1193" s="554" t="s">
        <v>86</v>
      </c>
      <c r="D1193" s="555" t="s">
        <v>818</v>
      </c>
      <c r="E1193" s="553">
        <v>7500</v>
      </c>
      <c r="F1193" s="556" t="s">
        <v>1625</v>
      </c>
      <c r="G1193" s="566" t="s">
        <v>1626</v>
      </c>
      <c r="H1193" s="569" t="s">
        <v>829</v>
      </c>
      <c r="I1193" s="562" t="s">
        <v>485</v>
      </c>
      <c r="J1193" s="558" t="s">
        <v>822</v>
      </c>
      <c r="K1193" s="571">
        <v>3</v>
      </c>
      <c r="L1193" s="574">
        <v>8</v>
      </c>
      <c r="M1193" s="572">
        <v>57557.200000000004</v>
      </c>
      <c r="N1193" s="577"/>
      <c r="O1193" s="574"/>
      <c r="P1193" s="576"/>
    </row>
    <row r="1194" spans="1:16" ht="24" x14ac:dyDescent="0.2">
      <c r="A1194" s="524" t="s">
        <v>4666</v>
      </c>
      <c r="B1194" s="522" t="s">
        <v>817</v>
      </c>
      <c r="C1194" s="554" t="s">
        <v>86</v>
      </c>
      <c r="D1194" s="555" t="s">
        <v>818</v>
      </c>
      <c r="E1194" s="553">
        <v>5500</v>
      </c>
      <c r="F1194" s="556" t="s">
        <v>1627</v>
      </c>
      <c r="G1194" s="566" t="s">
        <v>1628</v>
      </c>
      <c r="H1194" s="569" t="s">
        <v>821</v>
      </c>
      <c r="I1194" s="562" t="s">
        <v>485</v>
      </c>
      <c r="J1194" s="558" t="s">
        <v>822</v>
      </c>
      <c r="K1194" s="571">
        <v>3</v>
      </c>
      <c r="L1194" s="574">
        <v>9</v>
      </c>
      <c r="M1194" s="572">
        <v>49063.66</v>
      </c>
      <c r="N1194" s="577"/>
      <c r="O1194" s="574"/>
      <c r="P1194" s="576"/>
    </row>
    <row r="1195" spans="1:16" ht="24" x14ac:dyDescent="0.2">
      <c r="A1195" s="524" t="s">
        <v>4666</v>
      </c>
      <c r="B1195" s="522" t="s">
        <v>817</v>
      </c>
      <c r="C1195" s="554" t="s">
        <v>86</v>
      </c>
      <c r="D1195" s="555" t="s">
        <v>818</v>
      </c>
      <c r="E1195" s="553">
        <v>6500</v>
      </c>
      <c r="F1195" s="556" t="s">
        <v>1629</v>
      </c>
      <c r="G1195" s="566" t="s">
        <v>1630</v>
      </c>
      <c r="H1195" s="569" t="s">
        <v>821</v>
      </c>
      <c r="I1195" s="562" t="s">
        <v>485</v>
      </c>
      <c r="J1195" s="558" t="s">
        <v>822</v>
      </c>
      <c r="K1195" s="571">
        <v>4</v>
      </c>
      <c r="L1195" s="574">
        <v>12</v>
      </c>
      <c r="M1195" s="572">
        <v>81044.12999999999</v>
      </c>
      <c r="N1195" s="577"/>
      <c r="O1195" s="574"/>
      <c r="P1195" s="576"/>
    </row>
    <row r="1196" spans="1:16" ht="24" x14ac:dyDescent="0.2">
      <c r="A1196" s="524" t="s">
        <v>4666</v>
      </c>
      <c r="B1196" s="522" t="s">
        <v>817</v>
      </c>
      <c r="C1196" s="554" t="s">
        <v>86</v>
      </c>
      <c r="D1196" s="555" t="s">
        <v>818</v>
      </c>
      <c r="E1196" s="553">
        <v>7000</v>
      </c>
      <c r="F1196" s="556" t="s">
        <v>1631</v>
      </c>
      <c r="G1196" s="566" t="s">
        <v>1632</v>
      </c>
      <c r="H1196" s="569" t="s">
        <v>1132</v>
      </c>
      <c r="I1196" s="562" t="s">
        <v>485</v>
      </c>
      <c r="J1196" s="558" t="s">
        <v>822</v>
      </c>
      <c r="K1196" s="571">
        <v>4</v>
      </c>
      <c r="L1196" s="574">
        <v>12</v>
      </c>
      <c r="M1196" s="572">
        <v>85960.799999999988</v>
      </c>
      <c r="N1196" s="577"/>
      <c r="O1196" s="574"/>
      <c r="P1196" s="576"/>
    </row>
    <row r="1197" spans="1:16" ht="24" x14ac:dyDescent="0.2">
      <c r="A1197" s="524" t="s">
        <v>4666</v>
      </c>
      <c r="B1197" s="522" t="s">
        <v>817</v>
      </c>
      <c r="C1197" s="554" t="s">
        <v>86</v>
      </c>
      <c r="D1197" s="555" t="s">
        <v>818</v>
      </c>
      <c r="E1197" s="553">
        <v>7500</v>
      </c>
      <c r="F1197" s="556" t="s">
        <v>1633</v>
      </c>
      <c r="G1197" s="566" t="s">
        <v>1634</v>
      </c>
      <c r="H1197" s="569" t="s">
        <v>821</v>
      </c>
      <c r="I1197" s="562" t="s">
        <v>485</v>
      </c>
      <c r="J1197" s="558" t="s">
        <v>822</v>
      </c>
      <c r="K1197" s="571">
        <v>4</v>
      </c>
      <c r="L1197" s="574">
        <v>12</v>
      </c>
      <c r="M1197" s="572">
        <v>91960.799999999988</v>
      </c>
      <c r="N1197" s="577"/>
      <c r="O1197" s="574"/>
      <c r="P1197" s="576"/>
    </row>
    <row r="1198" spans="1:16" ht="24" x14ac:dyDescent="0.2">
      <c r="A1198" s="524" t="s">
        <v>4666</v>
      </c>
      <c r="B1198" s="522" t="s">
        <v>817</v>
      </c>
      <c r="C1198" s="554" t="s">
        <v>86</v>
      </c>
      <c r="D1198" s="555" t="s">
        <v>818</v>
      </c>
      <c r="E1198" s="553">
        <v>7500</v>
      </c>
      <c r="F1198" s="556" t="s">
        <v>1635</v>
      </c>
      <c r="G1198" s="566" t="s">
        <v>1636</v>
      </c>
      <c r="H1198" s="569" t="s">
        <v>829</v>
      </c>
      <c r="I1198" s="562" t="s">
        <v>485</v>
      </c>
      <c r="J1198" s="558" t="s">
        <v>822</v>
      </c>
      <c r="K1198" s="571">
        <v>2</v>
      </c>
      <c r="L1198" s="574">
        <v>6</v>
      </c>
      <c r="M1198" s="572">
        <v>43730.400000000001</v>
      </c>
      <c r="N1198" s="577"/>
      <c r="O1198" s="574"/>
      <c r="P1198" s="576"/>
    </row>
    <row r="1199" spans="1:16" ht="24" x14ac:dyDescent="0.2">
      <c r="A1199" s="524" t="s">
        <v>4666</v>
      </c>
      <c r="B1199" s="522" t="s">
        <v>817</v>
      </c>
      <c r="C1199" s="554" t="s">
        <v>86</v>
      </c>
      <c r="D1199" s="555" t="s">
        <v>818</v>
      </c>
      <c r="E1199" s="553">
        <v>6500</v>
      </c>
      <c r="F1199" s="556" t="s">
        <v>1637</v>
      </c>
      <c r="G1199" s="566" t="s">
        <v>1638</v>
      </c>
      <c r="H1199" s="569" t="s">
        <v>853</v>
      </c>
      <c r="I1199" s="562" t="s">
        <v>485</v>
      </c>
      <c r="J1199" s="558" t="s">
        <v>822</v>
      </c>
      <c r="K1199" s="571">
        <v>4</v>
      </c>
      <c r="L1199" s="574">
        <v>12</v>
      </c>
      <c r="M1199" s="572">
        <v>79960.799999999988</v>
      </c>
      <c r="N1199" s="577"/>
      <c r="O1199" s="574"/>
      <c r="P1199" s="576"/>
    </row>
    <row r="1200" spans="1:16" ht="24" x14ac:dyDescent="0.2">
      <c r="A1200" s="524" t="s">
        <v>4666</v>
      </c>
      <c r="B1200" s="522" t="s">
        <v>817</v>
      </c>
      <c r="C1200" s="554" t="s">
        <v>86</v>
      </c>
      <c r="D1200" s="555" t="s">
        <v>818</v>
      </c>
      <c r="E1200" s="553">
        <v>6500</v>
      </c>
      <c r="F1200" s="556" t="s">
        <v>1639</v>
      </c>
      <c r="G1200" s="566" t="s">
        <v>1640</v>
      </c>
      <c r="H1200" s="569" t="s">
        <v>853</v>
      </c>
      <c r="I1200" s="562" t="s">
        <v>485</v>
      </c>
      <c r="J1200" s="558" t="s">
        <v>822</v>
      </c>
      <c r="K1200" s="571">
        <v>3</v>
      </c>
      <c r="L1200" s="574">
        <v>8</v>
      </c>
      <c r="M1200" s="572">
        <v>50057.200000000004</v>
      </c>
      <c r="N1200" s="577"/>
      <c r="O1200" s="574"/>
      <c r="P1200" s="576"/>
    </row>
    <row r="1201" spans="1:16" ht="24" x14ac:dyDescent="0.2">
      <c r="A1201" s="524" t="s">
        <v>4666</v>
      </c>
      <c r="B1201" s="522" t="s">
        <v>817</v>
      </c>
      <c r="C1201" s="554" t="s">
        <v>86</v>
      </c>
      <c r="D1201" s="555" t="s">
        <v>818</v>
      </c>
      <c r="E1201" s="553">
        <v>6000</v>
      </c>
      <c r="F1201" s="556" t="s">
        <v>1641</v>
      </c>
      <c r="G1201" s="566" t="s">
        <v>1642</v>
      </c>
      <c r="H1201" s="569" t="s">
        <v>821</v>
      </c>
      <c r="I1201" s="562" t="s">
        <v>485</v>
      </c>
      <c r="J1201" s="558" t="s">
        <v>822</v>
      </c>
      <c r="K1201" s="571">
        <v>3</v>
      </c>
      <c r="L1201" s="574">
        <v>10</v>
      </c>
      <c r="M1201" s="572">
        <v>62650.670000000006</v>
      </c>
      <c r="N1201" s="577"/>
      <c r="O1201" s="574"/>
      <c r="P1201" s="576"/>
    </row>
    <row r="1202" spans="1:16" ht="24" x14ac:dyDescent="0.2">
      <c r="A1202" s="524" t="s">
        <v>4666</v>
      </c>
      <c r="B1202" s="522" t="s">
        <v>817</v>
      </c>
      <c r="C1202" s="554" t="s">
        <v>86</v>
      </c>
      <c r="D1202" s="555" t="s">
        <v>818</v>
      </c>
      <c r="E1202" s="553">
        <v>6500</v>
      </c>
      <c r="F1202" s="556" t="s">
        <v>1643</v>
      </c>
      <c r="G1202" s="566" t="s">
        <v>1644</v>
      </c>
      <c r="H1202" s="569" t="s">
        <v>821</v>
      </c>
      <c r="I1202" s="562" t="s">
        <v>485</v>
      </c>
      <c r="J1202" s="558" t="s">
        <v>822</v>
      </c>
      <c r="K1202" s="571">
        <v>2</v>
      </c>
      <c r="L1202" s="574">
        <v>6</v>
      </c>
      <c r="M1202" s="572">
        <v>38030.400000000001</v>
      </c>
      <c r="N1202" s="577"/>
      <c r="O1202" s="574"/>
      <c r="P1202" s="576"/>
    </row>
    <row r="1203" spans="1:16" ht="24" x14ac:dyDescent="0.2">
      <c r="A1203" s="524" t="s">
        <v>4666</v>
      </c>
      <c r="B1203" s="522" t="s">
        <v>817</v>
      </c>
      <c r="C1203" s="554" t="s">
        <v>86</v>
      </c>
      <c r="D1203" s="555" t="s">
        <v>841</v>
      </c>
      <c r="E1203" s="553">
        <v>4500</v>
      </c>
      <c r="F1203" s="556" t="s">
        <v>1645</v>
      </c>
      <c r="G1203" s="566" t="s">
        <v>1646</v>
      </c>
      <c r="H1203" s="569" t="s">
        <v>995</v>
      </c>
      <c r="I1203" s="562" t="s">
        <v>485</v>
      </c>
      <c r="J1203" s="558" t="s">
        <v>480</v>
      </c>
      <c r="K1203" s="571">
        <v>4</v>
      </c>
      <c r="L1203" s="574">
        <v>12</v>
      </c>
      <c r="M1203" s="572">
        <v>55960.80000000001</v>
      </c>
      <c r="N1203" s="577"/>
      <c r="O1203" s="574"/>
      <c r="P1203" s="576"/>
    </row>
    <row r="1204" spans="1:16" ht="24" x14ac:dyDescent="0.2">
      <c r="A1204" s="524" t="s">
        <v>4666</v>
      </c>
      <c r="B1204" s="522" t="s">
        <v>817</v>
      </c>
      <c r="C1204" s="554" t="s">
        <v>86</v>
      </c>
      <c r="D1204" s="555" t="s">
        <v>818</v>
      </c>
      <c r="E1204" s="553">
        <v>7500</v>
      </c>
      <c r="F1204" s="556" t="s">
        <v>1647</v>
      </c>
      <c r="G1204" s="566" t="s">
        <v>1648</v>
      </c>
      <c r="H1204" s="569" t="s">
        <v>890</v>
      </c>
      <c r="I1204" s="562" t="s">
        <v>485</v>
      </c>
      <c r="J1204" s="558" t="s">
        <v>822</v>
      </c>
      <c r="K1204" s="571">
        <v>2</v>
      </c>
      <c r="L1204" s="574">
        <v>6</v>
      </c>
      <c r="M1204" s="572">
        <v>47730.400000000001</v>
      </c>
      <c r="N1204" s="577"/>
      <c r="O1204" s="574"/>
      <c r="P1204" s="576"/>
    </row>
    <row r="1205" spans="1:16" ht="24" x14ac:dyDescent="0.2">
      <c r="A1205" s="524" t="s">
        <v>4666</v>
      </c>
      <c r="B1205" s="522" t="s">
        <v>817</v>
      </c>
      <c r="C1205" s="554" t="s">
        <v>86</v>
      </c>
      <c r="D1205" s="555" t="s">
        <v>818</v>
      </c>
      <c r="E1205" s="553">
        <v>8500</v>
      </c>
      <c r="F1205" s="556" t="s">
        <v>1649</v>
      </c>
      <c r="G1205" s="566" t="s">
        <v>1650</v>
      </c>
      <c r="H1205" s="569" t="s">
        <v>866</v>
      </c>
      <c r="I1205" s="562" t="s">
        <v>485</v>
      </c>
      <c r="J1205" s="558" t="s">
        <v>822</v>
      </c>
      <c r="K1205" s="571">
        <v>4</v>
      </c>
      <c r="L1205" s="574">
        <v>12</v>
      </c>
      <c r="M1205" s="572">
        <v>103960.79999999997</v>
      </c>
      <c r="N1205" s="577"/>
      <c r="O1205" s="574"/>
      <c r="P1205" s="576"/>
    </row>
    <row r="1206" spans="1:16" ht="24" x14ac:dyDescent="0.2">
      <c r="A1206" s="524" t="s">
        <v>4666</v>
      </c>
      <c r="B1206" s="522" t="s">
        <v>817</v>
      </c>
      <c r="C1206" s="554" t="s">
        <v>86</v>
      </c>
      <c r="D1206" s="555" t="s">
        <v>818</v>
      </c>
      <c r="E1206" s="553" t="s">
        <v>1651</v>
      </c>
      <c r="F1206" s="556" t="s">
        <v>1652</v>
      </c>
      <c r="G1206" s="566" t="s">
        <v>1653</v>
      </c>
      <c r="H1206" s="569" t="s">
        <v>853</v>
      </c>
      <c r="I1206" s="562" t="s">
        <v>485</v>
      </c>
      <c r="J1206" s="558" t="s">
        <v>822</v>
      </c>
      <c r="K1206" s="571">
        <v>4</v>
      </c>
      <c r="L1206" s="574">
        <v>12</v>
      </c>
      <c r="M1206" s="572">
        <v>152521.90999999997</v>
      </c>
      <c r="N1206" s="577"/>
      <c r="O1206" s="574"/>
      <c r="P1206" s="576"/>
    </row>
    <row r="1207" spans="1:16" ht="24" x14ac:dyDescent="0.2">
      <c r="A1207" s="524" t="s">
        <v>4666</v>
      </c>
      <c r="B1207" s="522" t="s">
        <v>817</v>
      </c>
      <c r="C1207" s="554" t="s">
        <v>86</v>
      </c>
      <c r="D1207" s="555" t="s">
        <v>818</v>
      </c>
      <c r="E1207" s="553">
        <v>7500</v>
      </c>
      <c r="F1207" s="556" t="s">
        <v>1654</v>
      </c>
      <c r="G1207" s="566" t="s">
        <v>1655</v>
      </c>
      <c r="H1207" s="569" t="s">
        <v>829</v>
      </c>
      <c r="I1207" s="562" t="s">
        <v>485</v>
      </c>
      <c r="J1207" s="558" t="s">
        <v>822</v>
      </c>
      <c r="K1207" s="571">
        <v>3</v>
      </c>
      <c r="L1207" s="574">
        <v>8</v>
      </c>
      <c r="M1207" s="572">
        <v>52522.400000000001</v>
      </c>
      <c r="N1207" s="577"/>
      <c r="O1207" s="574"/>
      <c r="P1207" s="576"/>
    </row>
    <row r="1208" spans="1:16" ht="24" x14ac:dyDescent="0.2">
      <c r="A1208" s="524" t="s">
        <v>4666</v>
      </c>
      <c r="B1208" s="522" t="s">
        <v>817</v>
      </c>
      <c r="C1208" s="554" t="s">
        <v>86</v>
      </c>
      <c r="D1208" s="555" t="s">
        <v>818</v>
      </c>
      <c r="E1208" s="553">
        <v>7000</v>
      </c>
      <c r="F1208" s="556" t="s">
        <v>1656</v>
      </c>
      <c r="G1208" s="566" t="s">
        <v>1657</v>
      </c>
      <c r="H1208" s="569" t="s">
        <v>821</v>
      </c>
      <c r="I1208" s="562" t="s">
        <v>485</v>
      </c>
      <c r="J1208" s="558" t="s">
        <v>822</v>
      </c>
      <c r="K1208" s="571">
        <v>4</v>
      </c>
      <c r="L1208" s="574">
        <v>12</v>
      </c>
      <c r="M1208" s="572">
        <v>85960.799999999988</v>
      </c>
      <c r="N1208" s="577"/>
      <c r="O1208" s="574"/>
      <c r="P1208" s="576"/>
    </row>
    <row r="1209" spans="1:16" ht="24" x14ac:dyDescent="0.2">
      <c r="A1209" s="524" t="s">
        <v>4666</v>
      </c>
      <c r="B1209" s="522" t="s">
        <v>817</v>
      </c>
      <c r="C1209" s="554" t="s">
        <v>86</v>
      </c>
      <c r="D1209" s="555" t="s">
        <v>902</v>
      </c>
      <c r="E1209" s="553">
        <v>2500</v>
      </c>
      <c r="F1209" s="556" t="s">
        <v>1658</v>
      </c>
      <c r="G1209" s="566" t="s">
        <v>1659</v>
      </c>
      <c r="H1209" s="569" t="s">
        <v>905</v>
      </c>
      <c r="I1209" s="562" t="s">
        <v>845</v>
      </c>
      <c r="J1209" s="558" t="s">
        <v>906</v>
      </c>
      <c r="K1209" s="571">
        <v>4</v>
      </c>
      <c r="L1209" s="574">
        <v>12</v>
      </c>
      <c r="M1209" s="572">
        <v>31960.800000000007</v>
      </c>
      <c r="N1209" s="577"/>
      <c r="O1209" s="574"/>
      <c r="P1209" s="576"/>
    </row>
    <row r="1210" spans="1:16" ht="24" x14ac:dyDescent="0.2">
      <c r="A1210" s="524" t="s">
        <v>4666</v>
      </c>
      <c r="B1210" s="522" t="s">
        <v>817</v>
      </c>
      <c r="C1210" s="554" t="s">
        <v>86</v>
      </c>
      <c r="D1210" s="555" t="s">
        <v>818</v>
      </c>
      <c r="E1210" s="553">
        <v>6500</v>
      </c>
      <c r="F1210" s="556" t="s">
        <v>1660</v>
      </c>
      <c r="G1210" s="566" t="s">
        <v>1661</v>
      </c>
      <c r="H1210" s="569" t="s">
        <v>821</v>
      </c>
      <c r="I1210" s="562" t="s">
        <v>485</v>
      </c>
      <c r="J1210" s="558" t="s">
        <v>822</v>
      </c>
      <c r="K1210" s="571">
        <v>4</v>
      </c>
      <c r="L1210" s="574">
        <v>12</v>
      </c>
      <c r="M1210" s="572">
        <v>79960.799999999988</v>
      </c>
      <c r="N1210" s="577"/>
      <c r="O1210" s="574"/>
      <c r="P1210" s="576"/>
    </row>
    <row r="1211" spans="1:16" ht="24" x14ac:dyDescent="0.2">
      <c r="A1211" s="524" t="s">
        <v>4666</v>
      </c>
      <c r="B1211" s="522" t="s">
        <v>817</v>
      </c>
      <c r="C1211" s="554" t="s">
        <v>86</v>
      </c>
      <c r="D1211" s="555" t="s">
        <v>818</v>
      </c>
      <c r="E1211" s="553">
        <v>6500</v>
      </c>
      <c r="F1211" s="556" t="s">
        <v>1662</v>
      </c>
      <c r="G1211" s="566" t="s">
        <v>1663</v>
      </c>
      <c r="H1211" s="569" t="s">
        <v>821</v>
      </c>
      <c r="I1211" s="562" t="s">
        <v>485</v>
      </c>
      <c r="J1211" s="558" t="s">
        <v>822</v>
      </c>
      <c r="K1211" s="571">
        <v>4</v>
      </c>
      <c r="L1211" s="574">
        <v>12</v>
      </c>
      <c r="M1211" s="572">
        <v>79960.799999999988</v>
      </c>
      <c r="N1211" s="577"/>
      <c r="O1211" s="574"/>
      <c r="P1211" s="576"/>
    </row>
    <row r="1212" spans="1:16" ht="24" x14ac:dyDescent="0.2">
      <c r="A1212" s="524" t="s">
        <v>4666</v>
      </c>
      <c r="B1212" s="522" t="s">
        <v>817</v>
      </c>
      <c r="C1212" s="554" t="s">
        <v>86</v>
      </c>
      <c r="D1212" s="555" t="s">
        <v>902</v>
      </c>
      <c r="E1212" s="553">
        <v>2500</v>
      </c>
      <c r="F1212" s="556" t="s">
        <v>1664</v>
      </c>
      <c r="G1212" s="566" t="s">
        <v>1665</v>
      </c>
      <c r="H1212" s="569" t="s">
        <v>905</v>
      </c>
      <c r="I1212" s="562" t="s">
        <v>845</v>
      </c>
      <c r="J1212" s="558" t="s">
        <v>906</v>
      </c>
      <c r="K1212" s="571">
        <v>4</v>
      </c>
      <c r="L1212" s="574">
        <v>12</v>
      </c>
      <c r="M1212" s="572">
        <v>31960.800000000007</v>
      </c>
      <c r="N1212" s="577"/>
      <c r="O1212" s="574"/>
      <c r="P1212" s="576"/>
    </row>
    <row r="1213" spans="1:16" ht="24" x14ac:dyDescent="0.2">
      <c r="A1213" s="524" t="s">
        <v>4666</v>
      </c>
      <c r="B1213" s="522" t="s">
        <v>817</v>
      </c>
      <c r="C1213" s="554" t="s">
        <v>86</v>
      </c>
      <c r="D1213" s="555" t="s">
        <v>818</v>
      </c>
      <c r="E1213" s="553">
        <v>7000</v>
      </c>
      <c r="F1213" s="556" t="s">
        <v>1666</v>
      </c>
      <c r="G1213" s="566" t="s">
        <v>1667</v>
      </c>
      <c r="H1213" s="569" t="s">
        <v>850</v>
      </c>
      <c r="I1213" s="562" t="s">
        <v>489</v>
      </c>
      <c r="J1213" s="558" t="s">
        <v>822</v>
      </c>
      <c r="K1213" s="571">
        <v>4</v>
      </c>
      <c r="L1213" s="574">
        <v>12</v>
      </c>
      <c r="M1213" s="572">
        <v>85960.799999999988</v>
      </c>
      <c r="N1213" s="577"/>
      <c r="O1213" s="574"/>
      <c r="P1213" s="576"/>
    </row>
    <row r="1214" spans="1:16" ht="24" x14ac:dyDescent="0.2">
      <c r="A1214" s="524" t="s">
        <v>4666</v>
      </c>
      <c r="B1214" s="522" t="s">
        <v>817</v>
      </c>
      <c r="C1214" s="554" t="s">
        <v>86</v>
      </c>
      <c r="D1214" s="555" t="s">
        <v>818</v>
      </c>
      <c r="E1214" s="553" t="s">
        <v>897</v>
      </c>
      <c r="F1214" s="556" t="s">
        <v>1668</v>
      </c>
      <c r="G1214" s="566" t="s">
        <v>1669</v>
      </c>
      <c r="H1214" s="569" t="s">
        <v>829</v>
      </c>
      <c r="I1214" s="562" t="s">
        <v>485</v>
      </c>
      <c r="J1214" s="558" t="s">
        <v>822</v>
      </c>
      <c r="K1214" s="571">
        <v>5</v>
      </c>
      <c r="L1214" s="574">
        <v>12</v>
      </c>
      <c r="M1214" s="572">
        <v>89770.519999999975</v>
      </c>
      <c r="N1214" s="577"/>
      <c r="O1214" s="574"/>
      <c r="P1214" s="576"/>
    </row>
    <row r="1215" spans="1:16" ht="24" x14ac:dyDescent="0.2">
      <c r="A1215" s="524" t="s">
        <v>4666</v>
      </c>
      <c r="B1215" s="522" t="s">
        <v>817</v>
      </c>
      <c r="C1215" s="554" t="s">
        <v>86</v>
      </c>
      <c r="D1215" s="555" t="s">
        <v>818</v>
      </c>
      <c r="E1215" s="553">
        <v>6500</v>
      </c>
      <c r="F1215" s="556" t="s">
        <v>1670</v>
      </c>
      <c r="G1215" s="566" t="s">
        <v>1671</v>
      </c>
      <c r="H1215" s="569" t="s">
        <v>853</v>
      </c>
      <c r="I1215" s="562" t="s">
        <v>485</v>
      </c>
      <c r="J1215" s="558" t="s">
        <v>822</v>
      </c>
      <c r="K1215" s="571">
        <v>3</v>
      </c>
      <c r="L1215" s="574">
        <v>8</v>
      </c>
      <c r="M1215" s="572">
        <v>50057.200000000004</v>
      </c>
      <c r="N1215" s="577"/>
      <c r="O1215" s="574"/>
      <c r="P1215" s="576"/>
    </row>
    <row r="1216" spans="1:16" ht="24" x14ac:dyDescent="0.2">
      <c r="A1216" s="524" t="s">
        <v>4666</v>
      </c>
      <c r="B1216" s="522" t="s">
        <v>817</v>
      </c>
      <c r="C1216" s="554" t="s">
        <v>86</v>
      </c>
      <c r="D1216" s="555" t="s">
        <v>818</v>
      </c>
      <c r="E1216" s="553">
        <v>7500</v>
      </c>
      <c r="F1216" s="556" t="s">
        <v>1672</v>
      </c>
      <c r="G1216" s="566" t="s">
        <v>1673</v>
      </c>
      <c r="H1216" s="569" t="s">
        <v>829</v>
      </c>
      <c r="I1216" s="562" t="s">
        <v>485</v>
      </c>
      <c r="J1216" s="558" t="s">
        <v>822</v>
      </c>
      <c r="K1216" s="571">
        <v>3</v>
      </c>
      <c r="L1216" s="574">
        <v>8</v>
      </c>
      <c r="M1216" s="572">
        <v>57557.200000000004</v>
      </c>
      <c r="N1216" s="577"/>
      <c r="O1216" s="574"/>
      <c r="P1216" s="576"/>
    </row>
    <row r="1217" spans="1:16" ht="24" x14ac:dyDescent="0.2">
      <c r="A1217" s="524" t="s">
        <v>4666</v>
      </c>
      <c r="B1217" s="522" t="s">
        <v>817</v>
      </c>
      <c r="C1217" s="554" t="s">
        <v>86</v>
      </c>
      <c r="D1217" s="555" t="s">
        <v>818</v>
      </c>
      <c r="E1217" s="553">
        <v>7500</v>
      </c>
      <c r="F1217" s="556" t="s">
        <v>1674</v>
      </c>
      <c r="G1217" s="566" t="s">
        <v>1675</v>
      </c>
      <c r="H1217" s="569" t="s">
        <v>836</v>
      </c>
      <c r="I1217" s="562" t="s">
        <v>485</v>
      </c>
      <c r="J1217" s="558" t="s">
        <v>822</v>
      </c>
      <c r="K1217" s="571">
        <v>3</v>
      </c>
      <c r="L1217" s="574">
        <v>8</v>
      </c>
      <c r="M1217" s="572">
        <v>57557.200000000004</v>
      </c>
      <c r="N1217" s="577"/>
      <c r="O1217" s="574"/>
      <c r="P1217" s="576"/>
    </row>
    <row r="1218" spans="1:16" ht="24" x14ac:dyDescent="0.2">
      <c r="A1218" s="524" t="s">
        <v>4666</v>
      </c>
      <c r="B1218" s="522" t="s">
        <v>817</v>
      </c>
      <c r="C1218" s="554" t="s">
        <v>86</v>
      </c>
      <c r="D1218" s="555" t="s">
        <v>818</v>
      </c>
      <c r="E1218" s="553">
        <v>6500</v>
      </c>
      <c r="F1218" s="556" t="s">
        <v>1676</v>
      </c>
      <c r="G1218" s="566" t="s">
        <v>1677</v>
      </c>
      <c r="H1218" s="569" t="s">
        <v>821</v>
      </c>
      <c r="I1218" s="562" t="s">
        <v>485</v>
      </c>
      <c r="J1218" s="558" t="s">
        <v>822</v>
      </c>
      <c r="K1218" s="571">
        <v>4</v>
      </c>
      <c r="L1218" s="574">
        <v>11</v>
      </c>
      <c r="M1218" s="572">
        <v>72252.960000000006</v>
      </c>
      <c r="N1218" s="577"/>
      <c r="O1218" s="574"/>
      <c r="P1218" s="576"/>
    </row>
    <row r="1219" spans="1:16" ht="24" x14ac:dyDescent="0.2">
      <c r="A1219" s="524" t="s">
        <v>4666</v>
      </c>
      <c r="B1219" s="522" t="s">
        <v>817</v>
      </c>
      <c r="C1219" s="554" t="s">
        <v>86</v>
      </c>
      <c r="D1219" s="555" t="s">
        <v>902</v>
      </c>
      <c r="E1219" s="553">
        <v>2500</v>
      </c>
      <c r="F1219" s="556" t="s">
        <v>1678</v>
      </c>
      <c r="G1219" s="566" t="s">
        <v>1679</v>
      </c>
      <c r="H1219" s="569" t="s">
        <v>905</v>
      </c>
      <c r="I1219" s="562" t="s">
        <v>845</v>
      </c>
      <c r="J1219" s="558" t="s">
        <v>906</v>
      </c>
      <c r="K1219" s="571">
        <v>4</v>
      </c>
      <c r="L1219" s="574">
        <v>12</v>
      </c>
      <c r="M1219" s="572">
        <v>31960.800000000007</v>
      </c>
      <c r="N1219" s="577"/>
      <c r="O1219" s="574"/>
      <c r="P1219" s="576"/>
    </row>
    <row r="1220" spans="1:16" ht="24" x14ac:dyDescent="0.2">
      <c r="A1220" s="524" t="s">
        <v>4666</v>
      </c>
      <c r="B1220" s="522" t="s">
        <v>817</v>
      </c>
      <c r="C1220" s="554" t="s">
        <v>86</v>
      </c>
      <c r="D1220" s="555" t="s">
        <v>818</v>
      </c>
      <c r="E1220" s="553">
        <v>5500</v>
      </c>
      <c r="F1220" s="556" t="s">
        <v>1680</v>
      </c>
      <c r="G1220" s="566" t="s">
        <v>1681</v>
      </c>
      <c r="H1220" s="569" t="s">
        <v>1087</v>
      </c>
      <c r="I1220" s="562" t="s">
        <v>485</v>
      </c>
      <c r="J1220" s="558" t="s">
        <v>822</v>
      </c>
      <c r="K1220" s="571">
        <v>4</v>
      </c>
      <c r="L1220" s="574">
        <v>12</v>
      </c>
      <c r="M1220" s="572">
        <v>68010.83</v>
      </c>
      <c r="N1220" s="577"/>
      <c r="O1220" s="574"/>
      <c r="P1220" s="576"/>
    </row>
    <row r="1221" spans="1:16" ht="24" x14ac:dyDescent="0.2">
      <c r="A1221" s="524" t="s">
        <v>4666</v>
      </c>
      <c r="B1221" s="522" t="s">
        <v>817</v>
      </c>
      <c r="C1221" s="554" t="s">
        <v>86</v>
      </c>
      <c r="D1221" s="555" t="s">
        <v>818</v>
      </c>
      <c r="E1221" s="553">
        <v>3500</v>
      </c>
      <c r="F1221" s="556" t="s">
        <v>1682</v>
      </c>
      <c r="G1221" s="566" t="s">
        <v>1683</v>
      </c>
      <c r="H1221" s="569" t="s">
        <v>850</v>
      </c>
      <c r="I1221" s="562" t="s">
        <v>485</v>
      </c>
      <c r="J1221" s="558" t="s">
        <v>822</v>
      </c>
      <c r="K1221" s="571">
        <v>4</v>
      </c>
      <c r="L1221" s="574">
        <v>12</v>
      </c>
      <c r="M1221" s="572">
        <v>43960.80000000001</v>
      </c>
      <c r="N1221" s="577"/>
      <c r="O1221" s="574"/>
      <c r="P1221" s="576"/>
    </row>
    <row r="1222" spans="1:16" ht="24" x14ac:dyDescent="0.2">
      <c r="A1222" s="524" t="s">
        <v>4666</v>
      </c>
      <c r="B1222" s="522" t="s">
        <v>817</v>
      </c>
      <c r="C1222" s="554" t="s">
        <v>86</v>
      </c>
      <c r="D1222" s="555" t="s">
        <v>818</v>
      </c>
      <c r="E1222" s="553">
        <v>7500</v>
      </c>
      <c r="F1222" s="556" t="s">
        <v>1684</v>
      </c>
      <c r="G1222" s="566" t="s">
        <v>1685</v>
      </c>
      <c r="H1222" s="569" t="s">
        <v>829</v>
      </c>
      <c r="I1222" s="562" t="s">
        <v>485</v>
      </c>
      <c r="J1222" s="558" t="s">
        <v>822</v>
      </c>
      <c r="K1222" s="571">
        <v>3</v>
      </c>
      <c r="L1222" s="574">
        <v>8</v>
      </c>
      <c r="M1222" s="572">
        <v>57557.200000000004</v>
      </c>
      <c r="N1222" s="577"/>
      <c r="O1222" s="574"/>
      <c r="P1222" s="576"/>
    </row>
    <row r="1223" spans="1:16" ht="24" x14ac:dyDescent="0.2">
      <c r="A1223" s="524" t="s">
        <v>4666</v>
      </c>
      <c r="B1223" s="522" t="s">
        <v>817</v>
      </c>
      <c r="C1223" s="554" t="s">
        <v>86</v>
      </c>
      <c r="D1223" s="555" t="s">
        <v>818</v>
      </c>
      <c r="E1223" s="553">
        <v>8500</v>
      </c>
      <c r="F1223" s="556" t="s">
        <v>1686</v>
      </c>
      <c r="G1223" s="566" t="s">
        <v>1687</v>
      </c>
      <c r="H1223" s="569" t="s">
        <v>829</v>
      </c>
      <c r="I1223" s="562" t="s">
        <v>485</v>
      </c>
      <c r="J1223" s="558" t="s">
        <v>822</v>
      </c>
      <c r="K1223" s="571">
        <v>4</v>
      </c>
      <c r="L1223" s="574">
        <v>12</v>
      </c>
      <c r="M1223" s="572">
        <v>103960.79999999997</v>
      </c>
      <c r="N1223" s="577"/>
      <c r="O1223" s="574"/>
      <c r="P1223" s="576"/>
    </row>
    <row r="1224" spans="1:16" ht="24" x14ac:dyDescent="0.2">
      <c r="A1224" s="524" t="s">
        <v>4666</v>
      </c>
      <c r="B1224" s="522" t="s">
        <v>817</v>
      </c>
      <c r="C1224" s="554" t="s">
        <v>86</v>
      </c>
      <c r="D1224" s="555" t="s">
        <v>818</v>
      </c>
      <c r="E1224" s="553">
        <v>7500</v>
      </c>
      <c r="F1224" s="556" t="s">
        <v>1688</v>
      </c>
      <c r="G1224" s="566" t="s">
        <v>1689</v>
      </c>
      <c r="H1224" s="569" t="s">
        <v>829</v>
      </c>
      <c r="I1224" s="562" t="s">
        <v>485</v>
      </c>
      <c r="J1224" s="558" t="s">
        <v>822</v>
      </c>
      <c r="K1224" s="571">
        <v>3</v>
      </c>
      <c r="L1224" s="574">
        <v>8</v>
      </c>
      <c r="M1224" s="572">
        <v>57557.200000000004</v>
      </c>
      <c r="N1224" s="577"/>
      <c r="O1224" s="574"/>
      <c r="P1224" s="576"/>
    </row>
    <row r="1225" spans="1:16" ht="24" x14ac:dyDescent="0.2">
      <c r="A1225" s="524" t="s">
        <v>4666</v>
      </c>
      <c r="B1225" s="522" t="s">
        <v>817</v>
      </c>
      <c r="C1225" s="554" t="s">
        <v>86</v>
      </c>
      <c r="D1225" s="555" t="s">
        <v>818</v>
      </c>
      <c r="E1225" s="553">
        <v>7000</v>
      </c>
      <c r="F1225" s="556" t="s">
        <v>1690</v>
      </c>
      <c r="G1225" s="566" t="s">
        <v>1691</v>
      </c>
      <c r="H1225" s="569" t="s">
        <v>1132</v>
      </c>
      <c r="I1225" s="562" t="s">
        <v>489</v>
      </c>
      <c r="J1225" s="558" t="s">
        <v>822</v>
      </c>
      <c r="K1225" s="571">
        <v>4</v>
      </c>
      <c r="L1225" s="574">
        <v>12</v>
      </c>
      <c r="M1225" s="572">
        <v>85960.799999999988</v>
      </c>
      <c r="N1225" s="577"/>
      <c r="O1225" s="574"/>
      <c r="P1225" s="576"/>
    </row>
    <row r="1226" spans="1:16" ht="24" x14ac:dyDescent="0.2">
      <c r="A1226" s="524" t="s">
        <v>4666</v>
      </c>
      <c r="B1226" s="522" t="s">
        <v>817</v>
      </c>
      <c r="C1226" s="554" t="s">
        <v>86</v>
      </c>
      <c r="D1226" s="555" t="s">
        <v>818</v>
      </c>
      <c r="E1226" s="553">
        <v>7500</v>
      </c>
      <c r="F1226" s="556" t="s">
        <v>1692</v>
      </c>
      <c r="G1226" s="566" t="s">
        <v>1693</v>
      </c>
      <c r="H1226" s="569" t="s">
        <v>829</v>
      </c>
      <c r="I1226" s="562" t="s">
        <v>485</v>
      </c>
      <c r="J1226" s="558" t="s">
        <v>822</v>
      </c>
      <c r="K1226" s="571">
        <v>3</v>
      </c>
      <c r="L1226" s="574">
        <v>8</v>
      </c>
      <c r="M1226" s="572">
        <v>57557.200000000004</v>
      </c>
      <c r="N1226" s="577"/>
      <c r="O1226" s="574"/>
      <c r="P1226" s="576"/>
    </row>
    <row r="1227" spans="1:16" ht="24" x14ac:dyDescent="0.2">
      <c r="A1227" s="524" t="s">
        <v>4666</v>
      </c>
      <c r="B1227" s="522" t="s">
        <v>817</v>
      </c>
      <c r="C1227" s="554" t="s">
        <v>86</v>
      </c>
      <c r="D1227" s="555" t="s">
        <v>841</v>
      </c>
      <c r="E1227" s="553">
        <v>2500</v>
      </c>
      <c r="F1227" s="556" t="s">
        <v>1694</v>
      </c>
      <c r="G1227" s="566" t="s">
        <v>1695</v>
      </c>
      <c r="H1227" s="569" t="s">
        <v>995</v>
      </c>
      <c r="I1227" s="562" t="s">
        <v>485</v>
      </c>
      <c r="J1227" s="558" t="s">
        <v>480</v>
      </c>
      <c r="K1227" s="571">
        <v>4</v>
      </c>
      <c r="L1227" s="574">
        <v>12</v>
      </c>
      <c r="M1227" s="572">
        <v>31960.800000000007</v>
      </c>
      <c r="N1227" s="577"/>
      <c r="O1227" s="574"/>
      <c r="P1227" s="576"/>
    </row>
    <row r="1228" spans="1:16" ht="24" x14ac:dyDescent="0.2">
      <c r="A1228" s="524" t="s">
        <v>4666</v>
      </c>
      <c r="B1228" s="522" t="s">
        <v>817</v>
      </c>
      <c r="C1228" s="554" t="s">
        <v>86</v>
      </c>
      <c r="D1228" s="555" t="s">
        <v>818</v>
      </c>
      <c r="E1228" s="553">
        <v>3500</v>
      </c>
      <c r="F1228" s="556" t="s">
        <v>1696</v>
      </c>
      <c r="G1228" s="566" t="s">
        <v>1697</v>
      </c>
      <c r="H1228" s="569" t="s">
        <v>836</v>
      </c>
      <c r="I1228" s="562" t="s">
        <v>485</v>
      </c>
      <c r="J1228" s="558" t="s">
        <v>822</v>
      </c>
      <c r="K1228" s="571">
        <v>4</v>
      </c>
      <c r="L1228" s="574">
        <v>12</v>
      </c>
      <c r="M1228" s="572">
        <v>43960.80000000001</v>
      </c>
      <c r="N1228" s="577"/>
      <c r="O1228" s="574"/>
      <c r="P1228" s="576"/>
    </row>
    <row r="1229" spans="1:16" ht="24" x14ac:dyDescent="0.2">
      <c r="A1229" s="524" t="s">
        <v>4666</v>
      </c>
      <c r="B1229" s="522" t="s">
        <v>817</v>
      </c>
      <c r="C1229" s="554" t="s">
        <v>86</v>
      </c>
      <c r="D1229" s="555" t="s">
        <v>818</v>
      </c>
      <c r="E1229" s="553">
        <v>5500</v>
      </c>
      <c r="F1229" s="556" t="s">
        <v>1698</v>
      </c>
      <c r="G1229" s="566" t="s">
        <v>1699</v>
      </c>
      <c r="H1229" s="569" t="s">
        <v>829</v>
      </c>
      <c r="I1229" s="562" t="s">
        <v>485</v>
      </c>
      <c r="J1229" s="558" t="s">
        <v>822</v>
      </c>
      <c r="K1229" s="571">
        <v>3</v>
      </c>
      <c r="L1229" s="574">
        <v>8</v>
      </c>
      <c r="M1229" s="572">
        <v>42557.200000000004</v>
      </c>
      <c r="N1229" s="577"/>
      <c r="O1229" s="574"/>
      <c r="P1229" s="576"/>
    </row>
    <row r="1230" spans="1:16" ht="24" x14ac:dyDescent="0.2">
      <c r="A1230" s="524" t="s">
        <v>4666</v>
      </c>
      <c r="B1230" s="522" t="s">
        <v>817</v>
      </c>
      <c r="C1230" s="554" t="s">
        <v>86</v>
      </c>
      <c r="D1230" s="555" t="s">
        <v>818</v>
      </c>
      <c r="E1230" s="553">
        <v>7500</v>
      </c>
      <c r="F1230" s="556" t="s">
        <v>1700</v>
      </c>
      <c r="G1230" s="566" t="s">
        <v>1701</v>
      </c>
      <c r="H1230" s="569" t="s">
        <v>821</v>
      </c>
      <c r="I1230" s="562" t="s">
        <v>485</v>
      </c>
      <c r="J1230" s="558" t="s">
        <v>822</v>
      </c>
      <c r="K1230" s="571">
        <v>1</v>
      </c>
      <c r="L1230" s="574">
        <v>2</v>
      </c>
      <c r="M1230" s="572">
        <v>13726.8</v>
      </c>
      <c r="N1230" s="577"/>
      <c r="O1230" s="574"/>
      <c r="P1230" s="576"/>
    </row>
    <row r="1231" spans="1:16" ht="24" x14ac:dyDescent="0.2">
      <c r="A1231" s="524" t="s">
        <v>4666</v>
      </c>
      <c r="B1231" s="522" t="s">
        <v>817</v>
      </c>
      <c r="C1231" s="554" t="s">
        <v>86</v>
      </c>
      <c r="D1231" s="555" t="s">
        <v>818</v>
      </c>
      <c r="E1231" s="553">
        <v>5500</v>
      </c>
      <c r="F1231" s="556" t="s">
        <v>1702</v>
      </c>
      <c r="G1231" s="566" t="s">
        <v>1703</v>
      </c>
      <c r="H1231" s="569" t="s">
        <v>829</v>
      </c>
      <c r="I1231" s="562" t="s">
        <v>489</v>
      </c>
      <c r="J1231" s="558" t="s">
        <v>822</v>
      </c>
      <c r="K1231" s="571">
        <v>3</v>
      </c>
      <c r="L1231" s="574">
        <v>8</v>
      </c>
      <c r="M1231" s="572">
        <v>42557.200000000004</v>
      </c>
      <c r="N1231" s="577"/>
      <c r="O1231" s="574"/>
      <c r="P1231" s="576"/>
    </row>
    <row r="1232" spans="1:16" ht="24" x14ac:dyDescent="0.2">
      <c r="A1232" s="524" t="s">
        <v>4666</v>
      </c>
      <c r="B1232" s="522" t="s">
        <v>817</v>
      </c>
      <c r="C1232" s="554" t="s">
        <v>86</v>
      </c>
      <c r="D1232" s="555" t="s">
        <v>818</v>
      </c>
      <c r="E1232" s="553">
        <v>6500</v>
      </c>
      <c r="F1232" s="556" t="s">
        <v>1704</v>
      </c>
      <c r="G1232" s="566" t="s">
        <v>1705</v>
      </c>
      <c r="H1232" s="569" t="s">
        <v>890</v>
      </c>
      <c r="I1232" s="562" t="s">
        <v>485</v>
      </c>
      <c r="J1232" s="558" t="s">
        <v>822</v>
      </c>
      <c r="K1232" s="571">
        <v>4</v>
      </c>
      <c r="L1232" s="574">
        <v>12</v>
      </c>
      <c r="M1232" s="572">
        <v>79977.5</v>
      </c>
      <c r="N1232" s="577"/>
      <c r="O1232" s="574"/>
      <c r="P1232" s="576"/>
    </row>
    <row r="1233" spans="1:16" ht="24" x14ac:dyDescent="0.2">
      <c r="A1233" s="524" t="s">
        <v>4666</v>
      </c>
      <c r="B1233" s="522" t="s">
        <v>817</v>
      </c>
      <c r="C1233" s="554" t="s">
        <v>86</v>
      </c>
      <c r="D1233" s="555" t="s">
        <v>818</v>
      </c>
      <c r="E1233" s="553">
        <v>5000</v>
      </c>
      <c r="F1233" s="556" t="s">
        <v>1706</v>
      </c>
      <c r="G1233" s="566" t="s">
        <v>1707</v>
      </c>
      <c r="H1233" s="569" t="s">
        <v>829</v>
      </c>
      <c r="I1233" s="562" t="s">
        <v>485</v>
      </c>
      <c r="J1233" s="558" t="s">
        <v>822</v>
      </c>
      <c r="K1233" s="571">
        <v>3</v>
      </c>
      <c r="L1233" s="574">
        <v>7</v>
      </c>
      <c r="M1233" s="572">
        <v>36238.25</v>
      </c>
      <c r="N1233" s="577"/>
      <c r="O1233" s="574"/>
      <c r="P1233" s="576"/>
    </row>
    <row r="1234" spans="1:16" ht="24" x14ac:dyDescent="0.2">
      <c r="A1234" s="524" t="s">
        <v>4666</v>
      </c>
      <c r="B1234" s="522" t="s">
        <v>817</v>
      </c>
      <c r="C1234" s="554" t="s">
        <v>86</v>
      </c>
      <c r="D1234" s="555" t="s">
        <v>818</v>
      </c>
      <c r="E1234" s="553">
        <v>3500</v>
      </c>
      <c r="F1234" s="556" t="s">
        <v>1708</v>
      </c>
      <c r="G1234" s="566" t="s">
        <v>1709</v>
      </c>
      <c r="H1234" s="569" t="s">
        <v>836</v>
      </c>
      <c r="I1234" s="562" t="s">
        <v>485</v>
      </c>
      <c r="J1234" s="558" t="s">
        <v>822</v>
      </c>
      <c r="K1234" s="571">
        <v>4</v>
      </c>
      <c r="L1234" s="574">
        <v>12</v>
      </c>
      <c r="M1234" s="572">
        <v>43960.80000000001</v>
      </c>
      <c r="N1234" s="577"/>
      <c r="O1234" s="574"/>
      <c r="P1234" s="576"/>
    </row>
    <row r="1235" spans="1:16" ht="24" x14ac:dyDescent="0.2">
      <c r="A1235" s="524" t="s">
        <v>4666</v>
      </c>
      <c r="B1235" s="522" t="s">
        <v>817</v>
      </c>
      <c r="C1235" s="554" t="s">
        <v>86</v>
      </c>
      <c r="D1235" s="555" t="s">
        <v>841</v>
      </c>
      <c r="E1235" s="553">
        <v>3800</v>
      </c>
      <c r="F1235" s="556" t="s">
        <v>1710</v>
      </c>
      <c r="G1235" s="566" t="s">
        <v>1711</v>
      </c>
      <c r="H1235" s="569" t="s">
        <v>829</v>
      </c>
      <c r="I1235" s="562" t="s">
        <v>485</v>
      </c>
      <c r="J1235" s="558" t="s">
        <v>480</v>
      </c>
      <c r="K1235" s="571">
        <v>4</v>
      </c>
      <c r="L1235" s="574">
        <v>12</v>
      </c>
      <c r="M1235" s="572">
        <v>47560.80000000001</v>
      </c>
      <c r="N1235" s="577"/>
      <c r="O1235" s="574"/>
      <c r="P1235" s="576"/>
    </row>
    <row r="1236" spans="1:16" ht="24" x14ac:dyDescent="0.2">
      <c r="A1236" s="524" t="s">
        <v>4666</v>
      </c>
      <c r="B1236" s="522" t="s">
        <v>817</v>
      </c>
      <c r="C1236" s="554" t="s">
        <v>86</v>
      </c>
      <c r="D1236" s="555" t="s">
        <v>818</v>
      </c>
      <c r="E1236" s="553">
        <v>8500</v>
      </c>
      <c r="F1236" s="556" t="s">
        <v>1712</v>
      </c>
      <c r="G1236" s="566" t="s">
        <v>1713</v>
      </c>
      <c r="H1236" s="569" t="s">
        <v>853</v>
      </c>
      <c r="I1236" s="562" t="s">
        <v>485</v>
      </c>
      <c r="J1236" s="558" t="s">
        <v>822</v>
      </c>
      <c r="K1236" s="571">
        <v>4</v>
      </c>
      <c r="L1236" s="574">
        <v>12</v>
      </c>
      <c r="M1236" s="572">
        <v>103960.79999999997</v>
      </c>
      <c r="N1236" s="577"/>
      <c r="O1236" s="574"/>
      <c r="P1236" s="576"/>
    </row>
    <row r="1237" spans="1:16" ht="24" x14ac:dyDescent="0.2">
      <c r="A1237" s="524" t="s">
        <v>4666</v>
      </c>
      <c r="B1237" s="522" t="s">
        <v>817</v>
      </c>
      <c r="C1237" s="554" t="s">
        <v>86</v>
      </c>
      <c r="D1237" s="555" t="s">
        <v>818</v>
      </c>
      <c r="E1237" s="553">
        <v>2500</v>
      </c>
      <c r="F1237" s="556" t="s">
        <v>1714</v>
      </c>
      <c r="G1237" s="566" t="s">
        <v>1715</v>
      </c>
      <c r="H1237" s="569" t="s">
        <v>836</v>
      </c>
      <c r="I1237" s="562" t="s">
        <v>489</v>
      </c>
      <c r="J1237" s="558" t="s">
        <v>822</v>
      </c>
      <c r="K1237" s="571">
        <v>4</v>
      </c>
      <c r="L1237" s="574">
        <v>12</v>
      </c>
      <c r="M1237" s="572">
        <v>31960.800000000007</v>
      </c>
      <c r="N1237" s="577"/>
      <c r="O1237" s="574"/>
      <c r="P1237" s="576"/>
    </row>
    <row r="1238" spans="1:16" ht="24" x14ac:dyDescent="0.2">
      <c r="A1238" s="524" t="s">
        <v>4666</v>
      </c>
      <c r="B1238" s="522" t="s">
        <v>817</v>
      </c>
      <c r="C1238" s="554" t="s">
        <v>86</v>
      </c>
      <c r="D1238" s="555" t="s">
        <v>818</v>
      </c>
      <c r="E1238" s="553">
        <v>10500</v>
      </c>
      <c r="F1238" s="556" t="s">
        <v>1716</v>
      </c>
      <c r="G1238" s="566" t="s">
        <v>1717</v>
      </c>
      <c r="H1238" s="569" t="s">
        <v>821</v>
      </c>
      <c r="I1238" s="562" t="s">
        <v>485</v>
      </c>
      <c r="J1238" s="558" t="s">
        <v>822</v>
      </c>
      <c r="K1238" s="571">
        <v>1</v>
      </c>
      <c r="L1238" s="574">
        <v>4</v>
      </c>
      <c r="M1238" s="572">
        <v>35352.240000000005</v>
      </c>
      <c r="N1238" s="577"/>
      <c r="O1238" s="574"/>
      <c r="P1238" s="576"/>
    </row>
    <row r="1239" spans="1:16" ht="24" x14ac:dyDescent="0.2">
      <c r="A1239" s="524" t="s">
        <v>4666</v>
      </c>
      <c r="B1239" s="522" t="s">
        <v>817</v>
      </c>
      <c r="C1239" s="554" t="s">
        <v>86</v>
      </c>
      <c r="D1239" s="555" t="s">
        <v>818</v>
      </c>
      <c r="E1239" s="553">
        <v>6500</v>
      </c>
      <c r="F1239" s="556" t="s">
        <v>1718</v>
      </c>
      <c r="G1239" s="566" t="s">
        <v>1719</v>
      </c>
      <c r="H1239" s="569" t="s">
        <v>853</v>
      </c>
      <c r="I1239" s="562" t="s">
        <v>485</v>
      </c>
      <c r="J1239" s="558" t="s">
        <v>822</v>
      </c>
      <c r="K1239" s="571">
        <v>4</v>
      </c>
      <c r="L1239" s="574">
        <v>12</v>
      </c>
      <c r="M1239" s="572">
        <v>79960.799999999988</v>
      </c>
      <c r="N1239" s="577"/>
      <c r="O1239" s="574"/>
      <c r="P1239" s="576"/>
    </row>
    <row r="1240" spans="1:16" ht="24" x14ac:dyDescent="0.2">
      <c r="A1240" s="524" t="s">
        <v>4666</v>
      </c>
      <c r="B1240" s="522" t="s">
        <v>817</v>
      </c>
      <c r="C1240" s="554" t="s">
        <v>86</v>
      </c>
      <c r="D1240" s="555" t="s">
        <v>818</v>
      </c>
      <c r="E1240" s="553">
        <v>3400</v>
      </c>
      <c r="F1240" s="556" t="s">
        <v>1720</v>
      </c>
      <c r="G1240" s="566" t="s">
        <v>1721</v>
      </c>
      <c r="H1240" s="569" t="s">
        <v>829</v>
      </c>
      <c r="I1240" s="562" t="s">
        <v>489</v>
      </c>
      <c r="J1240" s="558" t="s">
        <v>822</v>
      </c>
      <c r="K1240" s="571">
        <v>1</v>
      </c>
      <c r="L1240" s="574">
        <v>2</v>
      </c>
      <c r="M1240" s="572">
        <v>5374.0300000000007</v>
      </c>
      <c r="N1240" s="577"/>
      <c r="O1240" s="574"/>
      <c r="P1240" s="576"/>
    </row>
    <row r="1241" spans="1:16" ht="24" x14ac:dyDescent="0.2">
      <c r="A1241" s="524" t="s">
        <v>4666</v>
      </c>
      <c r="B1241" s="522" t="s">
        <v>817</v>
      </c>
      <c r="C1241" s="554" t="s">
        <v>86</v>
      </c>
      <c r="D1241" s="555" t="s">
        <v>818</v>
      </c>
      <c r="E1241" s="553">
        <v>6500</v>
      </c>
      <c r="F1241" s="556" t="s">
        <v>1722</v>
      </c>
      <c r="G1241" s="566" t="s">
        <v>1723</v>
      </c>
      <c r="H1241" s="569" t="s">
        <v>821</v>
      </c>
      <c r="I1241" s="562" t="s">
        <v>485</v>
      </c>
      <c r="J1241" s="558" t="s">
        <v>822</v>
      </c>
      <c r="K1241" s="571">
        <v>4</v>
      </c>
      <c r="L1241" s="574">
        <v>12</v>
      </c>
      <c r="M1241" s="572">
        <v>81044.12999999999</v>
      </c>
      <c r="N1241" s="577"/>
      <c r="O1241" s="574"/>
      <c r="P1241" s="576"/>
    </row>
    <row r="1242" spans="1:16" ht="24" x14ac:dyDescent="0.2">
      <c r="A1242" s="524" t="s">
        <v>4666</v>
      </c>
      <c r="B1242" s="522" t="s">
        <v>817</v>
      </c>
      <c r="C1242" s="554" t="s">
        <v>86</v>
      </c>
      <c r="D1242" s="555" t="s">
        <v>818</v>
      </c>
      <c r="E1242" s="553">
        <v>6500</v>
      </c>
      <c r="F1242" s="556" t="s">
        <v>1724</v>
      </c>
      <c r="G1242" s="566" t="s">
        <v>1725</v>
      </c>
      <c r="H1242" s="569" t="s">
        <v>853</v>
      </c>
      <c r="I1242" s="562" t="s">
        <v>485</v>
      </c>
      <c r="J1242" s="558" t="s">
        <v>822</v>
      </c>
      <c r="K1242" s="571">
        <v>3</v>
      </c>
      <c r="L1242" s="574">
        <v>8</v>
      </c>
      <c r="M1242" s="572">
        <v>50057.200000000004</v>
      </c>
      <c r="N1242" s="577"/>
      <c r="O1242" s="574"/>
      <c r="P1242" s="576"/>
    </row>
    <row r="1243" spans="1:16" ht="24" x14ac:dyDescent="0.2">
      <c r="A1243" s="524" t="s">
        <v>4666</v>
      </c>
      <c r="B1243" s="522" t="s">
        <v>817</v>
      </c>
      <c r="C1243" s="554" t="s">
        <v>86</v>
      </c>
      <c r="D1243" s="555" t="s">
        <v>818</v>
      </c>
      <c r="E1243" s="553">
        <v>6500</v>
      </c>
      <c r="F1243" s="556" t="s">
        <v>1726</v>
      </c>
      <c r="G1243" s="566" t="s">
        <v>1727</v>
      </c>
      <c r="H1243" s="569" t="s">
        <v>821</v>
      </c>
      <c r="I1243" s="562" t="s">
        <v>485</v>
      </c>
      <c r="J1243" s="558" t="s">
        <v>822</v>
      </c>
      <c r="K1243" s="571">
        <v>4</v>
      </c>
      <c r="L1243" s="574">
        <v>12</v>
      </c>
      <c r="M1243" s="572">
        <v>79960.799999999988</v>
      </c>
      <c r="N1243" s="577"/>
      <c r="O1243" s="574"/>
      <c r="P1243" s="576"/>
    </row>
    <row r="1244" spans="1:16" ht="24" x14ac:dyDescent="0.2">
      <c r="A1244" s="524" t="s">
        <v>4666</v>
      </c>
      <c r="B1244" s="522" t="s">
        <v>817</v>
      </c>
      <c r="C1244" s="554" t="s">
        <v>86</v>
      </c>
      <c r="D1244" s="555" t="s">
        <v>818</v>
      </c>
      <c r="E1244" s="553">
        <v>7500</v>
      </c>
      <c r="F1244" s="556" t="s">
        <v>1728</v>
      </c>
      <c r="G1244" s="566" t="s">
        <v>1729</v>
      </c>
      <c r="H1244" s="569" t="s">
        <v>829</v>
      </c>
      <c r="I1244" s="562" t="s">
        <v>485</v>
      </c>
      <c r="J1244" s="558" t="s">
        <v>822</v>
      </c>
      <c r="K1244" s="571">
        <v>3</v>
      </c>
      <c r="L1244" s="574">
        <v>7</v>
      </c>
      <c r="M1244" s="572">
        <v>57443.8</v>
      </c>
      <c r="N1244" s="577"/>
      <c r="O1244" s="574"/>
      <c r="P1244" s="576"/>
    </row>
    <row r="1245" spans="1:16" ht="24" x14ac:dyDescent="0.2">
      <c r="A1245" s="524" t="s">
        <v>4666</v>
      </c>
      <c r="B1245" s="522" t="s">
        <v>817</v>
      </c>
      <c r="C1245" s="554" t="s">
        <v>86</v>
      </c>
      <c r="D1245" s="555" t="s">
        <v>818</v>
      </c>
      <c r="E1245" s="553">
        <v>7500</v>
      </c>
      <c r="F1245" s="556" t="s">
        <v>1730</v>
      </c>
      <c r="G1245" s="566" t="s">
        <v>1731</v>
      </c>
      <c r="H1245" s="569" t="s">
        <v>829</v>
      </c>
      <c r="I1245" s="562" t="s">
        <v>485</v>
      </c>
      <c r="J1245" s="558" t="s">
        <v>822</v>
      </c>
      <c r="K1245" s="571">
        <v>3</v>
      </c>
      <c r="L1245" s="574">
        <v>8</v>
      </c>
      <c r="M1245" s="572">
        <v>57557.200000000004</v>
      </c>
      <c r="N1245" s="577"/>
      <c r="O1245" s="574"/>
      <c r="P1245" s="576"/>
    </row>
    <row r="1246" spans="1:16" ht="24" x14ac:dyDescent="0.2">
      <c r="A1246" s="524" t="s">
        <v>4666</v>
      </c>
      <c r="B1246" s="522" t="s">
        <v>817</v>
      </c>
      <c r="C1246" s="554" t="s">
        <v>86</v>
      </c>
      <c r="D1246" s="555" t="s">
        <v>818</v>
      </c>
      <c r="E1246" s="553">
        <v>7500</v>
      </c>
      <c r="F1246" s="556" t="s">
        <v>1732</v>
      </c>
      <c r="G1246" s="566" t="s">
        <v>1733</v>
      </c>
      <c r="H1246" s="569" t="s">
        <v>829</v>
      </c>
      <c r="I1246" s="562" t="s">
        <v>485</v>
      </c>
      <c r="J1246" s="558" t="s">
        <v>822</v>
      </c>
      <c r="K1246" s="571">
        <v>2</v>
      </c>
      <c r="L1246" s="574">
        <v>6</v>
      </c>
      <c r="M1246" s="572">
        <v>43730.400000000001</v>
      </c>
      <c r="N1246" s="577"/>
      <c r="O1246" s="574"/>
      <c r="P1246" s="576"/>
    </row>
    <row r="1247" spans="1:16" ht="24" x14ac:dyDescent="0.2">
      <c r="A1247" s="524" t="s">
        <v>4666</v>
      </c>
      <c r="B1247" s="522" t="s">
        <v>817</v>
      </c>
      <c r="C1247" s="554" t="s">
        <v>86</v>
      </c>
      <c r="D1247" s="555" t="s">
        <v>818</v>
      </c>
      <c r="E1247" s="553">
        <v>6500</v>
      </c>
      <c r="F1247" s="556" t="s">
        <v>1734</v>
      </c>
      <c r="G1247" s="566" t="s">
        <v>1735</v>
      </c>
      <c r="H1247" s="569" t="s">
        <v>821</v>
      </c>
      <c r="I1247" s="562" t="s">
        <v>485</v>
      </c>
      <c r="J1247" s="558" t="s">
        <v>822</v>
      </c>
      <c r="K1247" s="571">
        <v>3</v>
      </c>
      <c r="L1247" s="574">
        <v>8</v>
      </c>
      <c r="M1247" s="572">
        <v>50057.200000000004</v>
      </c>
      <c r="N1247" s="577"/>
      <c r="O1247" s="574"/>
      <c r="P1247" s="576"/>
    </row>
    <row r="1248" spans="1:16" ht="24" x14ac:dyDescent="0.2">
      <c r="A1248" s="524" t="s">
        <v>4666</v>
      </c>
      <c r="B1248" s="522" t="s">
        <v>817</v>
      </c>
      <c r="C1248" s="554" t="s">
        <v>86</v>
      </c>
      <c r="D1248" s="555" t="s">
        <v>818</v>
      </c>
      <c r="E1248" s="553">
        <v>9500</v>
      </c>
      <c r="F1248" s="556" t="s">
        <v>1736</v>
      </c>
      <c r="G1248" s="566" t="s">
        <v>1737</v>
      </c>
      <c r="H1248" s="569" t="s">
        <v>821</v>
      </c>
      <c r="I1248" s="562" t="s">
        <v>485</v>
      </c>
      <c r="J1248" s="558" t="s">
        <v>822</v>
      </c>
      <c r="K1248" s="571">
        <v>4</v>
      </c>
      <c r="L1248" s="574">
        <v>12</v>
      </c>
      <c r="M1248" s="572">
        <v>115960.79999999997</v>
      </c>
      <c r="N1248" s="577"/>
      <c r="O1248" s="574"/>
      <c r="P1248" s="576"/>
    </row>
    <row r="1249" spans="1:16" ht="24" x14ac:dyDescent="0.2">
      <c r="A1249" s="524" t="s">
        <v>4666</v>
      </c>
      <c r="B1249" s="522" t="s">
        <v>817</v>
      </c>
      <c r="C1249" s="554" t="s">
        <v>86</v>
      </c>
      <c r="D1249" s="555" t="s">
        <v>818</v>
      </c>
      <c r="E1249" s="553">
        <v>12000</v>
      </c>
      <c r="F1249" s="556" t="s">
        <v>1738</v>
      </c>
      <c r="G1249" s="566" t="s">
        <v>1739</v>
      </c>
      <c r="H1249" s="569" t="s">
        <v>890</v>
      </c>
      <c r="I1249" s="562" t="s">
        <v>485</v>
      </c>
      <c r="J1249" s="558" t="s">
        <v>822</v>
      </c>
      <c r="K1249" s="571">
        <v>4</v>
      </c>
      <c r="L1249" s="574">
        <v>12</v>
      </c>
      <c r="M1249" s="572">
        <v>145960.79999999996</v>
      </c>
      <c r="N1249" s="577"/>
      <c r="O1249" s="574"/>
      <c r="P1249" s="576"/>
    </row>
    <row r="1250" spans="1:16" ht="24" x14ac:dyDescent="0.2">
      <c r="A1250" s="524" t="s">
        <v>4666</v>
      </c>
      <c r="B1250" s="522" t="s">
        <v>817</v>
      </c>
      <c r="C1250" s="554" t="s">
        <v>86</v>
      </c>
      <c r="D1250" s="555" t="s">
        <v>818</v>
      </c>
      <c r="E1250" s="553">
        <v>6500</v>
      </c>
      <c r="F1250" s="556" t="s">
        <v>1740</v>
      </c>
      <c r="G1250" s="566" t="s">
        <v>1741</v>
      </c>
      <c r="H1250" s="569" t="s">
        <v>829</v>
      </c>
      <c r="I1250" s="562" t="s">
        <v>485</v>
      </c>
      <c r="J1250" s="558" t="s">
        <v>822</v>
      </c>
      <c r="K1250" s="571">
        <v>4</v>
      </c>
      <c r="L1250" s="574">
        <v>12</v>
      </c>
      <c r="M1250" s="572">
        <v>79960.799999999988</v>
      </c>
      <c r="N1250" s="577"/>
      <c r="O1250" s="574"/>
      <c r="P1250" s="576"/>
    </row>
    <row r="1251" spans="1:16" ht="24" x14ac:dyDescent="0.2">
      <c r="A1251" s="524" t="s">
        <v>4666</v>
      </c>
      <c r="B1251" s="522" t="s">
        <v>817</v>
      </c>
      <c r="C1251" s="554" t="s">
        <v>86</v>
      </c>
      <c r="D1251" s="555" t="s">
        <v>818</v>
      </c>
      <c r="E1251" s="553">
        <v>6500</v>
      </c>
      <c r="F1251" s="556" t="s">
        <v>1742</v>
      </c>
      <c r="G1251" s="566" t="s">
        <v>1743</v>
      </c>
      <c r="H1251" s="569" t="s">
        <v>853</v>
      </c>
      <c r="I1251" s="562" t="s">
        <v>485</v>
      </c>
      <c r="J1251" s="558" t="s">
        <v>822</v>
      </c>
      <c r="K1251" s="571">
        <v>3</v>
      </c>
      <c r="L1251" s="574">
        <v>8</v>
      </c>
      <c r="M1251" s="572">
        <v>50057.200000000004</v>
      </c>
      <c r="N1251" s="577"/>
      <c r="O1251" s="574"/>
      <c r="P1251" s="576"/>
    </row>
    <row r="1252" spans="1:16" ht="24" x14ac:dyDescent="0.2">
      <c r="A1252" s="524" t="s">
        <v>4666</v>
      </c>
      <c r="B1252" s="522" t="s">
        <v>817</v>
      </c>
      <c r="C1252" s="554" t="s">
        <v>86</v>
      </c>
      <c r="D1252" s="555" t="s">
        <v>818</v>
      </c>
      <c r="E1252" s="553">
        <v>6500</v>
      </c>
      <c r="F1252" s="556" t="s">
        <v>1744</v>
      </c>
      <c r="G1252" s="566" t="s">
        <v>1745</v>
      </c>
      <c r="H1252" s="569" t="s">
        <v>821</v>
      </c>
      <c r="I1252" s="562" t="s">
        <v>485</v>
      </c>
      <c r="J1252" s="558" t="s">
        <v>822</v>
      </c>
      <c r="K1252" s="571">
        <v>4</v>
      </c>
      <c r="L1252" s="574">
        <v>12</v>
      </c>
      <c r="M1252" s="572">
        <v>81044.12999999999</v>
      </c>
      <c r="N1252" s="577"/>
      <c r="O1252" s="574"/>
      <c r="P1252" s="576"/>
    </row>
    <row r="1253" spans="1:16" ht="24" x14ac:dyDescent="0.2">
      <c r="A1253" s="524" t="s">
        <v>4666</v>
      </c>
      <c r="B1253" s="522" t="s">
        <v>817</v>
      </c>
      <c r="C1253" s="554" t="s">
        <v>86</v>
      </c>
      <c r="D1253" s="555" t="s">
        <v>818</v>
      </c>
      <c r="E1253" s="553">
        <v>6500</v>
      </c>
      <c r="F1253" s="556" t="s">
        <v>1746</v>
      </c>
      <c r="G1253" s="566" t="s">
        <v>1747</v>
      </c>
      <c r="H1253" s="569" t="s">
        <v>829</v>
      </c>
      <c r="I1253" s="562" t="s">
        <v>485</v>
      </c>
      <c r="J1253" s="558" t="s">
        <v>822</v>
      </c>
      <c r="K1253" s="571">
        <v>3</v>
      </c>
      <c r="L1253" s="574">
        <v>8</v>
      </c>
      <c r="M1253" s="572">
        <v>50057.200000000004</v>
      </c>
      <c r="N1253" s="577"/>
      <c r="O1253" s="574"/>
      <c r="P1253" s="576"/>
    </row>
    <row r="1254" spans="1:16" ht="24" x14ac:dyDescent="0.2">
      <c r="A1254" s="524" t="s">
        <v>4666</v>
      </c>
      <c r="B1254" s="522" t="s">
        <v>817</v>
      </c>
      <c r="C1254" s="554" t="s">
        <v>86</v>
      </c>
      <c r="D1254" s="555" t="s">
        <v>818</v>
      </c>
      <c r="E1254" s="553">
        <v>5500</v>
      </c>
      <c r="F1254" s="556" t="s">
        <v>1748</v>
      </c>
      <c r="G1254" s="566" t="s">
        <v>1749</v>
      </c>
      <c r="H1254" s="569" t="s">
        <v>821</v>
      </c>
      <c r="I1254" s="562" t="s">
        <v>485</v>
      </c>
      <c r="J1254" s="558" t="s">
        <v>822</v>
      </c>
      <c r="K1254" s="571">
        <v>3</v>
      </c>
      <c r="L1254" s="574">
        <v>10</v>
      </c>
      <c r="M1254" s="572">
        <v>54768.73</v>
      </c>
      <c r="N1254" s="577"/>
      <c r="O1254" s="574"/>
      <c r="P1254" s="576"/>
    </row>
    <row r="1255" spans="1:16" ht="24" x14ac:dyDescent="0.2">
      <c r="A1255" s="524" t="s">
        <v>4666</v>
      </c>
      <c r="B1255" s="522" t="s">
        <v>817</v>
      </c>
      <c r="C1255" s="554" t="s">
        <v>86</v>
      </c>
      <c r="D1255" s="555" t="s">
        <v>818</v>
      </c>
      <c r="E1255" s="553">
        <v>5500</v>
      </c>
      <c r="F1255" s="556" t="s">
        <v>1750</v>
      </c>
      <c r="G1255" s="566" t="s">
        <v>1751</v>
      </c>
      <c r="H1255" s="569" t="s">
        <v>890</v>
      </c>
      <c r="I1255" s="562" t="s">
        <v>485</v>
      </c>
      <c r="J1255" s="558" t="s">
        <v>822</v>
      </c>
      <c r="K1255" s="571">
        <v>3</v>
      </c>
      <c r="L1255" s="574">
        <v>8</v>
      </c>
      <c r="M1255" s="572">
        <v>42557.200000000004</v>
      </c>
      <c r="N1255" s="577"/>
      <c r="O1255" s="574"/>
      <c r="P1255" s="576"/>
    </row>
    <row r="1256" spans="1:16" ht="24" x14ac:dyDescent="0.2">
      <c r="A1256" s="524" t="s">
        <v>4666</v>
      </c>
      <c r="B1256" s="522" t="s">
        <v>817</v>
      </c>
      <c r="C1256" s="554" t="s">
        <v>86</v>
      </c>
      <c r="D1256" s="555" t="s">
        <v>818</v>
      </c>
      <c r="E1256" s="553">
        <v>6500</v>
      </c>
      <c r="F1256" s="556" t="s">
        <v>1752</v>
      </c>
      <c r="G1256" s="566" t="s">
        <v>1753</v>
      </c>
      <c r="H1256" s="569" t="s">
        <v>836</v>
      </c>
      <c r="I1256" s="562" t="s">
        <v>489</v>
      </c>
      <c r="J1256" s="558" t="s">
        <v>822</v>
      </c>
      <c r="K1256" s="571">
        <v>4</v>
      </c>
      <c r="L1256" s="574">
        <v>12</v>
      </c>
      <c r="M1256" s="572">
        <v>79960.799999999988</v>
      </c>
      <c r="N1256" s="577"/>
      <c r="O1256" s="574"/>
      <c r="P1256" s="576"/>
    </row>
    <row r="1257" spans="1:16" ht="24" x14ac:dyDescent="0.2">
      <c r="A1257" s="524" t="s">
        <v>4666</v>
      </c>
      <c r="B1257" s="522" t="s">
        <v>817</v>
      </c>
      <c r="C1257" s="554" t="s">
        <v>86</v>
      </c>
      <c r="D1257" s="555" t="s">
        <v>902</v>
      </c>
      <c r="E1257" s="553">
        <v>2100</v>
      </c>
      <c r="F1257" s="556" t="s">
        <v>1754</v>
      </c>
      <c r="G1257" s="566" t="s">
        <v>1755</v>
      </c>
      <c r="H1257" s="569" t="s">
        <v>905</v>
      </c>
      <c r="I1257" s="562" t="s">
        <v>845</v>
      </c>
      <c r="J1257" s="558" t="s">
        <v>906</v>
      </c>
      <c r="K1257" s="571">
        <v>4</v>
      </c>
      <c r="L1257" s="574">
        <v>12</v>
      </c>
      <c r="M1257" s="572">
        <v>27300.800000000007</v>
      </c>
      <c r="N1257" s="577"/>
      <c r="O1257" s="574"/>
      <c r="P1257" s="576"/>
    </row>
    <row r="1258" spans="1:16" ht="24" x14ac:dyDescent="0.2">
      <c r="A1258" s="524" t="s">
        <v>4666</v>
      </c>
      <c r="B1258" s="522" t="s">
        <v>817</v>
      </c>
      <c r="C1258" s="554" t="s">
        <v>86</v>
      </c>
      <c r="D1258" s="555" t="s">
        <v>818</v>
      </c>
      <c r="E1258" s="553">
        <v>8500</v>
      </c>
      <c r="F1258" s="556" t="s">
        <v>1756</v>
      </c>
      <c r="G1258" s="566" t="s">
        <v>1757</v>
      </c>
      <c r="H1258" s="569" t="s">
        <v>853</v>
      </c>
      <c r="I1258" s="562" t="s">
        <v>485</v>
      </c>
      <c r="J1258" s="558" t="s">
        <v>822</v>
      </c>
      <c r="K1258" s="571">
        <v>4</v>
      </c>
      <c r="L1258" s="574">
        <v>12</v>
      </c>
      <c r="M1258" s="572">
        <v>103960.79999999997</v>
      </c>
      <c r="N1258" s="577"/>
      <c r="O1258" s="574"/>
      <c r="P1258" s="576"/>
    </row>
    <row r="1259" spans="1:16" ht="24" x14ac:dyDescent="0.2">
      <c r="A1259" s="524" t="s">
        <v>4666</v>
      </c>
      <c r="B1259" s="522" t="s">
        <v>817</v>
      </c>
      <c r="C1259" s="554" t="s">
        <v>86</v>
      </c>
      <c r="D1259" s="555" t="s">
        <v>818</v>
      </c>
      <c r="E1259" s="553">
        <v>5500</v>
      </c>
      <c r="F1259" s="556" t="s">
        <v>1758</v>
      </c>
      <c r="G1259" s="566" t="s">
        <v>1759</v>
      </c>
      <c r="H1259" s="569" t="s">
        <v>890</v>
      </c>
      <c r="I1259" s="562" t="s">
        <v>485</v>
      </c>
      <c r="J1259" s="558" t="s">
        <v>822</v>
      </c>
      <c r="K1259" s="571">
        <v>3</v>
      </c>
      <c r="L1259" s="574">
        <v>8</v>
      </c>
      <c r="M1259" s="572">
        <v>42557.200000000004</v>
      </c>
      <c r="N1259" s="577"/>
      <c r="O1259" s="574"/>
      <c r="P1259" s="576"/>
    </row>
    <row r="1260" spans="1:16" ht="24" x14ac:dyDescent="0.2">
      <c r="A1260" s="524" t="s">
        <v>4666</v>
      </c>
      <c r="B1260" s="522" t="s">
        <v>817</v>
      </c>
      <c r="C1260" s="554" t="s">
        <v>86</v>
      </c>
      <c r="D1260" s="555" t="s">
        <v>818</v>
      </c>
      <c r="E1260" s="553">
        <v>5500</v>
      </c>
      <c r="F1260" s="556" t="s">
        <v>1760</v>
      </c>
      <c r="G1260" s="566" t="s">
        <v>1761</v>
      </c>
      <c r="H1260" s="569" t="s">
        <v>829</v>
      </c>
      <c r="I1260" s="562" t="s">
        <v>485</v>
      </c>
      <c r="J1260" s="558" t="s">
        <v>822</v>
      </c>
      <c r="K1260" s="571">
        <v>3</v>
      </c>
      <c r="L1260" s="574">
        <v>8</v>
      </c>
      <c r="M1260" s="572">
        <v>42557.200000000004</v>
      </c>
      <c r="N1260" s="577"/>
      <c r="O1260" s="574"/>
      <c r="P1260" s="576"/>
    </row>
    <row r="1261" spans="1:16" ht="24" x14ac:dyDescent="0.2">
      <c r="A1261" s="524" t="s">
        <v>4666</v>
      </c>
      <c r="B1261" s="522" t="s">
        <v>817</v>
      </c>
      <c r="C1261" s="554" t="s">
        <v>86</v>
      </c>
      <c r="D1261" s="555" t="s">
        <v>818</v>
      </c>
      <c r="E1261" s="553">
        <v>6500</v>
      </c>
      <c r="F1261" s="556" t="s">
        <v>1762</v>
      </c>
      <c r="G1261" s="566" t="s">
        <v>1763</v>
      </c>
      <c r="H1261" s="569" t="s">
        <v>821</v>
      </c>
      <c r="I1261" s="562" t="s">
        <v>485</v>
      </c>
      <c r="J1261" s="558" t="s">
        <v>822</v>
      </c>
      <c r="K1261" s="571">
        <v>4</v>
      </c>
      <c r="L1261" s="574">
        <v>12</v>
      </c>
      <c r="M1261" s="572">
        <v>79960.799999999988</v>
      </c>
      <c r="N1261" s="577"/>
      <c r="O1261" s="574"/>
      <c r="P1261" s="576"/>
    </row>
    <row r="1262" spans="1:16" ht="24" x14ac:dyDescent="0.2">
      <c r="A1262" s="524" t="s">
        <v>4666</v>
      </c>
      <c r="B1262" s="522" t="s">
        <v>817</v>
      </c>
      <c r="C1262" s="554" t="s">
        <v>86</v>
      </c>
      <c r="D1262" s="555" t="s">
        <v>818</v>
      </c>
      <c r="E1262" s="553">
        <v>5500</v>
      </c>
      <c r="F1262" s="556" t="s">
        <v>1764</v>
      </c>
      <c r="G1262" s="566" t="s">
        <v>1765</v>
      </c>
      <c r="H1262" s="569" t="s">
        <v>829</v>
      </c>
      <c r="I1262" s="562" t="s">
        <v>485</v>
      </c>
      <c r="J1262" s="558" t="s">
        <v>822</v>
      </c>
      <c r="K1262" s="571">
        <v>3</v>
      </c>
      <c r="L1262" s="574">
        <v>8</v>
      </c>
      <c r="M1262" s="572">
        <v>42557.200000000004</v>
      </c>
      <c r="N1262" s="577"/>
      <c r="O1262" s="574"/>
      <c r="P1262" s="576"/>
    </row>
    <row r="1263" spans="1:16" ht="24" x14ac:dyDescent="0.2">
      <c r="A1263" s="524" t="s">
        <v>4666</v>
      </c>
      <c r="B1263" s="522" t="s">
        <v>817</v>
      </c>
      <c r="C1263" s="554" t="s">
        <v>86</v>
      </c>
      <c r="D1263" s="555" t="s">
        <v>818</v>
      </c>
      <c r="E1263" s="553">
        <v>6500</v>
      </c>
      <c r="F1263" s="556" t="s">
        <v>1766</v>
      </c>
      <c r="G1263" s="566" t="s">
        <v>1767</v>
      </c>
      <c r="H1263" s="569" t="s">
        <v>829</v>
      </c>
      <c r="I1263" s="562" t="s">
        <v>485</v>
      </c>
      <c r="J1263" s="558" t="s">
        <v>822</v>
      </c>
      <c r="K1263" s="571">
        <v>4</v>
      </c>
      <c r="L1263" s="574">
        <v>12</v>
      </c>
      <c r="M1263" s="572">
        <v>79960.799999999988</v>
      </c>
      <c r="N1263" s="577"/>
      <c r="O1263" s="574"/>
      <c r="P1263" s="576"/>
    </row>
    <row r="1264" spans="1:16" ht="24" x14ac:dyDescent="0.2">
      <c r="A1264" s="524" t="s">
        <v>4666</v>
      </c>
      <c r="B1264" s="522" t="s">
        <v>817</v>
      </c>
      <c r="C1264" s="554" t="s">
        <v>86</v>
      </c>
      <c r="D1264" s="555" t="s">
        <v>818</v>
      </c>
      <c r="E1264" s="553">
        <v>10500</v>
      </c>
      <c r="F1264" s="556" t="s">
        <v>1768</v>
      </c>
      <c r="G1264" s="566" t="s">
        <v>1769</v>
      </c>
      <c r="H1264" s="569" t="s">
        <v>853</v>
      </c>
      <c r="I1264" s="562" t="s">
        <v>485</v>
      </c>
      <c r="J1264" s="558" t="s">
        <v>822</v>
      </c>
      <c r="K1264" s="571">
        <v>4</v>
      </c>
      <c r="L1264" s="574">
        <v>12</v>
      </c>
      <c r="M1264" s="572">
        <v>127960.79999999997</v>
      </c>
      <c r="N1264" s="577"/>
      <c r="O1264" s="574"/>
      <c r="P1264" s="576"/>
    </row>
    <row r="1265" spans="1:16" ht="24" x14ac:dyDescent="0.2">
      <c r="A1265" s="524" t="s">
        <v>4666</v>
      </c>
      <c r="B1265" s="522" t="s">
        <v>817</v>
      </c>
      <c r="C1265" s="554" t="s">
        <v>86</v>
      </c>
      <c r="D1265" s="555" t="s">
        <v>818</v>
      </c>
      <c r="E1265" s="553">
        <v>5500</v>
      </c>
      <c r="F1265" s="556" t="s">
        <v>1770</v>
      </c>
      <c r="G1265" s="566" t="s">
        <v>1771</v>
      </c>
      <c r="H1265" s="569" t="s">
        <v>866</v>
      </c>
      <c r="I1265" s="562" t="s">
        <v>485</v>
      </c>
      <c r="J1265" s="558" t="s">
        <v>822</v>
      </c>
      <c r="K1265" s="571">
        <v>4</v>
      </c>
      <c r="L1265" s="574">
        <v>12</v>
      </c>
      <c r="M1265" s="572">
        <v>67960.800000000003</v>
      </c>
      <c r="N1265" s="577"/>
      <c r="O1265" s="574"/>
      <c r="P1265" s="576"/>
    </row>
    <row r="1266" spans="1:16" ht="24" x14ac:dyDescent="0.2">
      <c r="A1266" s="524" t="s">
        <v>4666</v>
      </c>
      <c r="B1266" s="522" t="s">
        <v>817</v>
      </c>
      <c r="C1266" s="554" t="s">
        <v>86</v>
      </c>
      <c r="D1266" s="555" t="s">
        <v>818</v>
      </c>
      <c r="E1266" s="553">
        <v>8500</v>
      </c>
      <c r="F1266" s="556" t="s">
        <v>1772</v>
      </c>
      <c r="G1266" s="566" t="s">
        <v>1773</v>
      </c>
      <c r="H1266" s="569" t="s">
        <v>821</v>
      </c>
      <c r="I1266" s="562" t="s">
        <v>485</v>
      </c>
      <c r="J1266" s="558" t="s">
        <v>822</v>
      </c>
      <c r="K1266" s="571">
        <v>1</v>
      </c>
      <c r="L1266" s="574">
        <v>3</v>
      </c>
      <c r="M1266" s="572">
        <v>25792.98</v>
      </c>
      <c r="N1266" s="577"/>
      <c r="O1266" s="574"/>
      <c r="P1266" s="576"/>
    </row>
    <row r="1267" spans="1:16" ht="24" x14ac:dyDescent="0.2">
      <c r="A1267" s="524" t="s">
        <v>4666</v>
      </c>
      <c r="B1267" s="522" t="s">
        <v>817</v>
      </c>
      <c r="C1267" s="554" t="s">
        <v>86</v>
      </c>
      <c r="D1267" s="555" t="s">
        <v>818</v>
      </c>
      <c r="E1267" s="553">
        <v>6500</v>
      </c>
      <c r="F1267" s="556" t="s">
        <v>1774</v>
      </c>
      <c r="G1267" s="566" t="s">
        <v>1775</v>
      </c>
      <c r="H1267" s="569" t="s">
        <v>821</v>
      </c>
      <c r="I1267" s="562" t="s">
        <v>485</v>
      </c>
      <c r="J1267" s="558" t="s">
        <v>822</v>
      </c>
      <c r="K1267" s="571">
        <v>4</v>
      </c>
      <c r="L1267" s="574">
        <v>12</v>
      </c>
      <c r="M1267" s="572">
        <v>68275.02</v>
      </c>
      <c r="N1267" s="577"/>
      <c r="O1267" s="574"/>
      <c r="P1267" s="576"/>
    </row>
    <row r="1268" spans="1:16" ht="24" x14ac:dyDescent="0.2">
      <c r="A1268" s="524" t="s">
        <v>4666</v>
      </c>
      <c r="B1268" s="522" t="s">
        <v>817</v>
      </c>
      <c r="C1268" s="554" t="s">
        <v>86</v>
      </c>
      <c r="D1268" s="555" t="s">
        <v>818</v>
      </c>
      <c r="E1268" s="553">
        <v>6500</v>
      </c>
      <c r="F1268" s="556" t="s">
        <v>1776</v>
      </c>
      <c r="G1268" s="566" t="s">
        <v>1777</v>
      </c>
      <c r="H1268" s="569" t="s">
        <v>829</v>
      </c>
      <c r="I1268" s="562" t="s">
        <v>485</v>
      </c>
      <c r="J1268" s="558" t="s">
        <v>822</v>
      </c>
      <c r="K1268" s="571">
        <v>4</v>
      </c>
      <c r="L1268" s="574">
        <v>12</v>
      </c>
      <c r="M1268" s="572">
        <v>79960.799999999988</v>
      </c>
      <c r="N1268" s="577"/>
      <c r="O1268" s="574"/>
      <c r="P1268" s="576"/>
    </row>
    <row r="1269" spans="1:16" ht="24" x14ac:dyDescent="0.2">
      <c r="A1269" s="524" t="s">
        <v>4666</v>
      </c>
      <c r="B1269" s="522" t="s">
        <v>817</v>
      </c>
      <c r="C1269" s="554" t="s">
        <v>86</v>
      </c>
      <c r="D1269" s="555" t="s">
        <v>818</v>
      </c>
      <c r="E1269" s="553">
        <v>6500</v>
      </c>
      <c r="F1269" s="556" t="s">
        <v>1778</v>
      </c>
      <c r="G1269" s="566" t="s">
        <v>1779</v>
      </c>
      <c r="H1269" s="569" t="s">
        <v>821</v>
      </c>
      <c r="I1269" s="562" t="s">
        <v>485</v>
      </c>
      <c r="J1269" s="558" t="s">
        <v>822</v>
      </c>
      <c r="K1269" s="571">
        <v>4</v>
      </c>
      <c r="L1269" s="574">
        <v>12</v>
      </c>
      <c r="M1269" s="572">
        <v>79725.049999999988</v>
      </c>
      <c r="N1269" s="577"/>
      <c r="O1269" s="574"/>
      <c r="P1269" s="576"/>
    </row>
    <row r="1270" spans="1:16" ht="24" x14ac:dyDescent="0.2">
      <c r="A1270" s="524" t="s">
        <v>4666</v>
      </c>
      <c r="B1270" s="522" t="s">
        <v>817</v>
      </c>
      <c r="C1270" s="554" t="s">
        <v>86</v>
      </c>
      <c r="D1270" s="555" t="s">
        <v>818</v>
      </c>
      <c r="E1270" s="553">
        <v>4200</v>
      </c>
      <c r="F1270" s="556" t="s">
        <v>1780</v>
      </c>
      <c r="G1270" s="566" t="s">
        <v>1781</v>
      </c>
      <c r="H1270" s="569" t="s">
        <v>821</v>
      </c>
      <c r="I1270" s="562" t="s">
        <v>485</v>
      </c>
      <c r="J1270" s="558" t="s">
        <v>822</v>
      </c>
      <c r="K1270" s="571">
        <v>4</v>
      </c>
      <c r="L1270" s="574">
        <v>12</v>
      </c>
      <c r="M1270" s="572">
        <v>52360.80000000001</v>
      </c>
      <c r="N1270" s="577"/>
      <c r="O1270" s="574"/>
      <c r="P1270" s="576"/>
    </row>
    <row r="1271" spans="1:16" ht="24" x14ac:dyDescent="0.2">
      <c r="A1271" s="524" t="s">
        <v>4666</v>
      </c>
      <c r="B1271" s="522" t="s">
        <v>817</v>
      </c>
      <c r="C1271" s="554" t="s">
        <v>86</v>
      </c>
      <c r="D1271" s="555" t="s">
        <v>818</v>
      </c>
      <c r="E1271" s="553">
        <v>8500</v>
      </c>
      <c r="F1271" s="556" t="s">
        <v>1782</v>
      </c>
      <c r="G1271" s="566" t="s">
        <v>1783</v>
      </c>
      <c r="H1271" s="569" t="s">
        <v>866</v>
      </c>
      <c r="I1271" s="562" t="s">
        <v>485</v>
      </c>
      <c r="J1271" s="558" t="s">
        <v>822</v>
      </c>
      <c r="K1271" s="571">
        <v>1</v>
      </c>
      <c r="L1271" s="574">
        <v>2</v>
      </c>
      <c r="M1271" s="572">
        <v>15526.8</v>
      </c>
      <c r="N1271" s="577"/>
      <c r="O1271" s="574"/>
      <c r="P1271" s="576"/>
    </row>
    <row r="1272" spans="1:16" ht="24" x14ac:dyDescent="0.2">
      <c r="A1272" s="524" t="s">
        <v>4666</v>
      </c>
      <c r="B1272" s="522" t="s">
        <v>817</v>
      </c>
      <c r="C1272" s="554" t="s">
        <v>86</v>
      </c>
      <c r="D1272" s="555" t="s">
        <v>841</v>
      </c>
      <c r="E1272" s="553">
        <v>4200</v>
      </c>
      <c r="F1272" s="556" t="s">
        <v>1784</v>
      </c>
      <c r="G1272" s="566" t="s">
        <v>1785</v>
      </c>
      <c r="H1272" s="569" t="s">
        <v>995</v>
      </c>
      <c r="I1272" s="562" t="s">
        <v>485</v>
      </c>
      <c r="J1272" s="558" t="s">
        <v>480</v>
      </c>
      <c r="K1272" s="571">
        <v>4</v>
      </c>
      <c r="L1272" s="574">
        <v>11</v>
      </c>
      <c r="M1272" s="572">
        <v>50454.070000000007</v>
      </c>
      <c r="N1272" s="577"/>
      <c r="O1272" s="574"/>
      <c r="P1272" s="576"/>
    </row>
    <row r="1273" spans="1:16" ht="24" x14ac:dyDescent="0.2">
      <c r="A1273" s="524" t="s">
        <v>4666</v>
      </c>
      <c r="B1273" s="522" t="s">
        <v>817</v>
      </c>
      <c r="C1273" s="554" t="s">
        <v>86</v>
      </c>
      <c r="D1273" s="555" t="s">
        <v>818</v>
      </c>
      <c r="E1273" s="553">
        <v>6500</v>
      </c>
      <c r="F1273" s="556" t="s">
        <v>1786</v>
      </c>
      <c r="G1273" s="566" t="s">
        <v>1787</v>
      </c>
      <c r="H1273" s="569" t="s">
        <v>836</v>
      </c>
      <c r="I1273" s="562" t="s">
        <v>485</v>
      </c>
      <c r="J1273" s="558" t="s">
        <v>822</v>
      </c>
      <c r="K1273" s="571">
        <v>4</v>
      </c>
      <c r="L1273" s="574">
        <v>12</v>
      </c>
      <c r="M1273" s="572">
        <v>80176.56</v>
      </c>
      <c r="N1273" s="577"/>
      <c r="O1273" s="574"/>
      <c r="P1273" s="576"/>
    </row>
    <row r="1274" spans="1:16" ht="24" x14ac:dyDescent="0.2">
      <c r="A1274" s="524" t="s">
        <v>4666</v>
      </c>
      <c r="B1274" s="522" t="s">
        <v>817</v>
      </c>
      <c r="C1274" s="554" t="s">
        <v>86</v>
      </c>
      <c r="D1274" s="555" t="s">
        <v>818</v>
      </c>
      <c r="E1274" s="553">
        <v>5500</v>
      </c>
      <c r="F1274" s="556" t="s">
        <v>1788</v>
      </c>
      <c r="G1274" s="566" t="s">
        <v>1789</v>
      </c>
      <c r="H1274" s="569" t="s">
        <v>829</v>
      </c>
      <c r="I1274" s="562" t="s">
        <v>485</v>
      </c>
      <c r="J1274" s="558" t="s">
        <v>822</v>
      </c>
      <c r="K1274" s="571">
        <v>3</v>
      </c>
      <c r="L1274" s="574">
        <v>8</v>
      </c>
      <c r="M1274" s="572">
        <v>42557.200000000004</v>
      </c>
      <c r="N1274" s="577"/>
      <c r="O1274" s="574"/>
      <c r="P1274" s="576"/>
    </row>
    <row r="1275" spans="1:16" ht="24" x14ac:dyDescent="0.2">
      <c r="A1275" s="524" t="s">
        <v>4666</v>
      </c>
      <c r="B1275" s="522" t="s">
        <v>817</v>
      </c>
      <c r="C1275" s="554" t="s">
        <v>86</v>
      </c>
      <c r="D1275" s="555" t="s">
        <v>818</v>
      </c>
      <c r="E1275" s="553">
        <v>6500</v>
      </c>
      <c r="F1275" s="556" t="s">
        <v>1790</v>
      </c>
      <c r="G1275" s="566" t="s">
        <v>1791</v>
      </c>
      <c r="H1275" s="569" t="s">
        <v>853</v>
      </c>
      <c r="I1275" s="562" t="s">
        <v>485</v>
      </c>
      <c r="J1275" s="558" t="s">
        <v>822</v>
      </c>
      <c r="K1275" s="571">
        <v>3</v>
      </c>
      <c r="L1275" s="574">
        <v>8</v>
      </c>
      <c r="M1275" s="572">
        <v>50057.200000000004</v>
      </c>
      <c r="N1275" s="577"/>
      <c r="O1275" s="574"/>
      <c r="P1275" s="576"/>
    </row>
    <row r="1276" spans="1:16" ht="24" x14ac:dyDescent="0.2">
      <c r="A1276" s="524" t="s">
        <v>4666</v>
      </c>
      <c r="B1276" s="522" t="s">
        <v>817</v>
      </c>
      <c r="C1276" s="554" t="s">
        <v>86</v>
      </c>
      <c r="D1276" s="555" t="s">
        <v>818</v>
      </c>
      <c r="E1276" s="553">
        <v>6500</v>
      </c>
      <c r="F1276" s="556" t="s">
        <v>1792</v>
      </c>
      <c r="G1276" s="566" t="s">
        <v>1793</v>
      </c>
      <c r="H1276" s="569" t="s">
        <v>853</v>
      </c>
      <c r="I1276" s="562" t="s">
        <v>485</v>
      </c>
      <c r="J1276" s="558" t="s">
        <v>822</v>
      </c>
      <c r="K1276" s="571">
        <v>3</v>
      </c>
      <c r="L1276" s="574">
        <v>7</v>
      </c>
      <c r="M1276" s="572">
        <v>46502.130000000005</v>
      </c>
      <c r="N1276" s="577"/>
      <c r="O1276" s="574"/>
      <c r="P1276" s="576"/>
    </row>
    <row r="1277" spans="1:16" ht="24" x14ac:dyDescent="0.2">
      <c r="A1277" s="524" t="s">
        <v>4666</v>
      </c>
      <c r="B1277" s="522" t="s">
        <v>817</v>
      </c>
      <c r="C1277" s="554" t="s">
        <v>86</v>
      </c>
      <c r="D1277" s="555" t="s">
        <v>841</v>
      </c>
      <c r="E1277" s="553">
        <v>3400</v>
      </c>
      <c r="F1277" s="556" t="s">
        <v>1794</v>
      </c>
      <c r="G1277" s="566" t="s">
        <v>1795</v>
      </c>
      <c r="H1277" s="569" t="s">
        <v>836</v>
      </c>
      <c r="I1277" s="562" t="s">
        <v>871</v>
      </c>
      <c r="J1277" s="558" t="s">
        <v>480</v>
      </c>
      <c r="K1277" s="571">
        <v>4</v>
      </c>
      <c r="L1277" s="574">
        <v>12</v>
      </c>
      <c r="M1277" s="572">
        <v>42760.80000000001</v>
      </c>
      <c r="N1277" s="577"/>
      <c r="O1277" s="574"/>
      <c r="P1277" s="576"/>
    </row>
    <row r="1278" spans="1:16" ht="24" x14ac:dyDescent="0.2">
      <c r="A1278" s="524" t="s">
        <v>4666</v>
      </c>
      <c r="B1278" s="522" t="s">
        <v>817</v>
      </c>
      <c r="C1278" s="554" t="s">
        <v>86</v>
      </c>
      <c r="D1278" s="555" t="s">
        <v>818</v>
      </c>
      <c r="E1278" s="553">
        <v>7500</v>
      </c>
      <c r="F1278" s="556" t="s">
        <v>1796</v>
      </c>
      <c r="G1278" s="566" t="s">
        <v>1797</v>
      </c>
      <c r="H1278" s="569" t="s">
        <v>829</v>
      </c>
      <c r="I1278" s="562" t="s">
        <v>485</v>
      </c>
      <c r="J1278" s="558" t="s">
        <v>822</v>
      </c>
      <c r="K1278" s="571">
        <v>4</v>
      </c>
      <c r="L1278" s="574">
        <v>12</v>
      </c>
      <c r="M1278" s="572">
        <v>93210.799999999988</v>
      </c>
      <c r="N1278" s="577"/>
      <c r="O1278" s="574"/>
      <c r="P1278" s="576"/>
    </row>
    <row r="1279" spans="1:16" ht="24" x14ac:dyDescent="0.2">
      <c r="A1279" s="524" t="s">
        <v>4666</v>
      </c>
      <c r="B1279" s="522" t="s">
        <v>817</v>
      </c>
      <c r="C1279" s="554" t="s">
        <v>86</v>
      </c>
      <c r="D1279" s="555" t="s">
        <v>818</v>
      </c>
      <c r="E1279" s="553">
        <v>3600</v>
      </c>
      <c r="F1279" s="556" t="s">
        <v>1798</v>
      </c>
      <c r="G1279" s="566" t="s">
        <v>1799</v>
      </c>
      <c r="H1279" s="569" t="s">
        <v>821</v>
      </c>
      <c r="I1279" s="562" t="s">
        <v>485</v>
      </c>
      <c r="J1279" s="558" t="s">
        <v>822</v>
      </c>
      <c r="K1279" s="571">
        <v>4</v>
      </c>
      <c r="L1279" s="574">
        <v>12</v>
      </c>
      <c r="M1279" s="572">
        <v>45175.80000000001</v>
      </c>
      <c r="N1279" s="577"/>
      <c r="O1279" s="574"/>
      <c r="P1279" s="576"/>
    </row>
    <row r="1280" spans="1:16" ht="24" x14ac:dyDescent="0.2">
      <c r="A1280" s="524" t="s">
        <v>4666</v>
      </c>
      <c r="B1280" s="522" t="s">
        <v>817</v>
      </c>
      <c r="C1280" s="554" t="s">
        <v>86</v>
      </c>
      <c r="D1280" s="555" t="s">
        <v>841</v>
      </c>
      <c r="E1280" s="553">
        <v>1500</v>
      </c>
      <c r="F1280" s="556" t="s">
        <v>1800</v>
      </c>
      <c r="G1280" s="566" t="s">
        <v>1801</v>
      </c>
      <c r="H1280" s="569" t="s">
        <v>995</v>
      </c>
      <c r="I1280" s="562" t="s">
        <v>485</v>
      </c>
      <c r="J1280" s="558" t="s">
        <v>480</v>
      </c>
      <c r="K1280" s="571">
        <v>4</v>
      </c>
      <c r="L1280" s="574">
        <v>12</v>
      </c>
      <c r="M1280" s="572">
        <v>19960.800000000003</v>
      </c>
      <c r="N1280" s="577"/>
      <c r="O1280" s="574"/>
      <c r="P1280" s="576"/>
    </row>
    <row r="1281" spans="1:16" ht="24" x14ac:dyDescent="0.2">
      <c r="A1281" s="524" t="s">
        <v>4666</v>
      </c>
      <c r="B1281" s="522" t="s">
        <v>817</v>
      </c>
      <c r="C1281" s="554" t="s">
        <v>86</v>
      </c>
      <c r="D1281" s="555" t="s">
        <v>818</v>
      </c>
      <c r="E1281" s="553">
        <v>3500</v>
      </c>
      <c r="F1281" s="556" t="s">
        <v>1802</v>
      </c>
      <c r="G1281" s="566" t="s">
        <v>1803</v>
      </c>
      <c r="H1281" s="569" t="s">
        <v>1573</v>
      </c>
      <c r="I1281" s="562" t="s">
        <v>489</v>
      </c>
      <c r="J1281" s="558" t="s">
        <v>822</v>
      </c>
      <c r="K1281" s="571">
        <v>4</v>
      </c>
      <c r="L1281" s="574">
        <v>12</v>
      </c>
      <c r="M1281" s="572">
        <v>43960.80000000001</v>
      </c>
      <c r="N1281" s="577"/>
      <c r="O1281" s="574"/>
      <c r="P1281" s="576"/>
    </row>
    <row r="1282" spans="1:16" ht="24" x14ac:dyDescent="0.2">
      <c r="A1282" s="524" t="s">
        <v>4666</v>
      </c>
      <c r="B1282" s="522" t="s">
        <v>817</v>
      </c>
      <c r="C1282" s="554" t="s">
        <v>86</v>
      </c>
      <c r="D1282" s="555" t="s">
        <v>818</v>
      </c>
      <c r="E1282" s="553">
        <v>5500</v>
      </c>
      <c r="F1282" s="556" t="s">
        <v>1804</v>
      </c>
      <c r="G1282" s="566" t="s">
        <v>1805</v>
      </c>
      <c r="H1282" s="569" t="s">
        <v>821</v>
      </c>
      <c r="I1282" s="562" t="s">
        <v>485</v>
      </c>
      <c r="J1282" s="558" t="s">
        <v>822</v>
      </c>
      <c r="K1282" s="571">
        <v>4</v>
      </c>
      <c r="L1282" s="574">
        <v>11</v>
      </c>
      <c r="M1282" s="572">
        <v>62490.460000000006</v>
      </c>
      <c r="N1282" s="577"/>
      <c r="O1282" s="574"/>
      <c r="P1282" s="576"/>
    </row>
    <row r="1283" spans="1:16" ht="24" x14ac:dyDescent="0.2">
      <c r="A1283" s="524" t="s">
        <v>4666</v>
      </c>
      <c r="B1283" s="522" t="s">
        <v>817</v>
      </c>
      <c r="C1283" s="554" t="s">
        <v>86</v>
      </c>
      <c r="D1283" s="555" t="s">
        <v>818</v>
      </c>
      <c r="E1283" s="553">
        <v>10000</v>
      </c>
      <c r="F1283" s="556" t="s">
        <v>1806</v>
      </c>
      <c r="G1283" s="566" t="s">
        <v>1807</v>
      </c>
      <c r="H1283" s="569" t="s">
        <v>853</v>
      </c>
      <c r="I1283" s="562" t="s">
        <v>485</v>
      </c>
      <c r="J1283" s="558" t="s">
        <v>822</v>
      </c>
      <c r="K1283" s="571">
        <v>4</v>
      </c>
      <c r="L1283" s="574">
        <v>12</v>
      </c>
      <c r="M1283" s="572">
        <v>121960.79999999997</v>
      </c>
      <c r="N1283" s="577"/>
      <c r="O1283" s="574"/>
      <c r="P1283" s="576"/>
    </row>
    <row r="1284" spans="1:16" ht="24" x14ac:dyDescent="0.2">
      <c r="A1284" s="524" t="s">
        <v>4666</v>
      </c>
      <c r="B1284" s="522" t="s">
        <v>817</v>
      </c>
      <c r="C1284" s="554" t="s">
        <v>86</v>
      </c>
      <c r="D1284" s="555" t="s">
        <v>818</v>
      </c>
      <c r="E1284" s="553">
        <v>6000</v>
      </c>
      <c r="F1284" s="556" t="s">
        <v>1808</v>
      </c>
      <c r="G1284" s="566" t="s">
        <v>1809</v>
      </c>
      <c r="H1284" s="569" t="s">
        <v>972</v>
      </c>
      <c r="I1284" s="562" t="s">
        <v>485</v>
      </c>
      <c r="J1284" s="558" t="s">
        <v>822</v>
      </c>
      <c r="K1284" s="571">
        <v>4</v>
      </c>
      <c r="L1284" s="574">
        <v>12</v>
      </c>
      <c r="M1284" s="572">
        <v>74160.800000000003</v>
      </c>
      <c r="N1284" s="577"/>
      <c r="O1284" s="574"/>
      <c r="P1284" s="576"/>
    </row>
    <row r="1285" spans="1:16" ht="24" x14ac:dyDescent="0.2">
      <c r="A1285" s="524" t="s">
        <v>4666</v>
      </c>
      <c r="B1285" s="522" t="s">
        <v>817</v>
      </c>
      <c r="C1285" s="554" t="s">
        <v>86</v>
      </c>
      <c r="D1285" s="555" t="s">
        <v>818</v>
      </c>
      <c r="E1285" s="553">
        <v>9500</v>
      </c>
      <c r="F1285" s="556" t="s">
        <v>1810</v>
      </c>
      <c r="G1285" s="566" t="s">
        <v>1811</v>
      </c>
      <c r="H1285" s="569" t="s">
        <v>1000</v>
      </c>
      <c r="I1285" s="562" t="s">
        <v>485</v>
      </c>
      <c r="J1285" s="558" t="s">
        <v>822</v>
      </c>
      <c r="K1285" s="571">
        <v>3</v>
      </c>
      <c r="L1285" s="574">
        <v>7</v>
      </c>
      <c r="M1285" s="572">
        <v>78914.64</v>
      </c>
      <c r="N1285" s="577"/>
      <c r="O1285" s="574"/>
      <c r="P1285" s="576"/>
    </row>
    <row r="1286" spans="1:16" ht="24" x14ac:dyDescent="0.2">
      <c r="A1286" s="524" t="s">
        <v>4666</v>
      </c>
      <c r="B1286" s="522" t="s">
        <v>817</v>
      </c>
      <c r="C1286" s="554" t="s">
        <v>86</v>
      </c>
      <c r="D1286" s="555" t="s">
        <v>902</v>
      </c>
      <c r="E1286" s="553">
        <v>3400</v>
      </c>
      <c r="F1286" s="556" t="s">
        <v>1812</v>
      </c>
      <c r="G1286" s="566" t="s">
        <v>1813</v>
      </c>
      <c r="H1286" s="569" t="s">
        <v>1814</v>
      </c>
      <c r="I1286" s="562" t="s">
        <v>845</v>
      </c>
      <c r="J1286" s="558" t="s">
        <v>480</v>
      </c>
      <c r="K1286" s="571">
        <v>4</v>
      </c>
      <c r="L1286" s="574">
        <v>12</v>
      </c>
      <c r="M1286" s="572">
        <v>42760.80000000001</v>
      </c>
      <c r="N1286" s="577"/>
      <c r="O1286" s="574"/>
      <c r="P1286" s="576"/>
    </row>
    <row r="1287" spans="1:16" ht="24" x14ac:dyDescent="0.2">
      <c r="A1287" s="524" t="s">
        <v>4666</v>
      </c>
      <c r="B1287" s="522" t="s">
        <v>817</v>
      </c>
      <c r="C1287" s="554" t="s">
        <v>86</v>
      </c>
      <c r="D1287" s="555" t="s">
        <v>818</v>
      </c>
      <c r="E1287" s="553">
        <v>6500</v>
      </c>
      <c r="F1287" s="556" t="s">
        <v>1815</v>
      </c>
      <c r="G1287" s="566" t="s">
        <v>1816</v>
      </c>
      <c r="H1287" s="569" t="s">
        <v>853</v>
      </c>
      <c r="I1287" s="562" t="s">
        <v>485</v>
      </c>
      <c r="J1287" s="558" t="s">
        <v>822</v>
      </c>
      <c r="K1287" s="571">
        <v>3</v>
      </c>
      <c r="L1287" s="574">
        <v>8</v>
      </c>
      <c r="M1287" s="572">
        <v>50057.200000000004</v>
      </c>
      <c r="N1287" s="577"/>
      <c r="O1287" s="574"/>
      <c r="P1287" s="576"/>
    </row>
    <row r="1288" spans="1:16" ht="24" x14ac:dyDescent="0.2">
      <c r="A1288" s="524" t="s">
        <v>4666</v>
      </c>
      <c r="B1288" s="522" t="s">
        <v>817</v>
      </c>
      <c r="C1288" s="554" t="s">
        <v>86</v>
      </c>
      <c r="D1288" s="555" t="s">
        <v>818</v>
      </c>
      <c r="E1288" s="553">
        <v>6500</v>
      </c>
      <c r="F1288" s="556" t="s">
        <v>1817</v>
      </c>
      <c r="G1288" s="566" t="s">
        <v>1818</v>
      </c>
      <c r="H1288" s="569" t="s">
        <v>821</v>
      </c>
      <c r="I1288" s="562" t="s">
        <v>485</v>
      </c>
      <c r="J1288" s="558" t="s">
        <v>822</v>
      </c>
      <c r="K1288" s="571">
        <v>3</v>
      </c>
      <c r="L1288" s="574">
        <v>7</v>
      </c>
      <c r="M1288" s="572">
        <v>44993.8</v>
      </c>
      <c r="N1288" s="577"/>
      <c r="O1288" s="574"/>
      <c r="P1288" s="576"/>
    </row>
    <row r="1289" spans="1:16" ht="24" x14ac:dyDescent="0.2">
      <c r="A1289" s="524" t="s">
        <v>4666</v>
      </c>
      <c r="B1289" s="522" t="s">
        <v>817</v>
      </c>
      <c r="C1289" s="554" t="s">
        <v>86</v>
      </c>
      <c r="D1289" s="555" t="s">
        <v>818</v>
      </c>
      <c r="E1289" s="553">
        <v>8500</v>
      </c>
      <c r="F1289" s="556" t="s">
        <v>1819</v>
      </c>
      <c r="G1289" s="566" t="s">
        <v>1820</v>
      </c>
      <c r="H1289" s="569" t="s">
        <v>853</v>
      </c>
      <c r="I1289" s="562" t="s">
        <v>485</v>
      </c>
      <c r="J1289" s="558" t="s">
        <v>822</v>
      </c>
      <c r="K1289" s="571">
        <v>3</v>
      </c>
      <c r="L1289" s="574">
        <v>7</v>
      </c>
      <c r="M1289" s="572">
        <v>68692.41</v>
      </c>
      <c r="N1289" s="577"/>
      <c r="O1289" s="574"/>
      <c r="P1289" s="576"/>
    </row>
    <row r="1290" spans="1:16" ht="24" x14ac:dyDescent="0.2">
      <c r="A1290" s="524" t="s">
        <v>4666</v>
      </c>
      <c r="B1290" s="522" t="s">
        <v>817</v>
      </c>
      <c r="C1290" s="554" t="s">
        <v>86</v>
      </c>
      <c r="D1290" s="555" t="s">
        <v>818</v>
      </c>
      <c r="E1290" s="553">
        <v>6500</v>
      </c>
      <c r="F1290" s="556" t="s">
        <v>1821</v>
      </c>
      <c r="G1290" s="566" t="s">
        <v>1822</v>
      </c>
      <c r="H1290" s="569" t="s">
        <v>821</v>
      </c>
      <c r="I1290" s="562" t="s">
        <v>485</v>
      </c>
      <c r="J1290" s="558" t="s">
        <v>822</v>
      </c>
      <c r="K1290" s="571">
        <v>4</v>
      </c>
      <c r="L1290" s="574">
        <v>12</v>
      </c>
      <c r="M1290" s="572">
        <v>79960.799999999988</v>
      </c>
      <c r="N1290" s="577"/>
      <c r="O1290" s="574"/>
      <c r="P1290" s="576"/>
    </row>
    <row r="1291" spans="1:16" ht="24" x14ac:dyDescent="0.2">
      <c r="A1291" s="524" t="s">
        <v>4666</v>
      </c>
      <c r="B1291" s="522" t="s">
        <v>817</v>
      </c>
      <c r="C1291" s="554" t="s">
        <v>86</v>
      </c>
      <c r="D1291" s="555" t="s">
        <v>818</v>
      </c>
      <c r="E1291" s="553">
        <v>6500</v>
      </c>
      <c r="F1291" s="556" t="s">
        <v>1823</v>
      </c>
      <c r="G1291" s="566" t="s">
        <v>1824</v>
      </c>
      <c r="H1291" s="569" t="s">
        <v>853</v>
      </c>
      <c r="I1291" s="562" t="s">
        <v>485</v>
      </c>
      <c r="J1291" s="558" t="s">
        <v>822</v>
      </c>
      <c r="K1291" s="571">
        <v>4</v>
      </c>
      <c r="L1291" s="574">
        <v>12</v>
      </c>
      <c r="M1291" s="572">
        <v>79960.799999999988</v>
      </c>
      <c r="N1291" s="577"/>
      <c r="O1291" s="574"/>
      <c r="P1291" s="576"/>
    </row>
    <row r="1292" spans="1:16" ht="24" x14ac:dyDescent="0.2">
      <c r="A1292" s="524" t="s">
        <v>4666</v>
      </c>
      <c r="B1292" s="522" t="s">
        <v>817</v>
      </c>
      <c r="C1292" s="554" t="s">
        <v>86</v>
      </c>
      <c r="D1292" s="555" t="s">
        <v>902</v>
      </c>
      <c r="E1292" s="553">
        <v>4000</v>
      </c>
      <c r="F1292" s="556" t="s">
        <v>1825</v>
      </c>
      <c r="G1292" s="566" t="s">
        <v>1826</v>
      </c>
      <c r="H1292" s="569" t="s">
        <v>1827</v>
      </c>
      <c r="I1292" s="562" t="s">
        <v>485</v>
      </c>
      <c r="J1292" s="558" t="s">
        <v>480</v>
      </c>
      <c r="K1292" s="571">
        <v>4</v>
      </c>
      <c r="L1292" s="574">
        <v>12</v>
      </c>
      <c r="M1292" s="572">
        <v>49960.80000000001</v>
      </c>
      <c r="N1292" s="577"/>
      <c r="O1292" s="574"/>
      <c r="P1292" s="576"/>
    </row>
    <row r="1293" spans="1:16" ht="24" x14ac:dyDescent="0.2">
      <c r="A1293" s="524" t="s">
        <v>4666</v>
      </c>
      <c r="B1293" s="522" t="s">
        <v>817</v>
      </c>
      <c r="C1293" s="554" t="s">
        <v>86</v>
      </c>
      <c r="D1293" s="555" t="s">
        <v>818</v>
      </c>
      <c r="E1293" s="553">
        <v>7000</v>
      </c>
      <c r="F1293" s="556" t="s">
        <v>1828</v>
      </c>
      <c r="G1293" s="566" t="s">
        <v>1829</v>
      </c>
      <c r="H1293" s="569" t="s">
        <v>1830</v>
      </c>
      <c r="I1293" s="562" t="s">
        <v>485</v>
      </c>
      <c r="J1293" s="558" t="s">
        <v>822</v>
      </c>
      <c r="K1293" s="571">
        <v>4</v>
      </c>
      <c r="L1293" s="574">
        <v>12</v>
      </c>
      <c r="M1293" s="572">
        <v>85960.799999999988</v>
      </c>
      <c r="N1293" s="577"/>
      <c r="O1293" s="574"/>
      <c r="P1293" s="576"/>
    </row>
    <row r="1294" spans="1:16" ht="24" x14ac:dyDescent="0.2">
      <c r="A1294" s="524" t="s">
        <v>4666</v>
      </c>
      <c r="B1294" s="522" t="s">
        <v>817</v>
      </c>
      <c r="C1294" s="554" t="s">
        <v>86</v>
      </c>
      <c r="D1294" s="555" t="s">
        <v>818</v>
      </c>
      <c r="E1294" s="553">
        <v>6500</v>
      </c>
      <c r="F1294" s="556" t="s">
        <v>1831</v>
      </c>
      <c r="G1294" s="566" t="s">
        <v>1832</v>
      </c>
      <c r="H1294" s="569" t="s">
        <v>853</v>
      </c>
      <c r="I1294" s="562" t="s">
        <v>485</v>
      </c>
      <c r="J1294" s="558" t="s">
        <v>822</v>
      </c>
      <c r="K1294" s="571">
        <v>4</v>
      </c>
      <c r="L1294" s="574">
        <v>12</v>
      </c>
      <c r="M1294" s="572">
        <v>79973.89</v>
      </c>
      <c r="N1294" s="577"/>
      <c r="O1294" s="574"/>
      <c r="P1294" s="576"/>
    </row>
    <row r="1295" spans="1:16" ht="24" x14ac:dyDescent="0.2">
      <c r="A1295" s="524" t="s">
        <v>4666</v>
      </c>
      <c r="B1295" s="522" t="s">
        <v>817</v>
      </c>
      <c r="C1295" s="554" t="s">
        <v>86</v>
      </c>
      <c r="D1295" s="555" t="s">
        <v>818</v>
      </c>
      <c r="E1295" s="553">
        <v>3500</v>
      </c>
      <c r="F1295" s="556" t="s">
        <v>1833</v>
      </c>
      <c r="G1295" s="566" t="s">
        <v>1834</v>
      </c>
      <c r="H1295" s="569" t="s">
        <v>1830</v>
      </c>
      <c r="I1295" s="562" t="s">
        <v>489</v>
      </c>
      <c r="J1295" s="558" t="s">
        <v>822</v>
      </c>
      <c r="K1295" s="571">
        <v>4</v>
      </c>
      <c r="L1295" s="574">
        <v>12</v>
      </c>
      <c r="M1295" s="572">
        <v>44544.130000000005</v>
      </c>
      <c r="N1295" s="577"/>
      <c r="O1295" s="574"/>
      <c r="P1295" s="576"/>
    </row>
    <row r="1296" spans="1:16" ht="24" x14ac:dyDescent="0.2">
      <c r="A1296" s="524" t="s">
        <v>4666</v>
      </c>
      <c r="B1296" s="522" t="s">
        <v>817</v>
      </c>
      <c r="C1296" s="554" t="s">
        <v>86</v>
      </c>
      <c r="D1296" s="555" t="s">
        <v>818</v>
      </c>
      <c r="E1296" s="553">
        <v>6500</v>
      </c>
      <c r="F1296" s="556" t="s">
        <v>1835</v>
      </c>
      <c r="G1296" s="566" t="s">
        <v>1836</v>
      </c>
      <c r="H1296" s="569" t="s">
        <v>1396</v>
      </c>
      <c r="I1296" s="562" t="s">
        <v>485</v>
      </c>
      <c r="J1296" s="558" t="s">
        <v>822</v>
      </c>
      <c r="K1296" s="571">
        <v>4</v>
      </c>
      <c r="L1296" s="574">
        <v>12</v>
      </c>
      <c r="M1296" s="572">
        <v>79960.799999999988</v>
      </c>
      <c r="N1296" s="577"/>
      <c r="O1296" s="574"/>
      <c r="P1296" s="576"/>
    </row>
    <row r="1297" spans="1:16" ht="24" x14ac:dyDescent="0.2">
      <c r="A1297" s="524" t="s">
        <v>4666</v>
      </c>
      <c r="B1297" s="522" t="s">
        <v>817</v>
      </c>
      <c r="C1297" s="554" t="s">
        <v>86</v>
      </c>
      <c r="D1297" s="555" t="s">
        <v>818</v>
      </c>
      <c r="E1297" s="553">
        <v>9000</v>
      </c>
      <c r="F1297" s="556" t="s">
        <v>1837</v>
      </c>
      <c r="G1297" s="566" t="s">
        <v>1838</v>
      </c>
      <c r="H1297" s="569" t="s">
        <v>890</v>
      </c>
      <c r="I1297" s="562" t="s">
        <v>485</v>
      </c>
      <c r="J1297" s="558" t="s">
        <v>822</v>
      </c>
      <c r="K1297" s="571">
        <v>4</v>
      </c>
      <c r="L1297" s="574">
        <v>12</v>
      </c>
      <c r="M1297" s="572">
        <v>109960.79999999997</v>
      </c>
      <c r="N1297" s="577"/>
      <c r="O1297" s="574"/>
      <c r="P1297" s="576"/>
    </row>
    <row r="1298" spans="1:16" ht="24" x14ac:dyDescent="0.2">
      <c r="A1298" s="524" t="s">
        <v>4666</v>
      </c>
      <c r="B1298" s="522" t="s">
        <v>817</v>
      </c>
      <c r="C1298" s="554" t="s">
        <v>86</v>
      </c>
      <c r="D1298" s="555" t="s">
        <v>841</v>
      </c>
      <c r="E1298" s="553">
        <v>2500</v>
      </c>
      <c r="F1298" s="556" t="s">
        <v>1839</v>
      </c>
      <c r="G1298" s="566" t="s">
        <v>1840</v>
      </c>
      <c r="H1298" s="569" t="s">
        <v>905</v>
      </c>
      <c r="I1298" s="562" t="s">
        <v>845</v>
      </c>
      <c r="J1298" s="558" t="s">
        <v>906</v>
      </c>
      <c r="K1298" s="571">
        <v>0</v>
      </c>
      <c r="L1298" s="574">
        <v>1</v>
      </c>
      <c r="M1298" s="572">
        <v>1884.23</v>
      </c>
      <c r="N1298" s="577"/>
      <c r="O1298" s="574"/>
      <c r="P1298" s="576"/>
    </row>
    <row r="1299" spans="1:16" ht="24" x14ac:dyDescent="0.2">
      <c r="A1299" s="524" t="s">
        <v>4666</v>
      </c>
      <c r="B1299" s="522" t="s">
        <v>817</v>
      </c>
      <c r="C1299" s="554" t="s">
        <v>86</v>
      </c>
      <c r="D1299" s="555" t="s">
        <v>818</v>
      </c>
      <c r="E1299" s="553">
        <v>6500</v>
      </c>
      <c r="F1299" s="556" t="s">
        <v>1841</v>
      </c>
      <c r="G1299" s="566" t="s">
        <v>1842</v>
      </c>
      <c r="H1299" s="569" t="s">
        <v>853</v>
      </c>
      <c r="I1299" s="562" t="s">
        <v>485</v>
      </c>
      <c r="J1299" s="558" t="s">
        <v>822</v>
      </c>
      <c r="K1299" s="571">
        <v>2</v>
      </c>
      <c r="L1299" s="574">
        <v>6</v>
      </c>
      <c r="M1299" s="572">
        <v>38030.400000000001</v>
      </c>
      <c r="N1299" s="577"/>
      <c r="O1299" s="574"/>
      <c r="P1299" s="576"/>
    </row>
    <row r="1300" spans="1:16" ht="24" x14ac:dyDescent="0.2">
      <c r="A1300" s="524" t="s">
        <v>4666</v>
      </c>
      <c r="B1300" s="522" t="s">
        <v>817</v>
      </c>
      <c r="C1300" s="554" t="s">
        <v>86</v>
      </c>
      <c r="D1300" s="555" t="s">
        <v>818</v>
      </c>
      <c r="E1300" s="553">
        <v>7500</v>
      </c>
      <c r="F1300" s="556" t="s">
        <v>1843</v>
      </c>
      <c r="G1300" s="566" t="s">
        <v>1844</v>
      </c>
      <c r="H1300" s="569" t="s">
        <v>829</v>
      </c>
      <c r="I1300" s="562" t="s">
        <v>485</v>
      </c>
      <c r="J1300" s="558" t="s">
        <v>822</v>
      </c>
      <c r="K1300" s="571">
        <v>3</v>
      </c>
      <c r="L1300" s="574">
        <v>8</v>
      </c>
      <c r="M1300" s="572">
        <v>57557.200000000004</v>
      </c>
      <c r="N1300" s="577"/>
      <c r="O1300" s="574"/>
      <c r="P1300" s="576"/>
    </row>
    <row r="1301" spans="1:16" ht="24" x14ac:dyDescent="0.2">
      <c r="A1301" s="524" t="s">
        <v>4666</v>
      </c>
      <c r="B1301" s="522" t="s">
        <v>817</v>
      </c>
      <c r="C1301" s="554" t="s">
        <v>86</v>
      </c>
      <c r="D1301" s="555" t="s">
        <v>818</v>
      </c>
      <c r="E1301" s="553">
        <v>8500</v>
      </c>
      <c r="F1301" s="556" t="s">
        <v>1845</v>
      </c>
      <c r="G1301" s="566" t="s">
        <v>1846</v>
      </c>
      <c r="H1301" s="569" t="s">
        <v>821</v>
      </c>
      <c r="I1301" s="562" t="s">
        <v>485</v>
      </c>
      <c r="J1301" s="558" t="s">
        <v>822</v>
      </c>
      <c r="K1301" s="571">
        <v>4</v>
      </c>
      <c r="L1301" s="574">
        <v>12</v>
      </c>
      <c r="M1301" s="572">
        <v>103960.79999999997</v>
      </c>
      <c r="N1301" s="577"/>
      <c r="O1301" s="574"/>
      <c r="P1301" s="576"/>
    </row>
    <row r="1302" spans="1:16" ht="24" x14ac:dyDescent="0.2">
      <c r="A1302" s="524" t="s">
        <v>4666</v>
      </c>
      <c r="B1302" s="522" t="s">
        <v>817</v>
      </c>
      <c r="C1302" s="554" t="s">
        <v>86</v>
      </c>
      <c r="D1302" s="555" t="s">
        <v>818</v>
      </c>
      <c r="E1302" s="553">
        <v>7500</v>
      </c>
      <c r="F1302" s="556" t="s">
        <v>1847</v>
      </c>
      <c r="G1302" s="566" t="s">
        <v>1848</v>
      </c>
      <c r="H1302" s="569" t="s">
        <v>829</v>
      </c>
      <c r="I1302" s="562" t="s">
        <v>485</v>
      </c>
      <c r="J1302" s="558" t="s">
        <v>822</v>
      </c>
      <c r="K1302" s="571">
        <v>3</v>
      </c>
      <c r="L1302" s="574">
        <v>8</v>
      </c>
      <c r="M1302" s="572">
        <v>57557.200000000004</v>
      </c>
      <c r="N1302" s="577"/>
      <c r="O1302" s="574"/>
      <c r="P1302" s="576"/>
    </row>
    <row r="1303" spans="1:16" ht="24" x14ac:dyDescent="0.2">
      <c r="A1303" s="524" t="s">
        <v>4666</v>
      </c>
      <c r="B1303" s="522" t="s">
        <v>817</v>
      </c>
      <c r="C1303" s="554" t="s">
        <v>86</v>
      </c>
      <c r="D1303" s="555" t="s">
        <v>841</v>
      </c>
      <c r="E1303" s="553">
        <v>3400</v>
      </c>
      <c r="F1303" s="556" t="s">
        <v>1849</v>
      </c>
      <c r="G1303" s="566" t="s">
        <v>1850</v>
      </c>
      <c r="H1303" s="569" t="s">
        <v>829</v>
      </c>
      <c r="I1303" s="562" t="s">
        <v>845</v>
      </c>
      <c r="J1303" s="558" t="s">
        <v>822</v>
      </c>
      <c r="K1303" s="571">
        <v>4</v>
      </c>
      <c r="L1303" s="574">
        <v>12</v>
      </c>
      <c r="M1303" s="572">
        <v>42760.80000000001</v>
      </c>
      <c r="N1303" s="577"/>
      <c r="O1303" s="574"/>
      <c r="P1303" s="576"/>
    </row>
    <row r="1304" spans="1:16" ht="24" x14ac:dyDescent="0.2">
      <c r="A1304" s="524" t="s">
        <v>4666</v>
      </c>
      <c r="B1304" s="522" t="s">
        <v>817</v>
      </c>
      <c r="C1304" s="554" t="s">
        <v>86</v>
      </c>
      <c r="D1304" s="555" t="s">
        <v>818</v>
      </c>
      <c r="E1304" s="553">
        <v>8500</v>
      </c>
      <c r="F1304" s="556" t="s">
        <v>1851</v>
      </c>
      <c r="G1304" s="566" t="s">
        <v>1852</v>
      </c>
      <c r="H1304" s="569" t="s">
        <v>821</v>
      </c>
      <c r="I1304" s="562" t="s">
        <v>485</v>
      </c>
      <c r="J1304" s="558" t="s">
        <v>822</v>
      </c>
      <c r="K1304" s="571">
        <v>3</v>
      </c>
      <c r="L1304" s="574">
        <v>9</v>
      </c>
      <c r="M1304" s="572">
        <v>75105.319999999992</v>
      </c>
      <c r="N1304" s="577"/>
      <c r="O1304" s="574"/>
      <c r="P1304" s="576"/>
    </row>
    <row r="1305" spans="1:16" ht="24" x14ac:dyDescent="0.2">
      <c r="A1305" s="524" t="s">
        <v>4666</v>
      </c>
      <c r="B1305" s="522" t="s">
        <v>817</v>
      </c>
      <c r="C1305" s="554" t="s">
        <v>86</v>
      </c>
      <c r="D1305" s="555" t="s">
        <v>818</v>
      </c>
      <c r="E1305" s="553">
        <v>7000</v>
      </c>
      <c r="F1305" s="556" t="s">
        <v>1853</v>
      </c>
      <c r="G1305" s="566" t="s">
        <v>1854</v>
      </c>
      <c r="H1305" s="569" t="s">
        <v>1132</v>
      </c>
      <c r="I1305" s="562" t="s">
        <v>485</v>
      </c>
      <c r="J1305" s="558" t="s">
        <v>822</v>
      </c>
      <c r="K1305" s="571">
        <v>4</v>
      </c>
      <c r="L1305" s="574">
        <v>12</v>
      </c>
      <c r="M1305" s="572">
        <v>85960.799999999988</v>
      </c>
      <c r="N1305" s="577"/>
      <c r="O1305" s="574"/>
      <c r="P1305" s="576"/>
    </row>
    <row r="1306" spans="1:16" ht="24" x14ac:dyDescent="0.2">
      <c r="A1306" s="524" t="s">
        <v>4666</v>
      </c>
      <c r="B1306" s="522" t="s">
        <v>817</v>
      </c>
      <c r="C1306" s="554" t="s">
        <v>86</v>
      </c>
      <c r="D1306" s="555" t="s">
        <v>818</v>
      </c>
      <c r="E1306" s="553">
        <v>6500</v>
      </c>
      <c r="F1306" s="556" t="s">
        <v>1855</v>
      </c>
      <c r="G1306" s="566" t="s">
        <v>1856</v>
      </c>
      <c r="H1306" s="569" t="s">
        <v>853</v>
      </c>
      <c r="I1306" s="562" t="s">
        <v>485</v>
      </c>
      <c r="J1306" s="558" t="s">
        <v>822</v>
      </c>
      <c r="K1306" s="571">
        <v>3</v>
      </c>
      <c r="L1306" s="574">
        <v>8</v>
      </c>
      <c r="M1306" s="572">
        <v>50057.200000000004</v>
      </c>
      <c r="N1306" s="577"/>
      <c r="O1306" s="574"/>
      <c r="P1306" s="576"/>
    </row>
    <row r="1307" spans="1:16" ht="24" x14ac:dyDescent="0.2">
      <c r="A1307" s="524" t="s">
        <v>4666</v>
      </c>
      <c r="B1307" s="522" t="s">
        <v>817</v>
      </c>
      <c r="C1307" s="554" t="s">
        <v>86</v>
      </c>
      <c r="D1307" s="555" t="s">
        <v>841</v>
      </c>
      <c r="E1307" s="553">
        <v>2000</v>
      </c>
      <c r="F1307" s="556" t="s">
        <v>1857</v>
      </c>
      <c r="G1307" s="566" t="s">
        <v>1858</v>
      </c>
      <c r="H1307" s="569" t="s">
        <v>995</v>
      </c>
      <c r="I1307" s="562" t="s">
        <v>485</v>
      </c>
      <c r="J1307" s="558" t="s">
        <v>480</v>
      </c>
      <c r="K1307" s="571">
        <v>4</v>
      </c>
      <c r="L1307" s="574">
        <v>12</v>
      </c>
      <c r="M1307" s="572">
        <v>26027.470000000005</v>
      </c>
      <c r="N1307" s="577"/>
      <c r="O1307" s="574"/>
      <c r="P1307" s="576"/>
    </row>
    <row r="1308" spans="1:16" ht="24" x14ac:dyDescent="0.2">
      <c r="A1308" s="524" t="s">
        <v>4666</v>
      </c>
      <c r="B1308" s="522" t="s">
        <v>817</v>
      </c>
      <c r="C1308" s="554" t="s">
        <v>86</v>
      </c>
      <c r="D1308" s="555" t="s">
        <v>818</v>
      </c>
      <c r="E1308" s="553" t="s">
        <v>1519</v>
      </c>
      <c r="F1308" s="556" t="s">
        <v>1859</v>
      </c>
      <c r="G1308" s="566" t="s">
        <v>1860</v>
      </c>
      <c r="H1308" s="569" t="s">
        <v>1560</v>
      </c>
      <c r="I1308" s="562" t="s">
        <v>485</v>
      </c>
      <c r="J1308" s="558" t="s">
        <v>822</v>
      </c>
      <c r="K1308" s="571">
        <v>4</v>
      </c>
      <c r="L1308" s="574">
        <v>12</v>
      </c>
      <c r="M1308" s="572">
        <v>121629.72999999997</v>
      </c>
      <c r="N1308" s="577"/>
      <c r="O1308" s="574"/>
      <c r="P1308" s="576"/>
    </row>
    <row r="1309" spans="1:16" ht="24" x14ac:dyDescent="0.2">
      <c r="A1309" s="524" t="s">
        <v>4666</v>
      </c>
      <c r="B1309" s="522" t="s">
        <v>817</v>
      </c>
      <c r="C1309" s="554" t="s">
        <v>86</v>
      </c>
      <c r="D1309" s="555" t="s">
        <v>841</v>
      </c>
      <c r="E1309" s="553">
        <v>2900</v>
      </c>
      <c r="F1309" s="556" t="s">
        <v>1861</v>
      </c>
      <c r="G1309" s="566" t="s">
        <v>1862</v>
      </c>
      <c r="H1309" s="569" t="s">
        <v>995</v>
      </c>
      <c r="I1309" s="562" t="s">
        <v>845</v>
      </c>
      <c r="J1309" s="558" t="s">
        <v>480</v>
      </c>
      <c r="K1309" s="571">
        <v>4</v>
      </c>
      <c r="L1309" s="574">
        <v>12</v>
      </c>
      <c r="M1309" s="572">
        <v>36760.80000000001</v>
      </c>
      <c r="N1309" s="577"/>
      <c r="O1309" s="574"/>
      <c r="P1309" s="576"/>
    </row>
    <row r="1310" spans="1:16" ht="24" x14ac:dyDescent="0.2">
      <c r="A1310" s="524" t="s">
        <v>4666</v>
      </c>
      <c r="B1310" s="522" t="s">
        <v>817</v>
      </c>
      <c r="C1310" s="554" t="s">
        <v>86</v>
      </c>
      <c r="D1310" s="555" t="s">
        <v>841</v>
      </c>
      <c r="E1310" s="553">
        <v>2500</v>
      </c>
      <c r="F1310" s="556" t="s">
        <v>1863</v>
      </c>
      <c r="G1310" s="566" t="s">
        <v>1864</v>
      </c>
      <c r="H1310" s="569" t="s">
        <v>836</v>
      </c>
      <c r="I1310" s="562" t="s">
        <v>845</v>
      </c>
      <c r="J1310" s="558" t="s">
        <v>480</v>
      </c>
      <c r="K1310" s="571">
        <v>4</v>
      </c>
      <c r="L1310" s="574">
        <v>12</v>
      </c>
      <c r="M1310" s="572">
        <v>31960.800000000007</v>
      </c>
      <c r="N1310" s="577"/>
      <c r="O1310" s="574"/>
      <c r="P1310" s="576"/>
    </row>
    <row r="1311" spans="1:16" ht="24" x14ac:dyDescent="0.2">
      <c r="A1311" s="524" t="s">
        <v>4666</v>
      </c>
      <c r="B1311" s="522" t="s">
        <v>817</v>
      </c>
      <c r="C1311" s="554" t="s">
        <v>86</v>
      </c>
      <c r="D1311" s="555" t="s">
        <v>841</v>
      </c>
      <c r="E1311" s="553">
        <v>2500</v>
      </c>
      <c r="F1311" s="556" t="s">
        <v>1865</v>
      </c>
      <c r="G1311" s="566" t="s">
        <v>1866</v>
      </c>
      <c r="H1311" s="569" t="s">
        <v>905</v>
      </c>
      <c r="I1311" s="562" t="s">
        <v>845</v>
      </c>
      <c r="J1311" s="558" t="s">
        <v>906</v>
      </c>
      <c r="K1311" s="571">
        <v>1</v>
      </c>
      <c r="L1311" s="574">
        <v>2</v>
      </c>
      <c r="M1311" s="572">
        <v>4726.8</v>
      </c>
      <c r="N1311" s="577"/>
      <c r="O1311" s="574"/>
      <c r="P1311" s="576"/>
    </row>
    <row r="1312" spans="1:16" ht="24" x14ac:dyDescent="0.2">
      <c r="A1312" s="524" t="s">
        <v>4666</v>
      </c>
      <c r="B1312" s="522" t="s">
        <v>817</v>
      </c>
      <c r="C1312" s="554" t="s">
        <v>86</v>
      </c>
      <c r="D1312" s="555" t="s">
        <v>818</v>
      </c>
      <c r="E1312" s="553">
        <v>4800</v>
      </c>
      <c r="F1312" s="556" t="s">
        <v>1867</v>
      </c>
      <c r="G1312" s="566" t="s">
        <v>1868</v>
      </c>
      <c r="H1312" s="569" t="s">
        <v>821</v>
      </c>
      <c r="I1312" s="562" t="s">
        <v>485</v>
      </c>
      <c r="J1312" s="558" t="s">
        <v>822</v>
      </c>
      <c r="K1312" s="571">
        <v>4</v>
      </c>
      <c r="L1312" s="574">
        <v>12</v>
      </c>
      <c r="M1312" s="572">
        <v>59880.80000000001</v>
      </c>
      <c r="N1312" s="577"/>
      <c r="O1312" s="574"/>
      <c r="P1312" s="576"/>
    </row>
    <row r="1313" spans="1:16" ht="24" x14ac:dyDescent="0.2">
      <c r="A1313" s="524" t="s">
        <v>4666</v>
      </c>
      <c r="B1313" s="522" t="s">
        <v>817</v>
      </c>
      <c r="C1313" s="554" t="s">
        <v>86</v>
      </c>
      <c r="D1313" s="555" t="s">
        <v>818</v>
      </c>
      <c r="E1313" s="553">
        <v>9500</v>
      </c>
      <c r="F1313" s="556" t="s">
        <v>1869</v>
      </c>
      <c r="G1313" s="566" t="s">
        <v>1870</v>
      </c>
      <c r="H1313" s="569" t="s">
        <v>967</v>
      </c>
      <c r="I1313" s="562" t="s">
        <v>485</v>
      </c>
      <c r="J1313" s="558" t="s">
        <v>822</v>
      </c>
      <c r="K1313" s="571">
        <v>4</v>
      </c>
      <c r="L1313" s="574">
        <v>12</v>
      </c>
      <c r="M1313" s="572">
        <v>115960.79999999997</v>
      </c>
      <c r="N1313" s="577"/>
      <c r="O1313" s="574"/>
      <c r="P1313" s="576"/>
    </row>
    <row r="1314" spans="1:16" ht="24" x14ac:dyDescent="0.2">
      <c r="A1314" s="524" t="s">
        <v>4666</v>
      </c>
      <c r="B1314" s="522" t="s">
        <v>817</v>
      </c>
      <c r="C1314" s="554" t="s">
        <v>86</v>
      </c>
      <c r="D1314" s="555" t="s">
        <v>818</v>
      </c>
      <c r="E1314" s="553">
        <v>6500</v>
      </c>
      <c r="F1314" s="556" t="s">
        <v>1871</v>
      </c>
      <c r="G1314" s="566" t="s">
        <v>1872</v>
      </c>
      <c r="H1314" s="569" t="s">
        <v>821</v>
      </c>
      <c r="I1314" s="562" t="s">
        <v>485</v>
      </c>
      <c r="J1314" s="558" t="s">
        <v>822</v>
      </c>
      <c r="K1314" s="571">
        <v>4</v>
      </c>
      <c r="L1314" s="574">
        <v>12</v>
      </c>
      <c r="M1314" s="572">
        <v>79012.789999999994</v>
      </c>
      <c r="N1314" s="577"/>
      <c r="O1314" s="574"/>
      <c r="P1314" s="576"/>
    </row>
    <row r="1315" spans="1:16" ht="24" x14ac:dyDescent="0.2">
      <c r="A1315" s="524" t="s">
        <v>4666</v>
      </c>
      <c r="B1315" s="522" t="s">
        <v>817</v>
      </c>
      <c r="C1315" s="554" t="s">
        <v>86</v>
      </c>
      <c r="D1315" s="555" t="s">
        <v>818</v>
      </c>
      <c r="E1315" s="553">
        <v>12500</v>
      </c>
      <c r="F1315" s="556" t="s">
        <v>1873</v>
      </c>
      <c r="G1315" s="566" t="s">
        <v>1874</v>
      </c>
      <c r="H1315" s="569" t="s">
        <v>821</v>
      </c>
      <c r="I1315" s="562" t="s">
        <v>485</v>
      </c>
      <c r="J1315" s="558" t="s">
        <v>822</v>
      </c>
      <c r="K1315" s="571">
        <v>4</v>
      </c>
      <c r="L1315" s="574">
        <v>12</v>
      </c>
      <c r="M1315" s="572">
        <v>142644.12999999998</v>
      </c>
      <c r="N1315" s="577"/>
      <c r="O1315" s="574"/>
      <c r="P1315" s="576"/>
    </row>
    <row r="1316" spans="1:16" ht="24" x14ac:dyDescent="0.2">
      <c r="A1316" s="524" t="s">
        <v>4666</v>
      </c>
      <c r="B1316" s="522" t="s">
        <v>817</v>
      </c>
      <c r="C1316" s="554" t="s">
        <v>86</v>
      </c>
      <c r="D1316" s="555" t="s">
        <v>818</v>
      </c>
      <c r="E1316" s="553">
        <v>8500</v>
      </c>
      <c r="F1316" s="556" t="s">
        <v>1875</v>
      </c>
      <c r="G1316" s="566" t="s">
        <v>1876</v>
      </c>
      <c r="H1316" s="569" t="s">
        <v>853</v>
      </c>
      <c r="I1316" s="562" t="s">
        <v>485</v>
      </c>
      <c r="J1316" s="558" t="s">
        <v>822</v>
      </c>
      <c r="K1316" s="571">
        <v>3</v>
      </c>
      <c r="L1316" s="574">
        <v>12</v>
      </c>
      <c r="M1316" s="572">
        <v>108010.79999999997</v>
      </c>
      <c r="N1316" s="577"/>
      <c r="O1316" s="574"/>
      <c r="P1316" s="576"/>
    </row>
    <row r="1317" spans="1:16" ht="24" x14ac:dyDescent="0.2">
      <c r="A1317" s="524" t="s">
        <v>4666</v>
      </c>
      <c r="B1317" s="522" t="s">
        <v>817</v>
      </c>
      <c r="C1317" s="554" t="s">
        <v>86</v>
      </c>
      <c r="D1317" s="555" t="s">
        <v>818</v>
      </c>
      <c r="E1317" s="553">
        <v>5500</v>
      </c>
      <c r="F1317" s="556" t="s">
        <v>1877</v>
      </c>
      <c r="G1317" s="566" t="s">
        <v>1878</v>
      </c>
      <c r="H1317" s="569" t="s">
        <v>829</v>
      </c>
      <c r="I1317" s="562" t="s">
        <v>485</v>
      </c>
      <c r="J1317" s="558" t="s">
        <v>822</v>
      </c>
      <c r="K1317" s="571">
        <v>3</v>
      </c>
      <c r="L1317" s="574">
        <v>8</v>
      </c>
      <c r="M1317" s="572">
        <v>42557.200000000004</v>
      </c>
      <c r="N1317" s="577"/>
      <c r="O1317" s="574"/>
      <c r="P1317" s="576"/>
    </row>
    <row r="1318" spans="1:16" ht="24" x14ac:dyDescent="0.2">
      <c r="A1318" s="524" t="s">
        <v>4666</v>
      </c>
      <c r="B1318" s="522" t="s">
        <v>817</v>
      </c>
      <c r="C1318" s="554" t="s">
        <v>86</v>
      </c>
      <c r="D1318" s="555" t="s">
        <v>818</v>
      </c>
      <c r="E1318" s="553">
        <v>3500</v>
      </c>
      <c r="F1318" s="556" t="s">
        <v>1879</v>
      </c>
      <c r="G1318" s="566" t="s">
        <v>1880</v>
      </c>
      <c r="H1318" s="569" t="s">
        <v>890</v>
      </c>
      <c r="I1318" s="562" t="s">
        <v>485</v>
      </c>
      <c r="J1318" s="558" t="s">
        <v>822</v>
      </c>
      <c r="K1318" s="571">
        <v>4</v>
      </c>
      <c r="L1318" s="574">
        <v>12</v>
      </c>
      <c r="M1318" s="572">
        <v>43960.80000000001</v>
      </c>
      <c r="N1318" s="577"/>
      <c r="O1318" s="574"/>
      <c r="P1318" s="576"/>
    </row>
    <row r="1319" spans="1:16" ht="24" x14ac:dyDescent="0.2">
      <c r="A1319" s="524" t="s">
        <v>4666</v>
      </c>
      <c r="B1319" s="522" t="s">
        <v>817</v>
      </c>
      <c r="C1319" s="554" t="s">
        <v>86</v>
      </c>
      <c r="D1319" s="555" t="s">
        <v>818</v>
      </c>
      <c r="E1319" s="553">
        <v>10000</v>
      </c>
      <c r="F1319" s="556" t="s">
        <v>1881</v>
      </c>
      <c r="G1319" s="566" t="s">
        <v>1882</v>
      </c>
      <c r="H1319" s="569" t="s">
        <v>853</v>
      </c>
      <c r="I1319" s="562" t="s">
        <v>485</v>
      </c>
      <c r="J1319" s="558" t="s">
        <v>822</v>
      </c>
      <c r="K1319" s="571">
        <v>4</v>
      </c>
      <c r="L1319" s="574">
        <v>12</v>
      </c>
      <c r="M1319" s="572">
        <v>121960.79999999997</v>
      </c>
      <c r="N1319" s="577"/>
      <c r="O1319" s="574"/>
      <c r="P1319" s="576"/>
    </row>
    <row r="1320" spans="1:16" ht="24" x14ac:dyDescent="0.2">
      <c r="A1320" s="524" t="s">
        <v>4666</v>
      </c>
      <c r="B1320" s="522" t="s">
        <v>817</v>
      </c>
      <c r="C1320" s="554" t="s">
        <v>86</v>
      </c>
      <c r="D1320" s="555" t="s">
        <v>818</v>
      </c>
      <c r="E1320" s="553">
        <v>8500</v>
      </c>
      <c r="F1320" s="556" t="s">
        <v>1883</v>
      </c>
      <c r="G1320" s="566" t="s">
        <v>1884</v>
      </c>
      <c r="H1320" s="569" t="s">
        <v>853</v>
      </c>
      <c r="I1320" s="562" t="s">
        <v>485</v>
      </c>
      <c r="J1320" s="558" t="s">
        <v>822</v>
      </c>
      <c r="K1320" s="571">
        <v>2</v>
      </c>
      <c r="L1320" s="574">
        <v>6</v>
      </c>
      <c r="M1320" s="572">
        <v>49430.400000000001</v>
      </c>
      <c r="N1320" s="577"/>
      <c r="O1320" s="574"/>
      <c r="P1320" s="576"/>
    </row>
    <row r="1321" spans="1:16" ht="24" x14ac:dyDescent="0.2">
      <c r="A1321" s="524" t="s">
        <v>4666</v>
      </c>
      <c r="B1321" s="522" t="s">
        <v>817</v>
      </c>
      <c r="C1321" s="554" t="s">
        <v>86</v>
      </c>
      <c r="D1321" s="555" t="s">
        <v>818</v>
      </c>
      <c r="E1321" s="553">
        <v>6500</v>
      </c>
      <c r="F1321" s="556" t="s">
        <v>1885</v>
      </c>
      <c r="G1321" s="566" t="s">
        <v>1886</v>
      </c>
      <c r="H1321" s="569" t="s">
        <v>821</v>
      </c>
      <c r="I1321" s="562" t="s">
        <v>485</v>
      </c>
      <c r="J1321" s="558" t="s">
        <v>822</v>
      </c>
      <c r="K1321" s="571">
        <v>4</v>
      </c>
      <c r="L1321" s="574">
        <v>12</v>
      </c>
      <c r="M1321" s="572">
        <v>78396.009999999995</v>
      </c>
      <c r="N1321" s="577"/>
      <c r="O1321" s="574"/>
      <c r="P1321" s="576"/>
    </row>
    <row r="1322" spans="1:16" ht="24" x14ac:dyDescent="0.2">
      <c r="A1322" s="524" t="s">
        <v>4666</v>
      </c>
      <c r="B1322" s="522" t="s">
        <v>817</v>
      </c>
      <c r="C1322" s="554" t="s">
        <v>86</v>
      </c>
      <c r="D1322" s="555" t="s">
        <v>818</v>
      </c>
      <c r="E1322" s="553">
        <v>2500</v>
      </c>
      <c r="F1322" s="556" t="s">
        <v>1887</v>
      </c>
      <c r="G1322" s="566" t="s">
        <v>1888</v>
      </c>
      <c r="H1322" s="569" t="s">
        <v>1087</v>
      </c>
      <c r="I1322" s="562" t="s">
        <v>489</v>
      </c>
      <c r="J1322" s="558" t="s">
        <v>822</v>
      </c>
      <c r="K1322" s="571">
        <v>4</v>
      </c>
      <c r="L1322" s="574">
        <v>12</v>
      </c>
      <c r="M1322" s="572">
        <v>31960.800000000007</v>
      </c>
      <c r="N1322" s="577"/>
      <c r="O1322" s="574"/>
      <c r="P1322" s="576"/>
    </row>
    <row r="1323" spans="1:16" ht="24" x14ac:dyDescent="0.2">
      <c r="A1323" s="524" t="s">
        <v>4666</v>
      </c>
      <c r="B1323" s="522" t="s">
        <v>817</v>
      </c>
      <c r="C1323" s="554" t="s">
        <v>86</v>
      </c>
      <c r="D1323" s="555" t="s">
        <v>818</v>
      </c>
      <c r="E1323" s="553">
        <v>9500</v>
      </c>
      <c r="F1323" s="556" t="s">
        <v>1889</v>
      </c>
      <c r="G1323" s="566" t="s">
        <v>1890</v>
      </c>
      <c r="H1323" s="569" t="s">
        <v>853</v>
      </c>
      <c r="I1323" s="562" t="s">
        <v>485</v>
      </c>
      <c r="J1323" s="558" t="s">
        <v>822</v>
      </c>
      <c r="K1323" s="571">
        <v>4</v>
      </c>
      <c r="L1323" s="574">
        <v>12</v>
      </c>
      <c r="M1323" s="572">
        <v>115960.79999999997</v>
      </c>
      <c r="N1323" s="577"/>
      <c r="O1323" s="574"/>
      <c r="P1323" s="576"/>
    </row>
    <row r="1324" spans="1:16" ht="24" x14ac:dyDescent="0.2">
      <c r="A1324" s="524" t="s">
        <v>4666</v>
      </c>
      <c r="B1324" s="522" t="s">
        <v>817</v>
      </c>
      <c r="C1324" s="554" t="s">
        <v>86</v>
      </c>
      <c r="D1324" s="555" t="s">
        <v>818</v>
      </c>
      <c r="E1324" s="553">
        <v>8500</v>
      </c>
      <c r="F1324" s="556" t="s">
        <v>1891</v>
      </c>
      <c r="G1324" s="566" t="s">
        <v>1892</v>
      </c>
      <c r="H1324" s="569" t="s">
        <v>853</v>
      </c>
      <c r="I1324" s="562" t="s">
        <v>485</v>
      </c>
      <c r="J1324" s="558" t="s">
        <v>822</v>
      </c>
      <c r="K1324" s="571">
        <v>4</v>
      </c>
      <c r="L1324" s="574">
        <v>12</v>
      </c>
      <c r="M1324" s="572">
        <v>108678.44999999998</v>
      </c>
      <c r="N1324" s="577"/>
      <c r="O1324" s="574"/>
      <c r="P1324" s="576"/>
    </row>
    <row r="1325" spans="1:16" ht="24" x14ac:dyDescent="0.2">
      <c r="A1325" s="524" t="s">
        <v>4666</v>
      </c>
      <c r="B1325" s="522" t="s">
        <v>817</v>
      </c>
      <c r="C1325" s="554" t="s">
        <v>86</v>
      </c>
      <c r="D1325" s="555" t="s">
        <v>818</v>
      </c>
      <c r="E1325" s="553">
        <v>6500</v>
      </c>
      <c r="F1325" s="556" t="s">
        <v>1893</v>
      </c>
      <c r="G1325" s="566" t="s">
        <v>1894</v>
      </c>
      <c r="H1325" s="569" t="s">
        <v>821</v>
      </c>
      <c r="I1325" s="562" t="s">
        <v>485</v>
      </c>
      <c r="J1325" s="558" t="s">
        <v>822</v>
      </c>
      <c r="K1325" s="571">
        <v>3</v>
      </c>
      <c r="L1325" s="574">
        <v>6</v>
      </c>
      <c r="M1325" s="572">
        <v>37604.01</v>
      </c>
      <c r="N1325" s="577"/>
      <c r="O1325" s="574"/>
      <c r="P1325" s="576"/>
    </row>
    <row r="1326" spans="1:16" ht="24" x14ac:dyDescent="0.2">
      <c r="A1326" s="524" t="s">
        <v>4666</v>
      </c>
      <c r="B1326" s="522" t="s">
        <v>817</v>
      </c>
      <c r="C1326" s="554" t="s">
        <v>86</v>
      </c>
      <c r="D1326" s="555" t="s">
        <v>818</v>
      </c>
      <c r="E1326" s="553">
        <v>8500</v>
      </c>
      <c r="F1326" s="556" t="s">
        <v>1895</v>
      </c>
      <c r="G1326" s="566" t="s">
        <v>1896</v>
      </c>
      <c r="H1326" s="569" t="s">
        <v>853</v>
      </c>
      <c r="I1326" s="562" t="s">
        <v>485</v>
      </c>
      <c r="J1326" s="558" t="s">
        <v>822</v>
      </c>
      <c r="K1326" s="571">
        <v>4</v>
      </c>
      <c r="L1326" s="574">
        <v>12</v>
      </c>
      <c r="M1326" s="572">
        <v>103960.79999999997</v>
      </c>
      <c r="N1326" s="577"/>
      <c r="O1326" s="574"/>
      <c r="P1326" s="576"/>
    </row>
    <row r="1327" spans="1:16" ht="24" x14ac:dyDescent="0.2">
      <c r="A1327" s="524" t="s">
        <v>4666</v>
      </c>
      <c r="B1327" s="522" t="s">
        <v>817</v>
      </c>
      <c r="C1327" s="554" t="s">
        <v>86</v>
      </c>
      <c r="D1327" s="555" t="s">
        <v>818</v>
      </c>
      <c r="E1327" s="553">
        <v>10000</v>
      </c>
      <c r="F1327" s="556" t="s">
        <v>1897</v>
      </c>
      <c r="G1327" s="566" t="s">
        <v>1898</v>
      </c>
      <c r="H1327" s="569" t="s">
        <v>853</v>
      </c>
      <c r="I1327" s="562" t="s">
        <v>485</v>
      </c>
      <c r="J1327" s="558" t="s">
        <v>822</v>
      </c>
      <c r="K1327" s="571">
        <v>4</v>
      </c>
      <c r="L1327" s="574">
        <v>12</v>
      </c>
      <c r="M1327" s="572">
        <v>121960.79999999997</v>
      </c>
      <c r="N1327" s="577"/>
      <c r="O1327" s="574"/>
      <c r="P1327" s="576"/>
    </row>
    <row r="1328" spans="1:16" ht="24" x14ac:dyDescent="0.2">
      <c r="A1328" s="524" t="s">
        <v>4666</v>
      </c>
      <c r="B1328" s="522" t="s">
        <v>817</v>
      </c>
      <c r="C1328" s="554" t="s">
        <v>86</v>
      </c>
      <c r="D1328" s="555" t="s">
        <v>818</v>
      </c>
      <c r="E1328" s="553" t="s">
        <v>1519</v>
      </c>
      <c r="F1328" s="556" t="s">
        <v>1899</v>
      </c>
      <c r="G1328" s="566" t="s">
        <v>1900</v>
      </c>
      <c r="H1328" s="569" t="s">
        <v>909</v>
      </c>
      <c r="I1328" s="562" t="s">
        <v>485</v>
      </c>
      <c r="J1328" s="558" t="s">
        <v>822</v>
      </c>
      <c r="K1328" s="571">
        <v>4</v>
      </c>
      <c r="L1328" s="574">
        <v>12</v>
      </c>
      <c r="M1328" s="572">
        <v>123423.29999999997</v>
      </c>
      <c r="N1328" s="577"/>
      <c r="O1328" s="574"/>
      <c r="P1328" s="576"/>
    </row>
    <row r="1329" spans="1:16" ht="24" x14ac:dyDescent="0.2">
      <c r="A1329" s="524" t="s">
        <v>4666</v>
      </c>
      <c r="B1329" s="522" t="s">
        <v>817</v>
      </c>
      <c r="C1329" s="554" t="s">
        <v>86</v>
      </c>
      <c r="D1329" s="555" t="s">
        <v>818</v>
      </c>
      <c r="E1329" s="553">
        <v>12500</v>
      </c>
      <c r="F1329" s="556" t="s">
        <v>1901</v>
      </c>
      <c r="G1329" s="566" t="s">
        <v>1902</v>
      </c>
      <c r="H1329" s="569" t="s">
        <v>853</v>
      </c>
      <c r="I1329" s="562" t="s">
        <v>485</v>
      </c>
      <c r="J1329" s="558" t="s">
        <v>822</v>
      </c>
      <c r="K1329" s="571">
        <v>4</v>
      </c>
      <c r="L1329" s="574">
        <v>12</v>
      </c>
      <c r="M1329" s="572">
        <v>151960.79999999996</v>
      </c>
      <c r="N1329" s="577"/>
      <c r="O1329" s="574"/>
      <c r="P1329" s="576"/>
    </row>
    <row r="1330" spans="1:16" ht="24" x14ac:dyDescent="0.2">
      <c r="A1330" s="524" t="s">
        <v>4666</v>
      </c>
      <c r="B1330" s="522" t="s">
        <v>817</v>
      </c>
      <c r="C1330" s="554" t="s">
        <v>86</v>
      </c>
      <c r="D1330" s="555" t="s">
        <v>818</v>
      </c>
      <c r="E1330" s="553">
        <v>8500</v>
      </c>
      <c r="F1330" s="556" t="s">
        <v>1903</v>
      </c>
      <c r="G1330" s="566" t="s">
        <v>1904</v>
      </c>
      <c r="H1330" s="569" t="s">
        <v>1905</v>
      </c>
      <c r="I1330" s="562" t="s">
        <v>485</v>
      </c>
      <c r="J1330" s="558" t="s">
        <v>822</v>
      </c>
      <c r="K1330" s="571">
        <v>3</v>
      </c>
      <c r="L1330" s="574">
        <v>8</v>
      </c>
      <c r="M1330" s="572">
        <v>65057.200000000004</v>
      </c>
      <c r="N1330" s="577"/>
      <c r="O1330" s="574"/>
      <c r="P1330" s="576"/>
    </row>
    <row r="1331" spans="1:16" ht="24" x14ac:dyDescent="0.2">
      <c r="A1331" s="524" t="s">
        <v>4666</v>
      </c>
      <c r="B1331" s="522" t="s">
        <v>817</v>
      </c>
      <c r="C1331" s="554" t="s">
        <v>86</v>
      </c>
      <c r="D1331" s="555" t="s">
        <v>818</v>
      </c>
      <c r="E1331" s="553">
        <v>4800</v>
      </c>
      <c r="F1331" s="556" t="s">
        <v>1906</v>
      </c>
      <c r="G1331" s="566" t="s">
        <v>1907</v>
      </c>
      <c r="H1331" s="569" t="s">
        <v>972</v>
      </c>
      <c r="I1331" s="562" t="s">
        <v>485</v>
      </c>
      <c r="J1331" s="558" t="s">
        <v>822</v>
      </c>
      <c r="K1331" s="571">
        <v>4</v>
      </c>
      <c r="L1331" s="574">
        <v>12</v>
      </c>
      <c r="M1331" s="572">
        <v>59720.80000000001</v>
      </c>
      <c r="N1331" s="577"/>
      <c r="O1331" s="574"/>
      <c r="P1331" s="576"/>
    </row>
    <row r="1332" spans="1:16" ht="24" x14ac:dyDescent="0.2">
      <c r="A1332" s="524" t="s">
        <v>4666</v>
      </c>
      <c r="B1332" s="522" t="s">
        <v>817</v>
      </c>
      <c r="C1332" s="554" t="s">
        <v>86</v>
      </c>
      <c r="D1332" s="555" t="s">
        <v>818</v>
      </c>
      <c r="E1332" s="553">
        <v>4500</v>
      </c>
      <c r="F1332" s="556" t="s">
        <v>1908</v>
      </c>
      <c r="G1332" s="566" t="s">
        <v>1909</v>
      </c>
      <c r="H1332" s="569" t="s">
        <v>829</v>
      </c>
      <c r="I1332" s="562" t="s">
        <v>485</v>
      </c>
      <c r="J1332" s="558" t="s">
        <v>822</v>
      </c>
      <c r="K1332" s="571">
        <v>4</v>
      </c>
      <c r="L1332" s="574">
        <v>12</v>
      </c>
      <c r="M1332" s="572">
        <v>55960.80000000001</v>
      </c>
      <c r="N1332" s="577"/>
      <c r="O1332" s="574"/>
      <c r="P1332" s="576"/>
    </row>
    <row r="1333" spans="1:16" ht="24" x14ac:dyDescent="0.2">
      <c r="A1333" s="524" t="s">
        <v>4666</v>
      </c>
      <c r="B1333" s="522" t="s">
        <v>817</v>
      </c>
      <c r="C1333" s="554" t="s">
        <v>86</v>
      </c>
      <c r="D1333" s="555" t="s">
        <v>818</v>
      </c>
      <c r="E1333" s="553">
        <v>3500</v>
      </c>
      <c r="F1333" s="556" t="s">
        <v>1910</v>
      </c>
      <c r="G1333" s="566" t="s">
        <v>1911</v>
      </c>
      <c r="H1333" s="569" t="s">
        <v>836</v>
      </c>
      <c r="I1333" s="562" t="s">
        <v>485</v>
      </c>
      <c r="J1333" s="558" t="s">
        <v>822</v>
      </c>
      <c r="K1333" s="571">
        <v>4</v>
      </c>
      <c r="L1333" s="574">
        <v>12</v>
      </c>
      <c r="M1333" s="572">
        <v>43960.80000000001</v>
      </c>
      <c r="N1333" s="577"/>
      <c r="O1333" s="574"/>
      <c r="P1333" s="576"/>
    </row>
    <row r="1334" spans="1:16" ht="24" x14ac:dyDescent="0.2">
      <c r="A1334" s="524" t="s">
        <v>4666</v>
      </c>
      <c r="B1334" s="522" t="s">
        <v>817</v>
      </c>
      <c r="C1334" s="554" t="s">
        <v>86</v>
      </c>
      <c r="D1334" s="555" t="s">
        <v>818</v>
      </c>
      <c r="E1334" s="553">
        <v>6500</v>
      </c>
      <c r="F1334" s="556" t="s">
        <v>1912</v>
      </c>
      <c r="G1334" s="566" t="s">
        <v>1913</v>
      </c>
      <c r="H1334" s="569" t="s">
        <v>821</v>
      </c>
      <c r="I1334" s="562" t="s">
        <v>485</v>
      </c>
      <c r="J1334" s="558" t="s">
        <v>822</v>
      </c>
      <c r="K1334" s="571">
        <v>3</v>
      </c>
      <c r="L1334" s="574">
        <v>8</v>
      </c>
      <c r="M1334" s="572">
        <v>51907.200000000004</v>
      </c>
      <c r="N1334" s="577"/>
      <c r="O1334" s="574"/>
      <c r="P1334" s="576"/>
    </row>
    <row r="1335" spans="1:16" ht="24" x14ac:dyDescent="0.2">
      <c r="A1335" s="524" t="s">
        <v>4666</v>
      </c>
      <c r="B1335" s="522" t="s">
        <v>817</v>
      </c>
      <c r="C1335" s="554" t="s">
        <v>86</v>
      </c>
      <c r="D1335" s="555" t="s">
        <v>841</v>
      </c>
      <c r="E1335" s="553">
        <v>2500</v>
      </c>
      <c r="F1335" s="556" t="s">
        <v>1914</v>
      </c>
      <c r="G1335" s="566" t="s">
        <v>1915</v>
      </c>
      <c r="H1335" s="569" t="s">
        <v>1916</v>
      </c>
      <c r="I1335" s="562" t="s">
        <v>871</v>
      </c>
      <c r="J1335" s="558" t="s">
        <v>822</v>
      </c>
      <c r="K1335" s="571">
        <v>1</v>
      </c>
      <c r="L1335" s="574">
        <v>2</v>
      </c>
      <c r="M1335" s="572">
        <v>4726.8</v>
      </c>
      <c r="N1335" s="577"/>
      <c r="O1335" s="574"/>
      <c r="P1335" s="576"/>
    </row>
    <row r="1336" spans="1:16" ht="24" x14ac:dyDescent="0.2">
      <c r="A1336" s="524" t="s">
        <v>4666</v>
      </c>
      <c r="B1336" s="522" t="s">
        <v>817</v>
      </c>
      <c r="C1336" s="554" t="s">
        <v>86</v>
      </c>
      <c r="D1336" s="555" t="s">
        <v>818</v>
      </c>
      <c r="E1336" s="553">
        <v>7500</v>
      </c>
      <c r="F1336" s="556" t="s">
        <v>1917</v>
      </c>
      <c r="G1336" s="566" t="s">
        <v>1918</v>
      </c>
      <c r="H1336" s="569" t="s">
        <v>821</v>
      </c>
      <c r="I1336" s="562" t="s">
        <v>485</v>
      </c>
      <c r="J1336" s="558" t="s">
        <v>822</v>
      </c>
      <c r="K1336" s="571">
        <v>4</v>
      </c>
      <c r="L1336" s="574">
        <v>12</v>
      </c>
      <c r="M1336" s="572">
        <v>91960.799999999988</v>
      </c>
      <c r="N1336" s="577"/>
      <c r="O1336" s="574"/>
      <c r="P1336" s="576"/>
    </row>
    <row r="1337" spans="1:16" ht="24" x14ac:dyDescent="0.2">
      <c r="A1337" s="524" t="s">
        <v>4666</v>
      </c>
      <c r="B1337" s="522" t="s">
        <v>817</v>
      </c>
      <c r="C1337" s="554" t="s">
        <v>86</v>
      </c>
      <c r="D1337" s="555" t="s">
        <v>818</v>
      </c>
      <c r="E1337" s="553">
        <v>8500</v>
      </c>
      <c r="F1337" s="556" t="s">
        <v>1919</v>
      </c>
      <c r="G1337" s="566" t="s">
        <v>1920</v>
      </c>
      <c r="H1337" s="569" t="s">
        <v>853</v>
      </c>
      <c r="I1337" s="562" t="s">
        <v>485</v>
      </c>
      <c r="J1337" s="558" t="s">
        <v>822</v>
      </c>
      <c r="K1337" s="571">
        <v>4</v>
      </c>
      <c r="L1337" s="574">
        <v>12</v>
      </c>
      <c r="M1337" s="572">
        <v>104727.46999999999</v>
      </c>
      <c r="N1337" s="577"/>
      <c r="O1337" s="574"/>
      <c r="P1337" s="576"/>
    </row>
    <row r="1338" spans="1:16" ht="24" x14ac:dyDescent="0.2">
      <c r="A1338" s="524" t="s">
        <v>4666</v>
      </c>
      <c r="B1338" s="522" t="s">
        <v>817</v>
      </c>
      <c r="C1338" s="554" t="s">
        <v>86</v>
      </c>
      <c r="D1338" s="555" t="s">
        <v>818</v>
      </c>
      <c r="E1338" s="553">
        <v>8500</v>
      </c>
      <c r="F1338" s="556" t="s">
        <v>1921</v>
      </c>
      <c r="G1338" s="566" t="s">
        <v>1922</v>
      </c>
      <c r="H1338" s="569" t="s">
        <v>853</v>
      </c>
      <c r="I1338" s="562" t="s">
        <v>485</v>
      </c>
      <c r="J1338" s="558" t="s">
        <v>822</v>
      </c>
      <c r="K1338" s="571">
        <v>4</v>
      </c>
      <c r="L1338" s="574">
        <v>12</v>
      </c>
      <c r="M1338" s="572">
        <v>103960.79999999997</v>
      </c>
      <c r="N1338" s="577"/>
      <c r="O1338" s="574"/>
      <c r="P1338" s="576"/>
    </row>
    <row r="1339" spans="1:16" ht="24" x14ac:dyDescent="0.2">
      <c r="A1339" s="524" t="s">
        <v>4666</v>
      </c>
      <c r="B1339" s="522" t="s">
        <v>817</v>
      </c>
      <c r="C1339" s="554" t="s">
        <v>86</v>
      </c>
      <c r="D1339" s="555" t="s">
        <v>841</v>
      </c>
      <c r="E1339" s="553">
        <v>4800</v>
      </c>
      <c r="F1339" s="556" t="s">
        <v>1923</v>
      </c>
      <c r="G1339" s="566" t="s">
        <v>1924</v>
      </c>
      <c r="H1339" s="569" t="s">
        <v>836</v>
      </c>
      <c r="I1339" s="562" t="s">
        <v>845</v>
      </c>
      <c r="J1339" s="558" t="s">
        <v>480</v>
      </c>
      <c r="K1339" s="571">
        <v>4</v>
      </c>
      <c r="L1339" s="574">
        <v>12</v>
      </c>
      <c r="M1339" s="572">
        <v>59560.80000000001</v>
      </c>
      <c r="N1339" s="577"/>
      <c r="O1339" s="574"/>
      <c r="P1339" s="576"/>
    </row>
    <row r="1340" spans="1:16" ht="24" x14ac:dyDescent="0.2">
      <c r="A1340" s="524" t="s">
        <v>4666</v>
      </c>
      <c r="B1340" s="522" t="s">
        <v>817</v>
      </c>
      <c r="C1340" s="554" t="s">
        <v>86</v>
      </c>
      <c r="D1340" s="555" t="s">
        <v>818</v>
      </c>
      <c r="E1340" s="553">
        <v>7500</v>
      </c>
      <c r="F1340" s="556" t="s">
        <v>1925</v>
      </c>
      <c r="G1340" s="566" t="s">
        <v>1926</v>
      </c>
      <c r="H1340" s="569" t="s">
        <v>829</v>
      </c>
      <c r="I1340" s="562" t="s">
        <v>485</v>
      </c>
      <c r="J1340" s="558" t="s">
        <v>822</v>
      </c>
      <c r="K1340" s="571">
        <v>2</v>
      </c>
      <c r="L1340" s="574">
        <v>5</v>
      </c>
      <c r="M1340" s="572">
        <v>43617</v>
      </c>
      <c r="N1340" s="577"/>
      <c r="O1340" s="574"/>
      <c r="P1340" s="576"/>
    </row>
    <row r="1341" spans="1:16" ht="24" x14ac:dyDescent="0.2">
      <c r="A1341" s="524" t="s">
        <v>4666</v>
      </c>
      <c r="B1341" s="522" t="s">
        <v>817</v>
      </c>
      <c r="C1341" s="554" t="s">
        <v>86</v>
      </c>
      <c r="D1341" s="555" t="s">
        <v>818</v>
      </c>
      <c r="E1341" s="553">
        <v>9000</v>
      </c>
      <c r="F1341" s="556" t="s">
        <v>1927</v>
      </c>
      <c r="G1341" s="566" t="s">
        <v>1928</v>
      </c>
      <c r="H1341" s="569" t="s">
        <v>829</v>
      </c>
      <c r="I1341" s="562" t="s">
        <v>485</v>
      </c>
      <c r="J1341" s="558" t="s">
        <v>822</v>
      </c>
      <c r="K1341" s="571">
        <v>2</v>
      </c>
      <c r="L1341" s="574">
        <v>5</v>
      </c>
      <c r="M1341" s="572">
        <v>59992</v>
      </c>
      <c r="N1341" s="577"/>
      <c r="O1341" s="574"/>
      <c r="P1341" s="576"/>
    </row>
    <row r="1342" spans="1:16" ht="24" x14ac:dyDescent="0.2">
      <c r="A1342" s="524" t="s">
        <v>4666</v>
      </c>
      <c r="B1342" s="522" t="s">
        <v>817</v>
      </c>
      <c r="C1342" s="554" t="s">
        <v>86</v>
      </c>
      <c r="D1342" s="555" t="s">
        <v>818</v>
      </c>
      <c r="E1342" s="553" t="s">
        <v>1929</v>
      </c>
      <c r="F1342" s="556" t="s">
        <v>1930</v>
      </c>
      <c r="G1342" s="566" t="s">
        <v>1931</v>
      </c>
      <c r="H1342" s="569" t="s">
        <v>821</v>
      </c>
      <c r="I1342" s="562" t="s">
        <v>485</v>
      </c>
      <c r="J1342" s="558" t="s">
        <v>822</v>
      </c>
      <c r="K1342" s="571">
        <v>4</v>
      </c>
      <c r="L1342" s="574">
        <v>12</v>
      </c>
      <c r="M1342" s="572">
        <v>147085.86999999997</v>
      </c>
      <c r="N1342" s="577"/>
      <c r="O1342" s="574"/>
      <c r="P1342" s="576"/>
    </row>
    <row r="1343" spans="1:16" ht="24" x14ac:dyDescent="0.2">
      <c r="A1343" s="524" t="s">
        <v>4666</v>
      </c>
      <c r="B1343" s="522" t="s">
        <v>817</v>
      </c>
      <c r="C1343" s="554" t="s">
        <v>86</v>
      </c>
      <c r="D1343" s="555" t="s">
        <v>818</v>
      </c>
      <c r="E1343" s="553">
        <v>6000</v>
      </c>
      <c r="F1343" s="556" t="s">
        <v>1932</v>
      </c>
      <c r="G1343" s="566" t="s">
        <v>1933</v>
      </c>
      <c r="H1343" s="569" t="s">
        <v>821</v>
      </c>
      <c r="I1343" s="562" t="s">
        <v>485</v>
      </c>
      <c r="J1343" s="558" t="s">
        <v>822</v>
      </c>
      <c r="K1343" s="571">
        <v>4</v>
      </c>
      <c r="L1343" s="574">
        <v>12</v>
      </c>
      <c r="M1343" s="572">
        <v>74070.8</v>
      </c>
      <c r="N1343" s="577"/>
      <c r="O1343" s="574"/>
      <c r="P1343" s="576"/>
    </row>
    <row r="1344" spans="1:16" ht="24" x14ac:dyDescent="0.2">
      <c r="A1344" s="524" t="s">
        <v>4666</v>
      </c>
      <c r="B1344" s="522" t="s">
        <v>817</v>
      </c>
      <c r="C1344" s="554" t="s">
        <v>86</v>
      </c>
      <c r="D1344" s="555" t="s">
        <v>818</v>
      </c>
      <c r="E1344" s="553">
        <v>8500</v>
      </c>
      <c r="F1344" s="556" t="s">
        <v>1934</v>
      </c>
      <c r="G1344" s="566" t="s">
        <v>1935</v>
      </c>
      <c r="H1344" s="569" t="s">
        <v>890</v>
      </c>
      <c r="I1344" s="562" t="s">
        <v>485</v>
      </c>
      <c r="J1344" s="558" t="s">
        <v>822</v>
      </c>
      <c r="K1344" s="571">
        <v>1</v>
      </c>
      <c r="L1344" s="574">
        <v>2</v>
      </c>
      <c r="M1344" s="572">
        <v>10710.13</v>
      </c>
      <c r="N1344" s="577"/>
      <c r="O1344" s="574"/>
      <c r="P1344" s="576"/>
    </row>
    <row r="1345" spans="1:16" ht="24" x14ac:dyDescent="0.2">
      <c r="A1345" s="524" t="s">
        <v>4666</v>
      </c>
      <c r="B1345" s="522" t="s">
        <v>817</v>
      </c>
      <c r="C1345" s="554" t="s">
        <v>86</v>
      </c>
      <c r="D1345" s="555" t="s">
        <v>818</v>
      </c>
      <c r="E1345" s="553" t="s">
        <v>1936</v>
      </c>
      <c r="F1345" s="556" t="s">
        <v>1937</v>
      </c>
      <c r="G1345" s="566" t="s">
        <v>1938</v>
      </c>
      <c r="H1345" s="569" t="s">
        <v>821</v>
      </c>
      <c r="I1345" s="562" t="s">
        <v>485</v>
      </c>
      <c r="J1345" s="558" t="s">
        <v>822</v>
      </c>
      <c r="K1345" s="571">
        <v>5</v>
      </c>
      <c r="L1345" s="574">
        <v>12</v>
      </c>
      <c r="M1345" s="572">
        <v>74896.91</v>
      </c>
      <c r="N1345" s="577"/>
      <c r="O1345" s="574"/>
      <c r="P1345" s="576"/>
    </row>
    <row r="1346" spans="1:16" ht="24" x14ac:dyDescent="0.2">
      <c r="A1346" s="524" t="s">
        <v>4666</v>
      </c>
      <c r="B1346" s="522" t="s">
        <v>817</v>
      </c>
      <c r="C1346" s="554" t="s">
        <v>86</v>
      </c>
      <c r="D1346" s="555" t="s">
        <v>818</v>
      </c>
      <c r="E1346" s="553">
        <v>8500</v>
      </c>
      <c r="F1346" s="556" t="s">
        <v>1939</v>
      </c>
      <c r="G1346" s="566" t="s">
        <v>1940</v>
      </c>
      <c r="H1346" s="569" t="s">
        <v>909</v>
      </c>
      <c r="I1346" s="562" t="s">
        <v>485</v>
      </c>
      <c r="J1346" s="558" t="s">
        <v>822</v>
      </c>
      <c r="K1346" s="571">
        <v>4</v>
      </c>
      <c r="L1346" s="574">
        <v>12</v>
      </c>
      <c r="M1346" s="572">
        <v>103960.79999999997</v>
      </c>
      <c r="N1346" s="577"/>
      <c r="O1346" s="574"/>
      <c r="P1346" s="576"/>
    </row>
    <row r="1347" spans="1:16" ht="24" x14ac:dyDescent="0.2">
      <c r="A1347" s="524" t="s">
        <v>4666</v>
      </c>
      <c r="B1347" s="522" t="s">
        <v>817</v>
      </c>
      <c r="C1347" s="554" t="s">
        <v>86</v>
      </c>
      <c r="D1347" s="555" t="s">
        <v>818</v>
      </c>
      <c r="E1347" s="553">
        <v>5500</v>
      </c>
      <c r="F1347" s="556" t="s">
        <v>1941</v>
      </c>
      <c r="G1347" s="566" t="s">
        <v>1942</v>
      </c>
      <c r="H1347" s="569" t="s">
        <v>866</v>
      </c>
      <c r="I1347" s="562" t="s">
        <v>485</v>
      </c>
      <c r="J1347" s="558" t="s">
        <v>822</v>
      </c>
      <c r="K1347" s="571">
        <v>3</v>
      </c>
      <c r="L1347" s="574">
        <v>8</v>
      </c>
      <c r="M1347" s="572">
        <v>43923.87</v>
      </c>
      <c r="N1347" s="577"/>
      <c r="O1347" s="574"/>
      <c r="P1347" s="576"/>
    </row>
    <row r="1348" spans="1:16" ht="24" x14ac:dyDescent="0.2">
      <c r="A1348" s="524" t="s">
        <v>4666</v>
      </c>
      <c r="B1348" s="522" t="s">
        <v>817</v>
      </c>
      <c r="C1348" s="554" t="s">
        <v>86</v>
      </c>
      <c r="D1348" s="555" t="s">
        <v>818</v>
      </c>
      <c r="E1348" s="553">
        <v>6500</v>
      </c>
      <c r="F1348" s="556" t="s">
        <v>1943</v>
      </c>
      <c r="G1348" s="566" t="s">
        <v>1944</v>
      </c>
      <c r="H1348" s="569" t="s">
        <v>821</v>
      </c>
      <c r="I1348" s="562" t="s">
        <v>485</v>
      </c>
      <c r="J1348" s="558" t="s">
        <v>822</v>
      </c>
      <c r="K1348" s="571">
        <v>3</v>
      </c>
      <c r="L1348" s="574">
        <v>8</v>
      </c>
      <c r="M1348" s="572">
        <v>50057.200000000004</v>
      </c>
      <c r="N1348" s="577"/>
      <c r="O1348" s="574"/>
      <c r="P1348" s="576"/>
    </row>
    <row r="1349" spans="1:16" ht="24" x14ac:dyDescent="0.2">
      <c r="A1349" s="524" t="s">
        <v>4666</v>
      </c>
      <c r="B1349" s="522" t="s">
        <v>817</v>
      </c>
      <c r="C1349" s="554" t="s">
        <v>86</v>
      </c>
      <c r="D1349" s="555" t="s">
        <v>818</v>
      </c>
      <c r="E1349" s="553">
        <v>6500</v>
      </c>
      <c r="F1349" s="556" t="s">
        <v>1945</v>
      </c>
      <c r="G1349" s="566" t="s">
        <v>1946</v>
      </c>
      <c r="H1349" s="569" t="s">
        <v>853</v>
      </c>
      <c r="I1349" s="562" t="s">
        <v>485</v>
      </c>
      <c r="J1349" s="558" t="s">
        <v>822</v>
      </c>
      <c r="K1349" s="571">
        <v>2</v>
      </c>
      <c r="L1349" s="574">
        <v>5</v>
      </c>
      <c r="M1349" s="572">
        <v>37917</v>
      </c>
      <c r="N1349" s="577"/>
      <c r="O1349" s="574"/>
      <c r="P1349" s="576"/>
    </row>
    <row r="1350" spans="1:16" ht="24" x14ac:dyDescent="0.2">
      <c r="A1350" s="524" t="s">
        <v>4666</v>
      </c>
      <c r="B1350" s="522" t="s">
        <v>817</v>
      </c>
      <c r="C1350" s="554" t="s">
        <v>86</v>
      </c>
      <c r="D1350" s="555" t="s">
        <v>818</v>
      </c>
      <c r="E1350" s="553">
        <v>8500</v>
      </c>
      <c r="F1350" s="556" t="s">
        <v>1947</v>
      </c>
      <c r="G1350" s="566" t="s">
        <v>1948</v>
      </c>
      <c r="H1350" s="569" t="s">
        <v>853</v>
      </c>
      <c r="I1350" s="562" t="s">
        <v>485</v>
      </c>
      <c r="J1350" s="558" t="s">
        <v>822</v>
      </c>
      <c r="K1350" s="571">
        <v>4</v>
      </c>
      <c r="L1350" s="574">
        <v>12</v>
      </c>
      <c r="M1350" s="572">
        <v>105377.46999999999</v>
      </c>
      <c r="N1350" s="577"/>
      <c r="O1350" s="574"/>
      <c r="P1350" s="576"/>
    </row>
    <row r="1351" spans="1:16" ht="24" x14ac:dyDescent="0.2">
      <c r="A1351" s="524" t="s">
        <v>4666</v>
      </c>
      <c r="B1351" s="522" t="s">
        <v>817</v>
      </c>
      <c r="C1351" s="554" t="s">
        <v>86</v>
      </c>
      <c r="D1351" s="555" t="s">
        <v>818</v>
      </c>
      <c r="E1351" s="553">
        <v>6500</v>
      </c>
      <c r="F1351" s="556" t="s">
        <v>1949</v>
      </c>
      <c r="G1351" s="566" t="s">
        <v>1950</v>
      </c>
      <c r="H1351" s="569" t="s">
        <v>829</v>
      </c>
      <c r="I1351" s="562" t="s">
        <v>485</v>
      </c>
      <c r="J1351" s="558" t="s">
        <v>822</v>
      </c>
      <c r="K1351" s="571">
        <v>3</v>
      </c>
      <c r="L1351" s="574">
        <v>8</v>
      </c>
      <c r="M1351" s="572">
        <v>50057.200000000004</v>
      </c>
      <c r="N1351" s="577"/>
      <c r="O1351" s="574"/>
      <c r="P1351" s="576"/>
    </row>
    <row r="1352" spans="1:16" ht="24" x14ac:dyDescent="0.2">
      <c r="A1352" s="524" t="s">
        <v>4666</v>
      </c>
      <c r="B1352" s="522" t="s">
        <v>817</v>
      </c>
      <c r="C1352" s="554" t="s">
        <v>86</v>
      </c>
      <c r="D1352" s="555" t="s">
        <v>818</v>
      </c>
      <c r="E1352" s="553">
        <v>6500</v>
      </c>
      <c r="F1352" s="556" t="s">
        <v>1951</v>
      </c>
      <c r="G1352" s="566" t="s">
        <v>1952</v>
      </c>
      <c r="H1352" s="569" t="s">
        <v>821</v>
      </c>
      <c r="I1352" s="562" t="s">
        <v>485</v>
      </c>
      <c r="J1352" s="558" t="s">
        <v>822</v>
      </c>
      <c r="K1352" s="571">
        <v>4</v>
      </c>
      <c r="L1352" s="574">
        <v>12</v>
      </c>
      <c r="M1352" s="572">
        <v>79960.799999999988</v>
      </c>
      <c r="N1352" s="577"/>
      <c r="O1352" s="574"/>
      <c r="P1352" s="576"/>
    </row>
    <row r="1353" spans="1:16" ht="24" x14ac:dyDescent="0.2">
      <c r="A1353" s="524" t="s">
        <v>4666</v>
      </c>
      <c r="B1353" s="522" t="s">
        <v>817</v>
      </c>
      <c r="C1353" s="554" t="s">
        <v>86</v>
      </c>
      <c r="D1353" s="555" t="s">
        <v>841</v>
      </c>
      <c r="E1353" s="553">
        <v>3800</v>
      </c>
      <c r="F1353" s="556" t="s">
        <v>1953</v>
      </c>
      <c r="G1353" s="566" t="s">
        <v>1954</v>
      </c>
      <c r="H1353" s="569" t="s">
        <v>1955</v>
      </c>
      <c r="I1353" s="562" t="s">
        <v>485</v>
      </c>
      <c r="J1353" s="558" t="s">
        <v>480</v>
      </c>
      <c r="K1353" s="571">
        <v>4</v>
      </c>
      <c r="L1353" s="574">
        <v>12</v>
      </c>
      <c r="M1353" s="572">
        <v>47560.80000000001</v>
      </c>
      <c r="N1353" s="577"/>
      <c r="O1353" s="574"/>
      <c r="P1353" s="576"/>
    </row>
    <row r="1354" spans="1:16" ht="24" x14ac:dyDescent="0.2">
      <c r="A1354" s="524" t="s">
        <v>4666</v>
      </c>
      <c r="B1354" s="522" t="s">
        <v>817</v>
      </c>
      <c r="C1354" s="554" t="s">
        <v>86</v>
      </c>
      <c r="D1354" s="555" t="s">
        <v>818</v>
      </c>
      <c r="E1354" s="553">
        <v>6500</v>
      </c>
      <c r="F1354" s="556" t="s">
        <v>1956</v>
      </c>
      <c r="G1354" s="566" t="s">
        <v>1957</v>
      </c>
      <c r="H1354" s="569" t="s">
        <v>821</v>
      </c>
      <c r="I1354" s="562" t="s">
        <v>485</v>
      </c>
      <c r="J1354" s="558" t="s">
        <v>822</v>
      </c>
      <c r="K1354" s="571">
        <v>3</v>
      </c>
      <c r="L1354" s="574">
        <v>9</v>
      </c>
      <c r="M1354" s="572">
        <v>64695.600000000006</v>
      </c>
      <c r="N1354" s="577"/>
      <c r="O1354" s="574"/>
      <c r="P1354" s="576"/>
    </row>
    <row r="1355" spans="1:16" ht="24" x14ac:dyDescent="0.2">
      <c r="A1355" s="524" t="s">
        <v>4666</v>
      </c>
      <c r="B1355" s="522" t="s">
        <v>817</v>
      </c>
      <c r="C1355" s="554" t="s">
        <v>86</v>
      </c>
      <c r="D1355" s="555" t="s">
        <v>818</v>
      </c>
      <c r="E1355" s="553">
        <v>7500</v>
      </c>
      <c r="F1355" s="556" t="s">
        <v>1958</v>
      </c>
      <c r="G1355" s="566" t="s">
        <v>1959</v>
      </c>
      <c r="H1355" s="569" t="s">
        <v>829</v>
      </c>
      <c r="I1355" s="562" t="s">
        <v>485</v>
      </c>
      <c r="J1355" s="558" t="s">
        <v>822</v>
      </c>
      <c r="K1355" s="571">
        <v>3</v>
      </c>
      <c r="L1355" s="574">
        <v>8</v>
      </c>
      <c r="M1355" s="572">
        <v>57557.200000000004</v>
      </c>
      <c r="N1355" s="577"/>
      <c r="O1355" s="574"/>
      <c r="P1355" s="576"/>
    </row>
    <row r="1356" spans="1:16" ht="24" x14ac:dyDescent="0.2">
      <c r="A1356" s="524" t="s">
        <v>4666</v>
      </c>
      <c r="B1356" s="522" t="s">
        <v>817</v>
      </c>
      <c r="C1356" s="554" t="s">
        <v>86</v>
      </c>
      <c r="D1356" s="555" t="s">
        <v>818</v>
      </c>
      <c r="E1356" s="553">
        <v>5500</v>
      </c>
      <c r="F1356" s="556" t="s">
        <v>1960</v>
      </c>
      <c r="G1356" s="566" t="s">
        <v>1961</v>
      </c>
      <c r="H1356" s="569" t="s">
        <v>1573</v>
      </c>
      <c r="I1356" s="562" t="s">
        <v>485</v>
      </c>
      <c r="J1356" s="558" t="s">
        <v>822</v>
      </c>
      <c r="K1356" s="571">
        <v>4</v>
      </c>
      <c r="L1356" s="574">
        <v>12</v>
      </c>
      <c r="M1356" s="572">
        <v>70016.010000000009</v>
      </c>
      <c r="N1356" s="577"/>
      <c r="O1356" s="574"/>
      <c r="P1356" s="576"/>
    </row>
    <row r="1357" spans="1:16" ht="24" x14ac:dyDescent="0.2">
      <c r="A1357" s="524" t="s">
        <v>4666</v>
      </c>
      <c r="B1357" s="522" t="s">
        <v>817</v>
      </c>
      <c r="C1357" s="554" t="s">
        <v>86</v>
      </c>
      <c r="D1357" s="555" t="s">
        <v>818</v>
      </c>
      <c r="E1357" s="553">
        <v>8500</v>
      </c>
      <c r="F1357" s="556" t="s">
        <v>1962</v>
      </c>
      <c r="G1357" s="566" t="s">
        <v>1963</v>
      </c>
      <c r="H1357" s="569" t="s">
        <v>821</v>
      </c>
      <c r="I1357" s="562" t="s">
        <v>485</v>
      </c>
      <c r="J1357" s="558" t="s">
        <v>822</v>
      </c>
      <c r="K1357" s="571">
        <v>4</v>
      </c>
      <c r="L1357" s="574">
        <v>12</v>
      </c>
      <c r="M1357" s="572">
        <v>93560.799999999988</v>
      </c>
      <c r="N1357" s="577"/>
      <c r="O1357" s="574"/>
      <c r="P1357" s="576"/>
    </row>
    <row r="1358" spans="1:16" ht="24" x14ac:dyDescent="0.2">
      <c r="A1358" s="524" t="s">
        <v>4666</v>
      </c>
      <c r="B1358" s="522" t="s">
        <v>817</v>
      </c>
      <c r="C1358" s="554" t="s">
        <v>86</v>
      </c>
      <c r="D1358" s="555" t="s">
        <v>841</v>
      </c>
      <c r="E1358" s="553">
        <v>2500</v>
      </c>
      <c r="F1358" s="556" t="s">
        <v>1964</v>
      </c>
      <c r="G1358" s="566" t="s">
        <v>1965</v>
      </c>
      <c r="H1358" s="569" t="s">
        <v>836</v>
      </c>
      <c r="I1358" s="562" t="s">
        <v>845</v>
      </c>
      <c r="J1358" s="558" t="s">
        <v>822</v>
      </c>
      <c r="K1358" s="571">
        <v>4</v>
      </c>
      <c r="L1358" s="574">
        <v>12</v>
      </c>
      <c r="M1358" s="572">
        <v>31960.800000000007</v>
      </c>
      <c r="N1358" s="577"/>
      <c r="O1358" s="574"/>
      <c r="P1358" s="576"/>
    </row>
    <row r="1359" spans="1:16" ht="24" x14ac:dyDescent="0.2">
      <c r="A1359" s="524" t="s">
        <v>4666</v>
      </c>
      <c r="B1359" s="522" t="s">
        <v>817</v>
      </c>
      <c r="C1359" s="554" t="s">
        <v>86</v>
      </c>
      <c r="D1359" s="555" t="s">
        <v>818</v>
      </c>
      <c r="E1359" s="553">
        <v>7500</v>
      </c>
      <c r="F1359" s="556" t="s">
        <v>1966</v>
      </c>
      <c r="G1359" s="566" t="s">
        <v>1967</v>
      </c>
      <c r="H1359" s="569" t="s">
        <v>829</v>
      </c>
      <c r="I1359" s="562" t="s">
        <v>485</v>
      </c>
      <c r="J1359" s="558" t="s">
        <v>822</v>
      </c>
      <c r="K1359" s="571">
        <v>2</v>
      </c>
      <c r="L1359" s="574">
        <v>6</v>
      </c>
      <c r="M1359" s="572">
        <v>43730.400000000001</v>
      </c>
      <c r="N1359" s="577"/>
      <c r="O1359" s="574"/>
      <c r="P1359" s="576"/>
    </row>
    <row r="1360" spans="1:16" ht="24" x14ac:dyDescent="0.2">
      <c r="A1360" s="524" t="s">
        <v>4666</v>
      </c>
      <c r="B1360" s="522" t="s">
        <v>817</v>
      </c>
      <c r="C1360" s="554" t="s">
        <v>86</v>
      </c>
      <c r="D1360" s="555" t="s">
        <v>818</v>
      </c>
      <c r="E1360" s="553">
        <v>6500</v>
      </c>
      <c r="F1360" s="556" t="s">
        <v>1968</v>
      </c>
      <c r="G1360" s="566" t="s">
        <v>1969</v>
      </c>
      <c r="H1360" s="569" t="s">
        <v>821</v>
      </c>
      <c r="I1360" s="562" t="s">
        <v>485</v>
      </c>
      <c r="J1360" s="558" t="s">
        <v>822</v>
      </c>
      <c r="K1360" s="571">
        <v>4</v>
      </c>
      <c r="L1360" s="574">
        <v>12</v>
      </c>
      <c r="M1360" s="572">
        <v>79960.799999999988</v>
      </c>
      <c r="N1360" s="577"/>
      <c r="O1360" s="574"/>
      <c r="P1360" s="576"/>
    </row>
    <row r="1361" spans="1:16" ht="24" x14ac:dyDescent="0.2">
      <c r="A1361" s="524" t="s">
        <v>4666</v>
      </c>
      <c r="B1361" s="522" t="s">
        <v>817</v>
      </c>
      <c r="C1361" s="554" t="s">
        <v>86</v>
      </c>
      <c r="D1361" s="555" t="s">
        <v>818</v>
      </c>
      <c r="E1361" s="553">
        <v>6500</v>
      </c>
      <c r="F1361" s="556" t="s">
        <v>1970</v>
      </c>
      <c r="G1361" s="566" t="s">
        <v>1971</v>
      </c>
      <c r="H1361" s="569" t="s">
        <v>821</v>
      </c>
      <c r="I1361" s="562" t="s">
        <v>485</v>
      </c>
      <c r="J1361" s="558" t="s">
        <v>822</v>
      </c>
      <c r="K1361" s="571">
        <v>3</v>
      </c>
      <c r="L1361" s="574">
        <v>10</v>
      </c>
      <c r="M1361" s="572">
        <v>64074.240000000005</v>
      </c>
      <c r="N1361" s="577"/>
      <c r="O1361" s="574"/>
      <c r="P1361" s="576"/>
    </row>
    <row r="1362" spans="1:16" ht="24" x14ac:dyDescent="0.2">
      <c r="A1362" s="524" t="s">
        <v>4666</v>
      </c>
      <c r="B1362" s="522" t="s">
        <v>817</v>
      </c>
      <c r="C1362" s="554" t="s">
        <v>86</v>
      </c>
      <c r="D1362" s="555" t="s">
        <v>818</v>
      </c>
      <c r="E1362" s="553">
        <v>5500</v>
      </c>
      <c r="F1362" s="556" t="s">
        <v>1972</v>
      </c>
      <c r="G1362" s="566" t="s">
        <v>1973</v>
      </c>
      <c r="H1362" s="569" t="s">
        <v>829</v>
      </c>
      <c r="I1362" s="562" t="s">
        <v>485</v>
      </c>
      <c r="J1362" s="558" t="s">
        <v>822</v>
      </c>
      <c r="K1362" s="571">
        <v>3</v>
      </c>
      <c r="L1362" s="574">
        <v>8</v>
      </c>
      <c r="M1362" s="572">
        <v>42557.200000000004</v>
      </c>
      <c r="N1362" s="577"/>
      <c r="O1362" s="574"/>
      <c r="P1362" s="576"/>
    </row>
    <row r="1363" spans="1:16" ht="24" x14ac:dyDescent="0.2">
      <c r="A1363" s="524" t="s">
        <v>4666</v>
      </c>
      <c r="B1363" s="522" t="s">
        <v>817</v>
      </c>
      <c r="C1363" s="554" t="s">
        <v>86</v>
      </c>
      <c r="D1363" s="555" t="s">
        <v>818</v>
      </c>
      <c r="E1363" s="553">
        <v>6500</v>
      </c>
      <c r="F1363" s="556" t="s">
        <v>1974</v>
      </c>
      <c r="G1363" s="566" t="s">
        <v>1975</v>
      </c>
      <c r="H1363" s="569" t="s">
        <v>853</v>
      </c>
      <c r="I1363" s="562" t="s">
        <v>485</v>
      </c>
      <c r="J1363" s="558" t="s">
        <v>822</v>
      </c>
      <c r="K1363" s="571">
        <v>3</v>
      </c>
      <c r="L1363" s="574">
        <v>8</v>
      </c>
      <c r="M1363" s="572">
        <v>50057.200000000004</v>
      </c>
      <c r="N1363" s="577"/>
      <c r="O1363" s="574"/>
      <c r="P1363" s="576"/>
    </row>
    <row r="1364" spans="1:16" ht="24" x14ac:dyDescent="0.2">
      <c r="A1364" s="524" t="s">
        <v>4666</v>
      </c>
      <c r="B1364" s="522" t="s">
        <v>817</v>
      </c>
      <c r="C1364" s="554" t="s">
        <v>86</v>
      </c>
      <c r="D1364" s="555" t="s">
        <v>818</v>
      </c>
      <c r="E1364" s="553">
        <v>8500</v>
      </c>
      <c r="F1364" s="556" t="s">
        <v>1976</v>
      </c>
      <c r="G1364" s="566" t="s">
        <v>1977</v>
      </c>
      <c r="H1364" s="569" t="s">
        <v>853</v>
      </c>
      <c r="I1364" s="562" t="s">
        <v>485</v>
      </c>
      <c r="J1364" s="558" t="s">
        <v>822</v>
      </c>
      <c r="K1364" s="571">
        <v>4</v>
      </c>
      <c r="L1364" s="574">
        <v>12</v>
      </c>
      <c r="M1364" s="572">
        <v>103960.79999999997</v>
      </c>
      <c r="N1364" s="577"/>
      <c r="O1364" s="574"/>
      <c r="P1364" s="576"/>
    </row>
    <row r="1365" spans="1:16" ht="24" x14ac:dyDescent="0.2">
      <c r="A1365" s="524" t="s">
        <v>4666</v>
      </c>
      <c r="B1365" s="522" t="s">
        <v>817</v>
      </c>
      <c r="C1365" s="554" t="s">
        <v>86</v>
      </c>
      <c r="D1365" s="555" t="s">
        <v>818</v>
      </c>
      <c r="E1365" s="553">
        <v>6500</v>
      </c>
      <c r="F1365" s="556" t="s">
        <v>1978</v>
      </c>
      <c r="G1365" s="566" t="s">
        <v>1979</v>
      </c>
      <c r="H1365" s="569" t="s">
        <v>853</v>
      </c>
      <c r="I1365" s="562" t="s">
        <v>485</v>
      </c>
      <c r="J1365" s="558" t="s">
        <v>822</v>
      </c>
      <c r="K1365" s="571">
        <v>3</v>
      </c>
      <c r="L1365" s="574">
        <v>8</v>
      </c>
      <c r="M1365" s="572">
        <v>50057.200000000004</v>
      </c>
      <c r="N1365" s="577"/>
      <c r="O1365" s="574"/>
      <c r="P1365" s="576"/>
    </row>
    <row r="1366" spans="1:16" ht="24" x14ac:dyDescent="0.2">
      <c r="A1366" s="524" t="s">
        <v>4666</v>
      </c>
      <c r="B1366" s="522" t="s">
        <v>817</v>
      </c>
      <c r="C1366" s="554" t="s">
        <v>86</v>
      </c>
      <c r="D1366" s="555" t="s">
        <v>818</v>
      </c>
      <c r="E1366" s="553">
        <v>6500</v>
      </c>
      <c r="F1366" s="556" t="s">
        <v>1980</v>
      </c>
      <c r="G1366" s="566" t="s">
        <v>1981</v>
      </c>
      <c r="H1366" s="569" t="s">
        <v>821</v>
      </c>
      <c r="I1366" s="562" t="s">
        <v>485</v>
      </c>
      <c r="J1366" s="558" t="s">
        <v>822</v>
      </c>
      <c r="K1366" s="571">
        <v>4</v>
      </c>
      <c r="L1366" s="574">
        <v>12</v>
      </c>
      <c r="M1366" s="572">
        <v>80827.469999999987</v>
      </c>
      <c r="N1366" s="577"/>
      <c r="O1366" s="574"/>
      <c r="P1366" s="576"/>
    </row>
    <row r="1367" spans="1:16" ht="24" x14ac:dyDescent="0.2">
      <c r="A1367" s="524" t="s">
        <v>4666</v>
      </c>
      <c r="B1367" s="522" t="s">
        <v>817</v>
      </c>
      <c r="C1367" s="554" t="s">
        <v>86</v>
      </c>
      <c r="D1367" s="555" t="s">
        <v>818</v>
      </c>
      <c r="E1367" s="553">
        <v>7500</v>
      </c>
      <c r="F1367" s="556" t="s">
        <v>1982</v>
      </c>
      <c r="G1367" s="566" t="s">
        <v>1983</v>
      </c>
      <c r="H1367" s="569" t="s">
        <v>829</v>
      </c>
      <c r="I1367" s="562" t="s">
        <v>485</v>
      </c>
      <c r="J1367" s="558" t="s">
        <v>822</v>
      </c>
      <c r="K1367" s="571">
        <v>3</v>
      </c>
      <c r="L1367" s="574">
        <v>8</v>
      </c>
      <c r="M1367" s="572">
        <v>57604.08</v>
      </c>
      <c r="N1367" s="577"/>
      <c r="O1367" s="574"/>
      <c r="P1367" s="576"/>
    </row>
    <row r="1368" spans="1:16" ht="24" x14ac:dyDescent="0.2">
      <c r="A1368" s="524" t="s">
        <v>4666</v>
      </c>
      <c r="B1368" s="522" t="s">
        <v>817</v>
      </c>
      <c r="C1368" s="554" t="s">
        <v>86</v>
      </c>
      <c r="D1368" s="555" t="s">
        <v>818</v>
      </c>
      <c r="E1368" s="553">
        <v>6500</v>
      </c>
      <c r="F1368" s="556" t="s">
        <v>1984</v>
      </c>
      <c r="G1368" s="566" t="s">
        <v>1985</v>
      </c>
      <c r="H1368" s="569" t="s">
        <v>821</v>
      </c>
      <c r="I1368" s="562" t="s">
        <v>485</v>
      </c>
      <c r="J1368" s="558" t="s">
        <v>822</v>
      </c>
      <c r="K1368" s="571">
        <v>3</v>
      </c>
      <c r="L1368" s="574">
        <v>8</v>
      </c>
      <c r="M1368" s="572">
        <v>50057.200000000004</v>
      </c>
      <c r="N1368" s="577"/>
      <c r="O1368" s="574"/>
      <c r="P1368" s="576"/>
    </row>
    <row r="1369" spans="1:16" ht="24" x14ac:dyDescent="0.2">
      <c r="A1369" s="524" t="s">
        <v>4666</v>
      </c>
      <c r="B1369" s="522" t="s">
        <v>817</v>
      </c>
      <c r="C1369" s="554" t="s">
        <v>86</v>
      </c>
      <c r="D1369" s="555" t="s">
        <v>818</v>
      </c>
      <c r="E1369" s="553">
        <v>6500</v>
      </c>
      <c r="F1369" s="556" t="s">
        <v>1986</v>
      </c>
      <c r="G1369" s="566" t="s">
        <v>1987</v>
      </c>
      <c r="H1369" s="569" t="s">
        <v>821</v>
      </c>
      <c r="I1369" s="562" t="s">
        <v>485</v>
      </c>
      <c r="J1369" s="558" t="s">
        <v>822</v>
      </c>
      <c r="K1369" s="571">
        <v>4</v>
      </c>
      <c r="L1369" s="574">
        <v>12</v>
      </c>
      <c r="M1369" s="572">
        <v>79960.799999999988</v>
      </c>
      <c r="N1369" s="577"/>
      <c r="O1369" s="574"/>
      <c r="P1369" s="576"/>
    </row>
    <row r="1370" spans="1:16" ht="24" x14ac:dyDescent="0.2">
      <c r="A1370" s="524" t="s">
        <v>4666</v>
      </c>
      <c r="B1370" s="522" t="s">
        <v>817</v>
      </c>
      <c r="C1370" s="554" t="s">
        <v>86</v>
      </c>
      <c r="D1370" s="555" t="s">
        <v>818</v>
      </c>
      <c r="E1370" s="553">
        <v>10000</v>
      </c>
      <c r="F1370" s="556" t="s">
        <v>1988</v>
      </c>
      <c r="G1370" s="566" t="s">
        <v>1989</v>
      </c>
      <c r="H1370" s="569" t="s">
        <v>853</v>
      </c>
      <c r="I1370" s="562" t="s">
        <v>485</v>
      </c>
      <c r="J1370" s="558" t="s">
        <v>822</v>
      </c>
      <c r="K1370" s="571">
        <v>4</v>
      </c>
      <c r="L1370" s="574">
        <v>12</v>
      </c>
      <c r="M1370" s="572">
        <v>123627.46999999997</v>
      </c>
      <c r="N1370" s="577"/>
      <c r="O1370" s="574"/>
      <c r="P1370" s="576"/>
    </row>
    <row r="1371" spans="1:16" ht="24" x14ac:dyDescent="0.2">
      <c r="A1371" s="524" t="s">
        <v>4666</v>
      </c>
      <c r="B1371" s="522" t="s">
        <v>817</v>
      </c>
      <c r="C1371" s="554" t="s">
        <v>86</v>
      </c>
      <c r="D1371" s="555" t="s">
        <v>818</v>
      </c>
      <c r="E1371" s="553">
        <v>12000</v>
      </c>
      <c r="F1371" s="556" t="s">
        <v>1990</v>
      </c>
      <c r="G1371" s="566" t="s">
        <v>1991</v>
      </c>
      <c r="H1371" s="569" t="s">
        <v>1992</v>
      </c>
      <c r="I1371" s="562" t="s">
        <v>485</v>
      </c>
      <c r="J1371" s="558" t="s">
        <v>822</v>
      </c>
      <c r="K1371" s="571">
        <v>4</v>
      </c>
      <c r="L1371" s="574">
        <v>12</v>
      </c>
      <c r="M1371" s="572">
        <v>145960.79999999996</v>
      </c>
      <c r="N1371" s="577"/>
      <c r="O1371" s="574"/>
      <c r="P1371" s="576"/>
    </row>
    <row r="1372" spans="1:16" ht="24" x14ac:dyDescent="0.2">
      <c r="A1372" s="524" t="s">
        <v>4666</v>
      </c>
      <c r="B1372" s="522" t="s">
        <v>817</v>
      </c>
      <c r="C1372" s="554" t="s">
        <v>86</v>
      </c>
      <c r="D1372" s="555" t="s">
        <v>818</v>
      </c>
      <c r="E1372" s="553">
        <v>6500</v>
      </c>
      <c r="F1372" s="556" t="s">
        <v>1993</v>
      </c>
      <c r="G1372" s="566" t="s">
        <v>1994</v>
      </c>
      <c r="H1372" s="569" t="s">
        <v>821</v>
      </c>
      <c r="I1372" s="562" t="s">
        <v>485</v>
      </c>
      <c r="J1372" s="558" t="s">
        <v>822</v>
      </c>
      <c r="K1372" s="571">
        <v>3</v>
      </c>
      <c r="L1372" s="574">
        <v>8</v>
      </c>
      <c r="M1372" s="572">
        <v>53417.090000000004</v>
      </c>
      <c r="N1372" s="577"/>
      <c r="O1372" s="574"/>
      <c r="P1372" s="576"/>
    </row>
    <row r="1373" spans="1:16" ht="24" x14ac:dyDescent="0.2">
      <c r="A1373" s="524" t="s">
        <v>4666</v>
      </c>
      <c r="B1373" s="522" t="s">
        <v>817</v>
      </c>
      <c r="C1373" s="554" t="s">
        <v>86</v>
      </c>
      <c r="D1373" s="555" t="s">
        <v>818</v>
      </c>
      <c r="E1373" s="553">
        <v>8500</v>
      </c>
      <c r="F1373" s="556" t="s">
        <v>1995</v>
      </c>
      <c r="G1373" s="566" t="s">
        <v>1996</v>
      </c>
      <c r="H1373" s="569" t="s">
        <v>853</v>
      </c>
      <c r="I1373" s="562" t="s">
        <v>485</v>
      </c>
      <c r="J1373" s="558" t="s">
        <v>822</v>
      </c>
      <c r="K1373" s="571">
        <v>4</v>
      </c>
      <c r="L1373" s="574">
        <v>12</v>
      </c>
      <c r="M1373" s="572">
        <v>104525.69999999998</v>
      </c>
      <c r="N1373" s="577"/>
      <c r="O1373" s="574"/>
      <c r="P1373" s="576"/>
    </row>
    <row r="1374" spans="1:16" ht="24" x14ac:dyDescent="0.2">
      <c r="A1374" s="524" t="s">
        <v>4666</v>
      </c>
      <c r="B1374" s="522" t="s">
        <v>817</v>
      </c>
      <c r="C1374" s="554" t="s">
        <v>86</v>
      </c>
      <c r="D1374" s="555" t="s">
        <v>818</v>
      </c>
      <c r="E1374" s="553">
        <v>6500</v>
      </c>
      <c r="F1374" s="556" t="s">
        <v>1997</v>
      </c>
      <c r="G1374" s="566" t="s">
        <v>1998</v>
      </c>
      <c r="H1374" s="569" t="s">
        <v>853</v>
      </c>
      <c r="I1374" s="562" t="s">
        <v>485</v>
      </c>
      <c r="J1374" s="558" t="s">
        <v>822</v>
      </c>
      <c r="K1374" s="571">
        <v>2</v>
      </c>
      <c r="L1374" s="574">
        <v>6</v>
      </c>
      <c r="M1374" s="572">
        <v>38030.400000000001</v>
      </c>
      <c r="N1374" s="577"/>
      <c r="O1374" s="574"/>
      <c r="P1374" s="576"/>
    </row>
    <row r="1375" spans="1:16" ht="24" x14ac:dyDescent="0.2">
      <c r="A1375" s="524" t="s">
        <v>4666</v>
      </c>
      <c r="B1375" s="522" t="s">
        <v>817</v>
      </c>
      <c r="C1375" s="554" t="s">
        <v>86</v>
      </c>
      <c r="D1375" s="555" t="s">
        <v>818</v>
      </c>
      <c r="E1375" s="553">
        <v>6500</v>
      </c>
      <c r="F1375" s="556" t="s">
        <v>1999</v>
      </c>
      <c r="G1375" s="566" t="s">
        <v>2000</v>
      </c>
      <c r="H1375" s="569" t="s">
        <v>821</v>
      </c>
      <c r="I1375" s="562" t="s">
        <v>485</v>
      </c>
      <c r="J1375" s="558" t="s">
        <v>822</v>
      </c>
      <c r="K1375" s="571">
        <v>3</v>
      </c>
      <c r="L1375" s="574">
        <v>8</v>
      </c>
      <c r="M1375" s="572">
        <v>50057.200000000004</v>
      </c>
      <c r="N1375" s="577"/>
      <c r="O1375" s="574"/>
      <c r="P1375" s="576"/>
    </row>
    <row r="1376" spans="1:16" ht="24" x14ac:dyDescent="0.2">
      <c r="A1376" s="524" t="s">
        <v>4666</v>
      </c>
      <c r="B1376" s="522" t="s">
        <v>817</v>
      </c>
      <c r="C1376" s="554" t="s">
        <v>86</v>
      </c>
      <c r="D1376" s="555" t="s">
        <v>818</v>
      </c>
      <c r="E1376" s="553">
        <v>6500</v>
      </c>
      <c r="F1376" s="556" t="s">
        <v>2001</v>
      </c>
      <c r="G1376" s="566" t="s">
        <v>2002</v>
      </c>
      <c r="H1376" s="569" t="s">
        <v>829</v>
      </c>
      <c r="I1376" s="562" t="s">
        <v>485</v>
      </c>
      <c r="J1376" s="558" t="s">
        <v>822</v>
      </c>
      <c r="K1376" s="571">
        <v>4</v>
      </c>
      <c r="L1376" s="574">
        <v>12</v>
      </c>
      <c r="M1376" s="572">
        <v>78111.83</v>
      </c>
      <c r="N1376" s="577"/>
      <c r="O1376" s="574"/>
      <c r="P1376" s="576"/>
    </row>
    <row r="1377" spans="1:16" ht="24" x14ac:dyDescent="0.2">
      <c r="A1377" s="524" t="s">
        <v>4666</v>
      </c>
      <c r="B1377" s="522" t="s">
        <v>817</v>
      </c>
      <c r="C1377" s="554" t="s">
        <v>86</v>
      </c>
      <c r="D1377" s="555" t="s">
        <v>818</v>
      </c>
      <c r="E1377" s="553">
        <v>6500</v>
      </c>
      <c r="F1377" s="556" t="s">
        <v>2003</v>
      </c>
      <c r="G1377" s="566" t="s">
        <v>2004</v>
      </c>
      <c r="H1377" s="569" t="s">
        <v>1487</v>
      </c>
      <c r="I1377" s="562" t="s">
        <v>485</v>
      </c>
      <c r="J1377" s="558" t="s">
        <v>822</v>
      </c>
      <c r="K1377" s="571">
        <v>1</v>
      </c>
      <c r="L1377" s="574">
        <v>2</v>
      </c>
      <c r="M1377" s="572">
        <v>11926.8</v>
      </c>
      <c r="N1377" s="577"/>
      <c r="O1377" s="574"/>
      <c r="P1377" s="576"/>
    </row>
    <row r="1378" spans="1:16" ht="24" x14ac:dyDescent="0.2">
      <c r="A1378" s="524" t="s">
        <v>4666</v>
      </c>
      <c r="B1378" s="522" t="s">
        <v>817</v>
      </c>
      <c r="C1378" s="554" t="s">
        <v>86</v>
      </c>
      <c r="D1378" s="555" t="s">
        <v>818</v>
      </c>
      <c r="E1378" s="553">
        <v>6500</v>
      </c>
      <c r="F1378" s="556" t="s">
        <v>2005</v>
      </c>
      <c r="G1378" s="566" t="s">
        <v>2006</v>
      </c>
      <c r="H1378" s="569" t="s">
        <v>1396</v>
      </c>
      <c r="I1378" s="562" t="s">
        <v>485</v>
      </c>
      <c r="J1378" s="558" t="s">
        <v>822</v>
      </c>
      <c r="K1378" s="571">
        <v>4</v>
      </c>
      <c r="L1378" s="574">
        <v>12</v>
      </c>
      <c r="M1378" s="572">
        <v>79987.87999999999</v>
      </c>
      <c r="N1378" s="577"/>
      <c r="O1378" s="574"/>
      <c r="P1378" s="576"/>
    </row>
    <row r="1379" spans="1:16" ht="24" x14ac:dyDescent="0.2">
      <c r="A1379" s="524" t="s">
        <v>4666</v>
      </c>
      <c r="B1379" s="522" t="s">
        <v>817</v>
      </c>
      <c r="C1379" s="554" t="s">
        <v>86</v>
      </c>
      <c r="D1379" s="555" t="s">
        <v>818</v>
      </c>
      <c r="E1379" s="553">
        <v>5500</v>
      </c>
      <c r="F1379" s="556" t="s">
        <v>2007</v>
      </c>
      <c r="G1379" s="566" t="s">
        <v>2008</v>
      </c>
      <c r="H1379" s="569" t="s">
        <v>829</v>
      </c>
      <c r="I1379" s="562" t="s">
        <v>485</v>
      </c>
      <c r="J1379" s="558" t="s">
        <v>822</v>
      </c>
      <c r="K1379" s="571">
        <v>3</v>
      </c>
      <c r="L1379" s="574">
        <v>8</v>
      </c>
      <c r="M1379" s="572">
        <v>42557.200000000004</v>
      </c>
      <c r="N1379" s="577"/>
      <c r="O1379" s="574"/>
      <c r="P1379" s="576"/>
    </row>
    <row r="1380" spans="1:16" ht="24" x14ac:dyDescent="0.2">
      <c r="A1380" s="524" t="s">
        <v>4666</v>
      </c>
      <c r="B1380" s="522" t="s">
        <v>817</v>
      </c>
      <c r="C1380" s="554" t="s">
        <v>86</v>
      </c>
      <c r="D1380" s="555" t="s">
        <v>818</v>
      </c>
      <c r="E1380" s="553">
        <v>6500</v>
      </c>
      <c r="F1380" s="556" t="s">
        <v>2009</v>
      </c>
      <c r="G1380" s="566" t="s">
        <v>2010</v>
      </c>
      <c r="H1380" s="569" t="s">
        <v>853</v>
      </c>
      <c r="I1380" s="562" t="s">
        <v>485</v>
      </c>
      <c r="J1380" s="558" t="s">
        <v>822</v>
      </c>
      <c r="K1380" s="571">
        <v>4</v>
      </c>
      <c r="L1380" s="574">
        <v>12</v>
      </c>
      <c r="M1380" s="572">
        <v>79960.799999999988</v>
      </c>
      <c r="N1380" s="577"/>
      <c r="O1380" s="574"/>
      <c r="P1380" s="576"/>
    </row>
    <row r="1381" spans="1:16" ht="24" x14ac:dyDescent="0.2">
      <c r="A1381" s="524" t="s">
        <v>4666</v>
      </c>
      <c r="B1381" s="522" t="s">
        <v>817</v>
      </c>
      <c r="C1381" s="554" t="s">
        <v>86</v>
      </c>
      <c r="D1381" s="555" t="s">
        <v>818</v>
      </c>
      <c r="E1381" s="553">
        <v>7500</v>
      </c>
      <c r="F1381" s="556" t="s">
        <v>2011</v>
      </c>
      <c r="G1381" s="566" t="s">
        <v>2012</v>
      </c>
      <c r="H1381" s="569" t="s">
        <v>829</v>
      </c>
      <c r="I1381" s="562" t="s">
        <v>485</v>
      </c>
      <c r="J1381" s="558" t="s">
        <v>822</v>
      </c>
      <c r="K1381" s="571">
        <v>3</v>
      </c>
      <c r="L1381" s="574">
        <v>8</v>
      </c>
      <c r="M1381" s="572">
        <v>57557.200000000004</v>
      </c>
      <c r="N1381" s="577"/>
      <c r="O1381" s="574"/>
      <c r="P1381" s="576"/>
    </row>
    <row r="1382" spans="1:16" ht="24" x14ac:dyDescent="0.2">
      <c r="A1382" s="524" t="s">
        <v>4666</v>
      </c>
      <c r="B1382" s="522" t="s">
        <v>817</v>
      </c>
      <c r="C1382" s="554" t="s">
        <v>86</v>
      </c>
      <c r="D1382" s="555" t="s">
        <v>818</v>
      </c>
      <c r="E1382" s="553">
        <v>8500</v>
      </c>
      <c r="F1382" s="556" t="s">
        <v>2013</v>
      </c>
      <c r="G1382" s="566" t="s">
        <v>2014</v>
      </c>
      <c r="H1382" s="569" t="s">
        <v>853</v>
      </c>
      <c r="I1382" s="562" t="s">
        <v>485</v>
      </c>
      <c r="J1382" s="558" t="s">
        <v>822</v>
      </c>
      <c r="K1382" s="571">
        <v>4</v>
      </c>
      <c r="L1382" s="574">
        <v>12</v>
      </c>
      <c r="M1382" s="572">
        <v>103960.79999999997</v>
      </c>
      <c r="N1382" s="577"/>
      <c r="O1382" s="574"/>
      <c r="P1382" s="576"/>
    </row>
    <row r="1383" spans="1:16" ht="24" x14ac:dyDescent="0.2">
      <c r="A1383" s="524" t="s">
        <v>4666</v>
      </c>
      <c r="B1383" s="522" t="s">
        <v>817</v>
      </c>
      <c r="C1383" s="554" t="s">
        <v>86</v>
      </c>
      <c r="D1383" s="555" t="s">
        <v>818</v>
      </c>
      <c r="E1383" s="553">
        <v>8500</v>
      </c>
      <c r="F1383" s="556" t="s">
        <v>2015</v>
      </c>
      <c r="G1383" s="566" t="s">
        <v>2016</v>
      </c>
      <c r="H1383" s="569" t="s">
        <v>1573</v>
      </c>
      <c r="I1383" s="562" t="s">
        <v>485</v>
      </c>
      <c r="J1383" s="558" t="s">
        <v>822</v>
      </c>
      <c r="K1383" s="571">
        <v>4</v>
      </c>
      <c r="L1383" s="574">
        <v>12</v>
      </c>
      <c r="M1383" s="572">
        <v>103960.79999999997</v>
      </c>
      <c r="N1383" s="577"/>
      <c r="O1383" s="574"/>
      <c r="P1383" s="576"/>
    </row>
    <row r="1384" spans="1:16" ht="24" x14ac:dyDescent="0.2">
      <c r="A1384" s="524" t="s">
        <v>4666</v>
      </c>
      <c r="B1384" s="522" t="s">
        <v>817</v>
      </c>
      <c r="C1384" s="554" t="s">
        <v>86</v>
      </c>
      <c r="D1384" s="555" t="s">
        <v>818</v>
      </c>
      <c r="E1384" s="553">
        <v>6500</v>
      </c>
      <c r="F1384" s="556" t="s">
        <v>2017</v>
      </c>
      <c r="G1384" s="566" t="s">
        <v>2018</v>
      </c>
      <c r="H1384" s="569" t="s">
        <v>2019</v>
      </c>
      <c r="I1384" s="562" t="s">
        <v>485</v>
      </c>
      <c r="J1384" s="558" t="s">
        <v>822</v>
      </c>
      <c r="K1384" s="571">
        <v>4</v>
      </c>
      <c r="L1384" s="574">
        <v>12</v>
      </c>
      <c r="M1384" s="572">
        <v>79960.799999999988</v>
      </c>
      <c r="N1384" s="577"/>
      <c r="O1384" s="574"/>
      <c r="P1384" s="576"/>
    </row>
    <row r="1385" spans="1:16" ht="24" x14ac:dyDescent="0.2">
      <c r="A1385" s="524" t="s">
        <v>4666</v>
      </c>
      <c r="B1385" s="522" t="s">
        <v>817</v>
      </c>
      <c r="C1385" s="554" t="s">
        <v>86</v>
      </c>
      <c r="D1385" s="555" t="s">
        <v>818</v>
      </c>
      <c r="E1385" s="553">
        <v>6500</v>
      </c>
      <c r="F1385" s="556" t="s">
        <v>2020</v>
      </c>
      <c r="G1385" s="566" t="s">
        <v>2021</v>
      </c>
      <c r="H1385" s="569" t="s">
        <v>821</v>
      </c>
      <c r="I1385" s="562" t="s">
        <v>485</v>
      </c>
      <c r="J1385" s="558" t="s">
        <v>822</v>
      </c>
      <c r="K1385" s="571">
        <v>4</v>
      </c>
      <c r="L1385" s="574">
        <v>12</v>
      </c>
      <c r="M1385" s="572">
        <v>79960.799999999988</v>
      </c>
      <c r="N1385" s="577"/>
      <c r="O1385" s="574"/>
      <c r="P1385" s="576"/>
    </row>
    <row r="1386" spans="1:16" ht="24" x14ac:dyDescent="0.2">
      <c r="A1386" s="524" t="s">
        <v>4666</v>
      </c>
      <c r="B1386" s="522" t="s">
        <v>817</v>
      </c>
      <c r="C1386" s="554" t="s">
        <v>86</v>
      </c>
      <c r="D1386" s="555" t="s">
        <v>818</v>
      </c>
      <c r="E1386" s="553">
        <v>6500</v>
      </c>
      <c r="F1386" s="556" t="s">
        <v>2022</v>
      </c>
      <c r="G1386" s="566" t="s">
        <v>2023</v>
      </c>
      <c r="H1386" s="569" t="s">
        <v>829</v>
      </c>
      <c r="I1386" s="562" t="s">
        <v>485</v>
      </c>
      <c r="J1386" s="558" t="s">
        <v>822</v>
      </c>
      <c r="K1386" s="571">
        <v>4</v>
      </c>
      <c r="L1386" s="574">
        <v>12</v>
      </c>
      <c r="M1386" s="572">
        <v>79960.799999999988</v>
      </c>
      <c r="N1386" s="577"/>
      <c r="O1386" s="574"/>
      <c r="P1386" s="576"/>
    </row>
    <row r="1387" spans="1:16" ht="24" x14ac:dyDescent="0.2">
      <c r="A1387" s="524" t="s">
        <v>4666</v>
      </c>
      <c r="B1387" s="522" t="s">
        <v>817</v>
      </c>
      <c r="C1387" s="554" t="s">
        <v>86</v>
      </c>
      <c r="D1387" s="555" t="s">
        <v>818</v>
      </c>
      <c r="E1387" s="553">
        <v>7500</v>
      </c>
      <c r="F1387" s="556" t="s">
        <v>2024</v>
      </c>
      <c r="G1387" s="566" t="s">
        <v>2025</v>
      </c>
      <c r="H1387" s="569" t="s">
        <v>836</v>
      </c>
      <c r="I1387" s="562" t="s">
        <v>485</v>
      </c>
      <c r="J1387" s="558" t="s">
        <v>822</v>
      </c>
      <c r="K1387" s="571">
        <v>4</v>
      </c>
      <c r="L1387" s="574">
        <v>12</v>
      </c>
      <c r="M1387" s="572">
        <v>92206.62999999999</v>
      </c>
      <c r="N1387" s="577"/>
      <c r="O1387" s="574"/>
      <c r="P1387" s="576"/>
    </row>
    <row r="1388" spans="1:16" ht="24" x14ac:dyDescent="0.2">
      <c r="A1388" s="524" t="s">
        <v>4666</v>
      </c>
      <c r="B1388" s="522" t="s">
        <v>817</v>
      </c>
      <c r="C1388" s="554" t="s">
        <v>86</v>
      </c>
      <c r="D1388" s="555" t="s">
        <v>818</v>
      </c>
      <c r="E1388" s="553">
        <v>9000</v>
      </c>
      <c r="F1388" s="556" t="s">
        <v>2026</v>
      </c>
      <c r="G1388" s="566" t="s">
        <v>2027</v>
      </c>
      <c r="H1388" s="569" t="s">
        <v>829</v>
      </c>
      <c r="I1388" s="562" t="s">
        <v>485</v>
      </c>
      <c r="J1388" s="558" t="s">
        <v>822</v>
      </c>
      <c r="K1388" s="571">
        <v>4</v>
      </c>
      <c r="L1388" s="574">
        <v>12</v>
      </c>
      <c r="M1388" s="572">
        <v>109960.79999999997</v>
      </c>
      <c r="N1388" s="577"/>
      <c r="O1388" s="574"/>
      <c r="P1388" s="576"/>
    </row>
    <row r="1389" spans="1:16" ht="24" x14ac:dyDescent="0.2">
      <c r="A1389" s="524" t="s">
        <v>4666</v>
      </c>
      <c r="B1389" s="522" t="s">
        <v>817</v>
      </c>
      <c r="C1389" s="554" t="s">
        <v>86</v>
      </c>
      <c r="D1389" s="555" t="s">
        <v>818</v>
      </c>
      <c r="E1389" s="553">
        <v>8500</v>
      </c>
      <c r="F1389" s="556" t="s">
        <v>2028</v>
      </c>
      <c r="G1389" s="566" t="s">
        <v>2029</v>
      </c>
      <c r="H1389" s="569" t="s">
        <v>1087</v>
      </c>
      <c r="I1389" s="562" t="s">
        <v>485</v>
      </c>
      <c r="J1389" s="558" t="s">
        <v>822</v>
      </c>
      <c r="K1389" s="571">
        <v>4</v>
      </c>
      <c r="L1389" s="574">
        <v>12</v>
      </c>
      <c r="M1389" s="572">
        <v>103976.14999999998</v>
      </c>
      <c r="N1389" s="577"/>
      <c r="O1389" s="574"/>
      <c r="P1389" s="576"/>
    </row>
    <row r="1390" spans="1:16" ht="24" x14ac:dyDescent="0.2">
      <c r="A1390" s="524" t="s">
        <v>4666</v>
      </c>
      <c r="B1390" s="522" t="s">
        <v>817</v>
      </c>
      <c r="C1390" s="554" t="s">
        <v>86</v>
      </c>
      <c r="D1390" s="555" t="s">
        <v>818</v>
      </c>
      <c r="E1390" s="553">
        <v>8500</v>
      </c>
      <c r="F1390" s="556" t="s">
        <v>2030</v>
      </c>
      <c r="G1390" s="566" t="s">
        <v>2031</v>
      </c>
      <c r="H1390" s="569" t="s">
        <v>950</v>
      </c>
      <c r="I1390" s="562" t="s">
        <v>485</v>
      </c>
      <c r="J1390" s="558" t="s">
        <v>822</v>
      </c>
      <c r="K1390" s="571">
        <v>4</v>
      </c>
      <c r="L1390" s="574">
        <v>12</v>
      </c>
      <c r="M1390" s="572">
        <v>103960.79999999997</v>
      </c>
      <c r="N1390" s="577"/>
      <c r="O1390" s="574"/>
      <c r="P1390" s="576"/>
    </row>
    <row r="1391" spans="1:16" ht="24" x14ac:dyDescent="0.2">
      <c r="A1391" s="524" t="s">
        <v>4666</v>
      </c>
      <c r="B1391" s="522" t="s">
        <v>817</v>
      </c>
      <c r="C1391" s="554" t="s">
        <v>86</v>
      </c>
      <c r="D1391" s="555" t="s">
        <v>818</v>
      </c>
      <c r="E1391" s="553">
        <v>6500</v>
      </c>
      <c r="F1391" s="556" t="s">
        <v>2032</v>
      </c>
      <c r="G1391" s="566" t="s">
        <v>2033</v>
      </c>
      <c r="H1391" s="569" t="s">
        <v>853</v>
      </c>
      <c r="I1391" s="562" t="s">
        <v>485</v>
      </c>
      <c r="J1391" s="558" t="s">
        <v>822</v>
      </c>
      <c r="K1391" s="571">
        <v>3</v>
      </c>
      <c r="L1391" s="574">
        <v>8</v>
      </c>
      <c r="M1391" s="572">
        <v>50057.200000000004</v>
      </c>
      <c r="N1391" s="577"/>
      <c r="O1391" s="574"/>
      <c r="P1391" s="576"/>
    </row>
    <row r="1392" spans="1:16" ht="24" x14ac:dyDescent="0.2">
      <c r="A1392" s="524" t="s">
        <v>4666</v>
      </c>
      <c r="B1392" s="522" t="s">
        <v>817</v>
      </c>
      <c r="C1392" s="554" t="s">
        <v>86</v>
      </c>
      <c r="D1392" s="555" t="s">
        <v>818</v>
      </c>
      <c r="E1392" s="553">
        <v>10000</v>
      </c>
      <c r="F1392" s="556" t="s">
        <v>2034</v>
      </c>
      <c r="G1392" s="566" t="s">
        <v>2035</v>
      </c>
      <c r="H1392" s="569" t="s">
        <v>853</v>
      </c>
      <c r="I1392" s="562" t="s">
        <v>485</v>
      </c>
      <c r="J1392" s="558" t="s">
        <v>822</v>
      </c>
      <c r="K1392" s="571">
        <v>4</v>
      </c>
      <c r="L1392" s="574">
        <v>12</v>
      </c>
      <c r="M1392" s="572">
        <v>121960.79999999997</v>
      </c>
      <c r="N1392" s="577"/>
      <c r="O1392" s="574"/>
      <c r="P1392" s="576"/>
    </row>
    <row r="1393" spans="1:16" ht="24" x14ac:dyDescent="0.2">
      <c r="A1393" s="524" t="s">
        <v>4666</v>
      </c>
      <c r="B1393" s="522" t="s">
        <v>817</v>
      </c>
      <c r="C1393" s="554" t="s">
        <v>86</v>
      </c>
      <c r="D1393" s="555" t="s">
        <v>818</v>
      </c>
      <c r="E1393" s="553">
        <v>3500</v>
      </c>
      <c r="F1393" s="556" t="s">
        <v>2036</v>
      </c>
      <c r="G1393" s="566" t="s">
        <v>2037</v>
      </c>
      <c r="H1393" s="569" t="s">
        <v>821</v>
      </c>
      <c r="I1393" s="562" t="s">
        <v>485</v>
      </c>
      <c r="J1393" s="558" t="s">
        <v>822</v>
      </c>
      <c r="K1393" s="571">
        <v>4</v>
      </c>
      <c r="L1393" s="574">
        <v>12</v>
      </c>
      <c r="M1393" s="572">
        <v>43960.80000000001</v>
      </c>
      <c r="N1393" s="577"/>
      <c r="O1393" s="574"/>
      <c r="P1393" s="576"/>
    </row>
    <row r="1394" spans="1:16" ht="24" x14ac:dyDescent="0.2">
      <c r="A1394" s="524" t="s">
        <v>4666</v>
      </c>
      <c r="B1394" s="522" t="s">
        <v>817</v>
      </c>
      <c r="C1394" s="554" t="s">
        <v>86</v>
      </c>
      <c r="D1394" s="555" t="s">
        <v>818</v>
      </c>
      <c r="E1394" s="553">
        <v>5000</v>
      </c>
      <c r="F1394" s="556" t="s">
        <v>2038</v>
      </c>
      <c r="G1394" s="566" t="s">
        <v>2039</v>
      </c>
      <c r="H1394" s="569" t="s">
        <v>1132</v>
      </c>
      <c r="I1394" s="562" t="s">
        <v>485</v>
      </c>
      <c r="J1394" s="558" t="s">
        <v>822</v>
      </c>
      <c r="K1394" s="571">
        <v>4</v>
      </c>
      <c r="L1394" s="574">
        <v>12</v>
      </c>
      <c r="M1394" s="572">
        <v>61960.80000000001</v>
      </c>
      <c r="N1394" s="577"/>
      <c r="O1394" s="574"/>
      <c r="P1394" s="576"/>
    </row>
    <row r="1395" spans="1:16" ht="24" x14ac:dyDescent="0.2">
      <c r="A1395" s="524" t="s">
        <v>4666</v>
      </c>
      <c r="B1395" s="522" t="s">
        <v>817</v>
      </c>
      <c r="C1395" s="554" t="s">
        <v>86</v>
      </c>
      <c r="D1395" s="555" t="s">
        <v>818</v>
      </c>
      <c r="E1395" s="553">
        <v>5500</v>
      </c>
      <c r="F1395" s="556" t="s">
        <v>2040</v>
      </c>
      <c r="G1395" s="566" t="s">
        <v>2041</v>
      </c>
      <c r="H1395" s="569" t="s">
        <v>829</v>
      </c>
      <c r="I1395" s="562" t="s">
        <v>485</v>
      </c>
      <c r="J1395" s="558" t="s">
        <v>822</v>
      </c>
      <c r="K1395" s="571">
        <v>3</v>
      </c>
      <c r="L1395" s="574">
        <v>8</v>
      </c>
      <c r="M1395" s="572">
        <v>42557.200000000004</v>
      </c>
      <c r="N1395" s="577"/>
      <c r="O1395" s="574"/>
      <c r="P1395" s="576"/>
    </row>
    <row r="1396" spans="1:16" ht="24" x14ac:dyDescent="0.2">
      <c r="A1396" s="524" t="s">
        <v>4666</v>
      </c>
      <c r="B1396" s="522" t="s">
        <v>817</v>
      </c>
      <c r="C1396" s="554" t="s">
        <v>86</v>
      </c>
      <c r="D1396" s="555" t="s">
        <v>841</v>
      </c>
      <c r="E1396" s="553">
        <v>3500</v>
      </c>
      <c r="F1396" s="556" t="s">
        <v>2042</v>
      </c>
      <c r="G1396" s="566" t="s">
        <v>2043</v>
      </c>
      <c r="H1396" s="569" t="s">
        <v>836</v>
      </c>
      <c r="I1396" s="562" t="s">
        <v>845</v>
      </c>
      <c r="J1396" s="558" t="s">
        <v>480</v>
      </c>
      <c r="K1396" s="571">
        <v>4</v>
      </c>
      <c r="L1396" s="574">
        <v>12</v>
      </c>
      <c r="M1396" s="572">
        <v>44544.130000000005</v>
      </c>
      <c r="N1396" s="577"/>
      <c r="O1396" s="574"/>
      <c r="P1396" s="576"/>
    </row>
    <row r="1397" spans="1:16" ht="24" x14ac:dyDescent="0.2">
      <c r="A1397" s="524" t="s">
        <v>4666</v>
      </c>
      <c r="B1397" s="522" t="s">
        <v>817</v>
      </c>
      <c r="C1397" s="554" t="s">
        <v>86</v>
      </c>
      <c r="D1397" s="555" t="s">
        <v>818</v>
      </c>
      <c r="E1397" s="553">
        <v>7500</v>
      </c>
      <c r="F1397" s="556" t="s">
        <v>2044</v>
      </c>
      <c r="G1397" s="566" t="s">
        <v>2045</v>
      </c>
      <c r="H1397" s="569" t="s">
        <v>829</v>
      </c>
      <c r="I1397" s="562" t="s">
        <v>485</v>
      </c>
      <c r="J1397" s="558" t="s">
        <v>822</v>
      </c>
      <c r="K1397" s="571">
        <v>3</v>
      </c>
      <c r="L1397" s="574">
        <v>8</v>
      </c>
      <c r="M1397" s="572">
        <v>57557.200000000004</v>
      </c>
      <c r="N1397" s="577"/>
      <c r="O1397" s="574"/>
      <c r="P1397" s="576"/>
    </row>
    <row r="1398" spans="1:16" ht="24" x14ac:dyDescent="0.2">
      <c r="A1398" s="524" t="s">
        <v>4666</v>
      </c>
      <c r="B1398" s="522" t="s">
        <v>817</v>
      </c>
      <c r="C1398" s="554" t="s">
        <v>86</v>
      </c>
      <c r="D1398" s="555" t="s">
        <v>818</v>
      </c>
      <c r="E1398" s="553">
        <v>6500</v>
      </c>
      <c r="F1398" s="556" t="s">
        <v>2046</v>
      </c>
      <c r="G1398" s="566" t="s">
        <v>2047</v>
      </c>
      <c r="H1398" s="569" t="s">
        <v>821</v>
      </c>
      <c r="I1398" s="562" t="s">
        <v>485</v>
      </c>
      <c r="J1398" s="558" t="s">
        <v>822</v>
      </c>
      <c r="K1398" s="571">
        <v>3</v>
      </c>
      <c r="L1398" s="574">
        <v>8</v>
      </c>
      <c r="M1398" s="572">
        <v>50057.200000000004</v>
      </c>
      <c r="N1398" s="577"/>
      <c r="O1398" s="574"/>
      <c r="P1398" s="576"/>
    </row>
    <row r="1399" spans="1:16" ht="24" x14ac:dyDescent="0.2">
      <c r="A1399" s="524" t="s">
        <v>4666</v>
      </c>
      <c r="B1399" s="522" t="s">
        <v>817</v>
      </c>
      <c r="C1399" s="554" t="s">
        <v>86</v>
      </c>
      <c r="D1399" s="555" t="s">
        <v>818</v>
      </c>
      <c r="E1399" s="553">
        <v>6500</v>
      </c>
      <c r="F1399" s="556" t="s">
        <v>2048</v>
      </c>
      <c r="G1399" s="566" t="s">
        <v>2049</v>
      </c>
      <c r="H1399" s="569" t="s">
        <v>829</v>
      </c>
      <c r="I1399" s="562" t="s">
        <v>485</v>
      </c>
      <c r="J1399" s="558" t="s">
        <v>822</v>
      </c>
      <c r="K1399" s="571">
        <v>4</v>
      </c>
      <c r="L1399" s="574">
        <v>12</v>
      </c>
      <c r="M1399" s="572">
        <v>81044.12999999999</v>
      </c>
      <c r="N1399" s="577"/>
      <c r="O1399" s="574"/>
      <c r="P1399" s="576"/>
    </row>
    <row r="1400" spans="1:16" ht="24" x14ac:dyDescent="0.2">
      <c r="A1400" s="524" t="s">
        <v>4666</v>
      </c>
      <c r="B1400" s="522" t="s">
        <v>817</v>
      </c>
      <c r="C1400" s="554" t="s">
        <v>86</v>
      </c>
      <c r="D1400" s="555" t="s">
        <v>841</v>
      </c>
      <c r="E1400" s="553">
        <v>3150</v>
      </c>
      <c r="F1400" s="556" t="s">
        <v>2050</v>
      </c>
      <c r="G1400" s="566" t="s">
        <v>2051</v>
      </c>
      <c r="H1400" s="569" t="s">
        <v>836</v>
      </c>
      <c r="I1400" s="562" t="s">
        <v>871</v>
      </c>
      <c r="J1400" s="558" t="s">
        <v>822</v>
      </c>
      <c r="K1400" s="571">
        <v>4</v>
      </c>
      <c r="L1400" s="574">
        <v>12</v>
      </c>
      <c r="M1400" s="572">
        <v>39760.80000000001</v>
      </c>
      <c r="N1400" s="577"/>
      <c r="O1400" s="574"/>
      <c r="P1400" s="576"/>
    </row>
    <row r="1401" spans="1:16" ht="24" x14ac:dyDescent="0.2">
      <c r="A1401" s="524" t="s">
        <v>4666</v>
      </c>
      <c r="B1401" s="522" t="s">
        <v>817</v>
      </c>
      <c r="C1401" s="554" t="s">
        <v>86</v>
      </c>
      <c r="D1401" s="555" t="s">
        <v>818</v>
      </c>
      <c r="E1401" s="553">
        <v>8500</v>
      </c>
      <c r="F1401" s="556" t="s">
        <v>2052</v>
      </c>
      <c r="G1401" s="566" t="s">
        <v>2053</v>
      </c>
      <c r="H1401" s="569" t="s">
        <v>829</v>
      </c>
      <c r="I1401" s="562" t="s">
        <v>485</v>
      </c>
      <c r="J1401" s="558" t="s">
        <v>822</v>
      </c>
      <c r="K1401" s="571">
        <v>2</v>
      </c>
      <c r="L1401" s="574">
        <v>4</v>
      </c>
      <c r="M1401" s="572">
        <v>32676.870000000003</v>
      </c>
      <c r="N1401" s="577"/>
      <c r="O1401" s="574"/>
      <c r="P1401" s="576"/>
    </row>
    <row r="1402" spans="1:16" ht="24" x14ac:dyDescent="0.2">
      <c r="A1402" s="524" t="s">
        <v>4666</v>
      </c>
      <c r="B1402" s="522" t="s">
        <v>817</v>
      </c>
      <c r="C1402" s="554" t="s">
        <v>86</v>
      </c>
      <c r="D1402" s="555" t="s">
        <v>818</v>
      </c>
      <c r="E1402" s="553">
        <v>6500</v>
      </c>
      <c r="F1402" s="556" t="s">
        <v>2054</v>
      </c>
      <c r="G1402" s="566" t="s">
        <v>2055</v>
      </c>
      <c r="H1402" s="569" t="s">
        <v>821</v>
      </c>
      <c r="I1402" s="562" t="s">
        <v>485</v>
      </c>
      <c r="J1402" s="558" t="s">
        <v>822</v>
      </c>
      <c r="K1402" s="571">
        <v>3</v>
      </c>
      <c r="L1402" s="574">
        <v>9</v>
      </c>
      <c r="M1402" s="572">
        <v>58827.540000000008</v>
      </c>
      <c r="N1402" s="577"/>
      <c r="O1402" s="574"/>
      <c r="P1402" s="576"/>
    </row>
    <row r="1403" spans="1:16" ht="24" x14ac:dyDescent="0.2">
      <c r="A1403" s="524" t="s">
        <v>4666</v>
      </c>
      <c r="B1403" s="522" t="s">
        <v>817</v>
      </c>
      <c r="C1403" s="554" t="s">
        <v>86</v>
      </c>
      <c r="D1403" s="555" t="s">
        <v>818</v>
      </c>
      <c r="E1403" s="553">
        <v>3800</v>
      </c>
      <c r="F1403" s="556" t="s">
        <v>2056</v>
      </c>
      <c r="G1403" s="566" t="s">
        <v>2057</v>
      </c>
      <c r="H1403" s="569" t="s">
        <v>850</v>
      </c>
      <c r="I1403" s="562" t="s">
        <v>485</v>
      </c>
      <c r="J1403" s="558" t="s">
        <v>822</v>
      </c>
      <c r="K1403" s="571">
        <v>4</v>
      </c>
      <c r="L1403" s="574">
        <v>12</v>
      </c>
      <c r="M1403" s="572">
        <v>47560.80000000001</v>
      </c>
      <c r="N1403" s="577"/>
      <c r="O1403" s="574"/>
      <c r="P1403" s="576"/>
    </row>
    <row r="1404" spans="1:16" ht="24" x14ac:dyDescent="0.2">
      <c r="A1404" s="524" t="s">
        <v>4666</v>
      </c>
      <c r="B1404" s="522" t="s">
        <v>817</v>
      </c>
      <c r="C1404" s="554" t="s">
        <v>86</v>
      </c>
      <c r="D1404" s="555" t="s">
        <v>818</v>
      </c>
      <c r="E1404" s="553">
        <v>4200</v>
      </c>
      <c r="F1404" s="556" t="s">
        <v>2058</v>
      </c>
      <c r="G1404" s="566" t="s">
        <v>2059</v>
      </c>
      <c r="H1404" s="569" t="s">
        <v>866</v>
      </c>
      <c r="I1404" s="562" t="s">
        <v>485</v>
      </c>
      <c r="J1404" s="558" t="s">
        <v>822</v>
      </c>
      <c r="K1404" s="571">
        <v>4</v>
      </c>
      <c r="L1404" s="574">
        <v>12</v>
      </c>
      <c r="M1404" s="572">
        <v>52360.80000000001</v>
      </c>
      <c r="N1404" s="577"/>
      <c r="O1404" s="574"/>
      <c r="P1404" s="576"/>
    </row>
    <row r="1405" spans="1:16" ht="24" x14ac:dyDescent="0.2">
      <c r="A1405" s="524" t="s">
        <v>4666</v>
      </c>
      <c r="B1405" s="522" t="s">
        <v>817</v>
      </c>
      <c r="C1405" s="554" t="s">
        <v>86</v>
      </c>
      <c r="D1405" s="555" t="s">
        <v>818</v>
      </c>
      <c r="E1405" s="553">
        <v>12500</v>
      </c>
      <c r="F1405" s="556" t="s">
        <v>2060</v>
      </c>
      <c r="G1405" s="566" t="s">
        <v>2061</v>
      </c>
      <c r="H1405" s="569" t="s">
        <v>853</v>
      </c>
      <c r="I1405" s="562" t="s">
        <v>485</v>
      </c>
      <c r="J1405" s="558" t="s">
        <v>822</v>
      </c>
      <c r="K1405" s="571">
        <v>2</v>
      </c>
      <c r="L1405" s="574">
        <v>12</v>
      </c>
      <c r="M1405" s="572">
        <v>147244.13999999998</v>
      </c>
      <c r="N1405" s="577"/>
      <c r="O1405" s="574"/>
      <c r="P1405" s="576"/>
    </row>
    <row r="1406" spans="1:16" ht="24" x14ac:dyDescent="0.2">
      <c r="A1406" s="524" t="s">
        <v>4666</v>
      </c>
      <c r="B1406" s="522" t="s">
        <v>817</v>
      </c>
      <c r="C1406" s="554" t="s">
        <v>86</v>
      </c>
      <c r="D1406" s="555" t="s">
        <v>818</v>
      </c>
      <c r="E1406" s="553">
        <v>5500</v>
      </c>
      <c r="F1406" s="556" t="s">
        <v>2062</v>
      </c>
      <c r="G1406" s="566" t="s">
        <v>2063</v>
      </c>
      <c r="H1406" s="569" t="s">
        <v>829</v>
      </c>
      <c r="I1406" s="562" t="s">
        <v>485</v>
      </c>
      <c r="J1406" s="558" t="s">
        <v>822</v>
      </c>
      <c r="K1406" s="571">
        <v>3</v>
      </c>
      <c r="L1406" s="574">
        <v>8</v>
      </c>
      <c r="M1406" s="572">
        <v>42557.200000000004</v>
      </c>
      <c r="N1406" s="577"/>
      <c r="O1406" s="574"/>
      <c r="P1406" s="576"/>
    </row>
    <row r="1407" spans="1:16" ht="24" x14ac:dyDescent="0.2">
      <c r="A1407" s="524" t="s">
        <v>4666</v>
      </c>
      <c r="B1407" s="522" t="s">
        <v>817</v>
      </c>
      <c r="C1407" s="554" t="s">
        <v>86</v>
      </c>
      <c r="D1407" s="555" t="s">
        <v>818</v>
      </c>
      <c r="E1407" s="553">
        <v>6500</v>
      </c>
      <c r="F1407" s="556" t="s">
        <v>2064</v>
      </c>
      <c r="G1407" s="566" t="s">
        <v>2065</v>
      </c>
      <c r="H1407" s="569" t="s">
        <v>1487</v>
      </c>
      <c r="I1407" s="562" t="s">
        <v>485</v>
      </c>
      <c r="J1407" s="558" t="s">
        <v>822</v>
      </c>
      <c r="K1407" s="571">
        <v>1</v>
      </c>
      <c r="L1407" s="574">
        <v>2</v>
      </c>
      <c r="M1407" s="572">
        <v>11926.8</v>
      </c>
      <c r="N1407" s="577"/>
      <c r="O1407" s="574"/>
      <c r="P1407" s="576"/>
    </row>
    <row r="1408" spans="1:16" ht="24" x14ac:dyDescent="0.2">
      <c r="A1408" s="524" t="s">
        <v>4666</v>
      </c>
      <c r="B1408" s="522" t="s">
        <v>817</v>
      </c>
      <c r="C1408" s="554" t="s">
        <v>86</v>
      </c>
      <c r="D1408" s="555" t="s">
        <v>902</v>
      </c>
      <c r="E1408" s="553">
        <v>2500</v>
      </c>
      <c r="F1408" s="556" t="s">
        <v>2066</v>
      </c>
      <c r="G1408" s="566" t="s">
        <v>2067</v>
      </c>
      <c r="H1408" s="569" t="s">
        <v>2068</v>
      </c>
      <c r="I1408" s="562" t="s">
        <v>845</v>
      </c>
      <c r="J1408" s="558" t="s">
        <v>480</v>
      </c>
      <c r="K1408" s="571">
        <v>4</v>
      </c>
      <c r="L1408" s="574">
        <v>12</v>
      </c>
      <c r="M1408" s="572">
        <v>31960.800000000007</v>
      </c>
      <c r="N1408" s="577"/>
      <c r="O1408" s="574"/>
      <c r="P1408" s="576"/>
    </row>
    <row r="1409" spans="1:16" ht="24" x14ac:dyDescent="0.2">
      <c r="A1409" s="524" t="s">
        <v>4666</v>
      </c>
      <c r="B1409" s="522" t="s">
        <v>817</v>
      </c>
      <c r="C1409" s="554" t="s">
        <v>86</v>
      </c>
      <c r="D1409" s="555" t="s">
        <v>818</v>
      </c>
      <c r="E1409" s="553">
        <v>5500</v>
      </c>
      <c r="F1409" s="556" t="s">
        <v>2069</v>
      </c>
      <c r="G1409" s="566" t="s">
        <v>2070</v>
      </c>
      <c r="H1409" s="569" t="s">
        <v>890</v>
      </c>
      <c r="I1409" s="562" t="s">
        <v>485</v>
      </c>
      <c r="J1409" s="558" t="s">
        <v>822</v>
      </c>
      <c r="K1409" s="571">
        <v>4</v>
      </c>
      <c r="L1409" s="574">
        <v>12</v>
      </c>
      <c r="M1409" s="572">
        <v>67960.800000000003</v>
      </c>
      <c r="N1409" s="577"/>
      <c r="O1409" s="574"/>
      <c r="P1409" s="576"/>
    </row>
    <row r="1410" spans="1:16" ht="24" x14ac:dyDescent="0.2">
      <c r="A1410" s="524" t="s">
        <v>4666</v>
      </c>
      <c r="B1410" s="522" t="s">
        <v>817</v>
      </c>
      <c r="C1410" s="554" t="s">
        <v>86</v>
      </c>
      <c r="D1410" s="555" t="s">
        <v>818</v>
      </c>
      <c r="E1410" s="553">
        <v>5500</v>
      </c>
      <c r="F1410" s="556" t="s">
        <v>2071</v>
      </c>
      <c r="G1410" s="566" t="s">
        <v>2072</v>
      </c>
      <c r="H1410" s="569" t="s">
        <v>836</v>
      </c>
      <c r="I1410" s="562" t="s">
        <v>489</v>
      </c>
      <c r="J1410" s="558" t="s">
        <v>822</v>
      </c>
      <c r="K1410" s="571">
        <v>3</v>
      </c>
      <c r="L1410" s="574">
        <v>8</v>
      </c>
      <c r="M1410" s="572">
        <v>42557.200000000004</v>
      </c>
      <c r="N1410" s="577"/>
      <c r="O1410" s="574"/>
      <c r="P1410" s="576"/>
    </row>
    <row r="1411" spans="1:16" ht="24" x14ac:dyDescent="0.2">
      <c r="A1411" s="524" t="s">
        <v>4666</v>
      </c>
      <c r="B1411" s="522" t="s">
        <v>817</v>
      </c>
      <c r="C1411" s="554" t="s">
        <v>86</v>
      </c>
      <c r="D1411" s="555" t="s">
        <v>902</v>
      </c>
      <c r="E1411" s="553">
        <v>3600</v>
      </c>
      <c r="F1411" s="556" t="s">
        <v>2073</v>
      </c>
      <c r="G1411" s="566" t="s">
        <v>2074</v>
      </c>
      <c r="H1411" s="569" t="s">
        <v>905</v>
      </c>
      <c r="I1411" s="562" t="s">
        <v>845</v>
      </c>
      <c r="J1411" s="558" t="s">
        <v>906</v>
      </c>
      <c r="K1411" s="571">
        <v>4</v>
      </c>
      <c r="L1411" s="574">
        <v>12</v>
      </c>
      <c r="M1411" s="572">
        <v>45280.80000000001</v>
      </c>
      <c r="N1411" s="577"/>
      <c r="O1411" s="574"/>
      <c r="P1411" s="576"/>
    </row>
    <row r="1412" spans="1:16" ht="24" x14ac:dyDescent="0.2">
      <c r="A1412" s="524" t="s">
        <v>4666</v>
      </c>
      <c r="B1412" s="522" t="s">
        <v>817</v>
      </c>
      <c r="C1412" s="554" t="s">
        <v>86</v>
      </c>
      <c r="D1412" s="555" t="s">
        <v>818</v>
      </c>
      <c r="E1412" s="553">
        <v>6500</v>
      </c>
      <c r="F1412" s="556" t="s">
        <v>2075</v>
      </c>
      <c r="G1412" s="566" t="s">
        <v>2076</v>
      </c>
      <c r="H1412" s="569" t="s">
        <v>836</v>
      </c>
      <c r="I1412" s="562" t="s">
        <v>485</v>
      </c>
      <c r="J1412" s="558" t="s">
        <v>822</v>
      </c>
      <c r="K1412" s="571">
        <v>2</v>
      </c>
      <c r="L1412" s="574">
        <v>6</v>
      </c>
      <c r="M1412" s="572">
        <v>38030.400000000001</v>
      </c>
      <c r="N1412" s="577"/>
      <c r="O1412" s="574"/>
      <c r="P1412" s="576"/>
    </row>
    <row r="1413" spans="1:16" ht="24" x14ac:dyDescent="0.2">
      <c r="A1413" s="524" t="s">
        <v>4666</v>
      </c>
      <c r="B1413" s="522" t="s">
        <v>817</v>
      </c>
      <c r="C1413" s="554" t="s">
        <v>86</v>
      </c>
      <c r="D1413" s="555" t="s">
        <v>818</v>
      </c>
      <c r="E1413" s="553">
        <v>7500</v>
      </c>
      <c r="F1413" s="556" t="s">
        <v>2077</v>
      </c>
      <c r="G1413" s="566" t="s">
        <v>2078</v>
      </c>
      <c r="H1413" s="569" t="s">
        <v>829</v>
      </c>
      <c r="I1413" s="562" t="s">
        <v>485</v>
      </c>
      <c r="J1413" s="558" t="s">
        <v>822</v>
      </c>
      <c r="K1413" s="571">
        <v>3</v>
      </c>
      <c r="L1413" s="574">
        <v>8</v>
      </c>
      <c r="M1413" s="572">
        <v>57557.200000000004</v>
      </c>
      <c r="N1413" s="577"/>
      <c r="O1413" s="574"/>
      <c r="P1413" s="576"/>
    </row>
    <row r="1414" spans="1:16" ht="24" x14ac:dyDescent="0.2">
      <c r="A1414" s="524" t="s">
        <v>4666</v>
      </c>
      <c r="B1414" s="522" t="s">
        <v>817</v>
      </c>
      <c r="C1414" s="554" t="s">
        <v>86</v>
      </c>
      <c r="D1414" s="555" t="s">
        <v>818</v>
      </c>
      <c r="E1414" s="553" t="s">
        <v>897</v>
      </c>
      <c r="F1414" s="556" t="s">
        <v>2079</v>
      </c>
      <c r="G1414" s="566" t="s">
        <v>2080</v>
      </c>
      <c r="H1414" s="569" t="s">
        <v>890</v>
      </c>
      <c r="I1414" s="562" t="s">
        <v>485</v>
      </c>
      <c r="J1414" s="558" t="s">
        <v>822</v>
      </c>
      <c r="K1414" s="571">
        <v>5</v>
      </c>
      <c r="L1414" s="574">
        <v>12</v>
      </c>
      <c r="M1414" s="572">
        <v>89319.139999999985</v>
      </c>
      <c r="N1414" s="577"/>
      <c r="O1414" s="574"/>
      <c r="P1414" s="576"/>
    </row>
    <row r="1415" spans="1:16" ht="24" x14ac:dyDescent="0.2">
      <c r="A1415" s="524" t="s">
        <v>4666</v>
      </c>
      <c r="B1415" s="522" t="s">
        <v>817</v>
      </c>
      <c r="C1415" s="554" t="s">
        <v>86</v>
      </c>
      <c r="D1415" s="555" t="s">
        <v>818</v>
      </c>
      <c r="E1415" s="553">
        <v>8500</v>
      </c>
      <c r="F1415" s="556" t="s">
        <v>2081</v>
      </c>
      <c r="G1415" s="566" t="s">
        <v>2082</v>
      </c>
      <c r="H1415" s="569" t="s">
        <v>829</v>
      </c>
      <c r="I1415" s="562" t="s">
        <v>485</v>
      </c>
      <c r="J1415" s="558" t="s">
        <v>822</v>
      </c>
      <c r="K1415" s="571">
        <v>4</v>
      </c>
      <c r="L1415" s="574">
        <v>12</v>
      </c>
      <c r="M1415" s="572">
        <v>103960.79999999997</v>
      </c>
      <c r="N1415" s="577"/>
      <c r="O1415" s="574"/>
      <c r="P1415" s="576"/>
    </row>
    <row r="1416" spans="1:16" ht="24" x14ac:dyDescent="0.2">
      <c r="A1416" s="524" t="s">
        <v>4666</v>
      </c>
      <c r="B1416" s="522" t="s">
        <v>817</v>
      </c>
      <c r="C1416" s="554" t="s">
        <v>86</v>
      </c>
      <c r="D1416" s="555" t="s">
        <v>818</v>
      </c>
      <c r="E1416" s="553">
        <v>12000</v>
      </c>
      <c r="F1416" s="556" t="s">
        <v>2083</v>
      </c>
      <c r="G1416" s="566" t="s">
        <v>2084</v>
      </c>
      <c r="H1416" s="569" t="s">
        <v>890</v>
      </c>
      <c r="I1416" s="562" t="s">
        <v>485</v>
      </c>
      <c r="J1416" s="558" t="s">
        <v>822</v>
      </c>
      <c r="K1416" s="571">
        <v>4</v>
      </c>
      <c r="L1416" s="574">
        <v>12</v>
      </c>
      <c r="M1416" s="572">
        <v>145960.79999999996</v>
      </c>
      <c r="N1416" s="577"/>
      <c r="O1416" s="574"/>
      <c r="P1416" s="576"/>
    </row>
    <row r="1417" spans="1:16" ht="24" x14ac:dyDescent="0.2">
      <c r="A1417" s="524" t="s">
        <v>4666</v>
      </c>
      <c r="B1417" s="522" t="s">
        <v>817</v>
      </c>
      <c r="C1417" s="554" t="s">
        <v>86</v>
      </c>
      <c r="D1417" s="555" t="s">
        <v>818</v>
      </c>
      <c r="E1417" s="553">
        <v>6500</v>
      </c>
      <c r="F1417" s="556" t="s">
        <v>2085</v>
      </c>
      <c r="G1417" s="566" t="s">
        <v>2086</v>
      </c>
      <c r="H1417" s="569" t="s">
        <v>821</v>
      </c>
      <c r="I1417" s="562" t="s">
        <v>485</v>
      </c>
      <c r="J1417" s="558" t="s">
        <v>822</v>
      </c>
      <c r="K1417" s="571">
        <v>4</v>
      </c>
      <c r="L1417" s="574">
        <v>12</v>
      </c>
      <c r="M1417" s="572">
        <v>73347.399999999994</v>
      </c>
      <c r="N1417" s="577"/>
      <c r="O1417" s="574"/>
      <c r="P1417" s="576"/>
    </row>
    <row r="1418" spans="1:16" ht="24" x14ac:dyDescent="0.2">
      <c r="A1418" s="524" t="s">
        <v>4666</v>
      </c>
      <c r="B1418" s="522" t="s">
        <v>817</v>
      </c>
      <c r="C1418" s="554" t="s">
        <v>86</v>
      </c>
      <c r="D1418" s="555" t="s">
        <v>818</v>
      </c>
      <c r="E1418" s="553">
        <v>4800</v>
      </c>
      <c r="F1418" s="556" t="s">
        <v>2087</v>
      </c>
      <c r="G1418" s="566" t="s">
        <v>2088</v>
      </c>
      <c r="H1418" s="569" t="s">
        <v>821</v>
      </c>
      <c r="I1418" s="562" t="s">
        <v>485</v>
      </c>
      <c r="J1418" s="558" t="s">
        <v>822</v>
      </c>
      <c r="K1418" s="571">
        <v>4</v>
      </c>
      <c r="L1418" s="574">
        <v>12</v>
      </c>
      <c r="M1418" s="572">
        <v>59720.80000000001</v>
      </c>
      <c r="N1418" s="577"/>
      <c r="O1418" s="574"/>
      <c r="P1418" s="576"/>
    </row>
    <row r="1419" spans="1:16" ht="24" x14ac:dyDescent="0.2">
      <c r="A1419" s="524" t="s">
        <v>4666</v>
      </c>
      <c r="B1419" s="522" t="s">
        <v>817</v>
      </c>
      <c r="C1419" s="554" t="s">
        <v>86</v>
      </c>
      <c r="D1419" s="555" t="s">
        <v>818</v>
      </c>
      <c r="E1419" s="553">
        <v>3500</v>
      </c>
      <c r="F1419" s="556" t="s">
        <v>2089</v>
      </c>
      <c r="G1419" s="566" t="s">
        <v>2090</v>
      </c>
      <c r="H1419" s="569" t="s">
        <v>850</v>
      </c>
      <c r="I1419" s="562" t="s">
        <v>489</v>
      </c>
      <c r="J1419" s="558" t="s">
        <v>822</v>
      </c>
      <c r="K1419" s="571">
        <v>4</v>
      </c>
      <c r="L1419" s="574">
        <v>12</v>
      </c>
      <c r="M1419" s="572">
        <v>43960.80000000001</v>
      </c>
      <c r="N1419" s="577"/>
      <c r="O1419" s="574"/>
      <c r="P1419" s="576"/>
    </row>
    <row r="1420" spans="1:16" ht="24" x14ac:dyDescent="0.2">
      <c r="A1420" s="524" t="s">
        <v>4666</v>
      </c>
      <c r="B1420" s="522" t="s">
        <v>817</v>
      </c>
      <c r="C1420" s="554" t="s">
        <v>86</v>
      </c>
      <c r="D1420" s="555" t="s">
        <v>818</v>
      </c>
      <c r="E1420" s="553">
        <v>5500</v>
      </c>
      <c r="F1420" s="556" t="s">
        <v>2091</v>
      </c>
      <c r="G1420" s="566" t="s">
        <v>2092</v>
      </c>
      <c r="H1420" s="569" t="s">
        <v>836</v>
      </c>
      <c r="I1420" s="562" t="s">
        <v>485</v>
      </c>
      <c r="J1420" s="558" t="s">
        <v>822</v>
      </c>
      <c r="K1420" s="571">
        <v>3</v>
      </c>
      <c r="L1420" s="574">
        <v>8</v>
      </c>
      <c r="M1420" s="572">
        <v>42557.200000000004</v>
      </c>
      <c r="N1420" s="577"/>
      <c r="O1420" s="574"/>
      <c r="P1420" s="576"/>
    </row>
    <row r="1421" spans="1:16" ht="24" x14ac:dyDescent="0.2">
      <c r="A1421" s="524" t="s">
        <v>4666</v>
      </c>
      <c r="B1421" s="522" t="s">
        <v>817</v>
      </c>
      <c r="C1421" s="554" t="s">
        <v>86</v>
      </c>
      <c r="D1421" s="555" t="s">
        <v>818</v>
      </c>
      <c r="E1421" s="553">
        <v>6500</v>
      </c>
      <c r="F1421" s="556" t="s">
        <v>2093</v>
      </c>
      <c r="G1421" s="566" t="s">
        <v>2094</v>
      </c>
      <c r="H1421" s="569" t="s">
        <v>853</v>
      </c>
      <c r="I1421" s="562" t="s">
        <v>485</v>
      </c>
      <c r="J1421" s="558" t="s">
        <v>822</v>
      </c>
      <c r="K1421" s="571">
        <v>2</v>
      </c>
      <c r="L1421" s="574">
        <v>6</v>
      </c>
      <c r="M1421" s="572">
        <v>38030.400000000001</v>
      </c>
      <c r="N1421" s="577"/>
      <c r="O1421" s="574"/>
      <c r="P1421" s="576"/>
    </row>
    <row r="1422" spans="1:16" ht="24" x14ac:dyDescent="0.2">
      <c r="A1422" s="524" t="s">
        <v>4666</v>
      </c>
      <c r="B1422" s="522" t="s">
        <v>817</v>
      </c>
      <c r="C1422" s="554" t="s">
        <v>86</v>
      </c>
      <c r="D1422" s="555" t="s">
        <v>818</v>
      </c>
      <c r="E1422" s="553">
        <v>8500</v>
      </c>
      <c r="F1422" s="556" t="s">
        <v>2095</v>
      </c>
      <c r="G1422" s="566" t="s">
        <v>2096</v>
      </c>
      <c r="H1422" s="569" t="s">
        <v>853</v>
      </c>
      <c r="I1422" s="562" t="s">
        <v>485</v>
      </c>
      <c r="J1422" s="558" t="s">
        <v>822</v>
      </c>
      <c r="K1422" s="571">
        <v>4</v>
      </c>
      <c r="L1422" s="574">
        <v>12</v>
      </c>
      <c r="M1422" s="572">
        <v>103960.79999999997</v>
      </c>
      <c r="N1422" s="577"/>
      <c r="O1422" s="574"/>
      <c r="P1422" s="576"/>
    </row>
    <row r="1423" spans="1:16" ht="24" x14ac:dyDescent="0.2">
      <c r="A1423" s="524" t="s">
        <v>4666</v>
      </c>
      <c r="B1423" s="522" t="s">
        <v>817</v>
      </c>
      <c r="C1423" s="554" t="s">
        <v>86</v>
      </c>
      <c r="D1423" s="555" t="s">
        <v>841</v>
      </c>
      <c r="E1423" s="553">
        <v>2500</v>
      </c>
      <c r="F1423" s="556" t="s">
        <v>2097</v>
      </c>
      <c r="G1423" s="566" t="s">
        <v>2098</v>
      </c>
      <c r="H1423" s="569" t="s">
        <v>836</v>
      </c>
      <c r="I1423" s="562" t="s">
        <v>871</v>
      </c>
      <c r="J1423" s="558" t="s">
        <v>480</v>
      </c>
      <c r="K1423" s="571">
        <v>4</v>
      </c>
      <c r="L1423" s="574">
        <v>12</v>
      </c>
      <c r="M1423" s="572">
        <v>31960.800000000007</v>
      </c>
      <c r="N1423" s="577"/>
      <c r="O1423" s="574"/>
      <c r="P1423" s="576"/>
    </row>
    <row r="1424" spans="1:16" ht="24" x14ac:dyDescent="0.2">
      <c r="A1424" s="524" t="s">
        <v>4666</v>
      </c>
      <c r="B1424" s="522" t="s">
        <v>817</v>
      </c>
      <c r="C1424" s="554" t="s">
        <v>86</v>
      </c>
      <c r="D1424" s="555" t="s">
        <v>818</v>
      </c>
      <c r="E1424" s="553">
        <v>8500</v>
      </c>
      <c r="F1424" s="556" t="s">
        <v>2099</v>
      </c>
      <c r="G1424" s="566" t="s">
        <v>2100</v>
      </c>
      <c r="H1424" s="569" t="s">
        <v>853</v>
      </c>
      <c r="I1424" s="562" t="s">
        <v>485</v>
      </c>
      <c r="J1424" s="558" t="s">
        <v>822</v>
      </c>
      <c r="K1424" s="571">
        <v>2</v>
      </c>
      <c r="L1424" s="574">
        <v>6</v>
      </c>
      <c r="M1424" s="572">
        <v>49430.400000000001</v>
      </c>
      <c r="N1424" s="577"/>
      <c r="O1424" s="574"/>
      <c r="P1424" s="576"/>
    </row>
    <row r="1425" spans="1:16" ht="24" x14ac:dyDescent="0.2">
      <c r="A1425" s="524" t="s">
        <v>4666</v>
      </c>
      <c r="B1425" s="522" t="s">
        <v>817</v>
      </c>
      <c r="C1425" s="554" t="s">
        <v>86</v>
      </c>
      <c r="D1425" s="555" t="s">
        <v>818</v>
      </c>
      <c r="E1425" s="553">
        <v>9000</v>
      </c>
      <c r="F1425" s="556" t="s">
        <v>2101</v>
      </c>
      <c r="G1425" s="566" t="s">
        <v>2102</v>
      </c>
      <c r="H1425" s="569" t="s">
        <v>829</v>
      </c>
      <c r="I1425" s="562" t="s">
        <v>485</v>
      </c>
      <c r="J1425" s="558" t="s">
        <v>822</v>
      </c>
      <c r="K1425" s="571">
        <v>4</v>
      </c>
      <c r="L1425" s="574">
        <v>12</v>
      </c>
      <c r="M1425" s="572">
        <v>109960.79999999997</v>
      </c>
      <c r="N1425" s="577"/>
      <c r="O1425" s="574"/>
      <c r="P1425" s="576"/>
    </row>
    <row r="1426" spans="1:16" ht="24" x14ac:dyDescent="0.2">
      <c r="A1426" s="524" t="s">
        <v>4666</v>
      </c>
      <c r="B1426" s="522" t="s">
        <v>817</v>
      </c>
      <c r="C1426" s="554" t="s">
        <v>86</v>
      </c>
      <c r="D1426" s="555" t="s">
        <v>818</v>
      </c>
      <c r="E1426" s="553">
        <v>7500</v>
      </c>
      <c r="F1426" s="556" t="s">
        <v>2103</v>
      </c>
      <c r="G1426" s="566" t="s">
        <v>2104</v>
      </c>
      <c r="H1426" s="569" t="s">
        <v>821</v>
      </c>
      <c r="I1426" s="562" t="s">
        <v>485</v>
      </c>
      <c r="J1426" s="558" t="s">
        <v>822</v>
      </c>
      <c r="K1426" s="571">
        <v>1</v>
      </c>
      <c r="L1426" s="574">
        <v>2</v>
      </c>
      <c r="M1426" s="572">
        <v>13726.8</v>
      </c>
      <c r="N1426" s="577"/>
      <c r="O1426" s="574"/>
      <c r="P1426" s="576"/>
    </row>
    <row r="1427" spans="1:16" ht="24" x14ac:dyDescent="0.2">
      <c r="A1427" s="524" t="s">
        <v>4666</v>
      </c>
      <c r="B1427" s="522" t="s">
        <v>817</v>
      </c>
      <c r="C1427" s="554" t="s">
        <v>86</v>
      </c>
      <c r="D1427" s="555" t="s">
        <v>818</v>
      </c>
      <c r="E1427" s="553">
        <v>6500</v>
      </c>
      <c r="F1427" s="556" t="s">
        <v>2105</v>
      </c>
      <c r="G1427" s="566" t="s">
        <v>2106</v>
      </c>
      <c r="H1427" s="569" t="s">
        <v>821</v>
      </c>
      <c r="I1427" s="562" t="s">
        <v>485</v>
      </c>
      <c r="J1427" s="558" t="s">
        <v>822</v>
      </c>
      <c r="K1427" s="571">
        <v>3</v>
      </c>
      <c r="L1427" s="574">
        <v>8</v>
      </c>
      <c r="M1427" s="572">
        <v>50057.200000000004</v>
      </c>
      <c r="N1427" s="577"/>
      <c r="O1427" s="574"/>
      <c r="P1427" s="576"/>
    </row>
    <row r="1428" spans="1:16" ht="24" x14ac:dyDescent="0.2">
      <c r="A1428" s="524" t="s">
        <v>4666</v>
      </c>
      <c r="B1428" s="522" t="s">
        <v>817</v>
      </c>
      <c r="C1428" s="554" t="s">
        <v>86</v>
      </c>
      <c r="D1428" s="555" t="s">
        <v>818</v>
      </c>
      <c r="E1428" s="553">
        <v>8500</v>
      </c>
      <c r="F1428" s="556" t="s">
        <v>2107</v>
      </c>
      <c r="G1428" s="566" t="s">
        <v>2108</v>
      </c>
      <c r="H1428" s="569" t="s">
        <v>853</v>
      </c>
      <c r="I1428" s="562" t="s">
        <v>485</v>
      </c>
      <c r="J1428" s="558" t="s">
        <v>822</v>
      </c>
      <c r="K1428" s="571">
        <v>4</v>
      </c>
      <c r="L1428" s="574">
        <v>12</v>
      </c>
      <c r="M1428" s="572">
        <v>103960.79999999997</v>
      </c>
      <c r="N1428" s="577"/>
      <c r="O1428" s="574"/>
      <c r="P1428" s="576"/>
    </row>
    <row r="1429" spans="1:16" ht="24" x14ac:dyDescent="0.2">
      <c r="A1429" s="524" t="s">
        <v>4666</v>
      </c>
      <c r="B1429" s="522" t="s">
        <v>817</v>
      </c>
      <c r="C1429" s="554" t="s">
        <v>86</v>
      </c>
      <c r="D1429" s="555" t="s">
        <v>818</v>
      </c>
      <c r="E1429" s="553">
        <v>4800</v>
      </c>
      <c r="F1429" s="556" t="s">
        <v>2109</v>
      </c>
      <c r="G1429" s="566" t="s">
        <v>2110</v>
      </c>
      <c r="H1429" s="569" t="s">
        <v>866</v>
      </c>
      <c r="I1429" s="562" t="s">
        <v>489</v>
      </c>
      <c r="J1429" s="558" t="s">
        <v>822</v>
      </c>
      <c r="K1429" s="571">
        <v>4</v>
      </c>
      <c r="L1429" s="574">
        <v>12</v>
      </c>
      <c r="M1429" s="572">
        <v>59720.80000000001</v>
      </c>
      <c r="N1429" s="577"/>
      <c r="O1429" s="574"/>
      <c r="P1429" s="576"/>
    </row>
    <row r="1430" spans="1:16" ht="24" x14ac:dyDescent="0.2">
      <c r="A1430" s="524" t="s">
        <v>4666</v>
      </c>
      <c r="B1430" s="522" t="s">
        <v>817</v>
      </c>
      <c r="C1430" s="554" t="s">
        <v>86</v>
      </c>
      <c r="D1430" s="555" t="s">
        <v>818</v>
      </c>
      <c r="E1430" s="553">
        <v>6500</v>
      </c>
      <c r="F1430" s="556" t="s">
        <v>2111</v>
      </c>
      <c r="G1430" s="566" t="s">
        <v>2112</v>
      </c>
      <c r="H1430" s="569" t="s">
        <v>821</v>
      </c>
      <c r="I1430" s="562" t="s">
        <v>485</v>
      </c>
      <c r="J1430" s="558" t="s">
        <v>822</v>
      </c>
      <c r="K1430" s="571">
        <v>3</v>
      </c>
      <c r="L1430" s="574">
        <v>10</v>
      </c>
      <c r="M1430" s="572">
        <v>66849.279999999999</v>
      </c>
      <c r="N1430" s="577"/>
      <c r="O1430" s="574"/>
      <c r="P1430" s="576"/>
    </row>
    <row r="1431" spans="1:16" ht="24" x14ac:dyDescent="0.2">
      <c r="A1431" s="524" t="s">
        <v>4666</v>
      </c>
      <c r="B1431" s="522" t="s">
        <v>817</v>
      </c>
      <c r="C1431" s="554" t="s">
        <v>86</v>
      </c>
      <c r="D1431" s="555" t="s">
        <v>818</v>
      </c>
      <c r="E1431" s="553">
        <v>5500</v>
      </c>
      <c r="F1431" s="556" t="s">
        <v>2113</v>
      </c>
      <c r="G1431" s="566" t="s">
        <v>2114</v>
      </c>
      <c r="H1431" s="569" t="s">
        <v>821</v>
      </c>
      <c r="I1431" s="562" t="s">
        <v>485</v>
      </c>
      <c r="J1431" s="558" t="s">
        <v>822</v>
      </c>
      <c r="K1431" s="571">
        <v>4</v>
      </c>
      <c r="L1431" s="574">
        <v>12</v>
      </c>
      <c r="M1431" s="572">
        <v>68877.47</v>
      </c>
      <c r="N1431" s="577"/>
      <c r="O1431" s="574"/>
      <c r="P1431" s="576"/>
    </row>
    <row r="1432" spans="1:16" ht="24" x14ac:dyDescent="0.2">
      <c r="A1432" s="524" t="s">
        <v>4666</v>
      </c>
      <c r="B1432" s="522" t="s">
        <v>817</v>
      </c>
      <c r="C1432" s="554" t="s">
        <v>86</v>
      </c>
      <c r="D1432" s="555" t="s">
        <v>818</v>
      </c>
      <c r="E1432" s="553">
        <v>10000</v>
      </c>
      <c r="F1432" s="556" t="s">
        <v>2115</v>
      </c>
      <c r="G1432" s="566" t="s">
        <v>2116</v>
      </c>
      <c r="H1432" s="569" t="s">
        <v>853</v>
      </c>
      <c r="I1432" s="562" t="s">
        <v>485</v>
      </c>
      <c r="J1432" s="558" t="s">
        <v>822</v>
      </c>
      <c r="K1432" s="571">
        <v>4</v>
      </c>
      <c r="L1432" s="574">
        <v>12</v>
      </c>
      <c r="M1432" s="572">
        <v>121960.79999999997</v>
      </c>
      <c r="N1432" s="577"/>
      <c r="O1432" s="574"/>
      <c r="P1432" s="576"/>
    </row>
    <row r="1433" spans="1:16" ht="24" x14ac:dyDescent="0.2">
      <c r="A1433" s="524" t="s">
        <v>4666</v>
      </c>
      <c r="B1433" s="522" t="s">
        <v>817</v>
      </c>
      <c r="C1433" s="554" t="s">
        <v>86</v>
      </c>
      <c r="D1433" s="555" t="s">
        <v>818</v>
      </c>
      <c r="E1433" s="553">
        <v>10500</v>
      </c>
      <c r="F1433" s="556" t="s">
        <v>2117</v>
      </c>
      <c r="G1433" s="566" t="s">
        <v>2118</v>
      </c>
      <c r="H1433" s="569" t="s">
        <v>853</v>
      </c>
      <c r="I1433" s="562" t="s">
        <v>485</v>
      </c>
      <c r="J1433" s="558" t="s">
        <v>822</v>
      </c>
      <c r="K1433" s="571">
        <v>2</v>
      </c>
      <c r="L1433" s="574">
        <v>6</v>
      </c>
      <c r="M1433" s="572">
        <v>66430.399999999994</v>
      </c>
      <c r="N1433" s="577"/>
      <c r="O1433" s="574"/>
      <c r="P1433" s="576"/>
    </row>
    <row r="1434" spans="1:16" ht="24" x14ac:dyDescent="0.2">
      <c r="A1434" s="524" t="s">
        <v>4666</v>
      </c>
      <c r="B1434" s="522" t="s">
        <v>817</v>
      </c>
      <c r="C1434" s="554" t="s">
        <v>86</v>
      </c>
      <c r="D1434" s="555" t="s">
        <v>818</v>
      </c>
      <c r="E1434" s="553">
        <v>8500</v>
      </c>
      <c r="F1434" s="556" t="s">
        <v>2119</v>
      </c>
      <c r="G1434" s="566" t="s">
        <v>2120</v>
      </c>
      <c r="H1434" s="569" t="s">
        <v>853</v>
      </c>
      <c r="I1434" s="562" t="s">
        <v>485</v>
      </c>
      <c r="J1434" s="558" t="s">
        <v>822</v>
      </c>
      <c r="K1434" s="571">
        <v>4</v>
      </c>
      <c r="L1434" s="574">
        <v>12</v>
      </c>
      <c r="M1434" s="572">
        <v>104036.94999999998</v>
      </c>
      <c r="N1434" s="577"/>
      <c r="O1434" s="574"/>
      <c r="P1434" s="576"/>
    </row>
    <row r="1435" spans="1:16" ht="24" x14ac:dyDescent="0.2">
      <c r="A1435" s="524" t="s">
        <v>4666</v>
      </c>
      <c r="B1435" s="522" t="s">
        <v>817</v>
      </c>
      <c r="C1435" s="554" t="s">
        <v>86</v>
      </c>
      <c r="D1435" s="555" t="s">
        <v>818</v>
      </c>
      <c r="E1435" s="553">
        <v>6000</v>
      </c>
      <c r="F1435" s="556" t="s">
        <v>2121</v>
      </c>
      <c r="G1435" s="566" t="s">
        <v>2122</v>
      </c>
      <c r="H1435" s="569" t="s">
        <v>821</v>
      </c>
      <c r="I1435" s="562" t="s">
        <v>485</v>
      </c>
      <c r="J1435" s="558" t="s">
        <v>822</v>
      </c>
      <c r="K1435" s="571">
        <v>4</v>
      </c>
      <c r="L1435" s="574">
        <v>12</v>
      </c>
      <c r="M1435" s="572">
        <v>74160.800000000003</v>
      </c>
      <c r="N1435" s="577"/>
      <c r="O1435" s="574"/>
      <c r="P1435" s="576"/>
    </row>
    <row r="1436" spans="1:16" ht="24" x14ac:dyDescent="0.2">
      <c r="A1436" s="524" t="s">
        <v>4666</v>
      </c>
      <c r="B1436" s="522" t="s">
        <v>817</v>
      </c>
      <c r="C1436" s="554" t="s">
        <v>86</v>
      </c>
      <c r="D1436" s="555" t="s">
        <v>818</v>
      </c>
      <c r="E1436" s="553">
        <v>6500</v>
      </c>
      <c r="F1436" s="556" t="s">
        <v>2123</v>
      </c>
      <c r="G1436" s="566" t="s">
        <v>2124</v>
      </c>
      <c r="H1436" s="569" t="s">
        <v>853</v>
      </c>
      <c r="I1436" s="562" t="s">
        <v>485</v>
      </c>
      <c r="J1436" s="558" t="s">
        <v>822</v>
      </c>
      <c r="K1436" s="571">
        <v>2</v>
      </c>
      <c r="L1436" s="574">
        <v>11</v>
      </c>
      <c r="M1436" s="572">
        <v>74892.459999999992</v>
      </c>
      <c r="N1436" s="577"/>
      <c r="O1436" s="574"/>
      <c r="P1436" s="576"/>
    </row>
    <row r="1437" spans="1:16" ht="24" x14ac:dyDescent="0.2">
      <c r="A1437" s="524" t="s">
        <v>4666</v>
      </c>
      <c r="B1437" s="522" t="s">
        <v>817</v>
      </c>
      <c r="C1437" s="554" t="s">
        <v>86</v>
      </c>
      <c r="D1437" s="555" t="s">
        <v>818</v>
      </c>
      <c r="E1437" s="553">
        <v>10500</v>
      </c>
      <c r="F1437" s="556" t="s">
        <v>2125</v>
      </c>
      <c r="G1437" s="566" t="s">
        <v>2126</v>
      </c>
      <c r="H1437" s="569" t="s">
        <v>890</v>
      </c>
      <c r="I1437" s="562" t="s">
        <v>485</v>
      </c>
      <c r="J1437" s="558" t="s">
        <v>822</v>
      </c>
      <c r="K1437" s="571">
        <v>4</v>
      </c>
      <c r="L1437" s="574">
        <v>12</v>
      </c>
      <c r="M1437" s="572">
        <v>127960.79999999997</v>
      </c>
      <c r="N1437" s="577"/>
      <c r="O1437" s="574"/>
      <c r="P1437" s="576"/>
    </row>
    <row r="1438" spans="1:16" ht="24" x14ac:dyDescent="0.2">
      <c r="A1438" s="524" t="s">
        <v>4666</v>
      </c>
      <c r="B1438" s="522" t="s">
        <v>817</v>
      </c>
      <c r="C1438" s="554" t="s">
        <v>86</v>
      </c>
      <c r="D1438" s="555" t="s">
        <v>841</v>
      </c>
      <c r="E1438" s="553">
        <v>4500</v>
      </c>
      <c r="F1438" s="556" t="s">
        <v>2127</v>
      </c>
      <c r="G1438" s="566" t="s">
        <v>2128</v>
      </c>
      <c r="H1438" s="569" t="s">
        <v>836</v>
      </c>
      <c r="I1438" s="562" t="s">
        <v>845</v>
      </c>
      <c r="J1438" s="558" t="s">
        <v>480</v>
      </c>
      <c r="K1438" s="571">
        <v>4</v>
      </c>
      <c r="L1438" s="574">
        <v>12</v>
      </c>
      <c r="M1438" s="572">
        <v>56012.990000000005</v>
      </c>
      <c r="N1438" s="577"/>
      <c r="O1438" s="574"/>
      <c r="P1438" s="576"/>
    </row>
    <row r="1439" spans="1:16" ht="24" x14ac:dyDescent="0.2">
      <c r="A1439" s="524" t="s">
        <v>4666</v>
      </c>
      <c r="B1439" s="522" t="s">
        <v>817</v>
      </c>
      <c r="C1439" s="554" t="s">
        <v>86</v>
      </c>
      <c r="D1439" s="555" t="s">
        <v>818</v>
      </c>
      <c r="E1439" s="553">
        <v>10000</v>
      </c>
      <c r="F1439" s="556" t="s">
        <v>2129</v>
      </c>
      <c r="G1439" s="566" t="s">
        <v>2130</v>
      </c>
      <c r="H1439" s="569" t="s">
        <v>853</v>
      </c>
      <c r="I1439" s="562" t="s">
        <v>485</v>
      </c>
      <c r="J1439" s="558" t="s">
        <v>822</v>
      </c>
      <c r="K1439" s="571">
        <v>4</v>
      </c>
      <c r="L1439" s="574">
        <v>12</v>
      </c>
      <c r="M1439" s="572">
        <v>121960.79999999997</v>
      </c>
      <c r="N1439" s="577"/>
      <c r="O1439" s="574"/>
      <c r="P1439" s="576"/>
    </row>
    <row r="1440" spans="1:16" ht="24" x14ac:dyDescent="0.2">
      <c r="A1440" s="524" t="s">
        <v>4666</v>
      </c>
      <c r="B1440" s="522" t="s">
        <v>817</v>
      </c>
      <c r="C1440" s="554" t="s">
        <v>86</v>
      </c>
      <c r="D1440" s="555" t="s">
        <v>818</v>
      </c>
      <c r="E1440" s="553">
        <v>5500</v>
      </c>
      <c r="F1440" s="556" t="s">
        <v>2131</v>
      </c>
      <c r="G1440" s="566" t="s">
        <v>2132</v>
      </c>
      <c r="H1440" s="569" t="s">
        <v>821</v>
      </c>
      <c r="I1440" s="562" t="s">
        <v>485</v>
      </c>
      <c r="J1440" s="558" t="s">
        <v>822</v>
      </c>
      <c r="K1440" s="571">
        <v>4</v>
      </c>
      <c r="L1440" s="574">
        <v>12</v>
      </c>
      <c r="M1440" s="572">
        <v>69960.800000000003</v>
      </c>
      <c r="N1440" s="577"/>
      <c r="O1440" s="574"/>
      <c r="P1440" s="576"/>
    </row>
    <row r="1441" spans="1:16" ht="24" x14ac:dyDescent="0.2">
      <c r="A1441" s="524" t="s">
        <v>4666</v>
      </c>
      <c r="B1441" s="522" t="s">
        <v>817</v>
      </c>
      <c r="C1441" s="554" t="s">
        <v>86</v>
      </c>
      <c r="D1441" s="555" t="s">
        <v>818</v>
      </c>
      <c r="E1441" s="553">
        <v>6500</v>
      </c>
      <c r="F1441" s="556" t="s">
        <v>2133</v>
      </c>
      <c r="G1441" s="566" t="s">
        <v>2134</v>
      </c>
      <c r="H1441" s="569" t="s">
        <v>821</v>
      </c>
      <c r="I1441" s="562" t="s">
        <v>485</v>
      </c>
      <c r="J1441" s="558" t="s">
        <v>822</v>
      </c>
      <c r="K1441" s="571">
        <v>3</v>
      </c>
      <c r="L1441" s="574">
        <v>7</v>
      </c>
      <c r="M1441" s="572">
        <v>49943.8</v>
      </c>
      <c r="N1441" s="577"/>
      <c r="O1441" s="574"/>
      <c r="P1441" s="576"/>
    </row>
    <row r="1442" spans="1:16" ht="24" x14ac:dyDescent="0.2">
      <c r="A1442" s="524" t="s">
        <v>4666</v>
      </c>
      <c r="B1442" s="522" t="s">
        <v>817</v>
      </c>
      <c r="C1442" s="554" t="s">
        <v>86</v>
      </c>
      <c r="D1442" s="555" t="s">
        <v>818</v>
      </c>
      <c r="E1442" s="553">
        <v>6000</v>
      </c>
      <c r="F1442" s="556" t="s">
        <v>2135</v>
      </c>
      <c r="G1442" s="566" t="s">
        <v>2136</v>
      </c>
      <c r="H1442" s="569" t="s">
        <v>821</v>
      </c>
      <c r="I1442" s="562" t="s">
        <v>485</v>
      </c>
      <c r="J1442" s="558" t="s">
        <v>822</v>
      </c>
      <c r="K1442" s="571">
        <v>2</v>
      </c>
      <c r="L1442" s="574">
        <v>5</v>
      </c>
      <c r="M1442" s="572">
        <v>30867</v>
      </c>
      <c r="N1442" s="577"/>
      <c r="O1442" s="574"/>
      <c r="P1442" s="576"/>
    </row>
    <row r="1443" spans="1:16" ht="24" x14ac:dyDescent="0.2">
      <c r="A1443" s="524" t="s">
        <v>4666</v>
      </c>
      <c r="B1443" s="522" t="s">
        <v>817</v>
      </c>
      <c r="C1443" s="554" t="s">
        <v>86</v>
      </c>
      <c r="D1443" s="555" t="s">
        <v>818</v>
      </c>
      <c r="E1443" s="553">
        <v>6500</v>
      </c>
      <c r="F1443" s="556" t="s">
        <v>2137</v>
      </c>
      <c r="G1443" s="566" t="s">
        <v>2138</v>
      </c>
      <c r="H1443" s="569" t="s">
        <v>821</v>
      </c>
      <c r="I1443" s="562" t="s">
        <v>485</v>
      </c>
      <c r="J1443" s="558" t="s">
        <v>822</v>
      </c>
      <c r="K1443" s="571">
        <v>3</v>
      </c>
      <c r="L1443" s="574">
        <v>7</v>
      </c>
      <c r="M1443" s="572">
        <v>44120.19</v>
      </c>
      <c r="N1443" s="577"/>
      <c r="O1443" s="574"/>
      <c r="P1443" s="576"/>
    </row>
    <row r="1444" spans="1:16" ht="24" x14ac:dyDescent="0.2">
      <c r="A1444" s="524" t="s">
        <v>4666</v>
      </c>
      <c r="B1444" s="522" t="s">
        <v>817</v>
      </c>
      <c r="C1444" s="554" t="s">
        <v>86</v>
      </c>
      <c r="D1444" s="555" t="s">
        <v>818</v>
      </c>
      <c r="E1444" s="553">
        <v>9000</v>
      </c>
      <c r="F1444" s="556" t="s">
        <v>2139</v>
      </c>
      <c r="G1444" s="566" t="s">
        <v>2140</v>
      </c>
      <c r="H1444" s="569" t="s">
        <v>890</v>
      </c>
      <c r="I1444" s="562" t="s">
        <v>485</v>
      </c>
      <c r="J1444" s="558" t="s">
        <v>822</v>
      </c>
      <c r="K1444" s="571">
        <v>4</v>
      </c>
      <c r="L1444" s="574">
        <v>12</v>
      </c>
      <c r="M1444" s="572">
        <v>109960.79999999997</v>
      </c>
      <c r="N1444" s="577"/>
      <c r="O1444" s="574"/>
      <c r="P1444" s="576"/>
    </row>
    <row r="1445" spans="1:16" ht="24" x14ac:dyDescent="0.2">
      <c r="A1445" s="524" t="s">
        <v>4666</v>
      </c>
      <c r="B1445" s="522" t="s">
        <v>817</v>
      </c>
      <c r="C1445" s="554" t="s">
        <v>86</v>
      </c>
      <c r="D1445" s="555" t="s">
        <v>818</v>
      </c>
      <c r="E1445" s="553">
        <v>6500</v>
      </c>
      <c r="F1445" s="556" t="s">
        <v>2141</v>
      </c>
      <c r="G1445" s="566" t="s">
        <v>2142</v>
      </c>
      <c r="H1445" s="569" t="s">
        <v>821</v>
      </c>
      <c r="I1445" s="562" t="s">
        <v>485</v>
      </c>
      <c r="J1445" s="558" t="s">
        <v>822</v>
      </c>
      <c r="K1445" s="571">
        <v>4</v>
      </c>
      <c r="L1445" s="574">
        <v>12</v>
      </c>
      <c r="M1445" s="572">
        <v>79960.799999999988</v>
      </c>
      <c r="N1445" s="577"/>
      <c r="O1445" s="574"/>
      <c r="P1445" s="576"/>
    </row>
    <row r="1446" spans="1:16" ht="24" x14ac:dyDescent="0.2">
      <c r="A1446" s="524" t="s">
        <v>4666</v>
      </c>
      <c r="B1446" s="522" t="s">
        <v>817</v>
      </c>
      <c r="C1446" s="554" t="s">
        <v>86</v>
      </c>
      <c r="D1446" s="555" t="s">
        <v>818</v>
      </c>
      <c r="E1446" s="553">
        <v>5500</v>
      </c>
      <c r="F1446" s="556" t="s">
        <v>2143</v>
      </c>
      <c r="G1446" s="566" t="s">
        <v>2144</v>
      </c>
      <c r="H1446" s="569" t="s">
        <v>2145</v>
      </c>
      <c r="I1446" s="562" t="s">
        <v>485</v>
      </c>
      <c r="J1446" s="558" t="s">
        <v>822</v>
      </c>
      <c r="K1446" s="571">
        <v>4</v>
      </c>
      <c r="L1446" s="574">
        <v>12</v>
      </c>
      <c r="M1446" s="572">
        <v>67960.800000000003</v>
      </c>
      <c r="N1446" s="577"/>
      <c r="O1446" s="574"/>
      <c r="P1446" s="576"/>
    </row>
    <row r="1447" spans="1:16" ht="24" x14ac:dyDescent="0.2">
      <c r="A1447" s="524" t="s">
        <v>4666</v>
      </c>
      <c r="B1447" s="522" t="s">
        <v>817</v>
      </c>
      <c r="C1447" s="554" t="s">
        <v>86</v>
      </c>
      <c r="D1447" s="555" t="s">
        <v>818</v>
      </c>
      <c r="E1447" s="553">
        <v>5500</v>
      </c>
      <c r="F1447" s="556" t="s">
        <v>2146</v>
      </c>
      <c r="G1447" s="566" t="s">
        <v>2147</v>
      </c>
      <c r="H1447" s="569" t="s">
        <v>829</v>
      </c>
      <c r="I1447" s="562" t="s">
        <v>485</v>
      </c>
      <c r="J1447" s="558" t="s">
        <v>822</v>
      </c>
      <c r="K1447" s="571">
        <v>4</v>
      </c>
      <c r="L1447" s="574">
        <v>12</v>
      </c>
      <c r="M1447" s="572">
        <v>68877.47</v>
      </c>
      <c r="N1447" s="577"/>
      <c r="O1447" s="574"/>
      <c r="P1447" s="576"/>
    </row>
    <row r="1448" spans="1:16" ht="24" x14ac:dyDescent="0.2">
      <c r="A1448" s="524" t="s">
        <v>4666</v>
      </c>
      <c r="B1448" s="522" t="s">
        <v>817</v>
      </c>
      <c r="C1448" s="554" t="s">
        <v>86</v>
      </c>
      <c r="D1448" s="555" t="s">
        <v>818</v>
      </c>
      <c r="E1448" s="553">
        <v>8500</v>
      </c>
      <c r="F1448" s="556" t="s">
        <v>2148</v>
      </c>
      <c r="G1448" s="566" t="s">
        <v>2149</v>
      </c>
      <c r="H1448" s="569" t="s">
        <v>853</v>
      </c>
      <c r="I1448" s="562" t="s">
        <v>485</v>
      </c>
      <c r="J1448" s="558" t="s">
        <v>822</v>
      </c>
      <c r="K1448" s="571">
        <v>3</v>
      </c>
      <c r="L1448" s="574">
        <v>8</v>
      </c>
      <c r="M1448" s="572">
        <v>65057.200000000004</v>
      </c>
      <c r="N1448" s="577"/>
      <c r="O1448" s="574"/>
      <c r="P1448" s="576"/>
    </row>
    <row r="1449" spans="1:16" ht="24" x14ac:dyDescent="0.2">
      <c r="A1449" s="524" t="s">
        <v>4666</v>
      </c>
      <c r="B1449" s="522" t="s">
        <v>817</v>
      </c>
      <c r="C1449" s="554" t="s">
        <v>86</v>
      </c>
      <c r="D1449" s="555" t="s">
        <v>818</v>
      </c>
      <c r="E1449" s="553">
        <v>8500</v>
      </c>
      <c r="F1449" s="556" t="s">
        <v>2150</v>
      </c>
      <c r="G1449" s="566" t="s">
        <v>2151</v>
      </c>
      <c r="H1449" s="569" t="s">
        <v>821</v>
      </c>
      <c r="I1449" s="562" t="s">
        <v>485</v>
      </c>
      <c r="J1449" s="558" t="s">
        <v>822</v>
      </c>
      <c r="K1449" s="571">
        <v>4</v>
      </c>
      <c r="L1449" s="574">
        <v>12</v>
      </c>
      <c r="M1449" s="572">
        <v>105409.54999999997</v>
      </c>
      <c r="N1449" s="577"/>
      <c r="O1449" s="574"/>
      <c r="P1449" s="576"/>
    </row>
    <row r="1450" spans="1:16" ht="24" x14ac:dyDescent="0.2">
      <c r="A1450" s="524" t="s">
        <v>4666</v>
      </c>
      <c r="B1450" s="522" t="s">
        <v>817</v>
      </c>
      <c r="C1450" s="554" t="s">
        <v>86</v>
      </c>
      <c r="D1450" s="555" t="s">
        <v>818</v>
      </c>
      <c r="E1450" s="553">
        <v>6500</v>
      </c>
      <c r="F1450" s="556" t="s">
        <v>2152</v>
      </c>
      <c r="G1450" s="566" t="s">
        <v>2153</v>
      </c>
      <c r="H1450" s="569" t="s">
        <v>821</v>
      </c>
      <c r="I1450" s="562" t="s">
        <v>485</v>
      </c>
      <c r="J1450" s="558" t="s">
        <v>822</v>
      </c>
      <c r="K1450" s="571">
        <v>2</v>
      </c>
      <c r="L1450" s="574">
        <v>5</v>
      </c>
      <c r="M1450" s="572">
        <v>26017</v>
      </c>
      <c r="N1450" s="577"/>
      <c r="O1450" s="574"/>
      <c r="P1450" s="576"/>
    </row>
    <row r="1451" spans="1:16" ht="24" x14ac:dyDescent="0.2">
      <c r="A1451" s="524" t="s">
        <v>4666</v>
      </c>
      <c r="B1451" s="522" t="s">
        <v>817</v>
      </c>
      <c r="C1451" s="554" t="s">
        <v>86</v>
      </c>
      <c r="D1451" s="555" t="s">
        <v>818</v>
      </c>
      <c r="E1451" s="553">
        <v>8500</v>
      </c>
      <c r="F1451" s="556" t="s">
        <v>2154</v>
      </c>
      <c r="G1451" s="566" t="s">
        <v>2155</v>
      </c>
      <c r="H1451" s="569" t="s">
        <v>853</v>
      </c>
      <c r="I1451" s="562" t="s">
        <v>485</v>
      </c>
      <c r="J1451" s="558" t="s">
        <v>822</v>
      </c>
      <c r="K1451" s="571">
        <v>4</v>
      </c>
      <c r="L1451" s="574">
        <v>12</v>
      </c>
      <c r="M1451" s="572">
        <v>103960.79999999997</v>
      </c>
      <c r="N1451" s="577"/>
      <c r="O1451" s="574"/>
      <c r="P1451" s="576"/>
    </row>
    <row r="1452" spans="1:16" ht="24" x14ac:dyDescent="0.2">
      <c r="A1452" s="524" t="s">
        <v>4666</v>
      </c>
      <c r="B1452" s="522" t="s">
        <v>817</v>
      </c>
      <c r="C1452" s="554" t="s">
        <v>86</v>
      </c>
      <c r="D1452" s="555" t="s">
        <v>818</v>
      </c>
      <c r="E1452" s="553">
        <v>6500</v>
      </c>
      <c r="F1452" s="556" t="s">
        <v>2156</v>
      </c>
      <c r="G1452" s="566" t="s">
        <v>2157</v>
      </c>
      <c r="H1452" s="569" t="s">
        <v>2158</v>
      </c>
      <c r="I1452" s="562" t="s">
        <v>485</v>
      </c>
      <c r="J1452" s="558" t="s">
        <v>822</v>
      </c>
      <c r="K1452" s="571">
        <v>4</v>
      </c>
      <c r="L1452" s="574">
        <v>12</v>
      </c>
      <c r="M1452" s="572">
        <v>79990.59</v>
      </c>
      <c r="N1452" s="577"/>
      <c r="O1452" s="574"/>
      <c r="P1452" s="576"/>
    </row>
    <row r="1453" spans="1:16" ht="24" x14ac:dyDescent="0.2">
      <c r="A1453" s="524" t="s">
        <v>4666</v>
      </c>
      <c r="B1453" s="522" t="s">
        <v>817</v>
      </c>
      <c r="C1453" s="554" t="s">
        <v>86</v>
      </c>
      <c r="D1453" s="555" t="s">
        <v>818</v>
      </c>
      <c r="E1453" s="553">
        <v>6500</v>
      </c>
      <c r="F1453" s="556" t="s">
        <v>2159</v>
      </c>
      <c r="G1453" s="566" t="s">
        <v>2160</v>
      </c>
      <c r="H1453" s="569" t="s">
        <v>836</v>
      </c>
      <c r="I1453" s="562" t="s">
        <v>485</v>
      </c>
      <c r="J1453" s="558" t="s">
        <v>822</v>
      </c>
      <c r="K1453" s="571">
        <v>4</v>
      </c>
      <c r="L1453" s="574">
        <v>12</v>
      </c>
      <c r="M1453" s="572">
        <v>79971.62999999999</v>
      </c>
      <c r="N1453" s="577"/>
      <c r="O1453" s="574"/>
      <c r="P1453" s="576"/>
    </row>
    <row r="1454" spans="1:16" ht="24" x14ac:dyDescent="0.2">
      <c r="A1454" s="524" t="s">
        <v>4666</v>
      </c>
      <c r="B1454" s="522" t="s">
        <v>817</v>
      </c>
      <c r="C1454" s="554" t="s">
        <v>86</v>
      </c>
      <c r="D1454" s="555" t="s">
        <v>818</v>
      </c>
      <c r="E1454" s="553">
        <v>7500</v>
      </c>
      <c r="F1454" s="556" t="s">
        <v>2161</v>
      </c>
      <c r="G1454" s="566" t="s">
        <v>2162</v>
      </c>
      <c r="H1454" s="569" t="s">
        <v>821</v>
      </c>
      <c r="I1454" s="562" t="s">
        <v>485</v>
      </c>
      <c r="J1454" s="558" t="s">
        <v>822</v>
      </c>
      <c r="K1454" s="571">
        <v>4</v>
      </c>
      <c r="L1454" s="574">
        <v>12</v>
      </c>
      <c r="M1454" s="572">
        <v>92210.799999999988</v>
      </c>
      <c r="N1454" s="577"/>
      <c r="O1454" s="574"/>
      <c r="P1454" s="576"/>
    </row>
    <row r="1455" spans="1:16" ht="24" x14ac:dyDescent="0.2">
      <c r="A1455" s="524" t="s">
        <v>4666</v>
      </c>
      <c r="B1455" s="522" t="s">
        <v>817</v>
      </c>
      <c r="C1455" s="554" t="s">
        <v>86</v>
      </c>
      <c r="D1455" s="555" t="s">
        <v>818</v>
      </c>
      <c r="E1455" s="553">
        <v>12500</v>
      </c>
      <c r="F1455" s="556" t="s">
        <v>2163</v>
      </c>
      <c r="G1455" s="566" t="s">
        <v>2164</v>
      </c>
      <c r="H1455" s="569" t="s">
        <v>853</v>
      </c>
      <c r="I1455" s="562" t="s">
        <v>485</v>
      </c>
      <c r="J1455" s="558" t="s">
        <v>822</v>
      </c>
      <c r="K1455" s="571">
        <v>1</v>
      </c>
      <c r="L1455" s="574">
        <v>2</v>
      </c>
      <c r="M1455" s="572">
        <v>22414.3</v>
      </c>
      <c r="N1455" s="577"/>
      <c r="O1455" s="574"/>
      <c r="P1455" s="576"/>
    </row>
    <row r="1456" spans="1:16" ht="24" x14ac:dyDescent="0.2">
      <c r="A1456" s="524" t="s">
        <v>4666</v>
      </c>
      <c r="B1456" s="522" t="s">
        <v>817</v>
      </c>
      <c r="C1456" s="554" t="s">
        <v>86</v>
      </c>
      <c r="D1456" s="555" t="s">
        <v>818</v>
      </c>
      <c r="E1456" s="553">
        <v>11500</v>
      </c>
      <c r="F1456" s="556" t="s">
        <v>2165</v>
      </c>
      <c r="G1456" s="566" t="s">
        <v>2166</v>
      </c>
      <c r="H1456" s="569" t="s">
        <v>850</v>
      </c>
      <c r="I1456" s="562" t="s">
        <v>485</v>
      </c>
      <c r="J1456" s="558" t="s">
        <v>822</v>
      </c>
      <c r="K1456" s="571">
        <v>4</v>
      </c>
      <c r="L1456" s="574">
        <v>12</v>
      </c>
      <c r="M1456" s="572">
        <v>139960.79999999996</v>
      </c>
      <c r="N1456" s="577"/>
      <c r="O1456" s="574"/>
      <c r="P1456" s="576"/>
    </row>
    <row r="1457" spans="1:16" ht="24" x14ac:dyDescent="0.2">
      <c r="A1457" s="524" t="s">
        <v>4666</v>
      </c>
      <c r="B1457" s="522" t="s">
        <v>817</v>
      </c>
      <c r="C1457" s="554" t="s">
        <v>86</v>
      </c>
      <c r="D1457" s="555" t="s">
        <v>818</v>
      </c>
      <c r="E1457" s="553">
        <v>8500</v>
      </c>
      <c r="F1457" s="556" t="s">
        <v>2167</v>
      </c>
      <c r="G1457" s="566" t="s">
        <v>2168</v>
      </c>
      <c r="H1457" s="569" t="s">
        <v>890</v>
      </c>
      <c r="I1457" s="562" t="s">
        <v>485</v>
      </c>
      <c r="J1457" s="558" t="s">
        <v>822</v>
      </c>
      <c r="K1457" s="571">
        <v>3</v>
      </c>
      <c r="L1457" s="574">
        <v>9</v>
      </c>
      <c r="M1457" s="572">
        <v>76262.26999999999</v>
      </c>
      <c r="N1457" s="577"/>
      <c r="O1457" s="574"/>
      <c r="P1457" s="576"/>
    </row>
    <row r="1458" spans="1:16" ht="24" x14ac:dyDescent="0.2">
      <c r="A1458" s="524" t="s">
        <v>4666</v>
      </c>
      <c r="B1458" s="522" t="s">
        <v>817</v>
      </c>
      <c r="C1458" s="554" t="s">
        <v>86</v>
      </c>
      <c r="D1458" s="555" t="s">
        <v>818</v>
      </c>
      <c r="E1458" s="553">
        <v>3500</v>
      </c>
      <c r="F1458" s="556" t="s">
        <v>2169</v>
      </c>
      <c r="G1458" s="566" t="s">
        <v>2170</v>
      </c>
      <c r="H1458" s="569" t="s">
        <v>836</v>
      </c>
      <c r="I1458" s="562" t="s">
        <v>485</v>
      </c>
      <c r="J1458" s="558" t="s">
        <v>822</v>
      </c>
      <c r="K1458" s="571">
        <v>4</v>
      </c>
      <c r="L1458" s="574">
        <v>12</v>
      </c>
      <c r="M1458" s="572">
        <v>43960.80000000001</v>
      </c>
      <c r="N1458" s="577"/>
      <c r="O1458" s="574"/>
      <c r="P1458" s="576"/>
    </row>
    <row r="1459" spans="1:16" ht="24" x14ac:dyDescent="0.2">
      <c r="A1459" s="524" t="s">
        <v>4666</v>
      </c>
      <c r="B1459" s="522" t="s">
        <v>817</v>
      </c>
      <c r="C1459" s="554" t="s">
        <v>86</v>
      </c>
      <c r="D1459" s="555" t="s">
        <v>818</v>
      </c>
      <c r="E1459" s="553">
        <v>5000</v>
      </c>
      <c r="F1459" s="556" t="s">
        <v>2171</v>
      </c>
      <c r="G1459" s="566" t="s">
        <v>2172</v>
      </c>
      <c r="H1459" s="569" t="s">
        <v>821</v>
      </c>
      <c r="I1459" s="562" t="s">
        <v>485</v>
      </c>
      <c r="J1459" s="558" t="s">
        <v>822</v>
      </c>
      <c r="K1459" s="571">
        <v>4</v>
      </c>
      <c r="L1459" s="574">
        <v>12</v>
      </c>
      <c r="M1459" s="572">
        <v>61960.80000000001</v>
      </c>
      <c r="N1459" s="577"/>
      <c r="O1459" s="574"/>
      <c r="P1459" s="576"/>
    </row>
    <row r="1460" spans="1:16" ht="24" x14ac:dyDescent="0.2">
      <c r="A1460" s="524" t="s">
        <v>4666</v>
      </c>
      <c r="B1460" s="522" t="s">
        <v>817</v>
      </c>
      <c r="C1460" s="554" t="s">
        <v>86</v>
      </c>
      <c r="D1460" s="555" t="s">
        <v>818</v>
      </c>
      <c r="E1460" s="553">
        <v>4800</v>
      </c>
      <c r="F1460" s="556" t="s">
        <v>2173</v>
      </c>
      <c r="G1460" s="566" t="s">
        <v>2174</v>
      </c>
      <c r="H1460" s="569" t="s">
        <v>1487</v>
      </c>
      <c r="I1460" s="562" t="s">
        <v>485</v>
      </c>
      <c r="J1460" s="558" t="s">
        <v>822</v>
      </c>
      <c r="K1460" s="571">
        <v>2</v>
      </c>
      <c r="L1460" s="574">
        <v>7</v>
      </c>
      <c r="M1460" s="572">
        <v>32106.13</v>
      </c>
      <c r="N1460" s="577"/>
      <c r="O1460" s="574"/>
      <c r="P1460" s="576"/>
    </row>
    <row r="1461" spans="1:16" ht="24" x14ac:dyDescent="0.2">
      <c r="A1461" s="524" t="s">
        <v>4666</v>
      </c>
      <c r="B1461" s="522" t="s">
        <v>817</v>
      </c>
      <c r="C1461" s="554" t="s">
        <v>86</v>
      </c>
      <c r="D1461" s="555" t="s">
        <v>818</v>
      </c>
      <c r="E1461" s="553">
        <v>7000</v>
      </c>
      <c r="F1461" s="556" t="s">
        <v>2175</v>
      </c>
      <c r="G1461" s="566" t="s">
        <v>2176</v>
      </c>
      <c r="H1461" s="569" t="s">
        <v>850</v>
      </c>
      <c r="I1461" s="562" t="s">
        <v>485</v>
      </c>
      <c r="J1461" s="558" t="s">
        <v>822</v>
      </c>
      <c r="K1461" s="571">
        <v>4</v>
      </c>
      <c r="L1461" s="574">
        <v>12</v>
      </c>
      <c r="M1461" s="572">
        <v>85960.799999999988</v>
      </c>
      <c r="N1461" s="577"/>
      <c r="O1461" s="574"/>
      <c r="P1461" s="576"/>
    </row>
    <row r="1462" spans="1:16" ht="24" x14ac:dyDescent="0.2">
      <c r="A1462" s="524" t="s">
        <v>4666</v>
      </c>
      <c r="B1462" s="522" t="s">
        <v>817</v>
      </c>
      <c r="C1462" s="554" t="s">
        <v>86</v>
      </c>
      <c r="D1462" s="555" t="s">
        <v>841</v>
      </c>
      <c r="E1462" s="553">
        <v>3400</v>
      </c>
      <c r="F1462" s="556" t="s">
        <v>2177</v>
      </c>
      <c r="G1462" s="566" t="s">
        <v>2178</v>
      </c>
      <c r="H1462" s="569" t="s">
        <v>844</v>
      </c>
      <c r="I1462" s="562" t="s">
        <v>485</v>
      </c>
      <c r="J1462" s="558" t="s">
        <v>480</v>
      </c>
      <c r="K1462" s="571">
        <v>4</v>
      </c>
      <c r="L1462" s="574">
        <v>12</v>
      </c>
      <c r="M1462" s="572">
        <v>42760.80000000001</v>
      </c>
      <c r="N1462" s="577"/>
      <c r="O1462" s="574"/>
      <c r="P1462" s="576"/>
    </row>
    <row r="1463" spans="1:16" ht="24" x14ac:dyDescent="0.2">
      <c r="A1463" s="524" t="s">
        <v>4666</v>
      </c>
      <c r="B1463" s="522" t="s">
        <v>817</v>
      </c>
      <c r="C1463" s="554" t="s">
        <v>86</v>
      </c>
      <c r="D1463" s="555" t="s">
        <v>818</v>
      </c>
      <c r="E1463" s="553">
        <v>6500</v>
      </c>
      <c r="F1463" s="556" t="s">
        <v>2179</v>
      </c>
      <c r="G1463" s="566" t="s">
        <v>2180</v>
      </c>
      <c r="H1463" s="569" t="s">
        <v>853</v>
      </c>
      <c r="I1463" s="562" t="s">
        <v>485</v>
      </c>
      <c r="J1463" s="558" t="s">
        <v>822</v>
      </c>
      <c r="K1463" s="571">
        <v>4</v>
      </c>
      <c r="L1463" s="574">
        <v>12</v>
      </c>
      <c r="M1463" s="572">
        <v>79960.799999999988</v>
      </c>
      <c r="N1463" s="577"/>
      <c r="O1463" s="574"/>
      <c r="P1463" s="576"/>
    </row>
    <row r="1464" spans="1:16" ht="24" x14ac:dyDescent="0.2">
      <c r="A1464" s="524" t="s">
        <v>4666</v>
      </c>
      <c r="B1464" s="522" t="s">
        <v>817</v>
      </c>
      <c r="C1464" s="554" t="s">
        <v>86</v>
      </c>
      <c r="D1464" s="555" t="s">
        <v>818</v>
      </c>
      <c r="E1464" s="553">
        <v>5500</v>
      </c>
      <c r="F1464" s="556" t="s">
        <v>2181</v>
      </c>
      <c r="G1464" s="566" t="s">
        <v>2182</v>
      </c>
      <c r="H1464" s="569" t="s">
        <v>829</v>
      </c>
      <c r="I1464" s="562" t="s">
        <v>485</v>
      </c>
      <c r="J1464" s="558" t="s">
        <v>822</v>
      </c>
      <c r="K1464" s="571">
        <v>3</v>
      </c>
      <c r="L1464" s="574">
        <v>8</v>
      </c>
      <c r="M1464" s="572">
        <v>42557.200000000004</v>
      </c>
      <c r="N1464" s="577"/>
      <c r="O1464" s="574"/>
      <c r="P1464" s="576"/>
    </row>
    <row r="1465" spans="1:16" ht="24" x14ac:dyDescent="0.2">
      <c r="A1465" s="524" t="s">
        <v>4666</v>
      </c>
      <c r="B1465" s="522" t="s">
        <v>817</v>
      </c>
      <c r="C1465" s="554" t="s">
        <v>86</v>
      </c>
      <c r="D1465" s="555" t="s">
        <v>818</v>
      </c>
      <c r="E1465" s="553">
        <v>6500</v>
      </c>
      <c r="F1465" s="556" t="s">
        <v>2183</v>
      </c>
      <c r="G1465" s="566" t="s">
        <v>2184</v>
      </c>
      <c r="H1465" s="569" t="s">
        <v>853</v>
      </c>
      <c r="I1465" s="562" t="s">
        <v>485</v>
      </c>
      <c r="J1465" s="558" t="s">
        <v>822</v>
      </c>
      <c r="K1465" s="571">
        <v>2</v>
      </c>
      <c r="L1465" s="574">
        <v>6</v>
      </c>
      <c r="M1465" s="572">
        <v>38030.400000000001</v>
      </c>
      <c r="N1465" s="577"/>
      <c r="O1465" s="574"/>
      <c r="P1465" s="576"/>
    </row>
    <row r="1466" spans="1:16" ht="24" x14ac:dyDescent="0.2">
      <c r="A1466" s="524" t="s">
        <v>4666</v>
      </c>
      <c r="B1466" s="522" t="s">
        <v>817</v>
      </c>
      <c r="C1466" s="554" t="s">
        <v>86</v>
      </c>
      <c r="D1466" s="555" t="s">
        <v>841</v>
      </c>
      <c r="E1466" s="553">
        <v>3000</v>
      </c>
      <c r="F1466" s="556" t="s">
        <v>2185</v>
      </c>
      <c r="G1466" s="566" t="s">
        <v>2186</v>
      </c>
      <c r="H1466" s="569" t="s">
        <v>844</v>
      </c>
      <c r="I1466" s="562" t="s">
        <v>485</v>
      </c>
      <c r="J1466" s="558" t="s">
        <v>480</v>
      </c>
      <c r="K1466" s="571">
        <v>4</v>
      </c>
      <c r="L1466" s="574">
        <v>12</v>
      </c>
      <c r="M1466" s="572">
        <v>37960.80000000001</v>
      </c>
      <c r="N1466" s="577"/>
      <c r="O1466" s="574"/>
      <c r="P1466" s="576"/>
    </row>
    <row r="1467" spans="1:16" ht="24" x14ac:dyDescent="0.2">
      <c r="A1467" s="524" t="s">
        <v>4666</v>
      </c>
      <c r="B1467" s="522" t="s">
        <v>817</v>
      </c>
      <c r="C1467" s="554" t="s">
        <v>86</v>
      </c>
      <c r="D1467" s="555" t="s">
        <v>902</v>
      </c>
      <c r="E1467" s="553">
        <v>2500</v>
      </c>
      <c r="F1467" s="556" t="s">
        <v>2187</v>
      </c>
      <c r="G1467" s="566" t="s">
        <v>2188</v>
      </c>
      <c r="H1467" s="569" t="s">
        <v>905</v>
      </c>
      <c r="I1467" s="562" t="s">
        <v>845</v>
      </c>
      <c r="J1467" s="558" t="s">
        <v>906</v>
      </c>
      <c r="K1467" s="571">
        <v>4</v>
      </c>
      <c r="L1467" s="574">
        <v>12</v>
      </c>
      <c r="M1467" s="572">
        <v>31960.800000000007</v>
      </c>
      <c r="N1467" s="577"/>
      <c r="O1467" s="574"/>
      <c r="P1467" s="576"/>
    </row>
    <row r="1468" spans="1:16" ht="24" x14ac:dyDescent="0.2">
      <c r="A1468" s="524" t="s">
        <v>4666</v>
      </c>
      <c r="B1468" s="522" t="s">
        <v>817</v>
      </c>
      <c r="C1468" s="554" t="s">
        <v>86</v>
      </c>
      <c r="D1468" s="555" t="s">
        <v>818</v>
      </c>
      <c r="E1468" s="553">
        <v>7500</v>
      </c>
      <c r="F1468" s="556" t="s">
        <v>2189</v>
      </c>
      <c r="G1468" s="566" t="s">
        <v>2190</v>
      </c>
      <c r="H1468" s="569" t="s">
        <v>829</v>
      </c>
      <c r="I1468" s="562" t="s">
        <v>485</v>
      </c>
      <c r="J1468" s="558" t="s">
        <v>822</v>
      </c>
      <c r="K1468" s="571">
        <v>4</v>
      </c>
      <c r="L1468" s="574">
        <v>12</v>
      </c>
      <c r="M1468" s="572">
        <v>91960.799999999988</v>
      </c>
      <c r="N1468" s="577"/>
      <c r="O1468" s="574"/>
      <c r="P1468" s="576"/>
    </row>
    <row r="1469" spans="1:16" ht="24" x14ac:dyDescent="0.2">
      <c r="A1469" s="524" t="s">
        <v>4666</v>
      </c>
      <c r="B1469" s="522" t="s">
        <v>817</v>
      </c>
      <c r="C1469" s="554" t="s">
        <v>86</v>
      </c>
      <c r="D1469" s="555" t="s">
        <v>841</v>
      </c>
      <c r="E1469" s="553">
        <v>4500</v>
      </c>
      <c r="F1469" s="556" t="s">
        <v>2191</v>
      </c>
      <c r="G1469" s="566" t="s">
        <v>2192</v>
      </c>
      <c r="H1469" s="569" t="s">
        <v>2193</v>
      </c>
      <c r="I1469" s="562" t="s">
        <v>485</v>
      </c>
      <c r="J1469" s="558" t="s">
        <v>480</v>
      </c>
      <c r="K1469" s="571">
        <v>1</v>
      </c>
      <c r="L1469" s="574">
        <v>2</v>
      </c>
      <c r="M1469" s="572">
        <v>8326.7999999999993</v>
      </c>
      <c r="N1469" s="577"/>
      <c r="O1469" s="574"/>
      <c r="P1469" s="576"/>
    </row>
    <row r="1470" spans="1:16" ht="24" x14ac:dyDescent="0.2">
      <c r="A1470" s="524" t="s">
        <v>4666</v>
      </c>
      <c r="B1470" s="522" t="s">
        <v>817</v>
      </c>
      <c r="C1470" s="554" t="s">
        <v>86</v>
      </c>
      <c r="D1470" s="555" t="s">
        <v>818</v>
      </c>
      <c r="E1470" s="553">
        <v>8500</v>
      </c>
      <c r="F1470" s="556" t="s">
        <v>2194</v>
      </c>
      <c r="G1470" s="566" t="s">
        <v>2195</v>
      </c>
      <c r="H1470" s="569" t="s">
        <v>853</v>
      </c>
      <c r="I1470" s="562" t="s">
        <v>485</v>
      </c>
      <c r="J1470" s="558" t="s">
        <v>822</v>
      </c>
      <c r="K1470" s="571">
        <v>4</v>
      </c>
      <c r="L1470" s="574">
        <v>12</v>
      </c>
      <c r="M1470" s="572">
        <v>103960.79999999997</v>
      </c>
      <c r="N1470" s="577"/>
      <c r="O1470" s="574"/>
      <c r="P1470" s="576"/>
    </row>
    <row r="1471" spans="1:16" ht="24" x14ac:dyDescent="0.2">
      <c r="A1471" s="524" t="s">
        <v>4666</v>
      </c>
      <c r="B1471" s="522" t="s">
        <v>817</v>
      </c>
      <c r="C1471" s="554" t="s">
        <v>86</v>
      </c>
      <c r="D1471" s="555" t="s">
        <v>818</v>
      </c>
      <c r="E1471" s="553">
        <v>8500</v>
      </c>
      <c r="F1471" s="556" t="s">
        <v>2196</v>
      </c>
      <c r="G1471" s="566" t="s">
        <v>2197</v>
      </c>
      <c r="H1471" s="569" t="s">
        <v>853</v>
      </c>
      <c r="I1471" s="562" t="s">
        <v>485</v>
      </c>
      <c r="J1471" s="558" t="s">
        <v>822</v>
      </c>
      <c r="K1471" s="571">
        <v>4</v>
      </c>
      <c r="L1471" s="574">
        <v>12</v>
      </c>
      <c r="M1471" s="572">
        <v>103960.79999999997</v>
      </c>
      <c r="N1471" s="577"/>
      <c r="O1471" s="574"/>
      <c r="P1471" s="576"/>
    </row>
    <row r="1472" spans="1:16" ht="24" x14ac:dyDescent="0.2">
      <c r="A1472" s="524" t="s">
        <v>4666</v>
      </c>
      <c r="B1472" s="522" t="s">
        <v>817</v>
      </c>
      <c r="C1472" s="554" t="s">
        <v>86</v>
      </c>
      <c r="D1472" s="555" t="s">
        <v>818</v>
      </c>
      <c r="E1472" s="553">
        <v>6500</v>
      </c>
      <c r="F1472" s="556" t="s">
        <v>2198</v>
      </c>
      <c r="G1472" s="566" t="s">
        <v>2199</v>
      </c>
      <c r="H1472" s="569" t="s">
        <v>853</v>
      </c>
      <c r="I1472" s="562" t="s">
        <v>489</v>
      </c>
      <c r="J1472" s="558" t="s">
        <v>822</v>
      </c>
      <c r="K1472" s="571">
        <v>4</v>
      </c>
      <c r="L1472" s="574">
        <v>12</v>
      </c>
      <c r="M1472" s="572">
        <v>79960.799999999988</v>
      </c>
      <c r="N1472" s="577"/>
      <c r="O1472" s="574"/>
      <c r="P1472" s="576"/>
    </row>
    <row r="1473" spans="1:16" ht="24" x14ac:dyDescent="0.2">
      <c r="A1473" s="524" t="s">
        <v>4666</v>
      </c>
      <c r="B1473" s="522" t="s">
        <v>817</v>
      </c>
      <c r="C1473" s="554" t="s">
        <v>86</v>
      </c>
      <c r="D1473" s="555" t="s">
        <v>818</v>
      </c>
      <c r="E1473" s="553">
        <v>6500</v>
      </c>
      <c r="F1473" s="556" t="s">
        <v>2200</v>
      </c>
      <c r="G1473" s="566" t="s">
        <v>2201</v>
      </c>
      <c r="H1473" s="569" t="s">
        <v>2202</v>
      </c>
      <c r="I1473" s="562" t="s">
        <v>485</v>
      </c>
      <c r="J1473" s="558" t="s">
        <v>822</v>
      </c>
      <c r="K1473" s="571">
        <v>4</v>
      </c>
      <c r="L1473" s="574">
        <v>12</v>
      </c>
      <c r="M1473" s="572">
        <v>79960.799999999988</v>
      </c>
      <c r="N1473" s="577"/>
      <c r="O1473" s="574"/>
      <c r="P1473" s="576"/>
    </row>
    <row r="1474" spans="1:16" ht="24" x14ac:dyDescent="0.2">
      <c r="A1474" s="524" t="s">
        <v>4666</v>
      </c>
      <c r="B1474" s="522" t="s">
        <v>817</v>
      </c>
      <c r="C1474" s="554" t="s">
        <v>86</v>
      </c>
      <c r="D1474" s="555" t="s">
        <v>818</v>
      </c>
      <c r="E1474" s="553">
        <v>9000</v>
      </c>
      <c r="F1474" s="556" t="s">
        <v>2203</v>
      </c>
      <c r="G1474" s="566" t="s">
        <v>2204</v>
      </c>
      <c r="H1474" s="569" t="s">
        <v>836</v>
      </c>
      <c r="I1474" s="562" t="s">
        <v>485</v>
      </c>
      <c r="J1474" s="558" t="s">
        <v>822</v>
      </c>
      <c r="K1474" s="571">
        <v>4</v>
      </c>
      <c r="L1474" s="574">
        <v>12</v>
      </c>
      <c r="M1474" s="572">
        <v>109960.79999999997</v>
      </c>
      <c r="N1474" s="577"/>
      <c r="O1474" s="574"/>
      <c r="P1474" s="576"/>
    </row>
    <row r="1475" spans="1:16" ht="24" x14ac:dyDescent="0.2">
      <c r="A1475" s="524" t="s">
        <v>4666</v>
      </c>
      <c r="B1475" s="522" t="s">
        <v>817</v>
      </c>
      <c r="C1475" s="554" t="s">
        <v>86</v>
      </c>
      <c r="D1475" s="555" t="s">
        <v>818</v>
      </c>
      <c r="E1475" s="553">
        <v>4500</v>
      </c>
      <c r="F1475" s="556" t="s">
        <v>2205</v>
      </c>
      <c r="G1475" s="566" t="s">
        <v>2206</v>
      </c>
      <c r="H1475" s="569" t="s">
        <v>850</v>
      </c>
      <c r="I1475" s="562" t="s">
        <v>489</v>
      </c>
      <c r="J1475" s="558" t="s">
        <v>822</v>
      </c>
      <c r="K1475" s="571">
        <v>4</v>
      </c>
      <c r="L1475" s="574">
        <v>12</v>
      </c>
      <c r="M1475" s="572">
        <v>55408.840000000004</v>
      </c>
      <c r="N1475" s="577"/>
      <c r="O1475" s="574"/>
      <c r="P1475" s="576"/>
    </row>
    <row r="1476" spans="1:16" ht="24" x14ac:dyDescent="0.2">
      <c r="A1476" s="524" t="s">
        <v>4666</v>
      </c>
      <c r="B1476" s="522" t="s">
        <v>817</v>
      </c>
      <c r="C1476" s="554" t="s">
        <v>86</v>
      </c>
      <c r="D1476" s="555" t="s">
        <v>818</v>
      </c>
      <c r="E1476" s="553">
        <v>8500</v>
      </c>
      <c r="F1476" s="556" t="s">
        <v>2207</v>
      </c>
      <c r="G1476" s="566" t="s">
        <v>2208</v>
      </c>
      <c r="H1476" s="569" t="s">
        <v>821</v>
      </c>
      <c r="I1476" s="562" t="s">
        <v>485</v>
      </c>
      <c r="J1476" s="558" t="s">
        <v>822</v>
      </c>
      <c r="K1476" s="571">
        <v>3</v>
      </c>
      <c r="L1476" s="574">
        <v>8</v>
      </c>
      <c r="M1476" s="572">
        <v>67223.87000000001</v>
      </c>
      <c r="N1476" s="577"/>
      <c r="O1476" s="574"/>
      <c r="P1476" s="576"/>
    </row>
    <row r="1477" spans="1:16" ht="24" x14ac:dyDescent="0.2">
      <c r="A1477" s="524" t="s">
        <v>4666</v>
      </c>
      <c r="B1477" s="522" t="s">
        <v>817</v>
      </c>
      <c r="C1477" s="554" t="s">
        <v>86</v>
      </c>
      <c r="D1477" s="555" t="s">
        <v>818</v>
      </c>
      <c r="E1477" s="553">
        <v>14500</v>
      </c>
      <c r="F1477" s="556" t="s">
        <v>2209</v>
      </c>
      <c r="G1477" s="566" t="s">
        <v>2210</v>
      </c>
      <c r="H1477" s="569" t="s">
        <v>1036</v>
      </c>
      <c r="I1477" s="562" t="s">
        <v>485</v>
      </c>
      <c r="J1477" s="558" t="s">
        <v>822</v>
      </c>
      <c r="K1477" s="571">
        <v>2</v>
      </c>
      <c r="L1477" s="574">
        <v>6</v>
      </c>
      <c r="M1477" s="572">
        <v>91363.73</v>
      </c>
      <c r="N1477" s="577"/>
      <c r="O1477" s="574"/>
      <c r="P1477" s="576"/>
    </row>
    <row r="1478" spans="1:16" ht="24" x14ac:dyDescent="0.2">
      <c r="A1478" s="524" t="s">
        <v>4666</v>
      </c>
      <c r="B1478" s="522" t="s">
        <v>817</v>
      </c>
      <c r="C1478" s="554" t="s">
        <v>86</v>
      </c>
      <c r="D1478" s="555" t="s">
        <v>818</v>
      </c>
      <c r="E1478" s="553">
        <v>7500</v>
      </c>
      <c r="F1478" s="556" t="s">
        <v>2211</v>
      </c>
      <c r="G1478" s="566" t="s">
        <v>2212</v>
      </c>
      <c r="H1478" s="569" t="s">
        <v>829</v>
      </c>
      <c r="I1478" s="562" t="s">
        <v>485</v>
      </c>
      <c r="J1478" s="558" t="s">
        <v>822</v>
      </c>
      <c r="K1478" s="571">
        <v>3</v>
      </c>
      <c r="L1478" s="574">
        <v>8</v>
      </c>
      <c r="M1478" s="572">
        <v>57557.200000000004</v>
      </c>
      <c r="N1478" s="577"/>
      <c r="O1478" s="574"/>
      <c r="P1478" s="576"/>
    </row>
    <row r="1479" spans="1:16" ht="24" x14ac:dyDescent="0.2">
      <c r="A1479" s="524" t="s">
        <v>4666</v>
      </c>
      <c r="B1479" s="522" t="s">
        <v>817</v>
      </c>
      <c r="C1479" s="554" t="s">
        <v>86</v>
      </c>
      <c r="D1479" s="555" t="s">
        <v>818</v>
      </c>
      <c r="E1479" s="553">
        <v>7500</v>
      </c>
      <c r="F1479" s="556" t="s">
        <v>2213</v>
      </c>
      <c r="G1479" s="566" t="s">
        <v>2214</v>
      </c>
      <c r="H1479" s="569" t="s">
        <v>829</v>
      </c>
      <c r="I1479" s="562" t="s">
        <v>485</v>
      </c>
      <c r="J1479" s="558" t="s">
        <v>822</v>
      </c>
      <c r="K1479" s="571">
        <v>3</v>
      </c>
      <c r="L1479" s="574">
        <v>8</v>
      </c>
      <c r="M1479" s="572">
        <v>57557.200000000004</v>
      </c>
      <c r="N1479" s="577"/>
      <c r="O1479" s="574"/>
      <c r="P1479" s="576"/>
    </row>
    <row r="1480" spans="1:16" ht="24" x14ac:dyDescent="0.2">
      <c r="A1480" s="524" t="s">
        <v>4666</v>
      </c>
      <c r="B1480" s="522" t="s">
        <v>817</v>
      </c>
      <c r="C1480" s="554" t="s">
        <v>86</v>
      </c>
      <c r="D1480" s="555" t="s">
        <v>818</v>
      </c>
      <c r="E1480" s="553">
        <v>4500</v>
      </c>
      <c r="F1480" s="556" t="s">
        <v>2215</v>
      </c>
      <c r="G1480" s="566" t="s">
        <v>2216</v>
      </c>
      <c r="H1480" s="569" t="s">
        <v>850</v>
      </c>
      <c r="I1480" s="562" t="s">
        <v>489</v>
      </c>
      <c r="J1480" s="558" t="s">
        <v>822</v>
      </c>
      <c r="K1480" s="571">
        <v>4</v>
      </c>
      <c r="L1480" s="574">
        <v>12</v>
      </c>
      <c r="M1480" s="572">
        <v>55960.80000000001</v>
      </c>
      <c r="N1480" s="577"/>
      <c r="O1480" s="574"/>
      <c r="P1480" s="576"/>
    </row>
    <row r="1481" spans="1:16" ht="24" x14ac:dyDescent="0.2">
      <c r="A1481" s="524" t="s">
        <v>4666</v>
      </c>
      <c r="B1481" s="522" t="s">
        <v>817</v>
      </c>
      <c r="C1481" s="554" t="s">
        <v>86</v>
      </c>
      <c r="D1481" s="555" t="s">
        <v>818</v>
      </c>
      <c r="E1481" s="553">
        <v>6500</v>
      </c>
      <c r="F1481" s="556" t="s">
        <v>2217</v>
      </c>
      <c r="G1481" s="566" t="s">
        <v>2218</v>
      </c>
      <c r="H1481" s="569" t="s">
        <v>836</v>
      </c>
      <c r="I1481" s="562" t="s">
        <v>485</v>
      </c>
      <c r="J1481" s="558" t="s">
        <v>822</v>
      </c>
      <c r="K1481" s="571">
        <v>2</v>
      </c>
      <c r="L1481" s="574">
        <v>4</v>
      </c>
      <c r="M1481" s="572">
        <v>25659.149999999998</v>
      </c>
      <c r="N1481" s="577"/>
      <c r="O1481" s="574"/>
      <c r="P1481" s="576"/>
    </row>
    <row r="1482" spans="1:16" ht="24" x14ac:dyDescent="0.2">
      <c r="A1482" s="524" t="s">
        <v>4666</v>
      </c>
      <c r="B1482" s="522" t="s">
        <v>817</v>
      </c>
      <c r="C1482" s="554" t="s">
        <v>86</v>
      </c>
      <c r="D1482" s="555" t="s">
        <v>818</v>
      </c>
      <c r="E1482" s="553">
        <v>6500</v>
      </c>
      <c r="F1482" s="556" t="s">
        <v>2219</v>
      </c>
      <c r="G1482" s="566" t="s">
        <v>2220</v>
      </c>
      <c r="H1482" s="569" t="s">
        <v>853</v>
      </c>
      <c r="I1482" s="562" t="s">
        <v>485</v>
      </c>
      <c r="J1482" s="558" t="s">
        <v>822</v>
      </c>
      <c r="K1482" s="571">
        <v>1</v>
      </c>
      <c r="L1482" s="574">
        <v>3</v>
      </c>
      <c r="M1482" s="572">
        <v>19352.7</v>
      </c>
      <c r="N1482" s="577"/>
      <c r="O1482" s="574"/>
      <c r="P1482" s="576"/>
    </row>
    <row r="1483" spans="1:16" ht="24" x14ac:dyDescent="0.2">
      <c r="A1483" s="524" t="s">
        <v>4666</v>
      </c>
      <c r="B1483" s="522" t="s">
        <v>817</v>
      </c>
      <c r="C1483" s="554" t="s">
        <v>86</v>
      </c>
      <c r="D1483" s="555" t="s">
        <v>841</v>
      </c>
      <c r="E1483" s="553">
        <v>3000</v>
      </c>
      <c r="F1483" s="556" t="s">
        <v>2221</v>
      </c>
      <c r="G1483" s="566" t="s">
        <v>2222</v>
      </c>
      <c r="H1483" s="569" t="s">
        <v>836</v>
      </c>
      <c r="I1483" s="562" t="s">
        <v>871</v>
      </c>
      <c r="J1483" s="558" t="s">
        <v>480</v>
      </c>
      <c r="K1483" s="571">
        <v>1</v>
      </c>
      <c r="L1483" s="574">
        <v>2</v>
      </c>
      <c r="M1483" s="572">
        <v>5626.8</v>
      </c>
      <c r="N1483" s="577"/>
      <c r="O1483" s="574"/>
      <c r="P1483" s="576"/>
    </row>
    <row r="1484" spans="1:16" ht="24" x14ac:dyDescent="0.2">
      <c r="A1484" s="524" t="s">
        <v>4666</v>
      </c>
      <c r="B1484" s="522" t="s">
        <v>817</v>
      </c>
      <c r="C1484" s="554" t="s">
        <v>86</v>
      </c>
      <c r="D1484" s="555" t="s">
        <v>818</v>
      </c>
      <c r="E1484" s="553">
        <v>4600</v>
      </c>
      <c r="F1484" s="556" t="s">
        <v>2223</v>
      </c>
      <c r="G1484" s="566" t="s">
        <v>2224</v>
      </c>
      <c r="H1484" s="569" t="s">
        <v>972</v>
      </c>
      <c r="I1484" s="562" t="s">
        <v>489</v>
      </c>
      <c r="J1484" s="558" t="s">
        <v>822</v>
      </c>
      <c r="K1484" s="571">
        <v>0</v>
      </c>
      <c r="L1484" s="574">
        <v>1</v>
      </c>
      <c r="M1484" s="572">
        <v>8546.73</v>
      </c>
      <c r="N1484" s="577"/>
      <c r="O1484" s="574"/>
      <c r="P1484" s="576"/>
    </row>
    <row r="1485" spans="1:16" ht="24" x14ac:dyDescent="0.2">
      <c r="A1485" s="524" t="s">
        <v>4666</v>
      </c>
      <c r="B1485" s="522" t="s">
        <v>817</v>
      </c>
      <c r="C1485" s="554" t="s">
        <v>86</v>
      </c>
      <c r="D1485" s="555" t="s">
        <v>818</v>
      </c>
      <c r="E1485" s="553">
        <v>8500</v>
      </c>
      <c r="F1485" s="556" t="s">
        <v>2225</v>
      </c>
      <c r="G1485" s="566" t="s">
        <v>2226</v>
      </c>
      <c r="H1485" s="569" t="s">
        <v>853</v>
      </c>
      <c r="I1485" s="562" t="s">
        <v>485</v>
      </c>
      <c r="J1485" s="558" t="s">
        <v>822</v>
      </c>
      <c r="K1485" s="571">
        <v>3</v>
      </c>
      <c r="L1485" s="574">
        <v>8</v>
      </c>
      <c r="M1485" s="572">
        <v>65057.200000000004</v>
      </c>
      <c r="N1485" s="577"/>
      <c r="O1485" s="574"/>
      <c r="P1485" s="576"/>
    </row>
    <row r="1486" spans="1:16" ht="24" x14ac:dyDescent="0.2">
      <c r="A1486" s="524" t="s">
        <v>4666</v>
      </c>
      <c r="B1486" s="522" t="s">
        <v>817</v>
      </c>
      <c r="C1486" s="554" t="s">
        <v>86</v>
      </c>
      <c r="D1486" s="555" t="s">
        <v>818</v>
      </c>
      <c r="E1486" s="553">
        <v>6000</v>
      </c>
      <c r="F1486" s="556" t="s">
        <v>2227</v>
      </c>
      <c r="G1486" s="566" t="s">
        <v>2228</v>
      </c>
      <c r="H1486" s="569" t="s">
        <v>890</v>
      </c>
      <c r="I1486" s="562" t="s">
        <v>485</v>
      </c>
      <c r="J1486" s="558" t="s">
        <v>822</v>
      </c>
      <c r="K1486" s="571">
        <v>1</v>
      </c>
      <c r="L1486" s="574">
        <v>4</v>
      </c>
      <c r="M1486" s="572">
        <v>24386.929999999997</v>
      </c>
      <c r="N1486" s="577"/>
      <c r="O1486" s="574"/>
      <c r="P1486" s="576"/>
    </row>
    <row r="1487" spans="1:16" ht="24" x14ac:dyDescent="0.2">
      <c r="A1487" s="524" t="s">
        <v>4666</v>
      </c>
      <c r="B1487" s="522" t="s">
        <v>817</v>
      </c>
      <c r="C1487" s="554" t="s">
        <v>86</v>
      </c>
      <c r="D1487" s="555" t="s">
        <v>818</v>
      </c>
      <c r="E1487" s="553">
        <v>9000</v>
      </c>
      <c r="F1487" s="556" t="s">
        <v>2229</v>
      </c>
      <c r="G1487" s="566" t="s">
        <v>2230</v>
      </c>
      <c r="H1487" s="569" t="s">
        <v>829</v>
      </c>
      <c r="I1487" s="562" t="s">
        <v>485</v>
      </c>
      <c r="J1487" s="558" t="s">
        <v>822</v>
      </c>
      <c r="K1487" s="571">
        <v>4</v>
      </c>
      <c r="L1487" s="574">
        <v>12</v>
      </c>
      <c r="M1487" s="572">
        <v>109960.79999999997</v>
      </c>
      <c r="N1487" s="577"/>
      <c r="O1487" s="574"/>
      <c r="P1487" s="576"/>
    </row>
    <row r="1488" spans="1:16" ht="24" x14ac:dyDescent="0.2">
      <c r="A1488" s="524" t="s">
        <v>4666</v>
      </c>
      <c r="B1488" s="522" t="s">
        <v>817</v>
      </c>
      <c r="C1488" s="554" t="s">
        <v>86</v>
      </c>
      <c r="D1488" s="555" t="s">
        <v>841</v>
      </c>
      <c r="E1488" s="553">
        <v>3400</v>
      </c>
      <c r="F1488" s="556" t="s">
        <v>2231</v>
      </c>
      <c r="G1488" s="566" t="s">
        <v>2232</v>
      </c>
      <c r="H1488" s="569" t="s">
        <v>905</v>
      </c>
      <c r="I1488" s="562" t="s">
        <v>845</v>
      </c>
      <c r="J1488" s="558" t="s">
        <v>906</v>
      </c>
      <c r="K1488" s="571">
        <v>0</v>
      </c>
      <c r="L1488" s="574">
        <v>1</v>
      </c>
      <c r="M1488" s="572">
        <v>2480.1799999999998</v>
      </c>
      <c r="N1488" s="577"/>
      <c r="O1488" s="574"/>
      <c r="P1488" s="576"/>
    </row>
    <row r="1489" spans="1:16" ht="24" x14ac:dyDescent="0.2">
      <c r="A1489" s="524" t="s">
        <v>4666</v>
      </c>
      <c r="B1489" s="522" t="s">
        <v>817</v>
      </c>
      <c r="C1489" s="554" t="s">
        <v>86</v>
      </c>
      <c r="D1489" s="555" t="s">
        <v>818</v>
      </c>
      <c r="E1489" s="553">
        <v>9000</v>
      </c>
      <c r="F1489" s="556" t="s">
        <v>2233</v>
      </c>
      <c r="G1489" s="566" t="s">
        <v>2234</v>
      </c>
      <c r="H1489" s="569" t="s">
        <v>890</v>
      </c>
      <c r="I1489" s="562" t="s">
        <v>485</v>
      </c>
      <c r="J1489" s="558" t="s">
        <v>822</v>
      </c>
      <c r="K1489" s="571">
        <v>4</v>
      </c>
      <c r="L1489" s="574">
        <v>12</v>
      </c>
      <c r="M1489" s="572">
        <v>110260.79999999997</v>
      </c>
      <c r="N1489" s="577"/>
      <c r="O1489" s="574"/>
      <c r="P1489" s="576"/>
    </row>
    <row r="1490" spans="1:16" ht="24" x14ac:dyDescent="0.2">
      <c r="A1490" s="524" t="s">
        <v>4666</v>
      </c>
      <c r="B1490" s="522" t="s">
        <v>817</v>
      </c>
      <c r="C1490" s="554" t="s">
        <v>86</v>
      </c>
      <c r="D1490" s="555" t="s">
        <v>818</v>
      </c>
      <c r="E1490" s="553">
        <v>3500</v>
      </c>
      <c r="F1490" s="556" t="s">
        <v>2235</v>
      </c>
      <c r="G1490" s="566" t="s">
        <v>2236</v>
      </c>
      <c r="H1490" s="569" t="s">
        <v>890</v>
      </c>
      <c r="I1490" s="562" t="s">
        <v>485</v>
      </c>
      <c r="J1490" s="558" t="s">
        <v>822</v>
      </c>
      <c r="K1490" s="571">
        <v>4</v>
      </c>
      <c r="L1490" s="574">
        <v>12</v>
      </c>
      <c r="M1490" s="572">
        <v>43970.520000000011</v>
      </c>
      <c r="N1490" s="577"/>
      <c r="O1490" s="574"/>
      <c r="P1490" s="576"/>
    </row>
    <row r="1491" spans="1:16" ht="24" x14ac:dyDescent="0.2">
      <c r="A1491" s="524" t="s">
        <v>4666</v>
      </c>
      <c r="B1491" s="522" t="s">
        <v>817</v>
      </c>
      <c r="C1491" s="554" t="s">
        <v>86</v>
      </c>
      <c r="D1491" s="555" t="s">
        <v>818</v>
      </c>
      <c r="E1491" s="553">
        <v>6500</v>
      </c>
      <c r="F1491" s="556" t="s">
        <v>2237</v>
      </c>
      <c r="G1491" s="566" t="s">
        <v>2238</v>
      </c>
      <c r="H1491" s="569" t="s">
        <v>821</v>
      </c>
      <c r="I1491" s="562" t="s">
        <v>485</v>
      </c>
      <c r="J1491" s="558" t="s">
        <v>822</v>
      </c>
      <c r="K1491" s="571">
        <v>4</v>
      </c>
      <c r="L1491" s="574">
        <v>12</v>
      </c>
      <c r="M1491" s="572">
        <v>81044.12999999999</v>
      </c>
      <c r="N1491" s="577"/>
      <c r="O1491" s="574"/>
      <c r="P1491" s="576"/>
    </row>
    <row r="1492" spans="1:16" ht="24" x14ac:dyDescent="0.2">
      <c r="A1492" s="524" t="s">
        <v>4666</v>
      </c>
      <c r="B1492" s="522" t="s">
        <v>817</v>
      </c>
      <c r="C1492" s="554" t="s">
        <v>86</v>
      </c>
      <c r="D1492" s="555" t="s">
        <v>818</v>
      </c>
      <c r="E1492" s="553">
        <v>6500</v>
      </c>
      <c r="F1492" s="556" t="s">
        <v>2239</v>
      </c>
      <c r="G1492" s="566" t="s">
        <v>2240</v>
      </c>
      <c r="H1492" s="569" t="s">
        <v>950</v>
      </c>
      <c r="I1492" s="562" t="s">
        <v>485</v>
      </c>
      <c r="J1492" s="558" t="s">
        <v>822</v>
      </c>
      <c r="K1492" s="571">
        <v>4</v>
      </c>
      <c r="L1492" s="574">
        <v>12</v>
      </c>
      <c r="M1492" s="572">
        <v>80177.469999999987</v>
      </c>
      <c r="N1492" s="577"/>
      <c r="O1492" s="574"/>
      <c r="P1492" s="576"/>
    </row>
    <row r="1493" spans="1:16" ht="24" x14ac:dyDescent="0.2">
      <c r="A1493" s="524" t="s">
        <v>4666</v>
      </c>
      <c r="B1493" s="522" t="s">
        <v>817</v>
      </c>
      <c r="C1493" s="554" t="s">
        <v>86</v>
      </c>
      <c r="D1493" s="555" t="s">
        <v>818</v>
      </c>
      <c r="E1493" s="553">
        <v>7500</v>
      </c>
      <c r="F1493" s="556" t="s">
        <v>2241</v>
      </c>
      <c r="G1493" s="566" t="s">
        <v>2242</v>
      </c>
      <c r="H1493" s="569" t="s">
        <v>829</v>
      </c>
      <c r="I1493" s="562" t="s">
        <v>485</v>
      </c>
      <c r="J1493" s="558" t="s">
        <v>822</v>
      </c>
      <c r="K1493" s="571">
        <v>3</v>
      </c>
      <c r="L1493" s="574">
        <v>8</v>
      </c>
      <c r="M1493" s="572">
        <v>57557.200000000004</v>
      </c>
      <c r="N1493" s="577"/>
      <c r="O1493" s="574"/>
      <c r="P1493" s="576"/>
    </row>
    <row r="1494" spans="1:16" ht="24" x14ac:dyDescent="0.2">
      <c r="A1494" s="524" t="s">
        <v>4666</v>
      </c>
      <c r="B1494" s="522" t="s">
        <v>817</v>
      </c>
      <c r="C1494" s="554" t="s">
        <v>86</v>
      </c>
      <c r="D1494" s="555" t="s">
        <v>818</v>
      </c>
      <c r="E1494" s="553">
        <v>6500</v>
      </c>
      <c r="F1494" s="556" t="s">
        <v>2243</v>
      </c>
      <c r="G1494" s="566" t="s">
        <v>2244</v>
      </c>
      <c r="H1494" s="569" t="s">
        <v>853</v>
      </c>
      <c r="I1494" s="562" t="s">
        <v>485</v>
      </c>
      <c r="J1494" s="558" t="s">
        <v>822</v>
      </c>
      <c r="K1494" s="571">
        <v>3</v>
      </c>
      <c r="L1494" s="574">
        <v>8</v>
      </c>
      <c r="M1494" s="572">
        <v>50057.200000000004</v>
      </c>
      <c r="N1494" s="577"/>
      <c r="O1494" s="574"/>
      <c r="P1494" s="576"/>
    </row>
    <row r="1495" spans="1:16" ht="24" x14ac:dyDescent="0.2">
      <c r="A1495" s="524" t="s">
        <v>4666</v>
      </c>
      <c r="B1495" s="522" t="s">
        <v>817</v>
      </c>
      <c r="C1495" s="554" t="s">
        <v>86</v>
      </c>
      <c r="D1495" s="555" t="s">
        <v>818</v>
      </c>
      <c r="E1495" s="553">
        <v>6500</v>
      </c>
      <c r="F1495" s="556" t="s">
        <v>2245</v>
      </c>
      <c r="G1495" s="566" t="s">
        <v>2246</v>
      </c>
      <c r="H1495" s="569" t="s">
        <v>853</v>
      </c>
      <c r="I1495" s="562" t="s">
        <v>485</v>
      </c>
      <c r="J1495" s="558" t="s">
        <v>822</v>
      </c>
      <c r="K1495" s="571">
        <v>3</v>
      </c>
      <c r="L1495" s="574">
        <v>8</v>
      </c>
      <c r="M1495" s="572">
        <v>50057.200000000004</v>
      </c>
      <c r="N1495" s="577"/>
      <c r="O1495" s="574"/>
      <c r="P1495" s="576"/>
    </row>
    <row r="1496" spans="1:16" ht="24" x14ac:dyDescent="0.2">
      <c r="A1496" s="524" t="s">
        <v>4666</v>
      </c>
      <c r="B1496" s="522" t="s">
        <v>817</v>
      </c>
      <c r="C1496" s="554" t="s">
        <v>86</v>
      </c>
      <c r="D1496" s="555" t="s">
        <v>818</v>
      </c>
      <c r="E1496" s="553">
        <v>7500</v>
      </c>
      <c r="F1496" s="556" t="s">
        <v>2247</v>
      </c>
      <c r="G1496" s="566" t="s">
        <v>2248</v>
      </c>
      <c r="H1496" s="569" t="s">
        <v>829</v>
      </c>
      <c r="I1496" s="562" t="s">
        <v>485</v>
      </c>
      <c r="J1496" s="558" t="s">
        <v>822</v>
      </c>
      <c r="K1496" s="571">
        <v>3</v>
      </c>
      <c r="L1496" s="574">
        <v>8</v>
      </c>
      <c r="M1496" s="572">
        <v>57557.200000000004</v>
      </c>
      <c r="N1496" s="577"/>
      <c r="O1496" s="574"/>
      <c r="P1496" s="576"/>
    </row>
    <row r="1497" spans="1:16" ht="24" x14ac:dyDescent="0.2">
      <c r="A1497" s="524" t="s">
        <v>4666</v>
      </c>
      <c r="B1497" s="522" t="s">
        <v>817</v>
      </c>
      <c r="C1497" s="554" t="s">
        <v>86</v>
      </c>
      <c r="D1497" s="555" t="s">
        <v>818</v>
      </c>
      <c r="E1497" s="553" t="s">
        <v>2249</v>
      </c>
      <c r="F1497" s="556" t="s">
        <v>2250</v>
      </c>
      <c r="G1497" s="566" t="s">
        <v>2251</v>
      </c>
      <c r="H1497" s="569" t="s">
        <v>890</v>
      </c>
      <c r="I1497" s="562" t="s">
        <v>489</v>
      </c>
      <c r="J1497" s="558" t="s">
        <v>822</v>
      </c>
      <c r="K1497" s="571">
        <v>5</v>
      </c>
      <c r="L1497" s="574">
        <v>12</v>
      </c>
      <c r="M1497" s="572">
        <v>63609.200000000012</v>
      </c>
      <c r="N1497" s="577"/>
      <c r="O1497" s="574"/>
      <c r="P1497" s="576"/>
    </row>
    <row r="1498" spans="1:16" ht="24" x14ac:dyDescent="0.2">
      <c r="A1498" s="524" t="s">
        <v>4666</v>
      </c>
      <c r="B1498" s="522" t="s">
        <v>817</v>
      </c>
      <c r="C1498" s="554" t="s">
        <v>86</v>
      </c>
      <c r="D1498" s="555" t="s">
        <v>818</v>
      </c>
      <c r="E1498" s="553">
        <v>5500</v>
      </c>
      <c r="F1498" s="556" t="s">
        <v>2252</v>
      </c>
      <c r="G1498" s="566" t="s">
        <v>2253</v>
      </c>
      <c r="H1498" s="569" t="s">
        <v>829</v>
      </c>
      <c r="I1498" s="562" t="s">
        <v>489</v>
      </c>
      <c r="J1498" s="558" t="s">
        <v>822</v>
      </c>
      <c r="K1498" s="571">
        <v>3</v>
      </c>
      <c r="L1498" s="574">
        <v>8</v>
      </c>
      <c r="M1498" s="572">
        <v>42557.200000000004</v>
      </c>
      <c r="N1498" s="577"/>
      <c r="O1498" s="574"/>
      <c r="P1498" s="576"/>
    </row>
    <row r="1499" spans="1:16" ht="24" x14ac:dyDescent="0.2">
      <c r="A1499" s="524" t="s">
        <v>4666</v>
      </c>
      <c r="B1499" s="522" t="s">
        <v>817</v>
      </c>
      <c r="C1499" s="554" t="s">
        <v>86</v>
      </c>
      <c r="D1499" s="555" t="s">
        <v>818</v>
      </c>
      <c r="E1499" s="553">
        <v>9000</v>
      </c>
      <c r="F1499" s="556" t="s">
        <v>2254</v>
      </c>
      <c r="G1499" s="566" t="s">
        <v>2255</v>
      </c>
      <c r="H1499" s="569" t="s">
        <v>890</v>
      </c>
      <c r="I1499" s="562" t="s">
        <v>485</v>
      </c>
      <c r="J1499" s="558" t="s">
        <v>822</v>
      </c>
      <c r="K1499" s="571">
        <v>4</v>
      </c>
      <c r="L1499" s="574">
        <v>12</v>
      </c>
      <c r="M1499" s="572">
        <v>109960.79999999997</v>
      </c>
      <c r="N1499" s="577"/>
      <c r="O1499" s="574"/>
      <c r="P1499" s="576"/>
    </row>
    <row r="1500" spans="1:16" ht="24" x14ac:dyDescent="0.2">
      <c r="A1500" s="524" t="s">
        <v>4666</v>
      </c>
      <c r="B1500" s="522" t="s">
        <v>817</v>
      </c>
      <c r="C1500" s="554" t="s">
        <v>86</v>
      </c>
      <c r="D1500" s="555" t="s">
        <v>818</v>
      </c>
      <c r="E1500" s="553">
        <v>9000</v>
      </c>
      <c r="F1500" s="556" t="s">
        <v>2256</v>
      </c>
      <c r="G1500" s="566" t="s">
        <v>2257</v>
      </c>
      <c r="H1500" s="569" t="s">
        <v>850</v>
      </c>
      <c r="I1500" s="562" t="s">
        <v>485</v>
      </c>
      <c r="J1500" s="558" t="s">
        <v>822</v>
      </c>
      <c r="K1500" s="571">
        <v>4</v>
      </c>
      <c r="L1500" s="574">
        <v>12</v>
      </c>
      <c r="M1500" s="572">
        <v>109960.79999999997</v>
      </c>
      <c r="N1500" s="577"/>
      <c r="O1500" s="574"/>
      <c r="P1500" s="576"/>
    </row>
    <row r="1501" spans="1:16" ht="24" x14ac:dyDescent="0.2">
      <c r="A1501" s="524" t="s">
        <v>4666</v>
      </c>
      <c r="B1501" s="522" t="s">
        <v>817</v>
      </c>
      <c r="C1501" s="554" t="s">
        <v>86</v>
      </c>
      <c r="D1501" s="555" t="s">
        <v>818</v>
      </c>
      <c r="E1501" s="553">
        <v>5500</v>
      </c>
      <c r="F1501" s="556" t="s">
        <v>2258</v>
      </c>
      <c r="G1501" s="566" t="s">
        <v>2259</v>
      </c>
      <c r="H1501" s="569" t="s">
        <v>890</v>
      </c>
      <c r="I1501" s="562" t="s">
        <v>485</v>
      </c>
      <c r="J1501" s="558" t="s">
        <v>822</v>
      </c>
      <c r="K1501" s="571">
        <v>4</v>
      </c>
      <c r="L1501" s="574">
        <v>12</v>
      </c>
      <c r="M1501" s="572">
        <v>67975.310000000012</v>
      </c>
      <c r="N1501" s="577"/>
      <c r="O1501" s="574"/>
      <c r="P1501" s="576"/>
    </row>
    <row r="1502" spans="1:16" ht="24" x14ac:dyDescent="0.2">
      <c r="A1502" s="524" t="s">
        <v>4666</v>
      </c>
      <c r="B1502" s="522" t="s">
        <v>817</v>
      </c>
      <c r="C1502" s="554" t="s">
        <v>86</v>
      </c>
      <c r="D1502" s="555" t="s">
        <v>818</v>
      </c>
      <c r="E1502" s="553">
        <v>6500</v>
      </c>
      <c r="F1502" s="556" t="s">
        <v>2260</v>
      </c>
      <c r="G1502" s="566" t="s">
        <v>2261</v>
      </c>
      <c r="H1502" s="569" t="s">
        <v>821</v>
      </c>
      <c r="I1502" s="562" t="s">
        <v>485</v>
      </c>
      <c r="J1502" s="558" t="s">
        <v>822</v>
      </c>
      <c r="K1502" s="571">
        <v>4</v>
      </c>
      <c r="L1502" s="574">
        <v>12</v>
      </c>
      <c r="M1502" s="572">
        <v>79960.799999999988</v>
      </c>
      <c r="N1502" s="577"/>
      <c r="O1502" s="574"/>
      <c r="P1502" s="576"/>
    </row>
    <row r="1503" spans="1:16" ht="24" x14ac:dyDescent="0.2">
      <c r="A1503" s="524" t="s">
        <v>4666</v>
      </c>
      <c r="B1503" s="522" t="s">
        <v>817</v>
      </c>
      <c r="C1503" s="554" t="s">
        <v>86</v>
      </c>
      <c r="D1503" s="555" t="s">
        <v>818</v>
      </c>
      <c r="E1503" s="553">
        <v>6500</v>
      </c>
      <c r="F1503" s="556" t="s">
        <v>2262</v>
      </c>
      <c r="G1503" s="566" t="s">
        <v>2263</v>
      </c>
      <c r="H1503" s="569" t="s">
        <v>821</v>
      </c>
      <c r="I1503" s="562" t="s">
        <v>485</v>
      </c>
      <c r="J1503" s="558" t="s">
        <v>822</v>
      </c>
      <c r="K1503" s="571">
        <v>4</v>
      </c>
      <c r="L1503" s="574">
        <v>12</v>
      </c>
      <c r="M1503" s="572">
        <v>79960.799999999988</v>
      </c>
      <c r="N1503" s="577"/>
      <c r="O1503" s="574"/>
      <c r="P1503" s="576"/>
    </row>
    <row r="1504" spans="1:16" ht="24" x14ac:dyDescent="0.2">
      <c r="A1504" s="524" t="s">
        <v>4666</v>
      </c>
      <c r="B1504" s="522" t="s">
        <v>817</v>
      </c>
      <c r="C1504" s="554" t="s">
        <v>86</v>
      </c>
      <c r="D1504" s="555" t="s">
        <v>818</v>
      </c>
      <c r="E1504" s="553">
        <v>6000</v>
      </c>
      <c r="F1504" s="556" t="s">
        <v>2264</v>
      </c>
      <c r="G1504" s="566" t="s">
        <v>2265</v>
      </c>
      <c r="H1504" s="569" t="s">
        <v>1087</v>
      </c>
      <c r="I1504" s="562" t="s">
        <v>485</v>
      </c>
      <c r="J1504" s="558" t="s">
        <v>822</v>
      </c>
      <c r="K1504" s="571">
        <v>4</v>
      </c>
      <c r="L1504" s="574">
        <v>12</v>
      </c>
      <c r="M1504" s="572">
        <v>73960.800000000003</v>
      </c>
      <c r="N1504" s="577"/>
      <c r="O1504" s="574"/>
      <c r="P1504" s="576"/>
    </row>
    <row r="1505" spans="1:16" ht="24" x14ac:dyDescent="0.2">
      <c r="A1505" s="524" t="s">
        <v>4666</v>
      </c>
      <c r="B1505" s="522" t="s">
        <v>817</v>
      </c>
      <c r="C1505" s="554" t="s">
        <v>86</v>
      </c>
      <c r="D1505" s="555" t="s">
        <v>902</v>
      </c>
      <c r="E1505" s="553">
        <v>1500</v>
      </c>
      <c r="F1505" s="556" t="s">
        <v>2266</v>
      </c>
      <c r="G1505" s="566" t="s">
        <v>2267</v>
      </c>
      <c r="H1505" s="569" t="s">
        <v>905</v>
      </c>
      <c r="I1505" s="562" t="s">
        <v>845</v>
      </c>
      <c r="J1505" s="558" t="s">
        <v>906</v>
      </c>
      <c r="K1505" s="571">
        <v>4</v>
      </c>
      <c r="L1505" s="574">
        <v>12</v>
      </c>
      <c r="M1505" s="572">
        <v>20010.800000000003</v>
      </c>
      <c r="N1505" s="577"/>
      <c r="O1505" s="574"/>
      <c r="P1505" s="576"/>
    </row>
    <row r="1506" spans="1:16" ht="24" x14ac:dyDescent="0.2">
      <c r="A1506" s="524" t="s">
        <v>4666</v>
      </c>
      <c r="B1506" s="522" t="s">
        <v>817</v>
      </c>
      <c r="C1506" s="554" t="s">
        <v>86</v>
      </c>
      <c r="D1506" s="555" t="s">
        <v>818</v>
      </c>
      <c r="E1506" s="553">
        <v>9000</v>
      </c>
      <c r="F1506" s="556" t="s">
        <v>2268</v>
      </c>
      <c r="G1506" s="566" t="s">
        <v>2269</v>
      </c>
      <c r="H1506" s="569" t="s">
        <v>1573</v>
      </c>
      <c r="I1506" s="562" t="s">
        <v>485</v>
      </c>
      <c r="J1506" s="558" t="s">
        <v>822</v>
      </c>
      <c r="K1506" s="571">
        <v>0</v>
      </c>
      <c r="L1506" s="574">
        <v>1</v>
      </c>
      <c r="M1506" s="572">
        <v>10238.4</v>
      </c>
      <c r="N1506" s="577"/>
      <c r="O1506" s="574"/>
      <c r="P1506" s="576"/>
    </row>
    <row r="1507" spans="1:16" ht="24" x14ac:dyDescent="0.2">
      <c r="A1507" s="524" t="s">
        <v>4666</v>
      </c>
      <c r="B1507" s="522" t="s">
        <v>817</v>
      </c>
      <c r="C1507" s="554" t="s">
        <v>86</v>
      </c>
      <c r="D1507" s="555" t="s">
        <v>818</v>
      </c>
      <c r="E1507" s="553">
        <v>6500</v>
      </c>
      <c r="F1507" s="556" t="s">
        <v>2270</v>
      </c>
      <c r="G1507" s="566" t="s">
        <v>2271</v>
      </c>
      <c r="H1507" s="569" t="s">
        <v>853</v>
      </c>
      <c r="I1507" s="562" t="s">
        <v>485</v>
      </c>
      <c r="J1507" s="558" t="s">
        <v>822</v>
      </c>
      <c r="K1507" s="571">
        <v>3</v>
      </c>
      <c r="L1507" s="574">
        <v>8</v>
      </c>
      <c r="M1507" s="572">
        <v>50057.200000000004</v>
      </c>
      <c r="N1507" s="577"/>
      <c r="O1507" s="574"/>
      <c r="P1507" s="576"/>
    </row>
    <row r="1508" spans="1:16" ht="24" x14ac:dyDescent="0.2">
      <c r="A1508" s="524" t="s">
        <v>4666</v>
      </c>
      <c r="B1508" s="522" t="s">
        <v>817</v>
      </c>
      <c r="C1508" s="554" t="s">
        <v>86</v>
      </c>
      <c r="D1508" s="555" t="s">
        <v>818</v>
      </c>
      <c r="E1508" s="553">
        <v>12000</v>
      </c>
      <c r="F1508" s="556" t="s">
        <v>2272</v>
      </c>
      <c r="G1508" s="566" t="s">
        <v>2273</v>
      </c>
      <c r="H1508" s="569" t="s">
        <v>1992</v>
      </c>
      <c r="I1508" s="562" t="s">
        <v>485</v>
      </c>
      <c r="J1508" s="558" t="s">
        <v>822</v>
      </c>
      <c r="K1508" s="571">
        <v>4</v>
      </c>
      <c r="L1508" s="574">
        <v>12</v>
      </c>
      <c r="M1508" s="572">
        <v>145960.79999999996</v>
      </c>
      <c r="N1508" s="577"/>
      <c r="O1508" s="574"/>
      <c r="P1508" s="576"/>
    </row>
    <row r="1509" spans="1:16" ht="24" x14ac:dyDescent="0.2">
      <c r="A1509" s="524" t="s">
        <v>4666</v>
      </c>
      <c r="B1509" s="522" t="s">
        <v>817</v>
      </c>
      <c r="C1509" s="554" t="s">
        <v>86</v>
      </c>
      <c r="D1509" s="555" t="s">
        <v>818</v>
      </c>
      <c r="E1509" s="553">
        <v>5500</v>
      </c>
      <c r="F1509" s="556" t="s">
        <v>2274</v>
      </c>
      <c r="G1509" s="566" t="s">
        <v>2275</v>
      </c>
      <c r="H1509" s="569" t="s">
        <v>829</v>
      </c>
      <c r="I1509" s="562" t="s">
        <v>485</v>
      </c>
      <c r="J1509" s="558" t="s">
        <v>822</v>
      </c>
      <c r="K1509" s="571">
        <v>3</v>
      </c>
      <c r="L1509" s="574">
        <v>7</v>
      </c>
      <c r="M1509" s="572">
        <v>42443.8</v>
      </c>
      <c r="N1509" s="577"/>
      <c r="O1509" s="574"/>
      <c r="P1509" s="576"/>
    </row>
    <row r="1510" spans="1:16" ht="24" x14ac:dyDescent="0.2">
      <c r="A1510" s="524" t="s">
        <v>4666</v>
      </c>
      <c r="B1510" s="522" t="s">
        <v>817</v>
      </c>
      <c r="C1510" s="554" t="s">
        <v>86</v>
      </c>
      <c r="D1510" s="555" t="s">
        <v>902</v>
      </c>
      <c r="E1510" s="553">
        <v>2750</v>
      </c>
      <c r="F1510" s="556" t="s">
        <v>2276</v>
      </c>
      <c r="G1510" s="566" t="s">
        <v>2277</v>
      </c>
      <c r="H1510" s="569" t="s">
        <v>905</v>
      </c>
      <c r="I1510" s="562" t="s">
        <v>845</v>
      </c>
      <c r="J1510" s="558" t="s">
        <v>906</v>
      </c>
      <c r="K1510" s="571">
        <v>4</v>
      </c>
      <c r="L1510" s="574">
        <v>12</v>
      </c>
      <c r="M1510" s="572">
        <v>35052.470000000008</v>
      </c>
      <c r="N1510" s="577"/>
      <c r="O1510" s="574"/>
      <c r="P1510" s="576"/>
    </row>
    <row r="1511" spans="1:16" ht="24" x14ac:dyDescent="0.2">
      <c r="A1511" s="524" t="s">
        <v>4666</v>
      </c>
      <c r="B1511" s="522" t="s">
        <v>817</v>
      </c>
      <c r="C1511" s="554" t="s">
        <v>86</v>
      </c>
      <c r="D1511" s="555" t="s">
        <v>818</v>
      </c>
      <c r="E1511" s="553">
        <v>8500</v>
      </c>
      <c r="F1511" s="556" t="s">
        <v>2278</v>
      </c>
      <c r="G1511" s="566" t="s">
        <v>2279</v>
      </c>
      <c r="H1511" s="569" t="s">
        <v>853</v>
      </c>
      <c r="I1511" s="562" t="s">
        <v>485</v>
      </c>
      <c r="J1511" s="558" t="s">
        <v>822</v>
      </c>
      <c r="K1511" s="571">
        <v>4</v>
      </c>
      <c r="L1511" s="574">
        <v>12</v>
      </c>
      <c r="M1511" s="572">
        <v>104074.72999999998</v>
      </c>
      <c r="N1511" s="577"/>
      <c r="O1511" s="574"/>
      <c r="P1511" s="576"/>
    </row>
    <row r="1512" spans="1:16" ht="24" x14ac:dyDescent="0.2">
      <c r="A1512" s="524" t="s">
        <v>4666</v>
      </c>
      <c r="B1512" s="522" t="s">
        <v>817</v>
      </c>
      <c r="C1512" s="554" t="s">
        <v>86</v>
      </c>
      <c r="D1512" s="555" t="s">
        <v>818</v>
      </c>
      <c r="E1512" s="553">
        <v>6500</v>
      </c>
      <c r="F1512" s="556" t="s">
        <v>2280</v>
      </c>
      <c r="G1512" s="566" t="s">
        <v>2281</v>
      </c>
      <c r="H1512" s="569" t="s">
        <v>829</v>
      </c>
      <c r="I1512" s="562" t="s">
        <v>485</v>
      </c>
      <c r="J1512" s="558" t="s">
        <v>822</v>
      </c>
      <c r="K1512" s="571">
        <v>4</v>
      </c>
      <c r="L1512" s="574">
        <v>12</v>
      </c>
      <c r="M1512" s="572">
        <v>79960.799999999988</v>
      </c>
      <c r="N1512" s="577"/>
      <c r="O1512" s="574"/>
      <c r="P1512" s="576"/>
    </row>
    <row r="1513" spans="1:16" ht="24" x14ac:dyDescent="0.2">
      <c r="A1513" s="524" t="s">
        <v>4666</v>
      </c>
      <c r="B1513" s="522" t="s">
        <v>817</v>
      </c>
      <c r="C1513" s="554" t="s">
        <v>86</v>
      </c>
      <c r="D1513" s="555" t="s">
        <v>818</v>
      </c>
      <c r="E1513" s="553">
        <v>6500</v>
      </c>
      <c r="F1513" s="556" t="s">
        <v>2282</v>
      </c>
      <c r="G1513" s="566" t="s">
        <v>2283</v>
      </c>
      <c r="H1513" s="569" t="s">
        <v>853</v>
      </c>
      <c r="I1513" s="562" t="s">
        <v>485</v>
      </c>
      <c r="J1513" s="558" t="s">
        <v>822</v>
      </c>
      <c r="K1513" s="571">
        <v>1</v>
      </c>
      <c r="L1513" s="574">
        <v>3</v>
      </c>
      <c r="M1513" s="572">
        <v>10699.029999999999</v>
      </c>
      <c r="N1513" s="577"/>
      <c r="O1513" s="574"/>
      <c r="P1513" s="576"/>
    </row>
    <row r="1514" spans="1:16" ht="24" x14ac:dyDescent="0.2">
      <c r="A1514" s="524" t="s">
        <v>4666</v>
      </c>
      <c r="B1514" s="522" t="s">
        <v>817</v>
      </c>
      <c r="C1514" s="554" t="s">
        <v>86</v>
      </c>
      <c r="D1514" s="555" t="s">
        <v>818</v>
      </c>
      <c r="E1514" s="553">
        <v>6500</v>
      </c>
      <c r="F1514" s="556" t="s">
        <v>2284</v>
      </c>
      <c r="G1514" s="566" t="s">
        <v>2285</v>
      </c>
      <c r="H1514" s="569" t="s">
        <v>821</v>
      </c>
      <c r="I1514" s="562" t="s">
        <v>485</v>
      </c>
      <c r="J1514" s="558" t="s">
        <v>822</v>
      </c>
      <c r="K1514" s="571">
        <v>4</v>
      </c>
      <c r="L1514" s="574">
        <v>12</v>
      </c>
      <c r="M1514" s="572">
        <v>79960.799999999988</v>
      </c>
      <c r="N1514" s="577"/>
      <c r="O1514" s="574"/>
      <c r="P1514" s="576"/>
    </row>
    <row r="1515" spans="1:16" ht="24" x14ac:dyDescent="0.2">
      <c r="A1515" s="524" t="s">
        <v>4666</v>
      </c>
      <c r="B1515" s="522" t="s">
        <v>817</v>
      </c>
      <c r="C1515" s="554" t="s">
        <v>86</v>
      </c>
      <c r="D1515" s="555" t="s">
        <v>818</v>
      </c>
      <c r="E1515" s="553">
        <v>6500</v>
      </c>
      <c r="F1515" s="556" t="s">
        <v>2286</v>
      </c>
      <c r="G1515" s="566" t="s">
        <v>2287</v>
      </c>
      <c r="H1515" s="569" t="s">
        <v>821</v>
      </c>
      <c r="I1515" s="562" t="s">
        <v>485</v>
      </c>
      <c r="J1515" s="558" t="s">
        <v>822</v>
      </c>
      <c r="K1515" s="571">
        <v>4</v>
      </c>
      <c r="L1515" s="574">
        <v>12</v>
      </c>
      <c r="M1515" s="572">
        <v>81044.12999999999</v>
      </c>
      <c r="N1515" s="577"/>
      <c r="O1515" s="574"/>
      <c r="P1515" s="576"/>
    </row>
    <row r="1516" spans="1:16" ht="24" x14ac:dyDescent="0.2">
      <c r="A1516" s="524" t="s">
        <v>4666</v>
      </c>
      <c r="B1516" s="522" t="s">
        <v>817</v>
      </c>
      <c r="C1516" s="554" t="s">
        <v>86</v>
      </c>
      <c r="D1516" s="555" t="s">
        <v>818</v>
      </c>
      <c r="E1516" s="553">
        <v>9000</v>
      </c>
      <c r="F1516" s="556" t="s">
        <v>2288</v>
      </c>
      <c r="G1516" s="566" t="s">
        <v>2289</v>
      </c>
      <c r="H1516" s="569" t="s">
        <v>829</v>
      </c>
      <c r="I1516" s="562" t="s">
        <v>485</v>
      </c>
      <c r="J1516" s="558" t="s">
        <v>822</v>
      </c>
      <c r="K1516" s="571">
        <v>4</v>
      </c>
      <c r="L1516" s="574">
        <v>12</v>
      </c>
      <c r="M1516" s="572">
        <v>109960.79999999997</v>
      </c>
      <c r="N1516" s="577"/>
      <c r="O1516" s="574"/>
      <c r="P1516" s="576"/>
    </row>
    <row r="1517" spans="1:16" ht="24" x14ac:dyDescent="0.2">
      <c r="A1517" s="524" t="s">
        <v>4666</v>
      </c>
      <c r="B1517" s="522" t="s">
        <v>817</v>
      </c>
      <c r="C1517" s="554" t="s">
        <v>86</v>
      </c>
      <c r="D1517" s="555" t="s">
        <v>818</v>
      </c>
      <c r="E1517" s="553">
        <v>8500</v>
      </c>
      <c r="F1517" s="556" t="s">
        <v>2290</v>
      </c>
      <c r="G1517" s="566" t="s">
        <v>2291</v>
      </c>
      <c r="H1517" s="569" t="s">
        <v>853</v>
      </c>
      <c r="I1517" s="562" t="s">
        <v>485</v>
      </c>
      <c r="J1517" s="558" t="s">
        <v>822</v>
      </c>
      <c r="K1517" s="571">
        <v>4</v>
      </c>
      <c r="L1517" s="574">
        <v>12</v>
      </c>
      <c r="M1517" s="572">
        <v>103960.79999999997</v>
      </c>
      <c r="N1517" s="577"/>
      <c r="O1517" s="574"/>
      <c r="P1517" s="576"/>
    </row>
    <row r="1518" spans="1:16" ht="24" x14ac:dyDescent="0.2">
      <c r="A1518" s="524" t="s">
        <v>4666</v>
      </c>
      <c r="B1518" s="522" t="s">
        <v>817</v>
      </c>
      <c r="C1518" s="554" t="s">
        <v>86</v>
      </c>
      <c r="D1518" s="555" t="s">
        <v>818</v>
      </c>
      <c r="E1518" s="553">
        <v>9000</v>
      </c>
      <c r="F1518" s="556" t="s">
        <v>2292</v>
      </c>
      <c r="G1518" s="566" t="s">
        <v>2293</v>
      </c>
      <c r="H1518" s="569" t="s">
        <v>890</v>
      </c>
      <c r="I1518" s="562" t="s">
        <v>485</v>
      </c>
      <c r="J1518" s="558" t="s">
        <v>822</v>
      </c>
      <c r="K1518" s="571">
        <v>4</v>
      </c>
      <c r="L1518" s="574">
        <v>12</v>
      </c>
      <c r="M1518" s="572">
        <v>109960.79999999997</v>
      </c>
      <c r="N1518" s="577"/>
      <c r="O1518" s="574"/>
      <c r="P1518" s="576"/>
    </row>
    <row r="1519" spans="1:16" ht="24" x14ac:dyDescent="0.2">
      <c r="A1519" s="524" t="s">
        <v>4666</v>
      </c>
      <c r="B1519" s="522" t="s">
        <v>817</v>
      </c>
      <c r="C1519" s="554" t="s">
        <v>86</v>
      </c>
      <c r="D1519" s="555" t="s">
        <v>818</v>
      </c>
      <c r="E1519" s="553">
        <v>8500</v>
      </c>
      <c r="F1519" s="556" t="s">
        <v>2294</v>
      </c>
      <c r="G1519" s="566" t="s">
        <v>2295</v>
      </c>
      <c r="H1519" s="569" t="s">
        <v>853</v>
      </c>
      <c r="I1519" s="562" t="s">
        <v>485</v>
      </c>
      <c r="J1519" s="558" t="s">
        <v>822</v>
      </c>
      <c r="K1519" s="571">
        <v>4</v>
      </c>
      <c r="L1519" s="574">
        <v>12</v>
      </c>
      <c r="M1519" s="572">
        <v>103960.79999999997</v>
      </c>
      <c r="N1519" s="577"/>
      <c r="O1519" s="574"/>
      <c r="P1519" s="576"/>
    </row>
    <row r="1520" spans="1:16" ht="24" x14ac:dyDescent="0.2">
      <c r="A1520" s="524" t="s">
        <v>4666</v>
      </c>
      <c r="B1520" s="522" t="s">
        <v>817</v>
      </c>
      <c r="C1520" s="554" t="s">
        <v>86</v>
      </c>
      <c r="D1520" s="555" t="s">
        <v>818</v>
      </c>
      <c r="E1520" s="553">
        <v>7500</v>
      </c>
      <c r="F1520" s="556" t="s">
        <v>2296</v>
      </c>
      <c r="G1520" s="566" t="s">
        <v>2297</v>
      </c>
      <c r="H1520" s="569" t="s">
        <v>836</v>
      </c>
      <c r="I1520" s="562" t="s">
        <v>485</v>
      </c>
      <c r="J1520" s="558" t="s">
        <v>822</v>
      </c>
      <c r="K1520" s="571">
        <v>3</v>
      </c>
      <c r="L1520" s="574">
        <v>8</v>
      </c>
      <c r="M1520" s="572">
        <v>57557.200000000004</v>
      </c>
      <c r="N1520" s="577"/>
      <c r="O1520" s="574"/>
      <c r="P1520" s="576"/>
    </row>
    <row r="1521" spans="1:16" ht="24" x14ac:dyDescent="0.2">
      <c r="A1521" s="524" t="s">
        <v>4666</v>
      </c>
      <c r="B1521" s="522" t="s">
        <v>817</v>
      </c>
      <c r="C1521" s="554" t="s">
        <v>86</v>
      </c>
      <c r="D1521" s="555" t="s">
        <v>818</v>
      </c>
      <c r="E1521" s="553">
        <v>6500</v>
      </c>
      <c r="F1521" s="556" t="s">
        <v>2298</v>
      </c>
      <c r="G1521" s="566" t="s">
        <v>2299</v>
      </c>
      <c r="H1521" s="569" t="s">
        <v>853</v>
      </c>
      <c r="I1521" s="562" t="s">
        <v>485</v>
      </c>
      <c r="J1521" s="558" t="s">
        <v>822</v>
      </c>
      <c r="K1521" s="571">
        <v>3</v>
      </c>
      <c r="L1521" s="574">
        <v>7</v>
      </c>
      <c r="M1521" s="572">
        <v>46160.47</v>
      </c>
      <c r="N1521" s="577"/>
      <c r="O1521" s="574"/>
      <c r="P1521" s="576"/>
    </row>
    <row r="1522" spans="1:16" ht="24" x14ac:dyDescent="0.2">
      <c r="A1522" s="524" t="s">
        <v>4666</v>
      </c>
      <c r="B1522" s="522" t="s">
        <v>817</v>
      </c>
      <c r="C1522" s="554" t="s">
        <v>86</v>
      </c>
      <c r="D1522" s="555" t="s">
        <v>818</v>
      </c>
      <c r="E1522" s="553">
        <v>6500</v>
      </c>
      <c r="F1522" s="556" t="s">
        <v>2300</v>
      </c>
      <c r="G1522" s="566" t="s">
        <v>2301</v>
      </c>
      <c r="H1522" s="569" t="s">
        <v>821</v>
      </c>
      <c r="I1522" s="562" t="s">
        <v>485</v>
      </c>
      <c r="J1522" s="558" t="s">
        <v>822</v>
      </c>
      <c r="K1522" s="571">
        <v>4</v>
      </c>
      <c r="L1522" s="574">
        <v>12</v>
      </c>
      <c r="M1522" s="572">
        <v>79960.799999999988</v>
      </c>
      <c r="N1522" s="577"/>
      <c r="O1522" s="574"/>
      <c r="P1522" s="576"/>
    </row>
    <row r="1523" spans="1:16" ht="24" x14ac:dyDescent="0.2">
      <c r="A1523" s="524" t="s">
        <v>4666</v>
      </c>
      <c r="B1523" s="522" t="s">
        <v>817</v>
      </c>
      <c r="C1523" s="554" t="s">
        <v>86</v>
      </c>
      <c r="D1523" s="555" t="s">
        <v>818</v>
      </c>
      <c r="E1523" s="553">
        <v>7500</v>
      </c>
      <c r="F1523" s="556" t="s">
        <v>2302</v>
      </c>
      <c r="G1523" s="566" t="s">
        <v>2303</v>
      </c>
      <c r="H1523" s="569" t="s">
        <v>829</v>
      </c>
      <c r="I1523" s="562" t="s">
        <v>485</v>
      </c>
      <c r="J1523" s="558" t="s">
        <v>822</v>
      </c>
      <c r="K1523" s="571">
        <v>3</v>
      </c>
      <c r="L1523" s="574">
        <v>8</v>
      </c>
      <c r="M1523" s="572">
        <v>57557.200000000004</v>
      </c>
      <c r="N1523" s="577"/>
      <c r="O1523" s="574"/>
      <c r="P1523" s="576"/>
    </row>
    <row r="1524" spans="1:16" ht="24" x14ac:dyDescent="0.2">
      <c r="A1524" s="524" t="s">
        <v>4666</v>
      </c>
      <c r="B1524" s="522" t="s">
        <v>817</v>
      </c>
      <c r="C1524" s="554" t="s">
        <v>86</v>
      </c>
      <c r="D1524" s="555" t="s">
        <v>818</v>
      </c>
      <c r="E1524" s="553">
        <v>6000</v>
      </c>
      <c r="F1524" s="556" t="s">
        <v>2304</v>
      </c>
      <c r="G1524" s="566" t="s">
        <v>2305</v>
      </c>
      <c r="H1524" s="569" t="s">
        <v>821</v>
      </c>
      <c r="I1524" s="562" t="s">
        <v>485</v>
      </c>
      <c r="J1524" s="558" t="s">
        <v>822</v>
      </c>
      <c r="K1524" s="571">
        <v>4</v>
      </c>
      <c r="L1524" s="574">
        <v>12</v>
      </c>
      <c r="M1524" s="572">
        <v>73960.800000000003</v>
      </c>
      <c r="N1524" s="577"/>
      <c r="O1524" s="574"/>
      <c r="P1524" s="576"/>
    </row>
    <row r="1525" spans="1:16" ht="24" x14ac:dyDescent="0.2">
      <c r="A1525" s="524" t="s">
        <v>4666</v>
      </c>
      <c r="B1525" s="522" t="s">
        <v>817</v>
      </c>
      <c r="C1525" s="554" t="s">
        <v>86</v>
      </c>
      <c r="D1525" s="555" t="s">
        <v>841</v>
      </c>
      <c r="E1525" s="553">
        <v>2500</v>
      </c>
      <c r="F1525" s="556" t="s">
        <v>2306</v>
      </c>
      <c r="G1525" s="566" t="s">
        <v>2307</v>
      </c>
      <c r="H1525" s="569" t="s">
        <v>844</v>
      </c>
      <c r="I1525" s="562" t="s">
        <v>845</v>
      </c>
      <c r="J1525" s="558" t="s">
        <v>480</v>
      </c>
      <c r="K1525" s="571">
        <v>4</v>
      </c>
      <c r="L1525" s="574">
        <v>12</v>
      </c>
      <c r="M1525" s="572">
        <v>32044.130000000008</v>
      </c>
      <c r="N1525" s="577"/>
      <c r="O1525" s="574"/>
      <c r="P1525" s="576"/>
    </row>
    <row r="1526" spans="1:16" ht="24" x14ac:dyDescent="0.2">
      <c r="A1526" s="524" t="s">
        <v>4666</v>
      </c>
      <c r="B1526" s="522" t="s">
        <v>817</v>
      </c>
      <c r="C1526" s="554" t="s">
        <v>86</v>
      </c>
      <c r="D1526" s="555" t="s">
        <v>818</v>
      </c>
      <c r="E1526" s="553">
        <v>6500</v>
      </c>
      <c r="F1526" s="556" t="s">
        <v>2308</v>
      </c>
      <c r="G1526" s="566" t="s">
        <v>2309</v>
      </c>
      <c r="H1526" s="569" t="s">
        <v>853</v>
      </c>
      <c r="I1526" s="562" t="s">
        <v>485</v>
      </c>
      <c r="J1526" s="558" t="s">
        <v>822</v>
      </c>
      <c r="K1526" s="571">
        <v>2</v>
      </c>
      <c r="L1526" s="574">
        <v>6</v>
      </c>
      <c r="M1526" s="572">
        <v>38030.400000000001</v>
      </c>
      <c r="N1526" s="577"/>
      <c r="O1526" s="574"/>
      <c r="P1526" s="576"/>
    </row>
    <row r="1527" spans="1:16" ht="24" x14ac:dyDescent="0.2">
      <c r="A1527" s="524" t="s">
        <v>4666</v>
      </c>
      <c r="B1527" s="522" t="s">
        <v>817</v>
      </c>
      <c r="C1527" s="554" t="s">
        <v>86</v>
      </c>
      <c r="D1527" s="555" t="s">
        <v>818</v>
      </c>
      <c r="E1527" s="553">
        <v>5500</v>
      </c>
      <c r="F1527" s="556" t="s">
        <v>2310</v>
      </c>
      <c r="G1527" s="566" t="s">
        <v>2311</v>
      </c>
      <c r="H1527" s="569" t="s">
        <v>829</v>
      </c>
      <c r="I1527" s="562" t="s">
        <v>485</v>
      </c>
      <c r="J1527" s="558" t="s">
        <v>822</v>
      </c>
      <c r="K1527" s="571">
        <v>3</v>
      </c>
      <c r="L1527" s="574">
        <v>8</v>
      </c>
      <c r="M1527" s="572">
        <v>42557.200000000004</v>
      </c>
      <c r="N1527" s="577"/>
      <c r="O1527" s="574"/>
      <c r="P1527" s="576"/>
    </row>
    <row r="1528" spans="1:16" ht="24" x14ac:dyDescent="0.2">
      <c r="A1528" s="524" t="s">
        <v>4666</v>
      </c>
      <c r="B1528" s="522" t="s">
        <v>817</v>
      </c>
      <c r="C1528" s="554" t="s">
        <v>86</v>
      </c>
      <c r="D1528" s="555" t="s">
        <v>818</v>
      </c>
      <c r="E1528" s="553">
        <v>10000</v>
      </c>
      <c r="F1528" s="556" t="s">
        <v>2312</v>
      </c>
      <c r="G1528" s="566" t="s">
        <v>2313</v>
      </c>
      <c r="H1528" s="569" t="s">
        <v>853</v>
      </c>
      <c r="I1528" s="562" t="s">
        <v>485</v>
      </c>
      <c r="J1528" s="558" t="s">
        <v>822</v>
      </c>
      <c r="K1528" s="571">
        <v>4</v>
      </c>
      <c r="L1528" s="574">
        <v>12</v>
      </c>
      <c r="M1528" s="572">
        <v>121960.79999999997</v>
      </c>
      <c r="N1528" s="577"/>
      <c r="O1528" s="574"/>
      <c r="P1528" s="576"/>
    </row>
    <row r="1529" spans="1:16" ht="24" x14ac:dyDescent="0.2">
      <c r="A1529" s="524" t="s">
        <v>4666</v>
      </c>
      <c r="B1529" s="522" t="s">
        <v>817</v>
      </c>
      <c r="C1529" s="554" t="s">
        <v>86</v>
      </c>
      <c r="D1529" s="555" t="s">
        <v>818</v>
      </c>
      <c r="E1529" s="553">
        <v>6500</v>
      </c>
      <c r="F1529" s="556" t="s">
        <v>2314</v>
      </c>
      <c r="G1529" s="566" t="s">
        <v>2315</v>
      </c>
      <c r="H1529" s="569" t="s">
        <v>853</v>
      </c>
      <c r="I1529" s="562" t="s">
        <v>485</v>
      </c>
      <c r="J1529" s="558" t="s">
        <v>822</v>
      </c>
      <c r="K1529" s="571">
        <v>3</v>
      </c>
      <c r="L1529" s="574">
        <v>8</v>
      </c>
      <c r="M1529" s="572">
        <v>50057.200000000004</v>
      </c>
      <c r="N1529" s="577"/>
      <c r="O1529" s="574"/>
      <c r="P1529" s="576"/>
    </row>
    <row r="1530" spans="1:16" ht="24" x14ac:dyDescent="0.2">
      <c r="A1530" s="524" t="s">
        <v>4666</v>
      </c>
      <c r="B1530" s="522" t="s">
        <v>817</v>
      </c>
      <c r="C1530" s="554" t="s">
        <v>86</v>
      </c>
      <c r="D1530" s="555" t="s">
        <v>818</v>
      </c>
      <c r="E1530" s="553">
        <v>6500</v>
      </c>
      <c r="F1530" s="556" t="s">
        <v>2316</v>
      </c>
      <c r="G1530" s="566" t="s">
        <v>2317</v>
      </c>
      <c r="H1530" s="569" t="s">
        <v>853</v>
      </c>
      <c r="I1530" s="562" t="s">
        <v>485</v>
      </c>
      <c r="J1530" s="558" t="s">
        <v>822</v>
      </c>
      <c r="K1530" s="571">
        <v>3</v>
      </c>
      <c r="L1530" s="574">
        <v>8</v>
      </c>
      <c r="M1530" s="572">
        <v>50057.200000000004</v>
      </c>
      <c r="N1530" s="577"/>
      <c r="O1530" s="574"/>
      <c r="P1530" s="576"/>
    </row>
    <row r="1531" spans="1:16" ht="24" x14ac:dyDescent="0.2">
      <c r="A1531" s="524" t="s">
        <v>4666</v>
      </c>
      <c r="B1531" s="522" t="s">
        <v>817</v>
      </c>
      <c r="C1531" s="554" t="s">
        <v>86</v>
      </c>
      <c r="D1531" s="555" t="s">
        <v>818</v>
      </c>
      <c r="E1531" s="553">
        <v>6500</v>
      </c>
      <c r="F1531" s="556" t="s">
        <v>2318</v>
      </c>
      <c r="G1531" s="566" t="s">
        <v>2319</v>
      </c>
      <c r="H1531" s="569" t="s">
        <v>821</v>
      </c>
      <c r="I1531" s="562" t="s">
        <v>485</v>
      </c>
      <c r="J1531" s="558" t="s">
        <v>822</v>
      </c>
      <c r="K1531" s="571">
        <v>4</v>
      </c>
      <c r="L1531" s="574">
        <v>11</v>
      </c>
      <c r="M1531" s="572">
        <v>81325.929999999993</v>
      </c>
      <c r="N1531" s="577"/>
      <c r="O1531" s="574"/>
      <c r="P1531" s="576"/>
    </row>
    <row r="1532" spans="1:16" ht="24" x14ac:dyDescent="0.2">
      <c r="A1532" s="524" t="s">
        <v>4666</v>
      </c>
      <c r="B1532" s="522" t="s">
        <v>817</v>
      </c>
      <c r="C1532" s="554" t="s">
        <v>86</v>
      </c>
      <c r="D1532" s="555" t="s">
        <v>818</v>
      </c>
      <c r="E1532" s="553">
        <v>10500</v>
      </c>
      <c r="F1532" s="556" t="s">
        <v>2320</v>
      </c>
      <c r="G1532" s="566" t="s">
        <v>2321</v>
      </c>
      <c r="H1532" s="569" t="s">
        <v>853</v>
      </c>
      <c r="I1532" s="562" t="s">
        <v>485</v>
      </c>
      <c r="J1532" s="558" t="s">
        <v>822</v>
      </c>
      <c r="K1532" s="571">
        <v>2</v>
      </c>
      <c r="L1532" s="574">
        <v>6</v>
      </c>
      <c r="M1532" s="572">
        <v>66430.399999999994</v>
      </c>
      <c r="N1532" s="577"/>
      <c r="O1532" s="574"/>
      <c r="P1532" s="576"/>
    </row>
    <row r="1533" spans="1:16" ht="24" x14ac:dyDescent="0.2">
      <c r="A1533" s="524" t="s">
        <v>4666</v>
      </c>
      <c r="B1533" s="522" t="s">
        <v>817</v>
      </c>
      <c r="C1533" s="554" t="s">
        <v>86</v>
      </c>
      <c r="D1533" s="555" t="s">
        <v>818</v>
      </c>
      <c r="E1533" s="553">
        <v>5500</v>
      </c>
      <c r="F1533" s="556" t="s">
        <v>2322</v>
      </c>
      <c r="G1533" s="566" t="s">
        <v>2323</v>
      </c>
      <c r="H1533" s="569" t="s">
        <v>829</v>
      </c>
      <c r="I1533" s="562" t="s">
        <v>489</v>
      </c>
      <c r="J1533" s="558" t="s">
        <v>822</v>
      </c>
      <c r="K1533" s="571">
        <v>3</v>
      </c>
      <c r="L1533" s="574">
        <v>8</v>
      </c>
      <c r="M1533" s="572">
        <v>42557.200000000004</v>
      </c>
      <c r="N1533" s="577"/>
      <c r="O1533" s="574"/>
      <c r="P1533" s="576"/>
    </row>
    <row r="1534" spans="1:16" ht="24" x14ac:dyDescent="0.2">
      <c r="A1534" s="524" t="s">
        <v>4666</v>
      </c>
      <c r="B1534" s="522" t="s">
        <v>817</v>
      </c>
      <c r="C1534" s="554" t="s">
        <v>86</v>
      </c>
      <c r="D1534" s="555" t="s">
        <v>818</v>
      </c>
      <c r="E1534" s="553">
        <v>6500</v>
      </c>
      <c r="F1534" s="556" t="s">
        <v>2324</v>
      </c>
      <c r="G1534" s="566" t="s">
        <v>2325</v>
      </c>
      <c r="H1534" s="569" t="s">
        <v>890</v>
      </c>
      <c r="I1534" s="562" t="s">
        <v>485</v>
      </c>
      <c r="J1534" s="558" t="s">
        <v>822</v>
      </c>
      <c r="K1534" s="571">
        <v>2</v>
      </c>
      <c r="L1534" s="574">
        <v>6</v>
      </c>
      <c r="M1534" s="572">
        <v>41497.07</v>
      </c>
      <c r="N1534" s="577"/>
      <c r="O1534" s="574"/>
      <c r="P1534" s="576"/>
    </row>
    <row r="1535" spans="1:16" ht="24" x14ac:dyDescent="0.2">
      <c r="A1535" s="524" t="s">
        <v>4666</v>
      </c>
      <c r="B1535" s="522" t="s">
        <v>817</v>
      </c>
      <c r="C1535" s="554" t="s">
        <v>86</v>
      </c>
      <c r="D1535" s="555" t="s">
        <v>818</v>
      </c>
      <c r="E1535" s="553">
        <v>4200</v>
      </c>
      <c r="F1535" s="556" t="s">
        <v>2326</v>
      </c>
      <c r="G1535" s="566" t="s">
        <v>2327</v>
      </c>
      <c r="H1535" s="569" t="s">
        <v>866</v>
      </c>
      <c r="I1535" s="562" t="s">
        <v>485</v>
      </c>
      <c r="J1535" s="558" t="s">
        <v>822</v>
      </c>
      <c r="K1535" s="571">
        <v>4</v>
      </c>
      <c r="L1535" s="574">
        <v>12</v>
      </c>
      <c r="M1535" s="572">
        <v>52360.80000000001</v>
      </c>
      <c r="N1535" s="577"/>
      <c r="O1535" s="574"/>
      <c r="P1535" s="576"/>
    </row>
    <row r="1536" spans="1:16" ht="24" x14ac:dyDescent="0.2">
      <c r="A1536" s="524" t="s">
        <v>4666</v>
      </c>
      <c r="B1536" s="522" t="s">
        <v>817</v>
      </c>
      <c r="C1536" s="554" t="s">
        <v>86</v>
      </c>
      <c r="D1536" s="555" t="s">
        <v>818</v>
      </c>
      <c r="E1536" s="553">
        <v>9500</v>
      </c>
      <c r="F1536" s="556" t="s">
        <v>2328</v>
      </c>
      <c r="G1536" s="566" t="s">
        <v>2329</v>
      </c>
      <c r="H1536" s="569" t="s">
        <v>850</v>
      </c>
      <c r="I1536" s="562" t="s">
        <v>485</v>
      </c>
      <c r="J1536" s="558" t="s">
        <v>822</v>
      </c>
      <c r="K1536" s="571">
        <v>4</v>
      </c>
      <c r="L1536" s="574">
        <v>12</v>
      </c>
      <c r="M1536" s="572">
        <v>115960.79999999997</v>
      </c>
      <c r="N1536" s="577"/>
      <c r="O1536" s="574"/>
      <c r="P1536" s="576"/>
    </row>
    <row r="1537" spans="1:16" ht="24" x14ac:dyDescent="0.2">
      <c r="A1537" s="524" t="s">
        <v>4666</v>
      </c>
      <c r="B1537" s="522" t="s">
        <v>817</v>
      </c>
      <c r="C1537" s="554" t="s">
        <v>86</v>
      </c>
      <c r="D1537" s="555" t="s">
        <v>818</v>
      </c>
      <c r="E1537" s="553">
        <v>6500</v>
      </c>
      <c r="F1537" s="556" t="s">
        <v>2330</v>
      </c>
      <c r="G1537" s="566" t="s">
        <v>2331</v>
      </c>
      <c r="H1537" s="569" t="s">
        <v>853</v>
      </c>
      <c r="I1537" s="562" t="s">
        <v>485</v>
      </c>
      <c r="J1537" s="558" t="s">
        <v>822</v>
      </c>
      <c r="K1537" s="571">
        <v>3</v>
      </c>
      <c r="L1537" s="574">
        <v>8</v>
      </c>
      <c r="M1537" s="572">
        <v>46633.590000000004</v>
      </c>
      <c r="N1537" s="577"/>
      <c r="O1537" s="574"/>
      <c r="P1537" s="576"/>
    </row>
    <row r="1538" spans="1:16" ht="24" x14ac:dyDescent="0.2">
      <c r="A1538" s="524" t="s">
        <v>4666</v>
      </c>
      <c r="B1538" s="522" t="s">
        <v>817</v>
      </c>
      <c r="C1538" s="554" t="s">
        <v>86</v>
      </c>
      <c r="D1538" s="555" t="s">
        <v>818</v>
      </c>
      <c r="E1538" s="553">
        <v>7000</v>
      </c>
      <c r="F1538" s="556" t="s">
        <v>2332</v>
      </c>
      <c r="G1538" s="566" t="s">
        <v>2333</v>
      </c>
      <c r="H1538" s="569" t="s">
        <v>850</v>
      </c>
      <c r="I1538" s="562" t="s">
        <v>485</v>
      </c>
      <c r="J1538" s="558" t="s">
        <v>822</v>
      </c>
      <c r="K1538" s="571">
        <v>4</v>
      </c>
      <c r="L1538" s="574">
        <v>12</v>
      </c>
      <c r="M1538" s="572">
        <v>90706.209999999992</v>
      </c>
      <c r="N1538" s="577"/>
      <c r="O1538" s="574"/>
      <c r="P1538" s="576"/>
    </row>
    <row r="1539" spans="1:16" ht="24" x14ac:dyDescent="0.2">
      <c r="A1539" s="524" t="s">
        <v>4666</v>
      </c>
      <c r="B1539" s="522" t="s">
        <v>817</v>
      </c>
      <c r="C1539" s="554" t="s">
        <v>86</v>
      </c>
      <c r="D1539" s="555" t="s">
        <v>818</v>
      </c>
      <c r="E1539" s="553">
        <v>10000</v>
      </c>
      <c r="F1539" s="556" t="s">
        <v>2334</v>
      </c>
      <c r="G1539" s="566" t="s">
        <v>2335</v>
      </c>
      <c r="H1539" s="569" t="s">
        <v>853</v>
      </c>
      <c r="I1539" s="562" t="s">
        <v>485</v>
      </c>
      <c r="J1539" s="558" t="s">
        <v>822</v>
      </c>
      <c r="K1539" s="571">
        <v>4</v>
      </c>
      <c r="L1539" s="574">
        <v>12</v>
      </c>
      <c r="M1539" s="572">
        <v>121960.79999999997</v>
      </c>
      <c r="N1539" s="577"/>
      <c r="O1539" s="574"/>
      <c r="P1539" s="576"/>
    </row>
    <row r="1540" spans="1:16" ht="24" x14ac:dyDescent="0.2">
      <c r="A1540" s="524" t="s">
        <v>4666</v>
      </c>
      <c r="B1540" s="522" t="s">
        <v>817</v>
      </c>
      <c r="C1540" s="554" t="s">
        <v>86</v>
      </c>
      <c r="D1540" s="555" t="s">
        <v>818</v>
      </c>
      <c r="E1540" s="553">
        <v>7500</v>
      </c>
      <c r="F1540" s="556" t="s">
        <v>2336</v>
      </c>
      <c r="G1540" s="566" t="s">
        <v>2337</v>
      </c>
      <c r="H1540" s="569" t="s">
        <v>829</v>
      </c>
      <c r="I1540" s="562" t="s">
        <v>485</v>
      </c>
      <c r="J1540" s="558" t="s">
        <v>822</v>
      </c>
      <c r="K1540" s="571">
        <v>3</v>
      </c>
      <c r="L1540" s="574">
        <v>8</v>
      </c>
      <c r="M1540" s="572">
        <v>57557.200000000004</v>
      </c>
      <c r="N1540" s="577"/>
      <c r="O1540" s="574"/>
      <c r="P1540" s="576"/>
    </row>
    <row r="1541" spans="1:16" ht="24" x14ac:dyDescent="0.2">
      <c r="A1541" s="524" t="s">
        <v>4666</v>
      </c>
      <c r="B1541" s="522" t="s">
        <v>817</v>
      </c>
      <c r="C1541" s="554" t="s">
        <v>86</v>
      </c>
      <c r="D1541" s="555" t="s">
        <v>818</v>
      </c>
      <c r="E1541" s="553">
        <v>7500</v>
      </c>
      <c r="F1541" s="556" t="s">
        <v>2338</v>
      </c>
      <c r="G1541" s="566" t="s">
        <v>2339</v>
      </c>
      <c r="H1541" s="569" t="s">
        <v>829</v>
      </c>
      <c r="I1541" s="562" t="s">
        <v>485</v>
      </c>
      <c r="J1541" s="558" t="s">
        <v>822</v>
      </c>
      <c r="K1541" s="571">
        <v>3</v>
      </c>
      <c r="L1541" s="574">
        <v>8</v>
      </c>
      <c r="M1541" s="572">
        <v>57557.200000000004</v>
      </c>
      <c r="N1541" s="577"/>
      <c r="O1541" s="574"/>
      <c r="P1541" s="576"/>
    </row>
    <row r="1542" spans="1:16" ht="24" x14ac:dyDescent="0.2">
      <c r="A1542" s="524" t="s">
        <v>4666</v>
      </c>
      <c r="B1542" s="522" t="s">
        <v>817</v>
      </c>
      <c r="C1542" s="554" t="s">
        <v>86</v>
      </c>
      <c r="D1542" s="555" t="s">
        <v>818</v>
      </c>
      <c r="E1542" s="553">
        <v>6500</v>
      </c>
      <c r="F1542" s="556" t="s">
        <v>2340</v>
      </c>
      <c r="G1542" s="566" t="s">
        <v>2341</v>
      </c>
      <c r="H1542" s="569" t="s">
        <v>853</v>
      </c>
      <c r="I1542" s="562" t="s">
        <v>485</v>
      </c>
      <c r="J1542" s="558" t="s">
        <v>822</v>
      </c>
      <c r="K1542" s="571">
        <v>4</v>
      </c>
      <c r="L1542" s="574">
        <v>12</v>
      </c>
      <c r="M1542" s="572">
        <v>79960.799999999988</v>
      </c>
      <c r="N1542" s="577"/>
      <c r="O1542" s="574"/>
      <c r="P1542" s="576"/>
    </row>
    <row r="1543" spans="1:16" ht="24" x14ac:dyDescent="0.2">
      <c r="A1543" s="524" t="s">
        <v>4666</v>
      </c>
      <c r="B1543" s="522" t="s">
        <v>817</v>
      </c>
      <c r="C1543" s="554" t="s">
        <v>86</v>
      </c>
      <c r="D1543" s="555" t="s">
        <v>818</v>
      </c>
      <c r="E1543" s="553">
        <v>7500</v>
      </c>
      <c r="F1543" s="556" t="s">
        <v>2342</v>
      </c>
      <c r="G1543" s="566" t="s">
        <v>2343</v>
      </c>
      <c r="H1543" s="569" t="s">
        <v>829</v>
      </c>
      <c r="I1543" s="562" t="s">
        <v>485</v>
      </c>
      <c r="J1543" s="558" t="s">
        <v>822</v>
      </c>
      <c r="K1543" s="571">
        <v>2</v>
      </c>
      <c r="L1543" s="574">
        <v>6</v>
      </c>
      <c r="M1543" s="572">
        <v>40440.199999999997</v>
      </c>
      <c r="N1543" s="577"/>
      <c r="O1543" s="574"/>
      <c r="P1543" s="576"/>
    </row>
    <row r="1544" spans="1:16" ht="24" x14ac:dyDescent="0.2">
      <c r="A1544" s="524" t="s">
        <v>4666</v>
      </c>
      <c r="B1544" s="522" t="s">
        <v>817</v>
      </c>
      <c r="C1544" s="554" t="s">
        <v>86</v>
      </c>
      <c r="D1544" s="555" t="s">
        <v>818</v>
      </c>
      <c r="E1544" s="553">
        <v>8500</v>
      </c>
      <c r="F1544" s="556" t="s">
        <v>2344</v>
      </c>
      <c r="G1544" s="566" t="s">
        <v>2345</v>
      </c>
      <c r="H1544" s="569" t="s">
        <v>853</v>
      </c>
      <c r="I1544" s="562" t="s">
        <v>485</v>
      </c>
      <c r="J1544" s="558" t="s">
        <v>822</v>
      </c>
      <c r="K1544" s="571">
        <v>4</v>
      </c>
      <c r="L1544" s="574">
        <v>12</v>
      </c>
      <c r="M1544" s="572">
        <v>103960.79999999997</v>
      </c>
      <c r="N1544" s="577"/>
      <c r="O1544" s="574"/>
      <c r="P1544" s="576"/>
    </row>
    <row r="1545" spans="1:16" ht="24" x14ac:dyDescent="0.2">
      <c r="A1545" s="524" t="s">
        <v>4666</v>
      </c>
      <c r="B1545" s="522" t="s">
        <v>817</v>
      </c>
      <c r="C1545" s="554" t="s">
        <v>86</v>
      </c>
      <c r="D1545" s="555" t="s">
        <v>818</v>
      </c>
      <c r="E1545" s="553">
        <v>3500</v>
      </c>
      <c r="F1545" s="556" t="s">
        <v>2346</v>
      </c>
      <c r="G1545" s="566" t="s">
        <v>2347</v>
      </c>
      <c r="H1545" s="569" t="s">
        <v>821</v>
      </c>
      <c r="I1545" s="562" t="s">
        <v>489</v>
      </c>
      <c r="J1545" s="558" t="s">
        <v>822</v>
      </c>
      <c r="K1545" s="571">
        <v>4</v>
      </c>
      <c r="L1545" s="574">
        <v>12</v>
      </c>
      <c r="M1545" s="572">
        <v>43960.80000000001</v>
      </c>
      <c r="N1545" s="577"/>
      <c r="O1545" s="574"/>
      <c r="P1545" s="576"/>
    </row>
    <row r="1546" spans="1:16" ht="24" x14ac:dyDescent="0.2">
      <c r="A1546" s="524" t="s">
        <v>4666</v>
      </c>
      <c r="B1546" s="522" t="s">
        <v>817</v>
      </c>
      <c r="C1546" s="554" t="s">
        <v>86</v>
      </c>
      <c r="D1546" s="555" t="s">
        <v>818</v>
      </c>
      <c r="E1546" s="553">
        <v>6500</v>
      </c>
      <c r="F1546" s="556" t="s">
        <v>2348</v>
      </c>
      <c r="G1546" s="566" t="s">
        <v>2349</v>
      </c>
      <c r="H1546" s="569" t="s">
        <v>821</v>
      </c>
      <c r="I1546" s="562" t="s">
        <v>485</v>
      </c>
      <c r="J1546" s="558" t="s">
        <v>822</v>
      </c>
      <c r="K1546" s="571">
        <v>4</v>
      </c>
      <c r="L1546" s="574">
        <v>12</v>
      </c>
      <c r="M1546" s="572">
        <v>79960.799999999988</v>
      </c>
      <c r="N1546" s="577"/>
      <c r="O1546" s="574"/>
      <c r="P1546" s="576"/>
    </row>
    <row r="1547" spans="1:16" ht="24" x14ac:dyDescent="0.2">
      <c r="A1547" s="524" t="s">
        <v>4666</v>
      </c>
      <c r="B1547" s="522" t="s">
        <v>817</v>
      </c>
      <c r="C1547" s="554" t="s">
        <v>86</v>
      </c>
      <c r="D1547" s="555" t="s">
        <v>818</v>
      </c>
      <c r="E1547" s="553">
        <v>5500</v>
      </c>
      <c r="F1547" s="556" t="s">
        <v>2350</v>
      </c>
      <c r="G1547" s="566" t="s">
        <v>2351</v>
      </c>
      <c r="H1547" s="569" t="s">
        <v>866</v>
      </c>
      <c r="I1547" s="562" t="s">
        <v>485</v>
      </c>
      <c r="J1547" s="558" t="s">
        <v>822</v>
      </c>
      <c r="K1547" s="571">
        <v>4</v>
      </c>
      <c r="L1547" s="574">
        <v>12</v>
      </c>
      <c r="M1547" s="572">
        <v>67988.680000000008</v>
      </c>
      <c r="N1547" s="577"/>
      <c r="O1547" s="574"/>
      <c r="P1547" s="576"/>
    </row>
    <row r="1548" spans="1:16" ht="24" x14ac:dyDescent="0.2">
      <c r="A1548" s="524" t="s">
        <v>4666</v>
      </c>
      <c r="B1548" s="522" t="s">
        <v>817</v>
      </c>
      <c r="C1548" s="554" t="s">
        <v>86</v>
      </c>
      <c r="D1548" s="555" t="s">
        <v>818</v>
      </c>
      <c r="E1548" s="553">
        <v>12500</v>
      </c>
      <c r="F1548" s="556" t="s">
        <v>2352</v>
      </c>
      <c r="G1548" s="566" t="s">
        <v>2353</v>
      </c>
      <c r="H1548" s="569" t="s">
        <v>890</v>
      </c>
      <c r="I1548" s="562" t="s">
        <v>485</v>
      </c>
      <c r="J1548" s="558" t="s">
        <v>822</v>
      </c>
      <c r="K1548" s="571">
        <v>4</v>
      </c>
      <c r="L1548" s="574">
        <v>12</v>
      </c>
      <c r="M1548" s="572">
        <v>151960.79999999996</v>
      </c>
      <c r="N1548" s="577"/>
      <c r="O1548" s="574"/>
      <c r="P1548" s="576"/>
    </row>
    <row r="1549" spans="1:16" ht="24" x14ac:dyDescent="0.2">
      <c r="A1549" s="524" t="s">
        <v>4666</v>
      </c>
      <c r="B1549" s="522" t="s">
        <v>817</v>
      </c>
      <c r="C1549" s="554" t="s">
        <v>86</v>
      </c>
      <c r="D1549" s="555" t="s">
        <v>818</v>
      </c>
      <c r="E1549" s="553">
        <v>6500</v>
      </c>
      <c r="F1549" s="556" t="s">
        <v>2354</v>
      </c>
      <c r="G1549" s="566" t="s">
        <v>2355</v>
      </c>
      <c r="H1549" s="569" t="s">
        <v>1132</v>
      </c>
      <c r="I1549" s="562" t="s">
        <v>485</v>
      </c>
      <c r="J1549" s="558" t="s">
        <v>822</v>
      </c>
      <c r="K1549" s="571">
        <v>4</v>
      </c>
      <c r="L1549" s="574">
        <v>12</v>
      </c>
      <c r="M1549" s="572">
        <v>79960.799999999988</v>
      </c>
      <c r="N1549" s="577"/>
      <c r="O1549" s="574"/>
      <c r="P1549" s="576"/>
    </row>
    <row r="1550" spans="1:16" ht="24" x14ac:dyDescent="0.2">
      <c r="A1550" s="524" t="s">
        <v>4666</v>
      </c>
      <c r="B1550" s="522" t="s">
        <v>817</v>
      </c>
      <c r="C1550" s="554" t="s">
        <v>86</v>
      </c>
      <c r="D1550" s="555" t="s">
        <v>818</v>
      </c>
      <c r="E1550" s="553">
        <v>6500</v>
      </c>
      <c r="F1550" s="556" t="s">
        <v>2356</v>
      </c>
      <c r="G1550" s="566" t="s">
        <v>2357</v>
      </c>
      <c r="H1550" s="569" t="s">
        <v>821</v>
      </c>
      <c r="I1550" s="562" t="s">
        <v>485</v>
      </c>
      <c r="J1550" s="558" t="s">
        <v>822</v>
      </c>
      <c r="K1550" s="571">
        <v>3</v>
      </c>
      <c r="L1550" s="574">
        <v>8</v>
      </c>
      <c r="M1550" s="572">
        <v>50057.200000000004</v>
      </c>
      <c r="N1550" s="577"/>
      <c r="O1550" s="574"/>
      <c r="P1550" s="576"/>
    </row>
    <row r="1551" spans="1:16" ht="24" x14ac:dyDescent="0.2">
      <c r="A1551" s="524" t="s">
        <v>4666</v>
      </c>
      <c r="B1551" s="522" t="s">
        <v>817</v>
      </c>
      <c r="C1551" s="554" t="s">
        <v>86</v>
      </c>
      <c r="D1551" s="555" t="s">
        <v>818</v>
      </c>
      <c r="E1551" s="553">
        <v>3400</v>
      </c>
      <c r="F1551" s="556" t="s">
        <v>2358</v>
      </c>
      <c r="G1551" s="566" t="s">
        <v>2359</v>
      </c>
      <c r="H1551" s="569" t="s">
        <v>821</v>
      </c>
      <c r="I1551" s="562" t="s">
        <v>489</v>
      </c>
      <c r="J1551" s="558" t="s">
        <v>822</v>
      </c>
      <c r="K1551" s="571">
        <v>4</v>
      </c>
      <c r="L1551" s="574">
        <v>12</v>
      </c>
      <c r="M1551" s="572">
        <v>42760.80000000001</v>
      </c>
      <c r="N1551" s="577"/>
      <c r="O1551" s="574"/>
      <c r="P1551" s="576"/>
    </row>
    <row r="1552" spans="1:16" ht="24" x14ac:dyDescent="0.2">
      <c r="A1552" s="524" t="s">
        <v>4666</v>
      </c>
      <c r="B1552" s="522" t="s">
        <v>817</v>
      </c>
      <c r="C1552" s="554" t="s">
        <v>86</v>
      </c>
      <c r="D1552" s="555" t="s">
        <v>818</v>
      </c>
      <c r="E1552" s="553">
        <v>6500</v>
      </c>
      <c r="F1552" s="556" t="s">
        <v>2360</v>
      </c>
      <c r="G1552" s="566" t="s">
        <v>2361</v>
      </c>
      <c r="H1552" s="569" t="s">
        <v>853</v>
      </c>
      <c r="I1552" s="562" t="s">
        <v>485</v>
      </c>
      <c r="J1552" s="558" t="s">
        <v>822</v>
      </c>
      <c r="K1552" s="571">
        <v>4</v>
      </c>
      <c r="L1552" s="574">
        <v>12</v>
      </c>
      <c r="M1552" s="572">
        <v>79960.799999999988</v>
      </c>
      <c r="N1552" s="577"/>
      <c r="O1552" s="574"/>
      <c r="P1552" s="576"/>
    </row>
    <row r="1553" spans="1:16" ht="24" x14ac:dyDescent="0.2">
      <c r="A1553" s="524" t="s">
        <v>4666</v>
      </c>
      <c r="B1553" s="522" t="s">
        <v>817</v>
      </c>
      <c r="C1553" s="554" t="s">
        <v>86</v>
      </c>
      <c r="D1553" s="555" t="s">
        <v>818</v>
      </c>
      <c r="E1553" s="553">
        <v>10500</v>
      </c>
      <c r="F1553" s="556" t="s">
        <v>2362</v>
      </c>
      <c r="G1553" s="566" t="s">
        <v>2363</v>
      </c>
      <c r="H1553" s="569" t="s">
        <v>853</v>
      </c>
      <c r="I1553" s="562" t="s">
        <v>485</v>
      </c>
      <c r="J1553" s="558" t="s">
        <v>822</v>
      </c>
      <c r="K1553" s="571">
        <v>4</v>
      </c>
      <c r="L1553" s="574">
        <v>12</v>
      </c>
      <c r="M1553" s="572">
        <v>127610.79999999997</v>
      </c>
      <c r="N1553" s="577"/>
      <c r="O1553" s="574"/>
      <c r="P1553" s="576"/>
    </row>
    <row r="1554" spans="1:16" ht="24" x14ac:dyDescent="0.2">
      <c r="A1554" s="524" t="s">
        <v>4666</v>
      </c>
      <c r="B1554" s="522" t="s">
        <v>817</v>
      </c>
      <c r="C1554" s="554" t="s">
        <v>86</v>
      </c>
      <c r="D1554" s="555" t="s">
        <v>841</v>
      </c>
      <c r="E1554" s="553">
        <v>3500</v>
      </c>
      <c r="F1554" s="556" t="s">
        <v>2364</v>
      </c>
      <c r="G1554" s="566" t="s">
        <v>2365</v>
      </c>
      <c r="H1554" s="569" t="s">
        <v>995</v>
      </c>
      <c r="I1554" s="562" t="s">
        <v>845</v>
      </c>
      <c r="J1554" s="558" t="s">
        <v>480</v>
      </c>
      <c r="K1554" s="571">
        <v>1</v>
      </c>
      <c r="L1554" s="574">
        <v>2</v>
      </c>
      <c r="M1554" s="572">
        <v>6526.8</v>
      </c>
      <c r="N1554" s="577"/>
      <c r="O1554" s="574"/>
      <c r="P1554" s="576"/>
    </row>
    <row r="1555" spans="1:16" ht="24" x14ac:dyDescent="0.2">
      <c r="A1555" s="524" t="s">
        <v>4666</v>
      </c>
      <c r="B1555" s="522" t="s">
        <v>817</v>
      </c>
      <c r="C1555" s="554" t="s">
        <v>86</v>
      </c>
      <c r="D1555" s="555" t="s">
        <v>818</v>
      </c>
      <c r="E1555" s="553">
        <v>3400</v>
      </c>
      <c r="F1555" s="556" t="s">
        <v>2366</v>
      </c>
      <c r="G1555" s="566" t="s">
        <v>2367</v>
      </c>
      <c r="H1555" s="569" t="s">
        <v>836</v>
      </c>
      <c r="I1555" s="562" t="s">
        <v>485</v>
      </c>
      <c r="J1555" s="558" t="s">
        <v>822</v>
      </c>
      <c r="K1555" s="571">
        <v>4</v>
      </c>
      <c r="L1555" s="574">
        <v>12</v>
      </c>
      <c r="M1555" s="572">
        <v>42760.80000000001</v>
      </c>
      <c r="N1555" s="577"/>
      <c r="O1555" s="574"/>
      <c r="P1555" s="576"/>
    </row>
    <row r="1556" spans="1:16" ht="24" x14ac:dyDescent="0.2">
      <c r="A1556" s="524" t="s">
        <v>4666</v>
      </c>
      <c r="B1556" s="522" t="s">
        <v>817</v>
      </c>
      <c r="C1556" s="554" t="s">
        <v>86</v>
      </c>
      <c r="D1556" s="555" t="s">
        <v>818</v>
      </c>
      <c r="E1556" s="553">
        <v>6500</v>
      </c>
      <c r="F1556" s="556" t="s">
        <v>2368</v>
      </c>
      <c r="G1556" s="566" t="s">
        <v>2369</v>
      </c>
      <c r="H1556" s="569" t="s">
        <v>821</v>
      </c>
      <c r="I1556" s="562" t="s">
        <v>485</v>
      </c>
      <c r="J1556" s="558" t="s">
        <v>822</v>
      </c>
      <c r="K1556" s="571">
        <v>4</v>
      </c>
      <c r="L1556" s="574">
        <v>12</v>
      </c>
      <c r="M1556" s="572">
        <v>79960.799999999988</v>
      </c>
      <c r="N1556" s="577"/>
      <c r="O1556" s="574"/>
      <c r="P1556" s="576"/>
    </row>
    <row r="1557" spans="1:16" ht="24" x14ac:dyDescent="0.2">
      <c r="A1557" s="524" t="s">
        <v>4666</v>
      </c>
      <c r="B1557" s="522" t="s">
        <v>817</v>
      </c>
      <c r="C1557" s="554" t="s">
        <v>86</v>
      </c>
      <c r="D1557" s="555" t="s">
        <v>841</v>
      </c>
      <c r="E1557" s="553">
        <v>3500</v>
      </c>
      <c r="F1557" s="556" t="s">
        <v>2370</v>
      </c>
      <c r="G1557" s="566" t="s">
        <v>2371</v>
      </c>
      <c r="H1557" s="569" t="s">
        <v>844</v>
      </c>
      <c r="I1557" s="562" t="s">
        <v>845</v>
      </c>
      <c r="J1557" s="558" t="s">
        <v>480</v>
      </c>
      <c r="K1557" s="571">
        <v>1</v>
      </c>
      <c r="L1557" s="574">
        <v>3</v>
      </c>
      <c r="M1557" s="572">
        <v>6076.31</v>
      </c>
      <c r="N1557" s="577"/>
      <c r="O1557" s="574"/>
      <c r="P1557" s="576"/>
    </row>
    <row r="1558" spans="1:16" ht="24" x14ac:dyDescent="0.2">
      <c r="A1558" s="524" t="s">
        <v>4666</v>
      </c>
      <c r="B1558" s="522" t="s">
        <v>817</v>
      </c>
      <c r="C1558" s="554" t="s">
        <v>86</v>
      </c>
      <c r="D1558" s="555" t="s">
        <v>818</v>
      </c>
      <c r="E1558" s="553">
        <v>4800</v>
      </c>
      <c r="F1558" s="556" t="s">
        <v>2372</v>
      </c>
      <c r="G1558" s="566" t="s">
        <v>2373</v>
      </c>
      <c r="H1558" s="569" t="s">
        <v>2374</v>
      </c>
      <c r="I1558" s="562" t="s">
        <v>485</v>
      </c>
      <c r="J1558" s="558" t="s">
        <v>822</v>
      </c>
      <c r="K1558" s="571">
        <v>0</v>
      </c>
      <c r="L1558" s="574">
        <v>1</v>
      </c>
      <c r="M1558" s="572">
        <v>3300.07</v>
      </c>
      <c r="N1558" s="577"/>
      <c r="O1558" s="574"/>
      <c r="P1558" s="576"/>
    </row>
    <row r="1559" spans="1:16" ht="24" x14ac:dyDescent="0.2">
      <c r="A1559" s="524" t="s">
        <v>4666</v>
      </c>
      <c r="B1559" s="522" t="s">
        <v>817</v>
      </c>
      <c r="C1559" s="554" t="s">
        <v>86</v>
      </c>
      <c r="D1559" s="555" t="s">
        <v>818</v>
      </c>
      <c r="E1559" s="553">
        <v>7500</v>
      </c>
      <c r="F1559" s="556" t="s">
        <v>2375</v>
      </c>
      <c r="G1559" s="566" t="s">
        <v>2376</v>
      </c>
      <c r="H1559" s="569" t="s">
        <v>836</v>
      </c>
      <c r="I1559" s="562" t="s">
        <v>485</v>
      </c>
      <c r="J1559" s="558" t="s">
        <v>822</v>
      </c>
      <c r="K1559" s="571">
        <v>1</v>
      </c>
      <c r="L1559" s="574">
        <v>2</v>
      </c>
      <c r="M1559" s="572">
        <v>13726.8</v>
      </c>
      <c r="N1559" s="577"/>
      <c r="O1559" s="574"/>
      <c r="P1559" s="576"/>
    </row>
    <row r="1560" spans="1:16" ht="24" x14ac:dyDescent="0.2">
      <c r="A1560" s="524" t="s">
        <v>4666</v>
      </c>
      <c r="B1560" s="522" t="s">
        <v>817</v>
      </c>
      <c r="C1560" s="554" t="s">
        <v>86</v>
      </c>
      <c r="D1560" s="555" t="s">
        <v>818</v>
      </c>
      <c r="E1560" s="553">
        <v>8500</v>
      </c>
      <c r="F1560" s="556" t="s">
        <v>2377</v>
      </c>
      <c r="G1560" s="566" t="s">
        <v>2378</v>
      </c>
      <c r="H1560" s="569" t="s">
        <v>853</v>
      </c>
      <c r="I1560" s="562" t="s">
        <v>485</v>
      </c>
      <c r="J1560" s="558" t="s">
        <v>822</v>
      </c>
      <c r="K1560" s="571">
        <v>4</v>
      </c>
      <c r="L1560" s="574">
        <v>12</v>
      </c>
      <c r="M1560" s="572">
        <v>103960.79999999997</v>
      </c>
      <c r="N1560" s="577"/>
      <c r="O1560" s="574"/>
      <c r="P1560" s="576"/>
    </row>
    <row r="1561" spans="1:16" ht="24" x14ac:dyDescent="0.2">
      <c r="A1561" s="524" t="s">
        <v>4666</v>
      </c>
      <c r="B1561" s="522" t="s">
        <v>817</v>
      </c>
      <c r="C1561" s="554" t="s">
        <v>86</v>
      </c>
      <c r="D1561" s="555" t="s">
        <v>818</v>
      </c>
      <c r="E1561" s="553">
        <v>6500</v>
      </c>
      <c r="F1561" s="556" t="s">
        <v>2379</v>
      </c>
      <c r="G1561" s="566" t="s">
        <v>2380</v>
      </c>
      <c r="H1561" s="569" t="s">
        <v>853</v>
      </c>
      <c r="I1561" s="562" t="s">
        <v>485</v>
      </c>
      <c r="J1561" s="558" t="s">
        <v>822</v>
      </c>
      <c r="K1561" s="571">
        <v>3</v>
      </c>
      <c r="L1561" s="574">
        <v>8</v>
      </c>
      <c r="M1561" s="572">
        <v>50057.200000000004</v>
      </c>
      <c r="N1561" s="577"/>
      <c r="O1561" s="574"/>
      <c r="P1561" s="576"/>
    </row>
    <row r="1562" spans="1:16" ht="24" x14ac:dyDescent="0.2">
      <c r="A1562" s="524" t="s">
        <v>4666</v>
      </c>
      <c r="B1562" s="522" t="s">
        <v>817</v>
      </c>
      <c r="C1562" s="554" t="s">
        <v>86</v>
      </c>
      <c r="D1562" s="555" t="s">
        <v>818</v>
      </c>
      <c r="E1562" s="553">
        <v>6500</v>
      </c>
      <c r="F1562" s="556" t="s">
        <v>2381</v>
      </c>
      <c r="G1562" s="566" t="s">
        <v>2382</v>
      </c>
      <c r="H1562" s="569" t="s">
        <v>829</v>
      </c>
      <c r="I1562" s="562" t="s">
        <v>489</v>
      </c>
      <c r="J1562" s="558" t="s">
        <v>822</v>
      </c>
      <c r="K1562" s="571">
        <v>4</v>
      </c>
      <c r="L1562" s="574">
        <v>12</v>
      </c>
      <c r="M1562" s="572">
        <v>79844.599999999991</v>
      </c>
      <c r="N1562" s="577"/>
      <c r="O1562" s="574"/>
      <c r="P1562" s="576"/>
    </row>
    <row r="1563" spans="1:16" ht="24" x14ac:dyDescent="0.2">
      <c r="A1563" s="524" t="s">
        <v>4666</v>
      </c>
      <c r="B1563" s="522" t="s">
        <v>817</v>
      </c>
      <c r="C1563" s="554" t="s">
        <v>86</v>
      </c>
      <c r="D1563" s="555" t="s">
        <v>818</v>
      </c>
      <c r="E1563" s="553">
        <v>8500</v>
      </c>
      <c r="F1563" s="556" t="s">
        <v>2383</v>
      </c>
      <c r="G1563" s="566" t="s">
        <v>2384</v>
      </c>
      <c r="H1563" s="569" t="s">
        <v>890</v>
      </c>
      <c r="I1563" s="562" t="s">
        <v>485</v>
      </c>
      <c r="J1563" s="558" t="s">
        <v>822</v>
      </c>
      <c r="K1563" s="571">
        <v>4</v>
      </c>
      <c r="L1563" s="574">
        <v>12</v>
      </c>
      <c r="M1563" s="572">
        <v>104049.92999999998</v>
      </c>
      <c r="N1563" s="577"/>
      <c r="O1563" s="574"/>
      <c r="P1563" s="576"/>
    </row>
    <row r="1564" spans="1:16" ht="24" x14ac:dyDescent="0.2">
      <c r="A1564" s="524" t="s">
        <v>4666</v>
      </c>
      <c r="B1564" s="522" t="s">
        <v>817</v>
      </c>
      <c r="C1564" s="554" t="s">
        <v>86</v>
      </c>
      <c r="D1564" s="555" t="s">
        <v>818</v>
      </c>
      <c r="E1564" s="553">
        <v>4500</v>
      </c>
      <c r="F1564" s="556" t="s">
        <v>2385</v>
      </c>
      <c r="G1564" s="566" t="s">
        <v>2386</v>
      </c>
      <c r="H1564" s="569" t="s">
        <v>821</v>
      </c>
      <c r="I1564" s="562" t="s">
        <v>485</v>
      </c>
      <c r="J1564" s="558" t="s">
        <v>822</v>
      </c>
      <c r="K1564" s="571">
        <v>4</v>
      </c>
      <c r="L1564" s="574">
        <v>12</v>
      </c>
      <c r="M1564" s="572">
        <v>55960.80000000001</v>
      </c>
      <c r="N1564" s="577"/>
      <c r="O1564" s="574"/>
      <c r="P1564" s="576"/>
    </row>
    <row r="1565" spans="1:16" ht="24" x14ac:dyDescent="0.2">
      <c r="A1565" s="524" t="s">
        <v>4666</v>
      </c>
      <c r="B1565" s="522" t="s">
        <v>817</v>
      </c>
      <c r="C1565" s="554" t="s">
        <v>86</v>
      </c>
      <c r="D1565" s="555" t="s">
        <v>818</v>
      </c>
      <c r="E1565" s="553">
        <v>7500</v>
      </c>
      <c r="F1565" s="556" t="s">
        <v>2387</v>
      </c>
      <c r="G1565" s="566" t="s">
        <v>2388</v>
      </c>
      <c r="H1565" s="569" t="s">
        <v>829</v>
      </c>
      <c r="I1565" s="562" t="s">
        <v>485</v>
      </c>
      <c r="J1565" s="558" t="s">
        <v>822</v>
      </c>
      <c r="K1565" s="571">
        <v>3</v>
      </c>
      <c r="L1565" s="574">
        <v>8</v>
      </c>
      <c r="M1565" s="572">
        <v>57557.200000000004</v>
      </c>
      <c r="N1565" s="577"/>
      <c r="O1565" s="574"/>
      <c r="P1565" s="576"/>
    </row>
    <row r="1566" spans="1:16" ht="24" x14ac:dyDescent="0.2">
      <c r="A1566" s="524" t="s">
        <v>4666</v>
      </c>
      <c r="B1566" s="522" t="s">
        <v>817</v>
      </c>
      <c r="C1566" s="554" t="s">
        <v>86</v>
      </c>
      <c r="D1566" s="555" t="s">
        <v>818</v>
      </c>
      <c r="E1566" s="553">
        <v>6500</v>
      </c>
      <c r="F1566" s="556" t="s">
        <v>2389</v>
      </c>
      <c r="G1566" s="566" t="s">
        <v>2390</v>
      </c>
      <c r="H1566" s="569" t="s">
        <v>853</v>
      </c>
      <c r="I1566" s="562" t="s">
        <v>485</v>
      </c>
      <c r="J1566" s="558" t="s">
        <v>822</v>
      </c>
      <c r="K1566" s="571">
        <v>4</v>
      </c>
      <c r="L1566" s="574">
        <v>12</v>
      </c>
      <c r="M1566" s="572">
        <v>79960.799999999988</v>
      </c>
      <c r="N1566" s="577"/>
      <c r="O1566" s="574"/>
      <c r="P1566" s="576"/>
    </row>
    <row r="1567" spans="1:16" ht="24" x14ac:dyDescent="0.2">
      <c r="A1567" s="524" t="s">
        <v>4666</v>
      </c>
      <c r="B1567" s="522" t="s">
        <v>817</v>
      </c>
      <c r="C1567" s="554" t="s">
        <v>86</v>
      </c>
      <c r="D1567" s="555" t="s">
        <v>818</v>
      </c>
      <c r="E1567" s="553">
        <v>6500</v>
      </c>
      <c r="F1567" s="556" t="s">
        <v>2391</v>
      </c>
      <c r="G1567" s="566" t="s">
        <v>2392</v>
      </c>
      <c r="H1567" s="569" t="s">
        <v>821</v>
      </c>
      <c r="I1567" s="562" t="s">
        <v>485</v>
      </c>
      <c r="J1567" s="558" t="s">
        <v>822</v>
      </c>
      <c r="K1567" s="571">
        <v>4</v>
      </c>
      <c r="L1567" s="574">
        <v>12</v>
      </c>
      <c r="M1567" s="572">
        <v>79960.799999999988</v>
      </c>
      <c r="N1567" s="577"/>
      <c r="O1567" s="574"/>
      <c r="P1567" s="576"/>
    </row>
    <row r="1568" spans="1:16" ht="24" x14ac:dyDescent="0.2">
      <c r="A1568" s="524" t="s">
        <v>4666</v>
      </c>
      <c r="B1568" s="522" t="s">
        <v>817</v>
      </c>
      <c r="C1568" s="554" t="s">
        <v>86</v>
      </c>
      <c r="D1568" s="555" t="s">
        <v>818</v>
      </c>
      <c r="E1568" s="553">
        <v>6000</v>
      </c>
      <c r="F1568" s="556" t="s">
        <v>2393</v>
      </c>
      <c r="G1568" s="566" t="s">
        <v>2394</v>
      </c>
      <c r="H1568" s="569" t="s">
        <v>829</v>
      </c>
      <c r="I1568" s="562" t="s">
        <v>485</v>
      </c>
      <c r="J1568" s="558" t="s">
        <v>822</v>
      </c>
      <c r="K1568" s="571">
        <v>4</v>
      </c>
      <c r="L1568" s="574">
        <v>12</v>
      </c>
      <c r="M1568" s="572">
        <v>73960.800000000003</v>
      </c>
      <c r="N1568" s="577"/>
      <c r="O1568" s="574"/>
      <c r="P1568" s="576"/>
    </row>
    <row r="1569" spans="1:16" ht="24" x14ac:dyDescent="0.2">
      <c r="A1569" s="524" t="s">
        <v>4666</v>
      </c>
      <c r="B1569" s="522" t="s">
        <v>817</v>
      </c>
      <c r="C1569" s="554" t="s">
        <v>86</v>
      </c>
      <c r="D1569" s="555" t="s">
        <v>818</v>
      </c>
      <c r="E1569" s="553">
        <v>6000</v>
      </c>
      <c r="F1569" s="556" t="s">
        <v>2395</v>
      </c>
      <c r="G1569" s="566" t="s">
        <v>2396</v>
      </c>
      <c r="H1569" s="569" t="s">
        <v>890</v>
      </c>
      <c r="I1569" s="562" t="s">
        <v>485</v>
      </c>
      <c r="J1569" s="558" t="s">
        <v>822</v>
      </c>
      <c r="K1569" s="571">
        <v>4</v>
      </c>
      <c r="L1569" s="574">
        <v>12</v>
      </c>
      <c r="M1569" s="572">
        <v>73960.800000000003</v>
      </c>
      <c r="N1569" s="577"/>
      <c r="O1569" s="574"/>
      <c r="P1569" s="576"/>
    </row>
    <row r="1570" spans="1:16" ht="24" x14ac:dyDescent="0.2">
      <c r="A1570" s="524" t="s">
        <v>4666</v>
      </c>
      <c r="B1570" s="522" t="s">
        <v>817</v>
      </c>
      <c r="C1570" s="554" t="s">
        <v>86</v>
      </c>
      <c r="D1570" s="555" t="s">
        <v>818</v>
      </c>
      <c r="E1570" s="553">
        <v>6500</v>
      </c>
      <c r="F1570" s="556" t="s">
        <v>2397</v>
      </c>
      <c r="G1570" s="566" t="s">
        <v>2398</v>
      </c>
      <c r="H1570" s="569" t="s">
        <v>2399</v>
      </c>
      <c r="I1570" s="562" t="s">
        <v>485</v>
      </c>
      <c r="J1570" s="558" t="s">
        <v>822</v>
      </c>
      <c r="K1570" s="571">
        <v>4</v>
      </c>
      <c r="L1570" s="574">
        <v>12</v>
      </c>
      <c r="M1570" s="572">
        <v>79960.799999999988</v>
      </c>
      <c r="N1570" s="577"/>
      <c r="O1570" s="574"/>
      <c r="P1570" s="576"/>
    </row>
    <row r="1571" spans="1:16" ht="24" x14ac:dyDescent="0.2">
      <c r="A1571" s="524" t="s">
        <v>4666</v>
      </c>
      <c r="B1571" s="522" t="s">
        <v>817</v>
      </c>
      <c r="C1571" s="554" t="s">
        <v>86</v>
      </c>
      <c r="D1571" s="555" t="s">
        <v>818</v>
      </c>
      <c r="E1571" s="553">
        <v>14500</v>
      </c>
      <c r="F1571" s="556" t="s">
        <v>2400</v>
      </c>
      <c r="G1571" s="566" t="s">
        <v>2401</v>
      </c>
      <c r="H1571" s="569" t="s">
        <v>821</v>
      </c>
      <c r="I1571" s="562" t="s">
        <v>485</v>
      </c>
      <c r="J1571" s="558" t="s">
        <v>822</v>
      </c>
      <c r="K1571" s="571">
        <v>1</v>
      </c>
      <c r="L1571" s="574">
        <v>4</v>
      </c>
      <c r="M1571" s="572">
        <v>47779.99</v>
      </c>
      <c r="N1571" s="577"/>
      <c r="O1571" s="574"/>
      <c r="P1571" s="576"/>
    </row>
    <row r="1572" spans="1:16" ht="24" x14ac:dyDescent="0.2">
      <c r="A1572" s="524" t="s">
        <v>4666</v>
      </c>
      <c r="B1572" s="522" t="s">
        <v>817</v>
      </c>
      <c r="C1572" s="554" t="s">
        <v>86</v>
      </c>
      <c r="D1572" s="555" t="s">
        <v>818</v>
      </c>
      <c r="E1572" s="553">
        <v>5500</v>
      </c>
      <c r="F1572" s="556" t="s">
        <v>2402</v>
      </c>
      <c r="G1572" s="566" t="s">
        <v>2403</v>
      </c>
      <c r="H1572" s="569" t="s">
        <v>829</v>
      </c>
      <c r="I1572" s="562" t="s">
        <v>485</v>
      </c>
      <c r="J1572" s="558" t="s">
        <v>822</v>
      </c>
      <c r="K1572" s="571">
        <v>1</v>
      </c>
      <c r="L1572" s="574">
        <v>4</v>
      </c>
      <c r="M1572" s="572">
        <v>18428.599999999999</v>
      </c>
      <c r="N1572" s="577"/>
      <c r="O1572" s="574"/>
      <c r="P1572" s="576"/>
    </row>
    <row r="1573" spans="1:16" ht="24" x14ac:dyDescent="0.2">
      <c r="A1573" s="524" t="s">
        <v>4666</v>
      </c>
      <c r="B1573" s="522" t="s">
        <v>817</v>
      </c>
      <c r="C1573" s="554" t="s">
        <v>86</v>
      </c>
      <c r="D1573" s="555" t="s">
        <v>818</v>
      </c>
      <c r="E1573" s="553">
        <v>5500</v>
      </c>
      <c r="F1573" s="556" t="s">
        <v>2404</v>
      </c>
      <c r="G1573" s="566" t="s">
        <v>2405</v>
      </c>
      <c r="H1573" s="569" t="s">
        <v>829</v>
      </c>
      <c r="I1573" s="562" t="s">
        <v>485</v>
      </c>
      <c r="J1573" s="558" t="s">
        <v>822</v>
      </c>
      <c r="K1573" s="571">
        <v>3</v>
      </c>
      <c r="L1573" s="574">
        <v>8</v>
      </c>
      <c r="M1573" s="572">
        <v>42557.200000000004</v>
      </c>
      <c r="N1573" s="577"/>
      <c r="O1573" s="574"/>
      <c r="P1573" s="576"/>
    </row>
    <row r="1574" spans="1:16" ht="24" x14ac:dyDescent="0.2">
      <c r="A1574" s="524" t="s">
        <v>4666</v>
      </c>
      <c r="B1574" s="522" t="s">
        <v>817</v>
      </c>
      <c r="C1574" s="554" t="s">
        <v>86</v>
      </c>
      <c r="D1574" s="555" t="s">
        <v>818</v>
      </c>
      <c r="E1574" s="553">
        <v>10000</v>
      </c>
      <c r="F1574" s="556" t="s">
        <v>2406</v>
      </c>
      <c r="G1574" s="566" t="s">
        <v>2407</v>
      </c>
      <c r="H1574" s="569" t="s">
        <v>853</v>
      </c>
      <c r="I1574" s="562" t="s">
        <v>485</v>
      </c>
      <c r="J1574" s="558" t="s">
        <v>822</v>
      </c>
      <c r="K1574" s="571">
        <v>4</v>
      </c>
      <c r="L1574" s="574">
        <v>12</v>
      </c>
      <c r="M1574" s="572">
        <v>121960.79999999997</v>
      </c>
      <c r="N1574" s="577"/>
      <c r="O1574" s="574"/>
      <c r="P1574" s="576"/>
    </row>
    <row r="1575" spans="1:16" ht="24" x14ac:dyDescent="0.2">
      <c r="A1575" s="524" t="s">
        <v>4666</v>
      </c>
      <c r="B1575" s="522" t="s">
        <v>817</v>
      </c>
      <c r="C1575" s="554" t="s">
        <v>86</v>
      </c>
      <c r="D1575" s="555" t="s">
        <v>818</v>
      </c>
      <c r="E1575" s="553">
        <v>10000</v>
      </c>
      <c r="F1575" s="556" t="s">
        <v>2408</v>
      </c>
      <c r="G1575" s="566" t="s">
        <v>2409</v>
      </c>
      <c r="H1575" s="569" t="s">
        <v>853</v>
      </c>
      <c r="I1575" s="562" t="s">
        <v>485</v>
      </c>
      <c r="J1575" s="558" t="s">
        <v>822</v>
      </c>
      <c r="K1575" s="571">
        <v>4</v>
      </c>
      <c r="L1575" s="574">
        <v>12</v>
      </c>
      <c r="M1575" s="572">
        <v>133877.46999999997</v>
      </c>
      <c r="N1575" s="577"/>
      <c r="O1575" s="574"/>
      <c r="P1575" s="576"/>
    </row>
    <row r="1576" spans="1:16" ht="24" x14ac:dyDescent="0.2">
      <c r="A1576" s="524" t="s">
        <v>4666</v>
      </c>
      <c r="B1576" s="522" t="s">
        <v>817</v>
      </c>
      <c r="C1576" s="554" t="s">
        <v>86</v>
      </c>
      <c r="D1576" s="555" t="s">
        <v>818</v>
      </c>
      <c r="E1576" s="553">
        <v>6500</v>
      </c>
      <c r="F1576" s="556" t="s">
        <v>2410</v>
      </c>
      <c r="G1576" s="566" t="s">
        <v>2411</v>
      </c>
      <c r="H1576" s="569" t="s">
        <v>829</v>
      </c>
      <c r="I1576" s="562" t="s">
        <v>485</v>
      </c>
      <c r="J1576" s="558" t="s">
        <v>822</v>
      </c>
      <c r="K1576" s="571">
        <v>4</v>
      </c>
      <c r="L1576" s="574">
        <v>12</v>
      </c>
      <c r="M1576" s="572">
        <v>79960.799999999988</v>
      </c>
      <c r="N1576" s="577"/>
      <c r="O1576" s="574"/>
      <c r="P1576" s="576"/>
    </row>
    <row r="1577" spans="1:16" ht="24" x14ac:dyDescent="0.2">
      <c r="A1577" s="524" t="s">
        <v>4666</v>
      </c>
      <c r="B1577" s="522" t="s">
        <v>817</v>
      </c>
      <c r="C1577" s="554" t="s">
        <v>86</v>
      </c>
      <c r="D1577" s="555" t="s">
        <v>818</v>
      </c>
      <c r="E1577" s="553">
        <v>6500</v>
      </c>
      <c r="F1577" s="556" t="s">
        <v>2412</v>
      </c>
      <c r="G1577" s="566" t="s">
        <v>2413</v>
      </c>
      <c r="H1577" s="569" t="s">
        <v>853</v>
      </c>
      <c r="I1577" s="562" t="s">
        <v>485</v>
      </c>
      <c r="J1577" s="558" t="s">
        <v>822</v>
      </c>
      <c r="K1577" s="571">
        <v>3</v>
      </c>
      <c r="L1577" s="574">
        <v>8</v>
      </c>
      <c r="M1577" s="572">
        <v>50057.200000000004</v>
      </c>
      <c r="N1577" s="577"/>
      <c r="O1577" s="574"/>
      <c r="P1577" s="576"/>
    </row>
    <row r="1578" spans="1:16" ht="24" x14ac:dyDescent="0.2">
      <c r="A1578" s="524" t="s">
        <v>4666</v>
      </c>
      <c r="B1578" s="522" t="s">
        <v>817</v>
      </c>
      <c r="C1578" s="554" t="s">
        <v>86</v>
      </c>
      <c r="D1578" s="555" t="s">
        <v>818</v>
      </c>
      <c r="E1578" s="553">
        <v>6500</v>
      </c>
      <c r="F1578" s="556" t="s">
        <v>2414</v>
      </c>
      <c r="G1578" s="566" t="s">
        <v>2415</v>
      </c>
      <c r="H1578" s="569" t="s">
        <v>821</v>
      </c>
      <c r="I1578" s="562" t="s">
        <v>485</v>
      </c>
      <c r="J1578" s="558" t="s">
        <v>822</v>
      </c>
      <c r="K1578" s="571">
        <v>3</v>
      </c>
      <c r="L1578" s="574">
        <v>12</v>
      </c>
      <c r="M1578" s="572">
        <v>78811.7</v>
      </c>
      <c r="N1578" s="577"/>
      <c r="O1578" s="574"/>
      <c r="P1578" s="576"/>
    </row>
    <row r="1579" spans="1:16" ht="24" x14ac:dyDescent="0.2">
      <c r="A1579" s="524" t="s">
        <v>4666</v>
      </c>
      <c r="B1579" s="522" t="s">
        <v>817</v>
      </c>
      <c r="C1579" s="554" t="s">
        <v>86</v>
      </c>
      <c r="D1579" s="555" t="s">
        <v>818</v>
      </c>
      <c r="E1579" s="553">
        <v>3500</v>
      </c>
      <c r="F1579" s="556" t="s">
        <v>2416</v>
      </c>
      <c r="G1579" s="566" t="s">
        <v>2417</v>
      </c>
      <c r="H1579" s="569" t="s">
        <v>829</v>
      </c>
      <c r="I1579" s="562" t="s">
        <v>485</v>
      </c>
      <c r="J1579" s="558" t="s">
        <v>822</v>
      </c>
      <c r="K1579" s="571">
        <v>4</v>
      </c>
      <c r="L1579" s="574">
        <v>12</v>
      </c>
      <c r="M1579" s="572">
        <v>44556.770000000011</v>
      </c>
      <c r="N1579" s="577"/>
      <c r="O1579" s="574"/>
      <c r="P1579" s="576"/>
    </row>
    <row r="1580" spans="1:16" ht="24" x14ac:dyDescent="0.2">
      <c r="A1580" s="524" t="s">
        <v>4666</v>
      </c>
      <c r="B1580" s="522" t="s">
        <v>817</v>
      </c>
      <c r="C1580" s="554" t="s">
        <v>86</v>
      </c>
      <c r="D1580" s="555" t="s">
        <v>818</v>
      </c>
      <c r="E1580" s="553">
        <v>3500</v>
      </c>
      <c r="F1580" s="556" t="s">
        <v>2418</v>
      </c>
      <c r="G1580" s="566" t="s">
        <v>2419</v>
      </c>
      <c r="H1580" s="569" t="s">
        <v>836</v>
      </c>
      <c r="I1580" s="562" t="s">
        <v>485</v>
      </c>
      <c r="J1580" s="558" t="s">
        <v>822</v>
      </c>
      <c r="K1580" s="571">
        <v>4</v>
      </c>
      <c r="L1580" s="574">
        <v>12</v>
      </c>
      <c r="M1580" s="572">
        <v>44544.130000000005</v>
      </c>
      <c r="N1580" s="577"/>
      <c r="O1580" s="574"/>
      <c r="P1580" s="576"/>
    </row>
    <row r="1581" spans="1:16" ht="24" x14ac:dyDescent="0.2">
      <c r="A1581" s="524" t="s">
        <v>4666</v>
      </c>
      <c r="B1581" s="522" t="s">
        <v>817</v>
      </c>
      <c r="C1581" s="554" t="s">
        <v>86</v>
      </c>
      <c r="D1581" s="555" t="s">
        <v>902</v>
      </c>
      <c r="E1581" s="553">
        <v>2500</v>
      </c>
      <c r="F1581" s="556" t="s">
        <v>2420</v>
      </c>
      <c r="G1581" s="566" t="s">
        <v>2421</v>
      </c>
      <c r="H1581" s="569" t="s">
        <v>905</v>
      </c>
      <c r="I1581" s="562" t="s">
        <v>845</v>
      </c>
      <c r="J1581" s="558" t="s">
        <v>906</v>
      </c>
      <c r="K1581" s="571">
        <v>4</v>
      </c>
      <c r="L1581" s="574">
        <v>12</v>
      </c>
      <c r="M1581" s="572">
        <v>31960.800000000007</v>
      </c>
      <c r="N1581" s="577"/>
      <c r="O1581" s="574"/>
      <c r="P1581" s="576"/>
    </row>
    <row r="1582" spans="1:16" ht="24" x14ac:dyDescent="0.2">
      <c r="A1582" s="524" t="s">
        <v>4666</v>
      </c>
      <c r="B1582" s="522" t="s">
        <v>817</v>
      </c>
      <c r="C1582" s="554" t="s">
        <v>86</v>
      </c>
      <c r="D1582" s="555" t="s">
        <v>818</v>
      </c>
      <c r="E1582" s="553">
        <v>4800</v>
      </c>
      <c r="F1582" s="556" t="s">
        <v>2422</v>
      </c>
      <c r="G1582" s="566" t="s">
        <v>2423</v>
      </c>
      <c r="H1582" s="569" t="s">
        <v>1487</v>
      </c>
      <c r="I1582" s="562" t="s">
        <v>485</v>
      </c>
      <c r="J1582" s="558" t="s">
        <v>822</v>
      </c>
      <c r="K1582" s="571">
        <v>4</v>
      </c>
      <c r="L1582" s="574">
        <v>12</v>
      </c>
      <c r="M1582" s="572">
        <v>58347.470000000008</v>
      </c>
      <c r="N1582" s="577"/>
      <c r="O1582" s="574"/>
      <c r="P1582" s="576"/>
    </row>
    <row r="1583" spans="1:16" ht="24" x14ac:dyDescent="0.2">
      <c r="A1583" s="524" t="s">
        <v>4666</v>
      </c>
      <c r="B1583" s="522" t="s">
        <v>817</v>
      </c>
      <c r="C1583" s="554" t="s">
        <v>86</v>
      </c>
      <c r="D1583" s="555" t="s">
        <v>818</v>
      </c>
      <c r="E1583" s="553">
        <v>8500</v>
      </c>
      <c r="F1583" s="556" t="s">
        <v>2424</v>
      </c>
      <c r="G1583" s="566" t="s">
        <v>2425</v>
      </c>
      <c r="H1583" s="569" t="s">
        <v>853</v>
      </c>
      <c r="I1583" s="562" t="s">
        <v>485</v>
      </c>
      <c r="J1583" s="558" t="s">
        <v>822</v>
      </c>
      <c r="K1583" s="571">
        <v>4</v>
      </c>
      <c r="L1583" s="574">
        <v>12</v>
      </c>
      <c r="M1583" s="572">
        <v>103960.79999999997</v>
      </c>
      <c r="N1583" s="577"/>
      <c r="O1583" s="574"/>
      <c r="P1583" s="576"/>
    </row>
    <row r="1584" spans="1:16" ht="24" x14ac:dyDescent="0.2">
      <c r="A1584" s="524" t="s">
        <v>4666</v>
      </c>
      <c r="B1584" s="522" t="s">
        <v>817</v>
      </c>
      <c r="C1584" s="554" t="s">
        <v>86</v>
      </c>
      <c r="D1584" s="555" t="s">
        <v>818</v>
      </c>
      <c r="E1584" s="553">
        <v>7500</v>
      </c>
      <c r="F1584" s="556" t="s">
        <v>2426</v>
      </c>
      <c r="G1584" s="566" t="s">
        <v>2427</v>
      </c>
      <c r="H1584" s="569" t="s">
        <v>829</v>
      </c>
      <c r="I1584" s="562" t="s">
        <v>485</v>
      </c>
      <c r="J1584" s="558" t="s">
        <v>822</v>
      </c>
      <c r="K1584" s="571">
        <v>2</v>
      </c>
      <c r="L1584" s="574">
        <v>6</v>
      </c>
      <c r="M1584" s="572">
        <v>43730.400000000001</v>
      </c>
      <c r="N1584" s="577"/>
      <c r="O1584" s="574"/>
      <c r="P1584" s="576"/>
    </row>
    <row r="1585" spans="1:16" ht="24" x14ac:dyDescent="0.2">
      <c r="A1585" s="524" t="s">
        <v>4666</v>
      </c>
      <c r="B1585" s="522" t="s">
        <v>817</v>
      </c>
      <c r="C1585" s="554" t="s">
        <v>86</v>
      </c>
      <c r="D1585" s="555" t="s">
        <v>818</v>
      </c>
      <c r="E1585" s="553">
        <v>8500</v>
      </c>
      <c r="F1585" s="556" t="s">
        <v>2428</v>
      </c>
      <c r="G1585" s="566" t="s">
        <v>2429</v>
      </c>
      <c r="H1585" s="569" t="s">
        <v>853</v>
      </c>
      <c r="I1585" s="562" t="s">
        <v>485</v>
      </c>
      <c r="J1585" s="558" t="s">
        <v>822</v>
      </c>
      <c r="K1585" s="571">
        <v>3</v>
      </c>
      <c r="L1585" s="574">
        <v>8</v>
      </c>
      <c r="M1585" s="572">
        <v>65057.200000000004</v>
      </c>
      <c r="N1585" s="577"/>
      <c r="O1585" s="574"/>
      <c r="P1585" s="576"/>
    </row>
    <row r="1586" spans="1:16" ht="24" x14ac:dyDescent="0.2">
      <c r="A1586" s="524" t="s">
        <v>4666</v>
      </c>
      <c r="B1586" s="522" t="s">
        <v>817</v>
      </c>
      <c r="C1586" s="554" t="s">
        <v>86</v>
      </c>
      <c r="D1586" s="555" t="s">
        <v>818</v>
      </c>
      <c r="E1586" s="553">
        <v>6500</v>
      </c>
      <c r="F1586" s="556" t="s">
        <v>2430</v>
      </c>
      <c r="G1586" s="566" t="s">
        <v>2431</v>
      </c>
      <c r="H1586" s="569" t="s">
        <v>853</v>
      </c>
      <c r="I1586" s="562" t="s">
        <v>485</v>
      </c>
      <c r="J1586" s="558" t="s">
        <v>822</v>
      </c>
      <c r="K1586" s="571">
        <v>3</v>
      </c>
      <c r="L1586" s="574">
        <v>8</v>
      </c>
      <c r="M1586" s="572">
        <v>50057.200000000004</v>
      </c>
      <c r="N1586" s="577"/>
      <c r="O1586" s="574"/>
      <c r="P1586" s="576"/>
    </row>
    <row r="1587" spans="1:16" ht="24" x14ac:dyDescent="0.2">
      <c r="A1587" s="524" t="s">
        <v>4666</v>
      </c>
      <c r="B1587" s="522" t="s">
        <v>817</v>
      </c>
      <c r="C1587" s="554" t="s">
        <v>86</v>
      </c>
      <c r="D1587" s="555" t="s">
        <v>818</v>
      </c>
      <c r="E1587" s="553">
        <v>11500</v>
      </c>
      <c r="F1587" s="556" t="s">
        <v>2432</v>
      </c>
      <c r="G1587" s="566" t="s">
        <v>2433</v>
      </c>
      <c r="H1587" s="569" t="s">
        <v>890</v>
      </c>
      <c r="I1587" s="562" t="s">
        <v>485</v>
      </c>
      <c r="J1587" s="558" t="s">
        <v>822</v>
      </c>
      <c r="K1587" s="571">
        <v>1</v>
      </c>
      <c r="L1587" s="574">
        <v>2</v>
      </c>
      <c r="M1587" s="572">
        <v>20926.8</v>
      </c>
      <c r="N1587" s="577"/>
      <c r="O1587" s="574"/>
      <c r="P1587" s="576"/>
    </row>
    <row r="1588" spans="1:16" ht="24" x14ac:dyDescent="0.2">
      <c r="A1588" s="524" t="s">
        <v>4666</v>
      </c>
      <c r="B1588" s="522" t="s">
        <v>817</v>
      </c>
      <c r="C1588" s="554" t="s">
        <v>86</v>
      </c>
      <c r="D1588" s="555" t="s">
        <v>818</v>
      </c>
      <c r="E1588" s="553">
        <v>3400</v>
      </c>
      <c r="F1588" s="556" t="s">
        <v>2434</v>
      </c>
      <c r="G1588" s="566" t="s">
        <v>2435</v>
      </c>
      <c r="H1588" s="569" t="s">
        <v>850</v>
      </c>
      <c r="I1588" s="562" t="s">
        <v>489</v>
      </c>
      <c r="J1588" s="558" t="s">
        <v>822</v>
      </c>
      <c r="K1588" s="571">
        <v>4</v>
      </c>
      <c r="L1588" s="574">
        <v>12</v>
      </c>
      <c r="M1588" s="572">
        <v>42760.80000000001</v>
      </c>
      <c r="N1588" s="577"/>
      <c r="O1588" s="574"/>
      <c r="P1588" s="576"/>
    </row>
    <row r="1589" spans="1:16" ht="24" x14ac:dyDescent="0.2">
      <c r="A1589" s="524" t="s">
        <v>4666</v>
      </c>
      <c r="B1589" s="522" t="s">
        <v>817</v>
      </c>
      <c r="C1589" s="554" t="s">
        <v>86</v>
      </c>
      <c r="D1589" s="555" t="s">
        <v>818</v>
      </c>
      <c r="E1589" s="553">
        <v>6500</v>
      </c>
      <c r="F1589" s="556" t="s">
        <v>2436</v>
      </c>
      <c r="G1589" s="566" t="s">
        <v>2437</v>
      </c>
      <c r="H1589" s="569" t="s">
        <v>853</v>
      </c>
      <c r="I1589" s="562" t="s">
        <v>485</v>
      </c>
      <c r="J1589" s="558" t="s">
        <v>822</v>
      </c>
      <c r="K1589" s="571">
        <v>3</v>
      </c>
      <c r="L1589" s="574">
        <v>8</v>
      </c>
      <c r="M1589" s="572">
        <v>50057.200000000004</v>
      </c>
      <c r="N1589" s="577"/>
      <c r="O1589" s="574"/>
      <c r="P1589" s="576"/>
    </row>
    <row r="1590" spans="1:16" ht="24" x14ac:dyDescent="0.2">
      <c r="A1590" s="524" t="s">
        <v>4666</v>
      </c>
      <c r="B1590" s="522" t="s">
        <v>817</v>
      </c>
      <c r="C1590" s="554" t="s">
        <v>86</v>
      </c>
      <c r="D1590" s="555" t="s">
        <v>818</v>
      </c>
      <c r="E1590" s="553">
        <v>6500</v>
      </c>
      <c r="F1590" s="556" t="s">
        <v>2438</v>
      </c>
      <c r="G1590" s="566" t="s">
        <v>2439</v>
      </c>
      <c r="H1590" s="569" t="s">
        <v>853</v>
      </c>
      <c r="I1590" s="562" t="s">
        <v>485</v>
      </c>
      <c r="J1590" s="558" t="s">
        <v>822</v>
      </c>
      <c r="K1590" s="571">
        <v>0</v>
      </c>
      <c r="L1590" s="574">
        <v>1</v>
      </c>
      <c r="M1590" s="572">
        <v>7823.12</v>
      </c>
      <c r="N1590" s="577"/>
      <c r="O1590" s="574"/>
      <c r="P1590" s="576"/>
    </row>
    <row r="1591" spans="1:16" ht="24" x14ac:dyDescent="0.2">
      <c r="A1591" s="524" t="s">
        <v>4666</v>
      </c>
      <c r="B1591" s="522" t="s">
        <v>817</v>
      </c>
      <c r="C1591" s="554" t="s">
        <v>86</v>
      </c>
      <c r="D1591" s="555" t="s">
        <v>818</v>
      </c>
      <c r="E1591" s="553">
        <v>6500</v>
      </c>
      <c r="F1591" s="556" t="s">
        <v>2440</v>
      </c>
      <c r="G1591" s="566" t="s">
        <v>2441</v>
      </c>
      <c r="H1591" s="569" t="s">
        <v>853</v>
      </c>
      <c r="I1591" s="562" t="s">
        <v>485</v>
      </c>
      <c r="J1591" s="558" t="s">
        <v>822</v>
      </c>
      <c r="K1591" s="571">
        <v>4</v>
      </c>
      <c r="L1591" s="574">
        <v>12</v>
      </c>
      <c r="M1591" s="572">
        <v>79960.799999999988</v>
      </c>
      <c r="N1591" s="577"/>
      <c r="O1591" s="574"/>
      <c r="P1591" s="576"/>
    </row>
    <row r="1592" spans="1:16" ht="24" x14ac:dyDescent="0.2">
      <c r="A1592" s="524" t="s">
        <v>4666</v>
      </c>
      <c r="B1592" s="522" t="s">
        <v>817</v>
      </c>
      <c r="C1592" s="554" t="s">
        <v>86</v>
      </c>
      <c r="D1592" s="555" t="s">
        <v>818</v>
      </c>
      <c r="E1592" s="553">
        <v>7000</v>
      </c>
      <c r="F1592" s="556" t="s">
        <v>2442</v>
      </c>
      <c r="G1592" s="566" t="s">
        <v>2443</v>
      </c>
      <c r="H1592" s="569" t="s">
        <v>1560</v>
      </c>
      <c r="I1592" s="562" t="s">
        <v>485</v>
      </c>
      <c r="J1592" s="558" t="s">
        <v>822</v>
      </c>
      <c r="K1592" s="571">
        <v>4</v>
      </c>
      <c r="L1592" s="574">
        <v>12</v>
      </c>
      <c r="M1592" s="572">
        <v>85960.799999999988</v>
      </c>
      <c r="N1592" s="577"/>
      <c r="O1592" s="574"/>
      <c r="P1592" s="576"/>
    </row>
    <row r="1593" spans="1:16" ht="24" x14ac:dyDescent="0.2">
      <c r="A1593" s="524" t="s">
        <v>4666</v>
      </c>
      <c r="B1593" s="522" t="s">
        <v>817</v>
      </c>
      <c r="C1593" s="554" t="s">
        <v>86</v>
      </c>
      <c r="D1593" s="555" t="s">
        <v>841</v>
      </c>
      <c r="E1593" s="553">
        <v>3300</v>
      </c>
      <c r="F1593" s="556" t="s">
        <v>2444</v>
      </c>
      <c r="G1593" s="566" t="s">
        <v>2445</v>
      </c>
      <c r="H1593" s="569" t="s">
        <v>850</v>
      </c>
      <c r="I1593" s="562" t="s">
        <v>871</v>
      </c>
      <c r="J1593" s="558" t="s">
        <v>822</v>
      </c>
      <c r="K1593" s="571">
        <v>4</v>
      </c>
      <c r="L1593" s="574">
        <v>12</v>
      </c>
      <c r="M1593" s="572">
        <v>41560.80000000001</v>
      </c>
      <c r="N1593" s="577"/>
      <c r="O1593" s="574"/>
      <c r="P1593" s="576"/>
    </row>
    <row r="1594" spans="1:16" ht="24" x14ac:dyDescent="0.2">
      <c r="A1594" s="524" t="s">
        <v>4666</v>
      </c>
      <c r="B1594" s="522" t="s">
        <v>817</v>
      </c>
      <c r="C1594" s="554" t="s">
        <v>86</v>
      </c>
      <c r="D1594" s="555" t="s">
        <v>818</v>
      </c>
      <c r="E1594" s="553">
        <v>8500</v>
      </c>
      <c r="F1594" s="556" t="s">
        <v>2446</v>
      </c>
      <c r="G1594" s="566" t="s">
        <v>2447</v>
      </c>
      <c r="H1594" s="569" t="s">
        <v>853</v>
      </c>
      <c r="I1594" s="562" t="s">
        <v>485</v>
      </c>
      <c r="J1594" s="558" t="s">
        <v>822</v>
      </c>
      <c r="K1594" s="571">
        <v>3</v>
      </c>
      <c r="L1594" s="574">
        <v>8</v>
      </c>
      <c r="M1594" s="572">
        <v>65057.200000000004</v>
      </c>
      <c r="N1594" s="577"/>
      <c r="O1594" s="574"/>
      <c r="P1594" s="576"/>
    </row>
    <row r="1595" spans="1:16" ht="24" x14ac:dyDescent="0.2">
      <c r="A1595" s="524" t="s">
        <v>4666</v>
      </c>
      <c r="B1595" s="522" t="s">
        <v>817</v>
      </c>
      <c r="C1595" s="554" t="s">
        <v>86</v>
      </c>
      <c r="D1595" s="555" t="s">
        <v>818</v>
      </c>
      <c r="E1595" s="553">
        <v>8500</v>
      </c>
      <c r="F1595" s="556" t="s">
        <v>2448</v>
      </c>
      <c r="G1595" s="566" t="s">
        <v>2449</v>
      </c>
      <c r="H1595" s="569" t="s">
        <v>950</v>
      </c>
      <c r="I1595" s="562" t="s">
        <v>485</v>
      </c>
      <c r="J1595" s="558" t="s">
        <v>822</v>
      </c>
      <c r="K1595" s="571">
        <v>4</v>
      </c>
      <c r="L1595" s="574">
        <v>12</v>
      </c>
      <c r="M1595" s="572">
        <v>103960.79999999997</v>
      </c>
      <c r="N1595" s="577"/>
      <c r="O1595" s="574"/>
      <c r="P1595" s="576"/>
    </row>
    <row r="1596" spans="1:16" ht="24" x14ac:dyDescent="0.2">
      <c r="A1596" s="524" t="s">
        <v>4666</v>
      </c>
      <c r="B1596" s="522" t="s">
        <v>817</v>
      </c>
      <c r="C1596" s="554" t="s">
        <v>86</v>
      </c>
      <c r="D1596" s="555" t="s">
        <v>818</v>
      </c>
      <c r="E1596" s="553">
        <v>7000</v>
      </c>
      <c r="F1596" s="556" t="s">
        <v>2450</v>
      </c>
      <c r="G1596" s="566" t="s">
        <v>2451</v>
      </c>
      <c r="H1596" s="569" t="s">
        <v>1132</v>
      </c>
      <c r="I1596" s="562" t="s">
        <v>489</v>
      </c>
      <c r="J1596" s="558" t="s">
        <v>822</v>
      </c>
      <c r="K1596" s="571">
        <v>4</v>
      </c>
      <c r="L1596" s="574">
        <v>12</v>
      </c>
      <c r="M1596" s="572">
        <v>85960.799999999988</v>
      </c>
      <c r="N1596" s="577"/>
      <c r="O1596" s="574"/>
      <c r="P1596" s="576"/>
    </row>
    <row r="1597" spans="1:16" ht="24" x14ac:dyDescent="0.2">
      <c r="A1597" s="524" t="s">
        <v>4666</v>
      </c>
      <c r="B1597" s="522" t="s">
        <v>817</v>
      </c>
      <c r="C1597" s="554" t="s">
        <v>86</v>
      </c>
      <c r="D1597" s="555" t="s">
        <v>818</v>
      </c>
      <c r="E1597" s="553">
        <v>8500</v>
      </c>
      <c r="F1597" s="556" t="s">
        <v>2452</v>
      </c>
      <c r="G1597" s="566" t="s">
        <v>2453</v>
      </c>
      <c r="H1597" s="569" t="s">
        <v>853</v>
      </c>
      <c r="I1597" s="562" t="s">
        <v>485</v>
      </c>
      <c r="J1597" s="558" t="s">
        <v>822</v>
      </c>
      <c r="K1597" s="571">
        <v>4</v>
      </c>
      <c r="L1597" s="574">
        <v>12</v>
      </c>
      <c r="M1597" s="572">
        <v>103960.79999999997</v>
      </c>
      <c r="N1597" s="577"/>
      <c r="O1597" s="574"/>
      <c r="P1597" s="576"/>
    </row>
    <row r="1598" spans="1:16" ht="24" x14ac:dyDescent="0.2">
      <c r="A1598" s="524" t="s">
        <v>4666</v>
      </c>
      <c r="B1598" s="522" t="s">
        <v>817</v>
      </c>
      <c r="C1598" s="554" t="s">
        <v>86</v>
      </c>
      <c r="D1598" s="555" t="s">
        <v>818</v>
      </c>
      <c r="E1598" s="553">
        <v>9500</v>
      </c>
      <c r="F1598" s="556" t="s">
        <v>2454</v>
      </c>
      <c r="G1598" s="566" t="s">
        <v>2455</v>
      </c>
      <c r="H1598" s="569" t="s">
        <v>890</v>
      </c>
      <c r="I1598" s="562" t="s">
        <v>485</v>
      </c>
      <c r="J1598" s="558" t="s">
        <v>822</v>
      </c>
      <c r="K1598" s="571">
        <v>4</v>
      </c>
      <c r="L1598" s="574">
        <v>12</v>
      </c>
      <c r="M1598" s="572">
        <v>121556.90999999997</v>
      </c>
      <c r="N1598" s="577"/>
      <c r="O1598" s="574"/>
      <c r="P1598" s="576"/>
    </row>
    <row r="1599" spans="1:16" ht="24" x14ac:dyDescent="0.2">
      <c r="A1599" s="524" t="s">
        <v>4666</v>
      </c>
      <c r="B1599" s="522" t="s">
        <v>817</v>
      </c>
      <c r="C1599" s="554" t="s">
        <v>86</v>
      </c>
      <c r="D1599" s="555" t="s">
        <v>818</v>
      </c>
      <c r="E1599" s="553">
        <v>5500</v>
      </c>
      <c r="F1599" s="556" t="s">
        <v>2456</v>
      </c>
      <c r="G1599" s="566" t="s">
        <v>2457</v>
      </c>
      <c r="H1599" s="569" t="s">
        <v>829</v>
      </c>
      <c r="I1599" s="562" t="s">
        <v>485</v>
      </c>
      <c r="J1599" s="558" t="s">
        <v>822</v>
      </c>
      <c r="K1599" s="571">
        <v>3</v>
      </c>
      <c r="L1599" s="574">
        <v>8</v>
      </c>
      <c r="M1599" s="572">
        <v>42557.200000000004</v>
      </c>
      <c r="N1599" s="577"/>
      <c r="O1599" s="574"/>
      <c r="P1599" s="576"/>
    </row>
    <row r="1600" spans="1:16" ht="24" x14ac:dyDescent="0.2">
      <c r="A1600" s="524" t="s">
        <v>4666</v>
      </c>
      <c r="B1600" s="522" t="s">
        <v>817</v>
      </c>
      <c r="C1600" s="554" t="s">
        <v>86</v>
      </c>
      <c r="D1600" s="555" t="s">
        <v>818</v>
      </c>
      <c r="E1600" s="553">
        <v>5500</v>
      </c>
      <c r="F1600" s="556" t="s">
        <v>2458</v>
      </c>
      <c r="G1600" s="566" t="s">
        <v>2459</v>
      </c>
      <c r="H1600" s="569" t="s">
        <v>890</v>
      </c>
      <c r="I1600" s="562" t="s">
        <v>485</v>
      </c>
      <c r="J1600" s="558" t="s">
        <v>822</v>
      </c>
      <c r="K1600" s="571">
        <v>3</v>
      </c>
      <c r="L1600" s="574">
        <v>8</v>
      </c>
      <c r="M1600" s="572">
        <v>42557.200000000004</v>
      </c>
      <c r="N1600" s="577"/>
      <c r="O1600" s="574"/>
      <c r="P1600" s="576"/>
    </row>
    <row r="1601" spans="1:16" ht="24" x14ac:dyDescent="0.2">
      <c r="A1601" s="524" t="s">
        <v>4666</v>
      </c>
      <c r="B1601" s="522" t="s">
        <v>817</v>
      </c>
      <c r="C1601" s="554" t="s">
        <v>86</v>
      </c>
      <c r="D1601" s="555" t="s">
        <v>818</v>
      </c>
      <c r="E1601" s="553">
        <v>3500</v>
      </c>
      <c r="F1601" s="556" t="s">
        <v>2460</v>
      </c>
      <c r="G1601" s="566" t="s">
        <v>2461</v>
      </c>
      <c r="H1601" s="569" t="s">
        <v>890</v>
      </c>
      <c r="I1601" s="562" t="s">
        <v>485</v>
      </c>
      <c r="J1601" s="558" t="s">
        <v>822</v>
      </c>
      <c r="K1601" s="571">
        <v>4</v>
      </c>
      <c r="L1601" s="574">
        <v>12</v>
      </c>
      <c r="M1601" s="572">
        <v>43980.73000000001</v>
      </c>
      <c r="N1601" s="577"/>
      <c r="O1601" s="574"/>
      <c r="P1601" s="576"/>
    </row>
    <row r="1602" spans="1:16" ht="24" x14ac:dyDescent="0.2">
      <c r="A1602" s="524" t="s">
        <v>4666</v>
      </c>
      <c r="B1602" s="522" t="s">
        <v>817</v>
      </c>
      <c r="C1602" s="554" t="s">
        <v>86</v>
      </c>
      <c r="D1602" s="555" t="s">
        <v>902</v>
      </c>
      <c r="E1602" s="553">
        <v>1500</v>
      </c>
      <c r="F1602" s="556" t="s">
        <v>2462</v>
      </c>
      <c r="G1602" s="566" t="s">
        <v>2463</v>
      </c>
      <c r="H1602" s="569" t="s">
        <v>905</v>
      </c>
      <c r="I1602" s="562" t="s">
        <v>845</v>
      </c>
      <c r="J1602" s="558" t="s">
        <v>906</v>
      </c>
      <c r="K1602" s="571">
        <v>4</v>
      </c>
      <c r="L1602" s="574">
        <v>12</v>
      </c>
      <c r="M1602" s="572">
        <v>19960.800000000003</v>
      </c>
      <c r="N1602" s="577"/>
      <c r="O1602" s="574"/>
      <c r="P1602" s="576"/>
    </row>
    <row r="1603" spans="1:16" ht="24" x14ac:dyDescent="0.2">
      <c r="A1603" s="524" t="s">
        <v>4666</v>
      </c>
      <c r="B1603" s="522" t="s">
        <v>817</v>
      </c>
      <c r="C1603" s="554" t="s">
        <v>86</v>
      </c>
      <c r="D1603" s="555" t="s">
        <v>818</v>
      </c>
      <c r="E1603" s="553">
        <v>8500</v>
      </c>
      <c r="F1603" s="556" t="s">
        <v>2464</v>
      </c>
      <c r="G1603" s="566" t="s">
        <v>2465</v>
      </c>
      <c r="H1603" s="569" t="s">
        <v>829</v>
      </c>
      <c r="I1603" s="562" t="s">
        <v>485</v>
      </c>
      <c r="J1603" s="558" t="s">
        <v>822</v>
      </c>
      <c r="K1603" s="571">
        <v>1</v>
      </c>
      <c r="L1603" s="574">
        <v>2</v>
      </c>
      <c r="M1603" s="572">
        <v>15526.8</v>
      </c>
      <c r="N1603" s="577"/>
      <c r="O1603" s="574"/>
      <c r="P1603" s="576"/>
    </row>
    <row r="1604" spans="1:16" ht="24" x14ac:dyDescent="0.2">
      <c r="A1604" s="524" t="s">
        <v>4666</v>
      </c>
      <c r="B1604" s="522" t="s">
        <v>817</v>
      </c>
      <c r="C1604" s="554" t="s">
        <v>86</v>
      </c>
      <c r="D1604" s="555" t="s">
        <v>818</v>
      </c>
      <c r="E1604" s="553">
        <v>6500</v>
      </c>
      <c r="F1604" s="556" t="s">
        <v>2466</v>
      </c>
      <c r="G1604" s="566" t="s">
        <v>2467</v>
      </c>
      <c r="H1604" s="569" t="s">
        <v>821</v>
      </c>
      <c r="I1604" s="562" t="s">
        <v>485</v>
      </c>
      <c r="J1604" s="558" t="s">
        <v>822</v>
      </c>
      <c r="K1604" s="571">
        <v>4</v>
      </c>
      <c r="L1604" s="574">
        <v>12</v>
      </c>
      <c r="M1604" s="572">
        <v>79960.799999999988</v>
      </c>
      <c r="N1604" s="577"/>
      <c r="O1604" s="574"/>
      <c r="P1604" s="576"/>
    </row>
    <row r="1605" spans="1:16" ht="24" x14ac:dyDescent="0.2">
      <c r="A1605" s="524" t="s">
        <v>4666</v>
      </c>
      <c r="B1605" s="522" t="s">
        <v>817</v>
      </c>
      <c r="C1605" s="554" t="s">
        <v>86</v>
      </c>
      <c r="D1605" s="555" t="s">
        <v>818</v>
      </c>
      <c r="E1605" s="553">
        <v>6500</v>
      </c>
      <c r="F1605" s="556" t="s">
        <v>2468</v>
      </c>
      <c r="G1605" s="566" t="s">
        <v>2469</v>
      </c>
      <c r="H1605" s="569" t="s">
        <v>829</v>
      </c>
      <c r="I1605" s="562" t="s">
        <v>485</v>
      </c>
      <c r="J1605" s="558" t="s">
        <v>822</v>
      </c>
      <c r="K1605" s="571">
        <v>4</v>
      </c>
      <c r="L1605" s="574">
        <v>12</v>
      </c>
      <c r="M1605" s="572">
        <v>79960.799999999988</v>
      </c>
      <c r="N1605" s="577"/>
      <c r="O1605" s="574"/>
      <c r="P1605" s="576"/>
    </row>
    <row r="1606" spans="1:16" ht="24" x14ac:dyDescent="0.2">
      <c r="A1606" s="524" t="s">
        <v>4666</v>
      </c>
      <c r="B1606" s="522" t="s">
        <v>817</v>
      </c>
      <c r="C1606" s="554" t="s">
        <v>86</v>
      </c>
      <c r="D1606" s="555" t="s">
        <v>818</v>
      </c>
      <c r="E1606" s="553">
        <v>9500</v>
      </c>
      <c r="F1606" s="556" t="s">
        <v>2470</v>
      </c>
      <c r="G1606" s="566" t="s">
        <v>2471</v>
      </c>
      <c r="H1606" s="569" t="s">
        <v>821</v>
      </c>
      <c r="I1606" s="562" t="s">
        <v>485</v>
      </c>
      <c r="J1606" s="558" t="s">
        <v>822</v>
      </c>
      <c r="K1606" s="571">
        <v>1</v>
      </c>
      <c r="L1606" s="574">
        <v>1</v>
      </c>
      <c r="M1606" s="572">
        <v>2013.4</v>
      </c>
      <c r="N1606" s="577"/>
      <c r="O1606" s="574"/>
      <c r="P1606" s="576"/>
    </row>
    <row r="1607" spans="1:16" ht="24" x14ac:dyDescent="0.2">
      <c r="A1607" s="524" t="s">
        <v>4666</v>
      </c>
      <c r="B1607" s="522" t="s">
        <v>817</v>
      </c>
      <c r="C1607" s="554" t="s">
        <v>86</v>
      </c>
      <c r="D1607" s="555" t="s">
        <v>818</v>
      </c>
      <c r="E1607" s="553">
        <v>7500</v>
      </c>
      <c r="F1607" s="556" t="s">
        <v>2472</v>
      </c>
      <c r="G1607" s="566" t="s">
        <v>2473</v>
      </c>
      <c r="H1607" s="569" t="s">
        <v>821</v>
      </c>
      <c r="I1607" s="562" t="s">
        <v>485</v>
      </c>
      <c r="J1607" s="558" t="s">
        <v>822</v>
      </c>
      <c r="K1607" s="571">
        <v>2</v>
      </c>
      <c r="L1607" s="574">
        <v>6</v>
      </c>
      <c r="M1607" s="572">
        <v>47730.400000000001</v>
      </c>
      <c r="N1607" s="577"/>
      <c r="O1607" s="574"/>
      <c r="P1607" s="576"/>
    </row>
    <row r="1608" spans="1:16" ht="24" x14ac:dyDescent="0.2">
      <c r="A1608" s="524" t="s">
        <v>4666</v>
      </c>
      <c r="B1608" s="522" t="s">
        <v>817</v>
      </c>
      <c r="C1608" s="554" t="s">
        <v>86</v>
      </c>
      <c r="D1608" s="555" t="s">
        <v>818</v>
      </c>
      <c r="E1608" s="553">
        <v>6500</v>
      </c>
      <c r="F1608" s="556" t="s">
        <v>2474</v>
      </c>
      <c r="G1608" s="566" t="s">
        <v>2475</v>
      </c>
      <c r="H1608" s="569" t="s">
        <v>821</v>
      </c>
      <c r="I1608" s="562" t="s">
        <v>485</v>
      </c>
      <c r="J1608" s="558" t="s">
        <v>822</v>
      </c>
      <c r="K1608" s="571">
        <v>4</v>
      </c>
      <c r="L1608" s="574">
        <v>12</v>
      </c>
      <c r="M1608" s="572">
        <v>81044.12999999999</v>
      </c>
      <c r="N1608" s="577"/>
      <c r="O1608" s="574"/>
      <c r="P1608" s="576"/>
    </row>
    <row r="1609" spans="1:16" ht="24" x14ac:dyDescent="0.2">
      <c r="A1609" s="524" t="s">
        <v>4666</v>
      </c>
      <c r="B1609" s="522" t="s">
        <v>817</v>
      </c>
      <c r="C1609" s="554" t="s">
        <v>86</v>
      </c>
      <c r="D1609" s="555" t="s">
        <v>818</v>
      </c>
      <c r="E1609" s="553">
        <v>3000</v>
      </c>
      <c r="F1609" s="556" t="s">
        <v>2476</v>
      </c>
      <c r="G1609" s="566" t="s">
        <v>2477</v>
      </c>
      <c r="H1609" s="569" t="s">
        <v>836</v>
      </c>
      <c r="I1609" s="562" t="s">
        <v>485</v>
      </c>
      <c r="J1609" s="558" t="s">
        <v>822</v>
      </c>
      <c r="K1609" s="571">
        <v>4</v>
      </c>
      <c r="L1609" s="574">
        <v>12</v>
      </c>
      <c r="M1609" s="572">
        <v>37960.80000000001</v>
      </c>
      <c r="N1609" s="577"/>
      <c r="O1609" s="574"/>
      <c r="P1609" s="576"/>
    </row>
    <row r="1610" spans="1:16" ht="24" x14ac:dyDescent="0.2">
      <c r="A1610" s="524" t="s">
        <v>4666</v>
      </c>
      <c r="B1610" s="522" t="s">
        <v>817</v>
      </c>
      <c r="C1610" s="554" t="s">
        <v>86</v>
      </c>
      <c r="D1610" s="555" t="s">
        <v>818</v>
      </c>
      <c r="E1610" s="553">
        <v>10500</v>
      </c>
      <c r="F1610" s="556" t="s">
        <v>2478</v>
      </c>
      <c r="G1610" s="566" t="s">
        <v>2479</v>
      </c>
      <c r="H1610" s="569" t="s">
        <v>821</v>
      </c>
      <c r="I1610" s="562" t="s">
        <v>485</v>
      </c>
      <c r="J1610" s="558" t="s">
        <v>822</v>
      </c>
      <c r="K1610" s="571">
        <v>4</v>
      </c>
      <c r="L1610" s="574">
        <v>12</v>
      </c>
      <c r="M1610" s="572">
        <v>127960.79999999997</v>
      </c>
      <c r="N1610" s="577"/>
      <c r="O1610" s="574"/>
      <c r="P1610" s="576"/>
    </row>
    <row r="1611" spans="1:16" ht="24" x14ac:dyDescent="0.2">
      <c r="A1611" s="524" t="s">
        <v>4666</v>
      </c>
      <c r="B1611" s="522" t="s">
        <v>817</v>
      </c>
      <c r="C1611" s="554" t="s">
        <v>86</v>
      </c>
      <c r="D1611" s="555" t="s">
        <v>818</v>
      </c>
      <c r="E1611" s="553">
        <v>8500</v>
      </c>
      <c r="F1611" s="556" t="s">
        <v>2480</v>
      </c>
      <c r="G1611" s="566" t="s">
        <v>2481</v>
      </c>
      <c r="H1611" s="569" t="s">
        <v>821</v>
      </c>
      <c r="I1611" s="562" t="s">
        <v>485</v>
      </c>
      <c r="J1611" s="558" t="s">
        <v>822</v>
      </c>
      <c r="K1611" s="571">
        <v>3</v>
      </c>
      <c r="L1611" s="574">
        <v>9</v>
      </c>
      <c r="M1611" s="572">
        <v>76026.16</v>
      </c>
      <c r="N1611" s="577"/>
      <c r="O1611" s="574"/>
      <c r="P1611" s="576"/>
    </row>
    <row r="1612" spans="1:16" ht="24" x14ac:dyDescent="0.2">
      <c r="A1612" s="524" t="s">
        <v>4666</v>
      </c>
      <c r="B1612" s="522" t="s">
        <v>817</v>
      </c>
      <c r="C1612" s="554" t="s">
        <v>86</v>
      </c>
      <c r="D1612" s="555" t="s">
        <v>818</v>
      </c>
      <c r="E1612" s="553">
        <v>5500</v>
      </c>
      <c r="F1612" s="556" t="s">
        <v>2482</v>
      </c>
      <c r="G1612" s="566" t="s">
        <v>2483</v>
      </c>
      <c r="H1612" s="569" t="s">
        <v>829</v>
      </c>
      <c r="I1612" s="562" t="s">
        <v>485</v>
      </c>
      <c r="J1612" s="558" t="s">
        <v>822</v>
      </c>
      <c r="K1612" s="571">
        <v>2</v>
      </c>
      <c r="L1612" s="574">
        <v>6</v>
      </c>
      <c r="M1612" s="572">
        <v>32330.400000000001</v>
      </c>
      <c r="N1612" s="577"/>
      <c r="O1612" s="574"/>
      <c r="P1612" s="576"/>
    </row>
    <row r="1613" spans="1:16" ht="24" x14ac:dyDescent="0.2">
      <c r="A1613" s="524" t="s">
        <v>4666</v>
      </c>
      <c r="B1613" s="522" t="s">
        <v>817</v>
      </c>
      <c r="C1613" s="554" t="s">
        <v>86</v>
      </c>
      <c r="D1613" s="555" t="s">
        <v>818</v>
      </c>
      <c r="E1613" s="553">
        <v>5300</v>
      </c>
      <c r="F1613" s="556" t="s">
        <v>2484</v>
      </c>
      <c r="G1613" s="566" t="s">
        <v>2485</v>
      </c>
      <c r="H1613" s="569" t="s">
        <v>853</v>
      </c>
      <c r="I1613" s="562" t="s">
        <v>485</v>
      </c>
      <c r="J1613" s="558" t="s">
        <v>822</v>
      </c>
      <c r="K1613" s="571">
        <v>4</v>
      </c>
      <c r="L1613" s="574">
        <v>12</v>
      </c>
      <c r="M1613" s="572">
        <v>65560.800000000003</v>
      </c>
      <c r="N1613" s="577"/>
      <c r="O1613" s="574"/>
      <c r="P1613" s="576"/>
    </row>
    <row r="1614" spans="1:16" ht="24" x14ac:dyDescent="0.2">
      <c r="A1614" s="524" t="s">
        <v>4666</v>
      </c>
      <c r="B1614" s="522" t="s">
        <v>817</v>
      </c>
      <c r="C1614" s="554" t="s">
        <v>86</v>
      </c>
      <c r="D1614" s="555" t="s">
        <v>818</v>
      </c>
      <c r="E1614" s="553">
        <v>5500</v>
      </c>
      <c r="F1614" s="556" t="s">
        <v>2486</v>
      </c>
      <c r="G1614" s="566" t="s">
        <v>2487</v>
      </c>
      <c r="H1614" s="569" t="s">
        <v>829</v>
      </c>
      <c r="I1614" s="562" t="s">
        <v>485</v>
      </c>
      <c r="J1614" s="558" t="s">
        <v>822</v>
      </c>
      <c r="K1614" s="571">
        <v>3</v>
      </c>
      <c r="L1614" s="574">
        <v>8</v>
      </c>
      <c r="M1614" s="572">
        <v>42557.200000000004</v>
      </c>
      <c r="N1614" s="577"/>
      <c r="O1614" s="574"/>
      <c r="P1614" s="576"/>
    </row>
    <row r="1615" spans="1:16" ht="24" x14ac:dyDescent="0.2">
      <c r="A1615" s="524" t="s">
        <v>4666</v>
      </c>
      <c r="B1615" s="522" t="s">
        <v>817</v>
      </c>
      <c r="C1615" s="554" t="s">
        <v>86</v>
      </c>
      <c r="D1615" s="555" t="s">
        <v>818</v>
      </c>
      <c r="E1615" s="553">
        <v>7500</v>
      </c>
      <c r="F1615" s="556" t="s">
        <v>2488</v>
      </c>
      <c r="G1615" s="566" t="s">
        <v>2489</v>
      </c>
      <c r="H1615" s="569" t="s">
        <v>1560</v>
      </c>
      <c r="I1615" s="562" t="s">
        <v>485</v>
      </c>
      <c r="J1615" s="558" t="s">
        <v>822</v>
      </c>
      <c r="K1615" s="571">
        <v>3</v>
      </c>
      <c r="L1615" s="574">
        <v>8</v>
      </c>
      <c r="M1615" s="572">
        <v>58728.03</v>
      </c>
      <c r="N1615" s="577"/>
      <c r="O1615" s="574"/>
      <c r="P1615" s="576"/>
    </row>
    <row r="1616" spans="1:16" ht="24" x14ac:dyDescent="0.2">
      <c r="A1616" s="524" t="s">
        <v>4666</v>
      </c>
      <c r="B1616" s="522" t="s">
        <v>817</v>
      </c>
      <c r="C1616" s="554" t="s">
        <v>86</v>
      </c>
      <c r="D1616" s="555" t="s">
        <v>818</v>
      </c>
      <c r="E1616" s="553">
        <v>6500</v>
      </c>
      <c r="F1616" s="556" t="s">
        <v>2490</v>
      </c>
      <c r="G1616" s="566" t="s">
        <v>2491</v>
      </c>
      <c r="H1616" s="569" t="s">
        <v>821</v>
      </c>
      <c r="I1616" s="562" t="s">
        <v>485</v>
      </c>
      <c r="J1616" s="558" t="s">
        <v>822</v>
      </c>
      <c r="K1616" s="571">
        <v>3</v>
      </c>
      <c r="L1616" s="574">
        <v>8</v>
      </c>
      <c r="M1616" s="572">
        <v>50057.200000000004</v>
      </c>
      <c r="N1616" s="577"/>
      <c r="O1616" s="574"/>
      <c r="P1616" s="576"/>
    </row>
    <row r="1617" spans="1:16" ht="24" x14ac:dyDescent="0.2">
      <c r="A1617" s="524" t="s">
        <v>4666</v>
      </c>
      <c r="B1617" s="522" t="s">
        <v>817</v>
      </c>
      <c r="C1617" s="554" t="s">
        <v>86</v>
      </c>
      <c r="D1617" s="555" t="s">
        <v>818</v>
      </c>
      <c r="E1617" s="553">
        <v>12000</v>
      </c>
      <c r="F1617" s="556" t="s">
        <v>2492</v>
      </c>
      <c r="G1617" s="566" t="s">
        <v>2493</v>
      </c>
      <c r="H1617" s="569" t="s">
        <v>853</v>
      </c>
      <c r="I1617" s="562" t="s">
        <v>485</v>
      </c>
      <c r="J1617" s="558" t="s">
        <v>822</v>
      </c>
      <c r="K1617" s="571">
        <v>4</v>
      </c>
      <c r="L1617" s="574">
        <v>12</v>
      </c>
      <c r="M1617" s="572">
        <v>145960.79999999996</v>
      </c>
      <c r="N1617" s="577"/>
      <c r="O1617" s="574"/>
      <c r="P1617" s="576"/>
    </row>
    <row r="1618" spans="1:16" ht="24" x14ac:dyDescent="0.2">
      <c r="A1618" s="524" t="s">
        <v>4666</v>
      </c>
      <c r="B1618" s="522" t="s">
        <v>817</v>
      </c>
      <c r="C1618" s="554" t="s">
        <v>86</v>
      </c>
      <c r="D1618" s="555" t="s">
        <v>902</v>
      </c>
      <c r="E1618" s="553">
        <v>2500</v>
      </c>
      <c r="F1618" s="556" t="s">
        <v>2494</v>
      </c>
      <c r="G1618" s="566" t="s">
        <v>2495</v>
      </c>
      <c r="H1618" s="569" t="s">
        <v>905</v>
      </c>
      <c r="I1618" s="562" t="s">
        <v>845</v>
      </c>
      <c r="J1618" s="558" t="s">
        <v>906</v>
      </c>
      <c r="K1618" s="571">
        <v>4</v>
      </c>
      <c r="L1618" s="574">
        <v>12</v>
      </c>
      <c r="M1618" s="572">
        <v>31960.800000000007</v>
      </c>
      <c r="N1618" s="577"/>
      <c r="O1618" s="574"/>
      <c r="P1618" s="576"/>
    </row>
    <row r="1619" spans="1:16" ht="24" x14ac:dyDescent="0.2">
      <c r="A1619" s="524" t="s">
        <v>4666</v>
      </c>
      <c r="B1619" s="522" t="s">
        <v>817</v>
      </c>
      <c r="C1619" s="554" t="s">
        <v>86</v>
      </c>
      <c r="D1619" s="555" t="s">
        <v>818</v>
      </c>
      <c r="E1619" s="553">
        <v>6500</v>
      </c>
      <c r="F1619" s="556" t="s">
        <v>2496</v>
      </c>
      <c r="G1619" s="566" t="s">
        <v>2497</v>
      </c>
      <c r="H1619" s="569" t="s">
        <v>853</v>
      </c>
      <c r="I1619" s="562" t="s">
        <v>485</v>
      </c>
      <c r="J1619" s="558" t="s">
        <v>822</v>
      </c>
      <c r="K1619" s="571">
        <v>4</v>
      </c>
      <c r="L1619" s="574">
        <v>12</v>
      </c>
      <c r="M1619" s="572">
        <v>79960.799999999988</v>
      </c>
      <c r="N1619" s="577"/>
      <c r="O1619" s="574"/>
      <c r="P1619" s="576"/>
    </row>
    <row r="1620" spans="1:16" ht="24" x14ac:dyDescent="0.2">
      <c r="A1620" s="524" t="s">
        <v>4666</v>
      </c>
      <c r="B1620" s="522" t="s">
        <v>817</v>
      </c>
      <c r="C1620" s="554" t="s">
        <v>86</v>
      </c>
      <c r="D1620" s="555" t="s">
        <v>818</v>
      </c>
      <c r="E1620" s="553">
        <v>10500</v>
      </c>
      <c r="F1620" s="556" t="s">
        <v>2498</v>
      </c>
      <c r="G1620" s="566" t="s">
        <v>2499</v>
      </c>
      <c r="H1620" s="569" t="s">
        <v>821</v>
      </c>
      <c r="I1620" s="562" t="s">
        <v>485</v>
      </c>
      <c r="J1620" s="558" t="s">
        <v>822</v>
      </c>
      <c r="K1620" s="571">
        <v>1</v>
      </c>
      <c r="L1620" s="574">
        <v>4</v>
      </c>
      <c r="M1620" s="572">
        <v>34724.43</v>
      </c>
      <c r="N1620" s="577"/>
      <c r="O1620" s="574"/>
      <c r="P1620" s="576"/>
    </row>
    <row r="1621" spans="1:16" ht="24" x14ac:dyDescent="0.2">
      <c r="A1621" s="524" t="s">
        <v>4666</v>
      </c>
      <c r="B1621" s="522" t="s">
        <v>817</v>
      </c>
      <c r="C1621" s="554" t="s">
        <v>86</v>
      </c>
      <c r="D1621" s="555" t="s">
        <v>818</v>
      </c>
      <c r="E1621" s="553">
        <v>4800</v>
      </c>
      <c r="F1621" s="556" t="s">
        <v>2500</v>
      </c>
      <c r="G1621" s="566" t="s">
        <v>2501</v>
      </c>
      <c r="H1621" s="569" t="s">
        <v>850</v>
      </c>
      <c r="I1621" s="562" t="s">
        <v>485</v>
      </c>
      <c r="J1621" s="558" t="s">
        <v>822</v>
      </c>
      <c r="K1621" s="571">
        <v>4</v>
      </c>
      <c r="L1621" s="574">
        <v>12</v>
      </c>
      <c r="M1621" s="572">
        <v>59720.80000000001</v>
      </c>
      <c r="N1621" s="577"/>
      <c r="O1621" s="574"/>
      <c r="P1621" s="576"/>
    </row>
    <row r="1622" spans="1:16" ht="24" x14ac:dyDescent="0.2">
      <c r="A1622" s="524" t="s">
        <v>4666</v>
      </c>
      <c r="B1622" s="522" t="s">
        <v>817</v>
      </c>
      <c r="C1622" s="554" t="s">
        <v>86</v>
      </c>
      <c r="D1622" s="555" t="s">
        <v>902</v>
      </c>
      <c r="E1622" s="553">
        <v>3500</v>
      </c>
      <c r="F1622" s="556" t="s">
        <v>2502</v>
      </c>
      <c r="G1622" s="566" t="s">
        <v>583</v>
      </c>
      <c r="H1622" s="569" t="s">
        <v>2503</v>
      </c>
      <c r="I1622" s="562" t="s">
        <v>485</v>
      </c>
      <c r="J1622" s="558" t="s">
        <v>480</v>
      </c>
      <c r="K1622" s="571">
        <v>3</v>
      </c>
      <c r="L1622" s="574">
        <v>8</v>
      </c>
      <c r="M1622" s="572">
        <v>27820.080000000005</v>
      </c>
      <c r="N1622" s="577"/>
      <c r="O1622" s="574"/>
      <c r="P1622" s="576"/>
    </row>
    <row r="1623" spans="1:16" ht="24" x14ac:dyDescent="0.2">
      <c r="A1623" s="524" t="s">
        <v>4666</v>
      </c>
      <c r="B1623" s="522" t="s">
        <v>817</v>
      </c>
      <c r="C1623" s="554" t="s">
        <v>86</v>
      </c>
      <c r="D1623" s="555" t="s">
        <v>818</v>
      </c>
      <c r="E1623" s="553">
        <v>6500</v>
      </c>
      <c r="F1623" s="556" t="s">
        <v>2504</v>
      </c>
      <c r="G1623" s="566" t="s">
        <v>2505</v>
      </c>
      <c r="H1623" s="569" t="s">
        <v>821</v>
      </c>
      <c r="I1623" s="562" t="s">
        <v>485</v>
      </c>
      <c r="J1623" s="558" t="s">
        <v>822</v>
      </c>
      <c r="K1623" s="571">
        <v>4</v>
      </c>
      <c r="L1623" s="574">
        <v>12</v>
      </c>
      <c r="M1623" s="572">
        <v>79960.799999999988</v>
      </c>
      <c r="N1623" s="577"/>
      <c r="O1623" s="574"/>
      <c r="P1623" s="576"/>
    </row>
    <row r="1624" spans="1:16" ht="24" x14ac:dyDescent="0.2">
      <c r="A1624" s="524" t="s">
        <v>4666</v>
      </c>
      <c r="B1624" s="522" t="s">
        <v>817</v>
      </c>
      <c r="C1624" s="554" t="s">
        <v>86</v>
      </c>
      <c r="D1624" s="555" t="s">
        <v>818</v>
      </c>
      <c r="E1624" s="553">
        <v>3500</v>
      </c>
      <c r="F1624" s="556" t="s">
        <v>2506</v>
      </c>
      <c r="G1624" s="566" t="s">
        <v>2507</v>
      </c>
      <c r="H1624" s="569" t="s">
        <v>836</v>
      </c>
      <c r="I1624" s="562" t="s">
        <v>485</v>
      </c>
      <c r="J1624" s="558" t="s">
        <v>822</v>
      </c>
      <c r="K1624" s="571">
        <v>3</v>
      </c>
      <c r="L1624" s="574">
        <v>10</v>
      </c>
      <c r="M1624" s="572">
        <v>35607.610000000008</v>
      </c>
      <c r="N1624" s="577"/>
      <c r="O1624" s="574"/>
      <c r="P1624" s="576"/>
    </row>
    <row r="1625" spans="1:16" ht="24" x14ac:dyDescent="0.2">
      <c r="A1625" s="524" t="s">
        <v>4666</v>
      </c>
      <c r="B1625" s="522" t="s">
        <v>817</v>
      </c>
      <c r="C1625" s="554" t="s">
        <v>86</v>
      </c>
      <c r="D1625" s="555" t="s">
        <v>818</v>
      </c>
      <c r="E1625" s="553">
        <v>6500</v>
      </c>
      <c r="F1625" s="556" t="s">
        <v>2508</v>
      </c>
      <c r="G1625" s="566" t="s">
        <v>2509</v>
      </c>
      <c r="H1625" s="569" t="s">
        <v>821</v>
      </c>
      <c r="I1625" s="562" t="s">
        <v>485</v>
      </c>
      <c r="J1625" s="558" t="s">
        <v>822</v>
      </c>
      <c r="K1625" s="571">
        <v>3</v>
      </c>
      <c r="L1625" s="574">
        <v>10</v>
      </c>
      <c r="M1625" s="572">
        <v>64610.390000000007</v>
      </c>
      <c r="N1625" s="577"/>
      <c r="O1625" s="574"/>
      <c r="P1625" s="576"/>
    </row>
    <row r="1626" spans="1:16" ht="24" x14ac:dyDescent="0.2">
      <c r="A1626" s="524" t="s">
        <v>4666</v>
      </c>
      <c r="B1626" s="522" t="s">
        <v>817</v>
      </c>
      <c r="C1626" s="554" t="s">
        <v>86</v>
      </c>
      <c r="D1626" s="555" t="s">
        <v>818</v>
      </c>
      <c r="E1626" s="553">
        <v>6500</v>
      </c>
      <c r="F1626" s="556" t="s">
        <v>2510</v>
      </c>
      <c r="G1626" s="566" t="s">
        <v>2511</v>
      </c>
      <c r="H1626" s="569" t="s">
        <v>853</v>
      </c>
      <c r="I1626" s="562" t="s">
        <v>485</v>
      </c>
      <c r="J1626" s="558" t="s">
        <v>822</v>
      </c>
      <c r="K1626" s="571">
        <v>2</v>
      </c>
      <c r="L1626" s="574">
        <v>6</v>
      </c>
      <c r="M1626" s="572">
        <v>38030.400000000001</v>
      </c>
      <c r="N1626" s="577"/>
      <c r="O1626" s="574"/>
      <c r="P1626" s="576"/>
    </row>
    <row r="1627" spans="1:16" ht="24" x14ac:dyDescent="0.2">
      <c r="A1627" s="524" t="s">
        <v>4666</v>
      </c>
      <c r="B1627" s="522" t="s">
        <v>817</v>
      </c>
      <c r="C1627" s="554" t="s">
        <v>86</v>
      </c>
      <c r="D1627" s="555" t="s">
        <v>818</v>
      </c>
      <c r="E1627" s="553">
        <v>7500</v>
      </c>
      <c r="F1627" s="556" t="s">
        <v>2512</v>
      </c>
      <c r="G1627" s="566" t="s">
        <v>2513</v>
      </c>
      <c r="H1627" s="569" t="s">
        <v>829</v>
      </c>
      <c r="I1627" s="562" t="s">
        <v>485</v>
      </c>
      <c r="J1627" s="558" t="s">
        <v>822</v>
      </c>
      <c r="K1627" s="571">
        <v>3</v>
      </c>
      <c r="L1627" s="574">
        <v>8</v>
      </c>
      <c r="M1627" s="572">
        <v>58929.200000000004</v>
      </c>
      <c r="N1627" s="577"/>
      <c r="O1627" s="574"/>
      <c r="P1627" s="576"/>
    </row>
    <row r="1628" spans="1:16" ht="24" x14ac:dyDescent="0.2">
      <c r="A1628" s="524" t="s">
        <v>4666</v>
      </c>
      <c r="B1628" s="522" t="s">
        <v>817</v>
      </c>
      <c r="C1628" s="554" t="s">
        <v>86</v>
      </c>
      <c r="D1628" s="555" t="s">
        <v>841</v>
      </c>
      <c r="E1628" s="553">
        <v>4000</v>
      </c>
      <c r="F1628" s="556" t="s">
        <v>2514</v>
      </c>
      <c r="G1628" s="566" t="s">
        <v>2515</v>
      </c>
      <c r="H1628" s="569" t="s">
        <v>844</v>
      </c>
      <c r="I1628" s="562" t="s">
        <v>485</v>
      </c>
      <c r="J1628" s="558" t="s">
        <v>480</v>
      </c>
      <c r="K1628" s="571">
        <v>4</v>
      </c>
      <c r="L1628" s="574">
        <v>12</v>
      </c>
      <c r="M1628" s="572">
        <v>50627.470000000008</v>
      </c>
      <c r="N1628" s="577"/>
      <c r="O1628" s="574"/>
      <c r="P1628" s="576"/>
    </row>
    <row r="1629" spans="1:16" ht="24" x14ac:dyDescent="0.2">
      <c r="A1629" s="524" t="s">
        <v>4666</v>
      </c>
      <c r="B1629" s="522" t="s">
        <v>817</v>
      </c>
      <c r="C1629" s="554" t="s">
        <v>86</v>
      </c>
      <c r="D1629" s="555" t="s">
        <v>818</v>
      </c>
      <c r="E1629" s="553">
        <v>7500</v>
      </c>
      <c r="F1629" s="556" t="s">
        <v>2516</v>
      </c>
      <c r="G1629" s="566" t="s">
        <v>2517</v>
      </c>
      <c r="H1629" s="569" t="s">
        <v>829</v>
      </c>
      <c r="I1629" s="562" t="s">
        <v>485</v>
      </c>
      <c r="J1629" s="558" t="s">
        <v>822</v>
      </c>
      <c r="K1629" s="571">
        <v>3</v>
      </c>
      <c r="L1629" s="574">
        <v>8</v>
      </c>
      <c r="M1629" s="572">
        <v>57557.200000000004</v>
      </c>
      <c r="N1629" s="577"/>
      <c r="O1629" s="574"/>
      <c r="P1629" s="576"/>
    </row>
    <row r="1630" spans="1:16" ht="24" x14ac:dyDescent="0.2">
      <c r="A1630" s="524" t="s">
        <v>4666</v>
      </c>
      <c r="B1630" s="522" t="s">
        <v>817</v>
      </c>
      <c r="C1630" s="554" t="s">
        <v>86</v>
      </c>
      <c r="D1630" s="555" t="s">
        <v>841</v>
      </c>
      <c r="E1630" s="553">
        <v>3400</v>
      </c>
      <c r="F1630" s="556" t="s">
        <v>2518</v>
      </c>
      <c r="G1630" s="566" t="s">
        <v>2519</v>
      </c>
      <c r="H1630" s="569" t="s">
        <v>844</v>
      </c>
      <c r="I1630" s="562" t="s">
        <v>485</v>
      </c>
      <c r="J1630" s="558" t="s">
        <v>480</v>
      </c>
      <c r="K1630" s="571">
        <v>4</v>
      </c>
      <c r="L1630" s="574">
        <v>12</v>
      </c>
      <c r="M1630" s="572">
        <v>42760.80000000001</v>
      </c>
      <c r="N1630" s="577"/>
      <c r="O1630" s="574"/>
      <c r="P1630" s="576"/>
    </row>
    <row r="1631" spans="1:16" ht="24" x14ac:dyDescent="0.2">
      <c r="A1631" s="524" t="s">
        <v>4666</v>
      </c>
      <c r="B1631" s="522" t="s">
        <v>817</v>
      </c>
      <c r="C1631" s="554" t="s">
        <v>86</v>
      </c>
      <c r="D1631" s="555" t="s">
        <v>818</v>
      </c>
      <c r="E1631" s="553">
        <v>7000</v>
      </c>
      <c r="F1631" s="556" t="s">
        <v>2520</v>
      </c>
      <c r="G1631" s="566" t="s">
        <v>2521</v>
      </c>
      <c r="H1631" s="569" t="s">
        <v>850</v>
      </c>
      <c r="I1631" s="562" t="s">
        <v>489</v>
      </c>
      <c r="J1631" s="558" t="s">
        <v>822</v>
      </c>
      <c r="K1631" s="571">
        <v>4</v>
      </c>
      <c r="L1631" s="574">
        <v>12</v>
      </c>
      <c r="M1631" s="572">
        <v>85960.799999999988</v>
      </c>
      <c r="N1631" s="577"/>
      <c r="O1631" s="574"/>
      <c r="P1631" s="576"/>
    </row>
    <row r="1632" spans="1:16" ht="24" x14ac:dyDescent="0.2">
      <c r="A1632" s="524" t="s">
        <v>4666</v>
      </c>
      <c r="B1632" s="522" t="s">
        <v>817</v>
      </c>
      <c r="C1632" s="554" t="s">
        <v>86</v>
      </c>
      <c r="D1632" s="555" t="s">
        <v>818</v>
      </c>
      <c r="E1632" s="553">
        <v>8500</v>
      </c>
      <c r="F1632" s="556" t="s">
        <v>2522</v>
      </c>
      <c r="G1632" s="566" t="s">
        <v>2523</v>
      </c>
      <c r="H1632" s="569" t="s">
        <v>853</v>
      </c>
      <c r="I1632" s="562" t="s">
        <v>485</v>
      </c>
      <c r="J1632" s="558" t="s">
        <v>822</v>
      </c>
      <c r="K1632" s="571">
        <v>4</v>
      </c>
      <c r="L1632" s="574">
        <v>12</v>
      </c>
      <c r="M1632" s="572">
        <v>106510.79999999997</v>
      </c>
      <c r="N1632" s="577"/>
      <c r="O1632" s="574"/>
      <c r="P1632" s="576"/>
    </row>
    <row r="1633" spans="1:16" ht="24" x14ac:dyDescent="0.2">
      <c r="A1633" s="524" t="s">
        <v>4666</v>
      </c>
      <c r="B1633" s="522" t="s">
        <v>817</v>
      </c>
      <c r="C1633" s="554" t="s">
        <v>86</v>
      </c>
      <c r="D1633" s="555" t="s">
        <v>818</v>
      </c>
      <c r="E1633" s="553">
        <v>6500</v>
      </c>
      <c r="F1633" s="556" t="s">
        <v>2524</v>
      </c>
      <c r="G1633" s="566" t="s">
        <v>2525</v>
      </c>
      <c r="H1633" s="569" t="s">
        <v>821</v>
      </c>
      <c r="I1633" s="562" t="s">
        <v>485</v>
      </c>
      <c r="J1633" s="558" t="s">
        <v>822</v>
      </c>
      <c r="K1633" s="571">
        <v>4</v>
      </c>
      <c r="L1633" s="574">
        <v>11</v>
      </c>
      <c r="M1633" s="572">
        <v>81280.17</v>
      </c>
      <c r="N1633" s="577"/>
      <c r="O1633" s="574"/>
      <c r="P1633" s="576"/>
    </row>
    <row r="1634" spans="1:16" ht="24" x14ac:dyDescent="0.2">
      <c r="A1634" s="524" t="s">
        <v>4666</v>
      </c>
      <c r="B1634" s="522" t="s">
        <v>817</v>
      </c>
      <c r="C1634" s="554" t="s">
        <v>86</v>
      </c>
      <c r="D1634" s="555" t="s">
        <v>818</v>
      </c>
      <c r="E1634" s="553">
        <v>6500</v>
      </c>
      <c r="F1634" s="556" t="s">
        <v>2526</v>
      </c>
      <c r="G1634" s="566" t="s">
        <v>2527</v>
      </c>
      <c r="H1634" s="569" t="s">
        <v>829</v>
      </c>
      <c r="I1634" s="562" t="s">
        <v>485</v>
      </c>
      <c r="J1634" s="558" t="s">
        <v>822</v>
      </c>
      <c r="K1634" s="571">
        <v>4</v>
      </c>
      <c r="L1634" s="574">
        <v>12</v>
      </c>
      <c r="M1634" s="572">
        <v>79960.799999999988</v>
      </c>
      <c r="N1634" s="577"/>
      <c r="O1634" s="574"/>
      <c r="P1634" s="576"/>
    </row>
    <row r="1635" spans="1:16" ht="24" x14ac:dyDescent="0.2">
      <c r="A1635" s="524" t="s">
        <v>4666</v>
      </c>
      <c r="B1635" s="522" t="s">
        <v>817</v>
      </c>
      <c r="C1635" s="554" t="s">
        <v>86</v>
      </c>
      <c r="D1635" s="555" t="s">
        <v>818</v>
      </c>
      <c r="E1635" s="553">
        <v>5500</v>
      </c>
      <c r="F1635" s="556" t="s">
        <v>2528</v>
      </c>
      <c r="G1635" s="566" t="s">
        <v>2529</v>
      </c>
      <c r="H1635" s="569" t="s">
        <v>890</v>
      </c>
      <c r="I1635" s="562" t="s">
        <v>489</v>
      </c>
      <c r="J1635" s="558" t="s">
        <v>822</v>
      </c>
      <c r="K1635" s="571">
        <v>3</v>
      </c>
      <c r="L1635" s="574">
        <v>7</v>
      </c>
      <c r="M1635" s="572">
        <v>39227.130000000005</v>
      </c>
      <c r="N1635" s="577"/>
      <c r="O1635" s="574"/>
      <c r="P1635" s="576"/>
    </row>
    <row r="1636" spans="1:16" ht="24" x14ac:dyDescent="0.2">
      <c r="A1636" s="524" t="s">
        <v>4666</v>
      </c>
      <c r="B1636" s="522" t="s">
        <v>817</v>
      </c>
      <c r="C1636" s="554" t="s">
        <v>86</v>
      </c>
      <c r="D1636" s="555" t="s">
        <v>841</v>
      </c>
      <c r="E1636" s="553">
        <v>2800</v>
      </c>
      <c r="F1636" s="556" t="s">
        <v>2530</v>
      </c>
      <c r="G1636" s="566" t="s">
        <v>2531</v>
      </c>
      <c r="H1636" s="569" t="s">
        <v>836</v>
      </c>
      <c r="I1636" s="562" t="s">
        <v>871</v>
      </c>
      <c r="J1636" s="558" t="s">
        <v>822</v>
      </c>
      <c r="K1636" s="571">
        <v>4</v>
      </c>
      <c r="L1636" s="574">
        <v>12</v>
      </c>
      <c r="M1636" s="572">
        <v>35560.80000000001</v>
      </c>
      <c r="N1636" s="577"/>
      <c r="O1636" s="574"/>
      <c r="P1636" s="576"/>
    </row>
    <row r="1637" spans="1:16" ht="24" x14ac:dyDescent="0.2">
      <c r="A1637" s="524" t="s">
        <v>4666</v>
      </c>
      <c r="B1637" s="522" t="s">
        <v>817</v>
      </c>
      <c r="C1637" s="554" t="s">
        <v>86</v>
      </c>
      <c r="D1637" s="555" t="s">
        <v>818</v>
      </c>
      <c r="E1637" s="553">
        <v>6500</v>
      </c>
      <c r="F1637" s="556" t="s">
        <v>2532</v>
      </c>
      <c r="G1637" s="566" t="s">
        <v>2533</v>
      </c>
      <c r="H1637" s="569" t="s">
        <v>821</v>
      </c>
      <c r="I1637" s="562" t="s">
        <v>485</v>
      </c>
      <c r="J1637" s="558" t="s">
        <v>822</v>
      </c>
      <c r="K1637" s="571">
        <v>3</v>
      </c>
      <c r="L1637" s="574">
        <v>8</v>
      </c>
      <c r="M1637" s="572">
        <v>50057.200000000004</v>
      </c>
      <c r="N1637" s="577"/>
      <c r="O1637" s="574"/>
      <c r="P1637" s="576"/>
    </row>
    <row r="1638" spans="1:16" ht="24" x14ac:dyDescent="0.2">
      <c r="A1638" s="524" t="s">
        <v>4666</v>
      </c>
      <c r="B1638" s="522" t="s">
        <v>817</v>
      </c>
      <c r="C1638" s="554" t="s">
        <v>86</v>
      </c>
      <c r="D1638" s="555" t="s">
        <v>841</v>
      </c>
      <c r="E1638" s="553">
        <v>1500</v>
      </c>
      <c r="F1638" s="556" t="s">
        <v>2534</v>
      </c>
      <c r="G1638" s="566" t="s">
        <v>2535</v>
      </c>
      <c r="H1638" s="569" t="s">
        <v>836</v>
      </c>
      <c r="I1638" s="562" t="s">
        <v>845</v>
      </c>
      <c r="J1638" s="558" t="s">
        <v>480</v>
      </c>
      <c r="K1638" s="571">
        <v>4</v>
      </c>
      <c r="L1638" s="574">
        <v>12</v>
      </c>
      <c r="M1638" s="572">
        <v>19960.800000000003</v>
      </c>
      <c r="N1638" s="577"/>
      <c r="O1638" s="574"/>
      <c r="P1638" s="576"/>
    </row>
    <row r="1639" spans="1:16" ht="24" x14ac:dyDescent="0.2">
      <c r="A1639" s="524" t="s">
        <v>4666</v>
      </c>
      <c r="B1639" s="522" t="s">
        <v>817</v>
      </c>
      <c r="C1639" s="554" t="s">
        <v>86</v>
      </c>
      <c r="D1639" s="555" t="s">
        <v>841</v>
      </c>
      <c r="E1639" s="553">
        <v>3000</v>
      </c>
      <c r="F1639" s="556" t="s">
        <v>2536</v>
      </c>
      <c r="G1639" s="566" t="s">
        <v>2537</v>
      </c>
      <c r="H1639" s="569" t="s">
        <v>829</v>
      </c>
      <c r="I1639" s="562" t="s">
        <v>845</v>
      </c>
      <c r="J1639" s="558" t="s">
        <v>480</v>
      </c>
      <c r="K1639" s="571">
        <v>4</v>
      </c>
      <c r="L1639" s="574">
        <v>12</v>
      </c>
      <c r="M1639" s="572">
        <v>37960.80000000001</v>
      </c>
      <c r="N1639" s="577"/>
      <c r="O1639" s="574"/>
      <c r="P1639" s="576"/>
    </row>
    <row r="1640" spans="1:16" ht="24" x14ac:dyDescent="0.2">
      <c r="A1640" s="524" t="s">
        <v>4666</v>
      </c>
      <c r="B1640" s="522" t="s">
        <v>817</v>
      </c>
      <c r="C1640" s="554" t="s">
        <v>86</v>
      </c>
      <c r="D1640" s="555" t="s">
        <v>818</v>
      </c>
      <c r="E1640" s="553">
        <v>6500</v>
      </c>
      <c r="F1640" s="556" t="s">
        <v>2538</v>
      </c>
      <c r="G1640" s="566" t="s">
        <v>2539</v>
      </c>
      <c r="H1640" s="569" t="s">
        <v>853</v>
      </c>
      <c r="I1640" s="562" t="s">
        <v>485</v>
      </c>
      <c r="J1640" s="558" t="s">
        <v>822</v>
      </c>
      <c r="K1640" s="571">
        <v>2</v>
      </c>
      <c r="L1640" s="574">
        <v>6</v>
      </c>
      <c r="M1640" s="572">
        <v>38030.400000000001</v>
      </c>
      <c r="N1640" s="577"/>
      <c r="O1640" s="574"/>
      <c r="P1640" s="576"/>
    </row>
    <row r="1641" spans="1:16" ht="24" x14ac:dyDescent="0.2">
      <c r="A1641" s="524" t="s">
        <v>4666</v>
      </c>
      <c r="B1641" s="522" t="s">
        <v>817</v>
      </c>
      <c r="C1641" s="554" t="s">
        <v>86</v>
      </c>
      <c r="D1641" s="555" t="s">
        <v>818</v>
      </c>
      <c r="E1641" s="553">
        <v>6500</v>
      </c>
      <c r="F1641" s="556" t="s">
        <v>2540</v>
      </c>
      <c r="G1641" s="566" t="s">
        <v>2541</v>
      </c>
      <c r="H1641" s="569" t="s">
        <v>1396</v>
      </c>
      <c r="I1641" s="562" t="s">
        <v>485</v>
      </c>
      <c r="J1641" s="558" t="s">
        <v>822</v>
      </c>
      <c r="K1641" s="571">
        <v>4</v>
      </c>
      <c r="L1641" s="574">
        <v>12</v>
      </c>
      <c r="M1641" s="572">
        <v>79960.799999999988</v>
      </c>
      <c r="N1641" s="577"/>
      <c r="O1641" s="574"/>
      <c r="P1641" s="576"/>
    </row>
    <row r="1642" spans="1:16" ht="24" x14ac:dyDescent="0.2">
      <c r="A1642" s="524" t="s">
        <v>4666</v>
      </c>
      <c r="B1642" s="522" t="s">
        <v>817</v>
      </c>
      <c r="C1642" s="554" t="s">
        <v>86</v>
      </c>
      <c r="D1642" s="555" t="s">
        <v>818</v>
      </c>
      <c r="E1642" s="553">
        <v>8500</v>
      </c>
      <c r="F1642" s="556" t="s">
        <v>2542</v>
      </c>
      <c r="G1642" s="566" t="s">
        <v>2543</v>
      </c>
      <c r="H1642" s="569" t="s">
        <v>1000</v>
      </c>
      <c r="I1642" s="562" t="s">
        <v>485</v>
      </c>
      <c r="J1642" s="558" t="s">
        <v>822</v>
      </c>
      <c r="K1642" s="571">
        <v>4</v>
      </c>
      <c r="L1642" s="574">
        <v>12</v>
      </c>
      <c r="M1642" s="572">
        <v>104525.69999999998</v>
      </c>
      <c r="N1642" s="577"/>
      <c r="O1642" s="574"/>
      <c r="P1642" s="576"/>
    </row>
    <row r="1643" spans="1:16" ht="24" x14ac:dyDescent="0.2">
      <c r="A1643" s="524" t="s">
        <v>4666</v>
      </c>
      <c r="B1643" s="522" t="s">
        <v>817</v>
      </c>
      <c r="C1643" s="554" t="s">
        <v>86</v>
      </c>
      <c r="D1643" s="555" t="s">
        <v>818</v>
      </c>
      <c r="E1643" s="553">
        <v>6500</v>
      </c>
      <c r="F1643" s="556" t="s">
        <v>2544</v>
      </c>
      <c r="G1643" s="566" t="s">
        <v>2545</v>
      </c>
      <c r="H1643" s="569" t="s">
        <v>821</v>
      </c>
      <c r="I1643" s="562" t="s">
        <v>485</v>
      </c>
      <c r="J1643" s="558" t="s">
        <v>822</v>
      </c>
      <c r="K1643" s="571">
        <v>4</v>
      </c>
      <c r="L1643" s="574">
        <v>12</v>
      </c>
      <c r="M1643" s="572">
        <v>79960.799999999988</v>
      </c>
      <c r="N1643" s="577"/>
      <c r="O1643" s="574"/>
      <c r="P1643" s="576"/>
    </row>
    <row r="1644" spans="1:16" ht="24" x14ac:dyDescent="0.2">
      <c r="A1644" s="524" t="s">
        <v>4666</v>
      </c>
      <c r="B1644" s="522" t="s">
        <v>817</v>
      </c>
      <c r="C1644" s="554" t="s">
        <v>86</v>
      </c>
      <c r="D1644" s="555" t="s">
        <v>818</v>
      </c>
      <c r="E1644" s="553">
        <v>6500</v>
      </c>
      <c r="F1644" s="556" t="s">
        <v>2546</v>
      </c>
      <c r="G1644" s="566" t="s">
        <v>2547</v>
      </c>
      <c r="H1644" s="569" t="s">
        <v>821</v>
      </c>
      <c r="I1644" s="562" t="s">
        <v>485</v>
      </c>
      <c r="J1644" s="558" t="s">
        <v>822</v>
      </c>
      <c r="K1644" s="571">
        <v>3</v>
      </c>
      <c r="L1644" s="574">
        <v>9</v>
      </c>
      <c r="M1644" s="572">
        <v>59892.820000000007</v>
      </c>
      <c r="N1644" s="577"/>
      <c r="O1644" s="574"/>
      <c r="P1644" s="576"/>
    </row>
    <row r="1645" spans="1:16" ht="24" x14ac:dyDescent="0.2">
      <c r="A1645" s="524" t="s">
        <v>4666</v>
      </c>
      <c r="B1645" s="522" t="s">
        <v>817</v>
      </c>
      <c r="C1645" s="554" t="s">
        <v>86</v>
      </c>
      <c r="D1645" s="555" t="s">
        <v>818</v>
      </c>
      <c r="E1645" s="553">
        <v>6500</v>
      </c>
      <c r="F1645" s="556" t="s">
        <v>2548</v>
      </c>
      <c r="G1645" s="566" t="s">
        <v>2549</v>
      </c>
      <c r="H1645" s="569" t="s">
        <v>1370</v>
      </c>
      <c r="I1645" s="562" t="s">
        <v>485</v>
      </c>
      <c r="J1645" s="558" t="s">
        <v>822</v>
      </c>
      <c r="K1645" s="571">
        <v>4</v>
      </c>
      <c r="L1645" s="574">
        <v>12</v>
      </c>
      <c r="M1645" s="572">
        <v>79960.799999999988</v>
      </c>
      <c r="N1645" s="577"/>
      <c r="O1645" s="574"/>
      <c r="P1645" s="576"/>
    </row>
    <row r="1646" spans="1:16" ht="24" x14ac:dyDescent="0.2">
      <c r="A1646" s="524" t="s">
        <v>4666</v>
      </c>
      <c r="B1646" s="522" t="s">
        <v>817</v>
      </c>
      <c r="C1646" s="554" t="s">
        <v>86</v>
      </c>
      <c r="D1646" s="555" t="s">
        <v>818</v>
      </c>
      <c r="E1646" s="553">
        <v>5500</v>
      </c>
      <c r="F1646" s="556" t="s">
        <v>2550</v>
      </c>
      <c r="G1646" s="566" t="s">
        <v>2551</v>
      </c>
      <c r="H1646" s="569" t="s">
        <v>836</v>
      </c>
      <c r="I1646" s="562" t="s">
        <v>485</v>
      </c>
      <c r="J1646" s="558" t="s">
        <v>822</v>
      </c>
      <c r="K1646" s="571">
        <v>3</v>
      </c>
      <c r="L1646" s="574">
        <v>8</v>
      </c>
      <c r="M1646" s="572">
        <v>42557.200000000004</v>
      </c>
      <c r="N1646" s="577"/>
      <c r="O1646" s="574"/>
      <c r="P1646" s="576"/>
    </row>
    <row r="1647" spans="1:16" ht="24" x14ac:dyDescent="0.2">
      <c r="A1647" s="524" t="s">
        <v>4666</v>
      </c>
      <c r="B1647" s="522" t="s">
        <v>817</v>
      </c>
      <c r="C1647" s="554" t="s">
        <v>86</v>
      </c>
      <c r="D1647" s="555" t="s">
        <v>818</v>
      </c>
      <c r="E1647" s="553">
        <v>6500</v>
      </c>
      <c r="F1647" s="556" t="s">
        <v>2552</v>
      </c>
      <c r="G1647" s="566" t="s">
        <v>2553</v>
      </c>
      <c r="H1647" s="569" t="s">
        <v>821</v>
      </c>
      <c r="I1647" s="562" t="s">
        <v>485</v>
      </c>
      <c r="J1647" s="558" t="s">
        <v>822</v>
      </c>
      <c r="K1647" s="571">
        <v>4</v>
      </c>
      <c r="L1647" s="574">
        <v>12</v>
      </c>
      <c r="M1647" s="572">
        <v>79960.799999999988</v>
      </c>
      <c r="N1647" s="577"/>
      <c r="O1647" s="574"/>
      <c r="P1647" s="576"/>
    </row>
    <row r="1648" spans="1:16" ht="24" x14ac:dyDescent="0.2">
      <c r="A1648" s="524" t="s">
        <v>4666</v>
      </c>
      <c r="B1648" s="522" t="s">
        <v>817</v>
      </c>
      <c r="C1648" s="554" t="s">
        <v>86</v>
      </c>
      <c r="D1648" s="555" t="s">
        <v>902</v>
      </c>
      <c r="E1648" s="553">
        <v>2750</v>
      </c>
      <c r="F1648" s="556" t="s">
        <v>2554</v>
      </c>
      <c r="G1648" s="566" t="s">
        <v>2555</v>
      </c>
      <c r="H1648" s="569" t="s">
        <v>905</v>
      </c>
      <c r="I1648" s="562" t="s">
        <v>845</v>
      </c>
      <c r="J1648" s="558" t="s">
        <v>906</v>
      </c>
      <c r="K1648" s="571">
        <v>4</v>
      </c>
      <c r="L1648" s="574">
        <v>12</v>
      </c>
      <c r="M1648" s="572">
        <v>34960.80000000001</v>
      </c>
      <c r="N1648" s="577"/>
      <c r="O1648" s="574"/>
      <c r="P1648" s="576"/>
    </row>
    <row r="1649" spans="1:16" ht="24" x14ac:dyDescent="0.2">
      <c r="A1649" s="524" t="s">
        <v>4666</v>
      </c>
      <c r="B1649" s="522" t="s">
        <v>817</v>
      </c>
      <c r="C1649" s="554" t="s">
        <v>86</v>
      </c>
      <c r="D1649" s="555" t="s">
        <v>818</v>
      </c>
      <c r="E1649" s="553">
        <v>6500</v>
      </c>
      <c r="F1649" s="556" t="s">
        <v>2556</v>
      </c>
      <c r="G1649" s="566" t="s">
        <v>2557</v>
      </c>
      <c r="H1649" s="569" t="s">
        <v>821</v>
      </c>
      <c r="I1649" s="562" t="s">
        <v>485</v>
      </c>
      <c r="J1649" s="558" t="s">
        <v>822</v>
      </c>
      <c r="K1649" s="571">
        <v>3</v>
      </c>
      <c r="L1649" s="574">
        <v>10</v>
      </c>
      <c r="M1649" s="572">
        <v>64267.33</v>
      </c>
      <c r="N1649" s="577"/>
      <c r="O1649" s="574"/>
      <c r="P1649" s="576"/>
    </row>
    <row r="1650" spans="1:16" ht="24" x14ac:dyDescent="0.2">
      <c r="A1650" s="524" t="s">
        <v>4666</v>
      </c>
      <c r="B1650" s="522" t="s">
        <v>817</v>
      </c>
      <c r="C1650" s="554" t="s">
        <v>86</v>
      </c>
      <c r="D1650" s="555" t="s">
        <v>818</v>
      </c>
      <c r="E1650" s="553">
        <v>6500</v>
      </c>
      <c r="F1650" s="556" t="s">
        <v>2558</v>
      </c>
      <c r="G1650" s="566" t="s">
        <v>2559</v>
      </c>
      <c r="H1650" s="569" t="s">
        <v>853</v>
      </c>
      <c r="I1650" s="562" t="s">
        <v>485</v>
      </c>
      <c r="J1650" s="558" t="s">
        <v>822</v>
      </c>
      <c r="K1650" s="571">
        <v>3</v>
      </c>
      <c r="L1650" s="574">
        <v>8</v>
      </c>
      <c r="M1650" s="572">
        <v>50057.200000000004</v>
      </c>
      <c r="N1650" s="577"/>
      <c r="O1650" s="574"/>
      <c r="P1650" s="576"/>
    </row>
    <row r="1651" spans="1:16" ht="24" x14ac:dyDescent="0.2">
      <c r="A1651" s="524" t="s">
        <v>4666</v>
      </c>
      <c r="B1651" s="522" t="s">
        <v>817</v>
      </c>
      <c r="C1651" s="554" t="s">
        <v>86</v>
      </c>
      <c r="D1651" s="555" t="s">
        <v>818</v>
      </c>
      <c r="E1651" s="553">
        <v>6000</v>
      </c>
      <c r="F1651" s="556" t="s">
        <v>2560</v>
      </c>
      <c r="G1651" s="566" t="s">
        <v>2561</v>
      </c>
      <c r="H1651" s="569" t="s">
        <v>821</v>
      </c>
      <c r="I1651" s="562" t="s">
        <v>485</v>
      </c>
      <c r="J1651" s="558" t="s">
        <v>822</v>
      </c>
      <c r="K1651" s="571">
        <v>1</v>
      </c>
      <c r="L1651" s="574">
        <v>2</v>
      </c>
      <c r="M1651" s="572">
        <v>9576.7999999999993</v>
      </c>
      <c r="N1651" s="577"/>
      <c r="O1651" s="574"/>
      <c r="P1651" s="576"/>
    </row>
    <row r="1652" spans="1:16" ht="24" x14ac:dyDescent="0.2">
      <c r="A1652" s="524" t="s">
        <v>4666</v>
      </c>
      <c r="B1652" s="522" t="s">
        <v>817</v>
      </c>
      <c r="C1652" s="554" t="s">
        <v>86</v>
      </c>
      <c r="D1652" s="555" t="s">
        <v>818</v>
      </c>
      <c r="E1652" s="553">
        <v>7500</v>
      </c>
      <c r="F1652" s="556" t="s">
        <v>2562</v>
      </c>
      <c r="G1652" s="566" t="s">
        <v>2563</v>
      </c>
      <c r="H1652" s="569" t="s">
        <v>829</v>
      </c>
      <c r="I1652" s="562" t="s">
        <v>485</v>
      </c>
      <c r="J1652" s="558" t="s">
        <v>822</v>
      </c>
      <c r="K1652" s="571">
        <v>3</v>
      </c>
      <c r="L1652" s="574">
        <v>8</v>
      </c>
      <c r="M1652" s="572">
        <v>57557.200000000004</v>
      </c>
      <c r="N1652" s="577"/>
      <c r="O1652" s="574"/>
      <c r="P1652" s="576"/>
    </row>
    <row r="1653" spans="1:16" ht="24" x14ac:dyDescent="0.2">
      <c r="A1653" s="524" t="s">
        <v>4666</v>
      </c>
      <c r="B1653" s="522" t="s">
        <v>817</v>
      </c>
      <c r="C1653" s="554" t="s">
        <v>86</v>
      </c>
      <c r="D1653" s="555" t="s">
        <v>818</v>
      </c>
      <c r="E1653" s="553">
        <v>6500</v>
      </c>
      <c r="F1653" s="556" t="s">
        <v>2564</v>
      </c>
      <c r="G1653" s="566" t="s">
        <v>2565</v>
      </c>
      <c r="H1653" s="569" t="s">
        <v>821</v>
      </c>
      <c r="I1653" s="562" t="s">
        <v>485</v>
      </c>
      <c r="J1653" s="558" t="s">
        <v>822</v>
      </c>
      <c r="K1653" s="571">
        <v>4</v>
      </c>
      <c r="L1653" s="574">
        <v>12</v>
      </c>
      <c r="M1653" s="572">
        <v>79960.799999999988</v>
      </c>
      <c r="N1653" s="577"/>
      <c r="O1653" s="574"/>
      <c r="P1653" s="576"/>
    </row>
    <row r="1654" spans="1:16" ht="24" x14ac:dyDescent="0.2">
      <c r="A1654" s="524" t="s">
        <v>4666</v>
      </c>
      <c r="B1654" s="522" t="s">
        <v>817</v>
      </c>
      <c r="C1654" s="554" t="s">
        <v>86</v>
      </c>
      <c r="D1654" s="555" t="s">
        <v>818</v>
      </c>
      <c r="E1654" s="553">
        <v>6500</v>
      </c>
      <c r="F1654" s="556" t="s">
        <v>2566</v>
      </c>
      <c r="G1654" s="566" t="s">
        <v>2567</v>
      </c>
      <c r="H1654" s="569" t="s">
        <v>853</v>
      </c>
      <c r="I1654" s="562" t="s">
        <v>485</v>
      </c>
      <c r="J1654" s="558" t="s">
        <v>822</v>
      </c>
      <c r="K1654" s="571">
        <v>3</v>
      </c>
      <c r="L1654" s="574">
        <v>8</v>
      </c>
      <c r="M1654" s="572">
        <v>50057.200000000004</v>
      </c>
      <c r="N1654" s="577"/>
      <c r="O1654" s="574"/>
      <c r="P1654" s="576"/>
    </row>
    <row r="1655" spans="1:16" ht="24" x14ac:dyDescent="0.2">
      <c r="A1655" s="524" t="s">
        <v>4666</v>
      </c>
      <c r="B1655" s="522" t="s">
        <v>817</v>
      </c>
      <c r="C1655" s="554" t="s">
        <v>86</v>
      </c>
      <c r="D1655" s="555" t="s">
        <v>841</v>
      </c>
      <c r="E1655" s="553">
        <v>2500</v>
      </c>
      <c r="F1655" s="556" t="s">
        <v>2568</v>
      </c>
      <c r="G1655" s="566" t="s">
        <v>2569</v>
      </c>
      <c r="H1655" s="569" t="s">
        <v>1830</v>
      </c>
      <c r="I1655" s="562" t="s">
        <v>871</v>
      </c>
      <c r="J1655" s="558" t="s">
        <v>822</v>
      </c>
      <c r="K1655" s="571">
        <v>4</v>
      </c>
      <c r="L1655" s="574">
        <v>12</v>
      </c>
      <c r="M1655" s="572">
        <v>31960.800000000007</v>
      </c>
      <c r="N1655" s="577"/>
      <c r="O1655" s="574"/>
      <c r="P1655" s="576"/>
    </row>
    <row r="1656" spans="1:16" ht="24" x14ac:dyDescent="0.2">
      <c r="A1656" s="524" t="s">
        <v>4666</v>
      </c>
      <c r="B1656" s="522" t="s">
        <v>817</v>
      </c>
      <c r="C1656" s="554" t="s">
        <v>86</v>
      </c>
      <c r="D1656" s="555" t="s">
        <v>818</v>
      </c>
      <c r="E1656" s="553">
        <v>6500</v>
      </c>
      <c r="F1656" s="556" t="s">
        <v>2570</v>
      </c>
      <c r="G1656" s="566" t="s">
        <v>2571</v>
      </c>
      <c r="H1656" s="569" t="s">
        <v>853</v>
      </c>
      <c r="I1656" s="562" t="s">
        <v>485</v>
      </c>
      <c r="J1656" s="558" t="s">
        <v>822</v>
      </c>
      <c r="K1656" s="571">
        <v>4</v>
      </c>
      <c r="L1656" s="574">
        <v>12</v>
      </c>
      <c r="M1656" s="572">
        <v>81044.12999999999</v>
      </c>
      <c r="N1656" s="577"/>
      <c r="O1656" s="574"/>
      <c r="P1656" s="576"/>
    </row>
    <row r="1657" spans="1:16" ht="24" x14ac:dyDescent="0.2">
      <c r="A1657" s="524" t="s">
        <v>4666</v>
      </c>
      <c r="B1657" s="522" t="s">
        <v>817</v>
      </c>
      <c r="C1657" s="554" t="s">
        <v>86</v>
      </c>
      <c r="D1657" s="555" t="s">
        <v>818</v>
      </c>
      <c r="E1657" s="553">
        <v>5500</v>
      </c>
      <c r="F1657" s="556" t="s">
        <v>2572</v>
      </c>
      <c r="G1657" s="566" t="s">
        <v>2573</v>
      </c>
      <c r="H1657" s="569" t="s">
        <v>829</v>
      </c>
      <c r="I1657" s="562" t="s">
        <v>485</v>
      </c>
      <c r="J1657" s="558" t="s">
        <v>822</v>
      </c>
      <c r="K1657" s="571">
        <v>3</v>
      </c>
      <c r="L1657" s="574">
        <v>8</v>
      </c>
      <c r="M1657" s="572">
        <v>42557.200000000004</v>
      </c>
      <c r="N1657" s="577"/>
      <c r="O1657" s="574"/>
      <c r="P1657" s="576"/>
    </row>
    <row r="1658" spans="1:16" ht="24" x14ac:dyDescent="0.2">
      <c r="A1658" s="524" t="s">
        <v>4666</v>
      </c>
      <c r="B1658" s="522" t="s">
        <v>817</v>
      </c>
      <c r="C1658" s="554" t="s">
        <v>86</v>
      </c>
      <c r="D1658" s="555" t="s">
        <v>818</v>
      </c>
      <c r="E1658" s="553">
        <v>6500</v>
      </c>
      <c r="F1658" s="556" t="s">
        <v>2574</v>
      </c>
      <c r="G1658" s="566" t="s">
        <v>2575</v>
      </c>
      <c r="H1658" s="569" t="s">
        <v>853</v>
      </c>
      <c r="I1658" s="562" t="s">
        <v>485</v>
      </c>
      <c r="J1658" s="558" t="s">
        <v>822</v>
      </c>
      <c r="K1658" s="571">
        <v>4</v>
      </c>
      <c r="L1658" s="574">
        <v>12</v>
      </c>
      <c r="M1658" s="572">
        <v>79960.799999999988</v>
      </c>
      <c r="N1658" s="577"/>
      <c r="O1658" s="574"/>
      <c r="P1658" s="576"/>
    </row>
    <row r="1659" spans="1:16" ht="24" x14ac:dyDescent="0.2">
      <c r="A1659" s="524" t="s">
        <v>4666</v>
      </c>
      <c r="B1659" s="522" t="s">
        <v>817</v>
      </c>
      <c r="C1659" s="554" t="s">
        <v>86</v>
      </c>
      <c r="D1659" s="555" t="s">
        <v>818</v>
      </c>
      <c r="E1659" s="553">
        <v>8500</v>
      </c>
      <c r="F1659" s="556" t="s">
        <v>2576</v>
      </c>
      <c r="G1659" s="566" t="s">
        <v>2577</v>
      </c>
      <c r="H1659" s="569" t="s">
        <v>821</v>
      </c>
      <c r="I1659" s="562" t="s">
        <v>485</v>
      </c>
      <c r="J1659" s="558" t="s">
        <v>822</v>
      </c>
      <c r="K1659" s="571">
        <v>4</v>
      </c>
      <c r="L1659" s="574">
        <v>12</v>
      </c>
      <c r="M1659" s="572">
        <v>105441.21999999999</v>
      </c>
      <c r="N1659" s="577"/>
      <c r="O1659" s="574"/>
      <c r="P1659" s="576"/>
    </row>
    <row r="1660" spans="1:16" ht="24" x14ac:dyDescent="0.2">
      <c r="A1660" s="524" t="s">
        <v>4666</v>
      </c>
      <c r="B1660" s="522" t="s">
        <v>817</v>
      </c>
      <c r="C1660" s="554" t="s">
        <v>86</v>
      </c>
      <c r="D1660" s="555" t="s">
        <v>818</v>
      </c>
      <c r="E1660" s="553">
        <v>3500</v>
      </c>
      <c r="F1660" s="556" t="s">
        <v>2578</v>
      </c>
      <c r="G1660" s="566" t="s">
        <v>2579</v>
      </c>
      <c r="H1660" s="569" t="s">
        <v>1370</v>
      </c>
      <c r="I1660" s="562" t="s">
        <v>485</v>
      </c>
      <c r="J1660" s="558" t="s">
        <v>822</v>
      </c>
      <c r="K1660" s="571">
        <v>3</v>
      </c>
      <c r="L1660" s="574">
        <v>8</v>
      </c>
      <c r="M1660" s="572">
        <v>28934.980000000003</v>
      </c>
      <c r="N1660" s="577"/>
      <c r="O1660" s="574"/>
      <c r="P1660" s="576"/>
    </row>
    <row r="1661" spans="1:16" ht="24" x14ac:dyDescent="0.2">
      <c r="A1661" s="524" t="s">
        <v>4666</v>
      </c>
      <c r="B1661" s="522" t="s">
        <v>817</v>
      </c>
      <c r="C1661" s="554" t="s">
        <v>86</v>
      </c>
      <c r="D1661" s="555" t="s">
        <v>818</v>
      </c>
      <c r="E1661" s="553">
        <v>5500</v>
      </c>
      <c r="F1661" s="556" t="s">
        <v>2580</v>
      </c>
      <c r="G1661" s="566" t="s">
        <v>2581</v>
      </c>
      <c r="H1661" s="569" t="s">
        <v>829</v>
      </c>
      <c r="I1661" s="562" t="s">
        <v>485</v>
      </c>
      <c r="J1661" s="558" t="s">
        <v>822</v>
      </c>
      <c r="K1661" s="571">
        <v>3</v>
      </c>
      <c r="L1661" s="574">
        <v>8</v>
      </c>
      <c r="M1661" s="572">
        <v>42557.200000000004</v>
      </c>
      <c r="N1661" s="577"/>
      <c r="O1661" s="574"/>
      <c r="P1661" s="576"/>
    </row>
    <row r="1662" spans="1:16" ht="24" x14ac:dyDescent="0.2">
      <c r="A1662" s="524" t="s">
        <v>4666</v>
      </c>
      <c r="B1662" s="522" t="s">
        <v>817</v>
      </c>
      <c r="C1662" s="554" t="s">
        <v>86</v>
      </c>
      <c r="D1662" s="555" t="s">
        <v>818</v>
      </c>
      <c r="E1662" s="553">
        <v>12500</v>
      </c>
      <c r="F1662" s="556" t="s">
        <v>2582</v>
      </c>
      <c r="G1662" s="566" t="s">
        <v>2583</v>
      </c>
      <c r="H1662" s="569" t="s">
        <v>821</v>
      </c>
      <c r="I1662" s="562" t="s">
        <v>485</v>
      </c>
      <c r="J1662" s="558" t="s">
        <v>822</v>
      </c>
      <c r="K1662" s="571">
        <v>1</v>
      </c>
      <c r="L1662" s="574">
        <v>4</v>
      </c>
      <c r="M1662" s="572">
        <v>36668.880000000005</v>
      </c>
      <c r="N1662" s="577"/>
      <c r="O1662" s="574"/>
      <c r="P1662" s="576"/>
    </row>
    <row r="1663" spans="1:16" ht="24" x14ac:dyDescent="0.2">
      <c r="A1663" s="524" t="s">
        <v>4666</v>
      </c>
      <c r="B1663" s="522" t="s">
        <v>817</v>
      </c>
      <c r="C1663" s="554" t="s">
        <v>86</v>
      </c>
      <c r="D1663" s="555" t="s">
        <v>818</v>
      </c>
      <c r="E1663" s="553">
        <v>4800</v>
      </c>
      <c r="F1663" s="556" t="s">
        <v>2584</v>
      </c>
      <c r="G1663" s="566" t="s">
        <v>2585</v>
      </c>
      <c r="H1663" s="569" t="s">
        <v>1487</v>
      </c>
      <c r="I1663" s="562" t="s">
        <v>485</v>
      </c>
      <c r="J1663" s="558" t="s">
        <v>822</v>
      </c>
      <c r="K1663" s="571">
        <v>4</v>
      </c>
      <c r="L1663" s="574">
        <v>12</v>
      </c>
      <c r="M1663" s="572">
        <v>57547.470000000008</v>
      </c>
      <c r="N1663" s="577"/>
      <c r="O1663" s="574"/>
      <c r="P1663" s="576"/>
    </row>
    <row r="1664" spans="1:16" ht="24" x14ac:dyDescent="0.2">
      <c r="A1664" s="524" t="s">
        <v>4666</v>
      </c>
      <c r="B1664" s="522" t="s">
        <v>817</v>
      </c>
      <c r="C1664" s="554" t="s">
        <v>86</v>
      </c>
      <c r="D1664" s="555" t="s">
        <v>818</v>
      </c>
      <c r="E1664" s="553">
        <v>7500</v>
      </c>
      <c r="F1664" s="556" t="s">
        <v>2586</v>
      </c>
      <c r="G1664" s="566" t="s">
        <v>502</v>
      </c>
      <c r="H1664" s="569" t="s">
        <v>829</v>
      </c>
      <c r="I1664" s="562" t="s">
        <v>485</v>
      </c>
      <c r="J1664" s="558" t="s">
        <v>822</v>
      </c>
      <c r="K1664" s="571">
        <v>1</v>
      </c>
      <c r="L1664" s="574">
        <v>2</v>
      </c>
      <c r="M1664" s="572">
        <v>13726.8</v>
      </c>
      <c r="N1664" s="577"/>
      <c r="O1664" s="574"/>
      <c r="P1664" s="576"/>
    </row>
    <row r="1665" spans="1:16" ht="24" x14ac:dyDescent="0.2">
      <c r="A1665" s="524" t="s">
        <v>4666</v>
      </c>
      <c r="B1665" s="522" t="s">
        <v>817</v>
      </c>
      <c r="C1665" s="554" t="s">
        <v>86</v>
      </c>
      <c r="D1665" s="555" t="s">
        <v>818</v>
      </c>
      <c r="E1665" s="553">
        <v>6500</v>
      </c>
      <c r="F1665" s="556" t="s">
        <v>2587</v>
      </c>
      <c r="G1665" s="566" t="s">
        <v>2588</v>
      </c>
      <c r="H1665" s="569" t="s">
        <v>821</v>
      </c>
      <c r="I1665" s="562" t="s">
        <v>485</v>
      </c>
      <c r="J1665" s="558" t="s">
        <v>822</v>
      </c>
      <c r="K1665" s="571">
        <v>4</v>
      </c>
      <c r="L1665" s="574">
        <v>12</v>
      </c>
      <c r="M1665" s="572">
        <v>79960.799999999988</v>
      </c>
      <c r="N1665" s="577"/>
      <c r="O1665" s="574"/>
      <c r="P1665" s="576"/>
    </row>
    <row r="1666" spans="1:16" ht="24" x14ac:dyDescent="0.2">
      <c r="A1666" s="524" t="s">
        <v>4666</v>
      </c>
      <c r="B1666" s="522" t="s">
        <v>817</v>
      </c>
      <c r="C1666" s="554" t="s">
        <v>86</v>
      </c>
      <c r="D1666" s="555" t="s">
        <v>818</v>
      </c>
      <c r="E1666" s="553">
        <v>7500</v>
      </c>
      <c r="F1666" s="556" t="s">
        <v>2589</v>
      </c>
      <c r="G1666" s="566" t="s">
        <v>2590</v>
      </c>
      <c r="H1666" s="569" t="s">
        <v>829</v>
      </c>
      <c r="I1666" s="562" t="s">
        <v>485</v>
      </c>
      <c r="J1666" s="558" t="s">
        <v>822</v>
      </c>
      <c r="K1666" s="571">
        <v>3</v>
      </c>
      <c r="L1666" s="574">
        <v>7</v>
      </c>
      <c r="M1666" s="572">
        <v>57443.8</v>
      </c>
      <c r="N1666" s="577"/>
      <c r="O1666" s="574"/>
      <c r="P1666" s="576"/>
    </row>
    <row r="1667" spans="1:16" ht="24" x14ac:dyDescent="0.2">
      <c r="A1667" s="524" t="s">
        <v>4666</v>
      </c>
      <c r="B1667" s="522" t="s">
        <v>817</v>
      </c>
      <c r="C1667" s="554" t="s">
        <v>86</v>
      </c>
      <c r="D1667" s="555" t="s">
        <v>818</v>
      </c>
      <c r="E1667" s="553">
        <v>7500</v>
      </c>
      <c r="F1667" s="556" t="s">
        <v>2591</v>
      </c>
      <c r="G1667" s="566" t="s">
        <v>2592</v>
      </c>
      <c r="H1667" s="569" t="s">
        <v>829</v>
      </c>
      <c r="I1667" s="562" t="s">
        <v>485</v>
      </c>
      <c r="J1667" s="558" t="s">
        <v>822</v>
      </c>
      <c r="K1667" s="571">
        <v>3</v>
      </c>
      <c r="L1667" s="574">
        <v>8</v>
      </c>
      <c r="M1667" s="572">
        <v>57557.200000000004</v>
      </c>
      <c r="N1667" s="577"/>
      <c r="O1667" s="574"/>
      <c r="P1667" s="576"/>
    </row>
    <row r="1668" spans="1:16" ht="24" x14ac:dyDescent="0.2">
      <c r="A1668" s="524" t="s">
        <v>4666</v>
      </c>
      <c r="B1668" s="522" t="s">
        <v>817</v>
      </c>
      <c r="C1668" s="554" t="s">
        <v>86</v>
      </c>
      <c r="D1668" s="555" t="s">
        <v>818</v>
      </c>
      <c r="E1668" s="553">
        <v>7000</v>
      </c>
      <c r="F1668" s="556" t="s">
        <v>2593</v>
      </c>
      <c r="G1668" s="566" t="s">
        <v>2594</v>
      </c>
      <c r="H1668" s="569" t="s">
        <v>853</v>
      </c>
      <c r="I1668" s="562" t="s">
        <v>485</v>
      </c>
      <c r="J1668" s="558" t="s">
        <v>822</v>
      </c>
      <c r="K1668" s="571">
        <v>4</v>
      </c>
      <c r="L1668" s="574">
        <v>12</v>
      </c>
      <c r="M1668" s="572">
        <v>85960.799999999988</v>
      </c>
      <c r="N1668" s="577"/>
      <c r="O1668" s="574"/>
      <c r="P1668" s="576"/>
    </row>
    <row r="1669" spans="1:16" ht="24" x14ac:dyDescent="0.2">
      <c r="A1669" s="524" t="s">
        <v>4666</v>
      </c>
      <c r="B1669" s="522" t="s">
        <v>817</v>
      </c>
      <c r="C1669" s="554" t="s">
        <v>86</v>
      </c>
      <c r="D1669" s="555" t="s">
        <v>818</v>
      </c>
      <c r="E1669" s="553">
        <v>6500</v>
      </c>
      <c r="F1669" s="556" t="s">
        <v>2595</v>
      </c>
      <c r="G1669" s="566" t="s">
        <v>2596</v>
      </c>
      <c r="H1669" s="569" t="s">
        <v>853</v>
      </c>
      <c r="I1669" s="562" t="s">
        <v>485</v>
      </c>
      <c r="J1669" s="558" t="s">
        <v>822</v>
      </c>
      <c r="K1669" s="571">
        <v>2</v>
      </c>
      <c r="L1669" s="574">
        <v>6</v>
      </c>
      <c r="M1669" s="572">
        <v>38030.400000000001</v>
      </c>
      <c r="N1669" s="577"/>
      <c r="O1669" s="574"/>
      <c r="P1669" s="576"/>
    </row>
    <row r="1670" spans="1:16" ht="24" x14ac:dyDescent="0.2">
      <c r="A1670" s="524" t="s">
        <v>4666</v>
      </c>
      <c r="B1670" s="522" t="s">
        <v>817</v>
      </c>
      <c r="C1670" s="554" t="s">
        <v>86</v>
      </c>
      <c r="D1670" s="555" t="s">
        <v>818</v>
      </c>
      <c r="E1670" s="553">
        <v>8500</v>
      </c>
      <c r="F1670" s="556" t="s">
        <v>2597</v>
      </c>
      <c r="G1670" s="566" t="s">
        <v>2598</v>
      </c>
      <c r="H1670" s="569" t="s">
        <v>1560</v>
      </c>
      <c r="I1670" s="562" t="s">
        <v>485</v>
      </c>
      <c r="J1670" s="558" t="s">
        <v>822</v>
      </c>
      <c r="K1670" s="571">
        <v>4</v>
      </c>
      <c r="L1670" s="574">
        <v>12</v>
      </c>
      <c r="M1670" s="572">
        <v>103960.79999999997</v>
      </c>
      <c r="N1670" s="577"/>
      <c r="O1670" s="574"/>
      <c r="P1670" s="576"/>
    </row>
    <row r="1671" spans="1:16" ht="24" x14ac:dyDescent="0.2">
      <c r="A1671" s="524" t="s">
        <v>4666</v>
      </c>
      <c r="B1671" s="522" t="s">
        <v>817</v>
      </c>
      <c r="C1671" s="554" t="s">
        <v>86</v>
      </c>
      <c r="D1671" s="555" t="s">
        <v>818</v>
      </c>
      <c r="E1671" s="553">
        <v>8500</v>
      </c>
      <c r="F1671" s="556" t="s">
        <v>2599</v>
      </c>
      <c r="G1671" s="566" t="s">
        <v>2600</v>
      </c>
      <c r="H1671" s="569" t="s">
        <v>972</v>
      </c>
      <c r="I1671" s="562" t="s">
        <v>485</v>
      </c>
      <c r="J1671" s="558" t="s">
        <v>822</v>
      </c>
      <c r="K1671" s="571">
        <v>4</v>
      </c>
      <c r="L1671" s="574">
        <v>12</v>
      </c>
      <c r="M1671" s="572">
        <v>102260.79999999997</v>
      </c>
      <c r="N1671" s="577"/>
      <c r="O1671" s="574"/>
      <c r="P1671" s="576"/>
    </row>
    <row r="1672" spans="1:16" ht="24" x14ac:dyDescent="0.2">
      <c r="A1672" s="524" t="s">
        <v>4666</v>
      </c>
      <c r="B1672" s="522" t="s">
        <v>817</v>
      </c>
      <c r="C1672" s="554" t="s">
        <v>86</v>
      </c>
      <c r="D1672" s="555" t="s">
        <v>818</v>
      </c>
      <c r="E1672" s="553">
        <v>10500</v>
      </c>
      <c r="F1672" s="556" t="s">
        <v>2601</v>
      </c>
      <c r="G1672" s="566" t="s">
        <v>2602</v>
      </c>
      <c r="H1672" s="569" t="s">
        <v>853</v>
      </c>
      <c r="I1672" s="562" t="s">
        <v>485</v>
      </c>
      <c r="J1672" s="558" t="s">
        <v>822</v>
      </c>
      <c r="K1672" s="571">
        <v>4</v>
      </c>
      <c r="L1672" s="574">
        <v>12</v>
      </c>
      <c r="M1672" s="572">
        <v>127960.79999999997</v>
      </c>
      <c r="N1672" s="577"/>
      <c r="O1672" s="574"/>
      <c r="P1672" s="576"/>
    </row>
    <row r="1673" spans="1:16" ht="24" x14ac:dyDescent="0.2">
      <c r="A1673" s="524" t="s">
        <v>4666</v>
      </c>
      <c r="B1673" s="522" t="s">
        <v>817</v>
      </c>
      <c r="C1673" s="554" t="s">
        <v>86</v>
      </c>
      <c r="D1673" s="555" t="s">
        <v>818</v>
      </c>
      <c r="E1673" s="553">
        <v>6000</v>
      </c>
      <c r="F1673" s="556" t="s">
        <v>2603</v>
      </c>
      <c r="G1673" s="566" t="s">
        <v>2604</v>
      </c>
      <c r="H1673" s="569" t="s">
        <v>821</v>
      </c>
      <c r="I1673" s="562" t="s">
        <v>485</v>
      </c>
      <c r="J1673" s="558" t="s">
        <v>822</v>
      </c>
      <c r="K1673" s="571">
        <v>4</v>
      </c>
      <c r="L1673" s="574">
        <v>12</v>
      </c>
      <c r="M1673" s="572">
        <v>74061.63</v>
      </c>
      <c r="N1673" s="577"/>
      <c r="O1673" s="574"/>
      <c r="P1673" s="576"/>
    </row>
    <row r="1674" spans="1:16" ht="24" x14ac:dyDescent="0.2">
      <c r="A1674" s="524" t="s">
        <v>4666</v>
      </c>
      <c r="B1674" s="522" t="s">
        <v>817</v>
      </c>
      <c r="C1674" s="554" t="s">
        <v>86</v>
      </c>
      <c r="D1674" s="555" t="s">
        <v>902</v>
      </c>
      <c r="E1674" s="553">
        <v>3000</v>
      </c>
      <c r="F1674" s="556" t="s">
        <v>2605</v>
      </c>
      <c r="G1674" s="566" t="s">
        <v>2606</v>
      </c>
      <c r="H1674" s="569" t="s">
        <v>2607</v>
      </c>
      <c r="I1674" s="562" t="s">
        <v>845</v>
      </c>
      <c r="J1674" s="558" t="s">
        <v>480</v>
      </c>
      <c r="K1674" s="571">
        <v>4</v>
      </c>
      <c r="L1674" s="574">
        <v>12</v>
      </c>
      <c r="M1674" s="572">
        <v>38060.80000000001</v>
      </c>
      <c r="N1674" s="577"/>
      <c r="O1674" s="574"/>
      <c r="P1674" s="576"/>
    </row>
    <row r="1675" spans="1:16" ht="24" x14ac:dyDescent="0.2">
      <c r="A1675" s="524" t="s">
        <v>4666</v>
      </c>
      <c r="B1675" s="522" t="s">
        <v>817</v>
      </c>
      <c r="C1675" s="554" t="s">
        <v>86</v>
      </c>
      <c r="D1675" s="555" t="s">
        <v>818</v>
      </c>
      <c r="E1675" s="553">
        <v>6500</v>
      </c>
      <c r="F1675" s="556" t="s">
        <v>2608</v>
      </c>
      <c r="G1675" s="566" t="s">
        <v>2609</v>
      </c>
      <c r="H1675" s="569" t="s">
        <v>836</v>
      </c>
      <c r="I1675" s="562" t="s">
        <v>485</v>
      </c>
      <c r="J1675" s="558" t="s">
        <v>822</v>
      </c>
      <c r="K1675" s="571">
        <v>4</v>
      </c>
      <c r="L1675" s="574">
        <v>12</v>
      </c>
      <c r="M1675" s="572">
        <v>81044.12999999999</v>
      </c>
      <c r="N1675" s="577"/>
      <c r="O1675" s="574"/>
      <c r="P1675" s="576"/>
    </row>
    <row r="1676" spans="1:16" ht="24" x14ac:dyDescent="0.2">
      <c r="A1676" s="524" t="s">
        <v>4666</v>
      </c>
      <c r="B1676" s="522" t="s">
        <v>817</v>
      </c>
      <c r="C1676" s="554" t="s">
        <v>86</v>
      </c>
      <c r="D1676" s="555" t="s">
        <v>818</v>
      </c>
      <c r="E1676" s="553">
        <v>5500</v>
      </c>
      <c r="F1676" s="556" t="s">
        <v>2610</v>
      </c>
      <c r="G1676" s="566" t="s">
        <v>2611</v>
      </c>
      <c r="H1676" s="569" t="s">
        <v>829</v>
      </c>
      <c r="I1676" s="562" t="s">
        <v>485</v>
      </c>
      <c r="J1676" s="558" t="s">
        <v>822</v>
      </c>
      <c r="K1676" s="571">
        <v>5</v>
      </c>
      <c r="L1676" s="574">
        <v>12</v>
      </c>
      <c r="M1676" s="572">
        <v>69895.11</v>
      </c>
      <c r="N1676" s="577"/>
      <c r="O1676" s="574"/>
      <c r="P1676" s="576"/>
    </row>
    <row r="1677" spans="1:16" ht="24" x14ac:dyDescent="0.2">
      <c r="A1677" s="524" t="s">
        <v>4666</v>
      </c>
      <c r="B1677" s="522" t="s">
        <v>817</v>
      </c>
      <c r="C1677" s="554" t="s">
        <v>86</v>
      </c>
      <c r="D1677" s="555" t="s">
        <v>818</v>
      </c>
      <c r="E1677" s="553">
        <v>6500</v>
      </c>
      <c r="F1677" s="556" t="s">
        <v>2612</v>
      </c>
      <c r="G1677" s="566" t="s">
        <v>2613</v>
      </c>
      <c r="H1677" s="569" t="s">
        <v>853</v>
      </c>
      <c r="I1677" s="562" t="s">
        <v>485</v>
      </c>
      <c r="J1677" s="558" t="s">
        <v>822</v>
      </c>
      <c r="K1677" s="571">
        <v>3</v>
      </c>
      <c r="L1677" s="574">
        <v>8</v>
      </c>
      <c r="M1677" s="572">
        <v>50057.200000000004</v>
      </c>
      <c r="N1677" s="577"/>
      <c r="O1677" s="574"/>
      <c r="P1677" s="576"/>
    </row>
    <row r="1678" spans="1:16" ht="24" x14ac:dyDescent="0.2">
      <c r="A1678" s="524" t="s">
        <v>4666</v>
      </c>
      <c r="B1678" s="522" t="s">
        <v>817</v>
      </c>
      <c r="C1678" s="554" t="s">
        <v>86</v>
      </c>
      <c r="D1678" s="555" t="s">
        <v>818</v>
      </c>
      <c r="E1678" s="553">
        <v>8500</v>
      </c>
      <c r="F1678" s="556" t="s">
        <v>2614</v>
      </c>
      <c r="G1678" s="566" t="s">
        <v>2615</v>
      </c>
      <c r="H1678" s="569" t="s">
        <v>853</v>
      </c>
      <c r="I1678" s="562" t="s">
        <v>485</v>
      </c>
      <c r="J1678" s="558" t="s">
        <v>822</v>
      </c>
      <c r="K1678" s="571">
        <v>4</v>
      </c>
      <c r="L1678" s="574">
        <v>12</v>
      </c>
      <c r="M1678" s="572">
        <v>103960.79999999997</v>
      </c>
      <c r="N1678" s="577"/>
      <c r="O1678" s="574"/>
      <c r="P1678" s="576"/>
    </row>
    <row r="1679" spans="1:16" ht="24" x14ac:dyDescent="0.2">
      <c r="A1679" s="524" t="s">
        <v>4666</v>
      </c>
      <c r="B1679" s="522" t="s">
        <v>817</v>
      </c>
      <c r="C1679" s="554" t="s">
        <v>86</v>
      </c>
      <c r="D1679" s="555" t="s">
        <v>818</v>
      </c>
      <c r="E1679" s="553">
        <v>5500</v>
      </c>
      <c r="F1679" s="556" t="s">
        <v>2616</v>
      </c>
      <c r="G1679" s="566" t="s">
        <v>2617</v>
      </c>
      <c r="H1679" s="569" t="s">
        <v>866</v>
      </c>
      <c r="I1679" s="562" t="s">
        <v>485</v>
      </c>
      <c r="J1679" s="558" t="s">
        <v>822</v>
      </c>
      <c r="K1679" s="571">
        <v>4</v>
      </c>
      <c r="L1679" s="574">
        <v>11</v>
      </c>
      <c r="M1679" s="572">
        <v>49904.3</v>
      </c>
      <c r="N1679" s="577"/>
      <c r="O1679" s="574"/>
      <c r="P1679" s="576"/>
    </row>
    <row r="1680" spans="1:16" ht="24" x14ac:dyDescent="0.2">
      <c r="A1680" s="524" t="s">
        <v>4666</v>
      </c>
      <c r="B1680" s="522" t="s">
        <v>817</v>
      </c>
      <c r="C1680" s="554" t="s">
        <v>86</v>
      </c>
      <c r="D1680" s="555" t="s">
        <v>818</v>
      </c>
      <c r="E1680" s="553">
        <v>5500</v>
      </c>
      <c r="F1680" s="556" t="s">
        <v>2618</v>
      </c>
      <c r="G1680" s="566" t="s">
        <v>2619</v>
      </c>
      <c r="H1680" s="569" t="s">
        <v>829</v>
      </c>
      <c r="I1680" s="562" t="s">
        <v>485</v>
      </c>
      <c r="J1680" s="558" t="s">
        <v>822</v>
      </c>
      <c r="K1680" s="571">
        <v>4</v>
      </c>
      <c r="L1680" s="574">
        <v>12</v>
      </c>
      <c r="M1680" s="572">
        <v>68058.58</v>
      </c>
      <c r="N1680" s="577"/>
      <c r="O1680" s="574"/>
      <c r="P1680" s="576"/>
    </row>
    <row r="1681" spans="1:16" ht="24" x14ac:dyDescent="0.2">
      <c r="A1681" s="524" t="s">
        <v>4666</v>
      </c>
      <c r="B1681" s="522" t="s">
        <v>817</v>
      </c>
      <c r="C1681" s="554" t="s">
        <v>86</v>
      </c>
      <c r="D1681" s="555" t="s">
        <v>818</v>
      </c>
      <c r="E1681" s="553">
        <v>5500</v>
      </c>
      <c r="F1681" s="556" t="s">
        <v>2620</v>
      </c>
      <c r="G1681" s="566" t="s">
        <v>2621</v>
      </c>
      <c r="H1681" s="569" t="s">
        <v>829</v>
      </c>
      <c r="I1681" s="562" t="s">
        <v>485</v>
      </c>
      <c r="J1681" s="558" t="s">
        <v>822</v>
      </c>
      <c r="K1681" s="571">
        <v>3</v>
      </c>
      <c r="L1681" s="574">
        <v>8</v>
      </c>
      <c r="M1681" s="572">
        <v>42557.200000000004</v>
      </c>
      <c r="N1681" s="577"/>
      <c r="O1681" s="574"/>
      <c r="P1681" s="576"/>
    </row>
    <row r="1682" spans="1:16" ht="24" x14ac:dyDescent="0.2">
      <c r="A1682" s="524" t="s">
        <v>4666</v>
      </c>
      <c r="B1682" s="522" t="s">
        <v>817</v>
      </c>
      <c r="C1682" s="554" t="s">
        <v>86</v>
      </c>
      <c r="D1682" s="555" t="s">
        <v>841</v>
      </c>
      <c r="E1682" s="553">
        <v>2000</v>
      </c>
      <c r="F1682" s="556" t="s">
        <v>2622</v>
      </c>
      <c r="G1682" s="566" t="s">
        <v>2623</v>
      </c>
      <c r="H1682" s="569" t="s">
        <v>850</v>
      </c>
      <c r="I1682" s="562" t="s">
        <v>871</v>
      </c>
      <c r="J1682" s="558" t="s">
        <v>822</v>
      </c>
      <c r="K1682" s="571">
        <v>4</v>
      </c>
      <c r="L1682" s="574">
        <v>12</v>
      </c>
      <c r="M1682" s="572">
        <v>25960.800000000007</v>
      </c>
      <c r="N1682" s="577"/>
      <c r="O1682" s="574"/>
      <c r="P1682" s="576"/>
    </row>
    <row r="1683" spans="1:16" ht="24" x14ac:dyDescent="0.2">
      <c r="A1683" s="524" t="s">
        <v>4666</v>
      </c>
      <c r="B1683" s="522" t="s">
        <v>817</v>
      </c>
      <c r="C1683" s="554" t="s">
        <v>86</v>
      </c>
      <c r="D1683" s="555" t="s">
        <v>818</v>
      </c>
      <c r="E1683" s="553">
        <v>6500</v>
      </c>
      <c r="F1683" s="556" t="s">
        <v>2624</v>
      </c>
      <c r="G1683" s="566" t="s">
        <v>2625</v>
      </c>
      <c r="H1683" s="569" t="s">
        <v>821</v>
      </c>
      <c r="I1683" s="562" t="s">
        <v>485</v>
      </c>
      <c r="J1683" s="558" t="s">
        <v>822</v>
      </c>
      <c r="K1683" s="571">
        <v>4</v>
      </c>
      <c r="L1683" s="574">
        <v>12</v>
      </c>
      <c r="M1683" s="572">
        <v>79960.799999999988</v>
      </c>
      <c r="N1683" s="577"/>
      <c r="O1683" s="574"/>
      <c r="P1683" s="576"/>
    </row>
    <row r="1684" spans="1:16" ht="24" x14ac:dyDescent="0.2">
      <c r="A1684" s="524" t="s">
        <v>4666</v>
      </c>
      <c r="B1684" s="522" t="s">
        <v>817</v>
      </c>
      <c r="C1684" s="554" t="s">
        <v>86</v>
      </c>
      <c r="D1684" s="555" t="s">
        <v>841</v>
      </c>
      <c r="E1684" s="553">
        <v>3500</v>
      </c>
      <c r="F1684" s="556" t="s">
        <v>2626</v>
      </c>
      <c r="G1684" s="566" t="s">
        <v>2627</v>
      </c>
      <c r="H1684" s="569" t="s">
        <v>836</v>
      </c>
      <c r="I1684" s="562" t="s">
        <v>845</v>
      </c>
      <c r="J1684" s="558" t="s">
        <v>480</v>
      </c>
      <c r="K1684" s="571">
        <v>4</v>
      </c>
      <c r="L1684" s="574">
        <v>12</v>
      </c>
      <c r="M1684" s="572">
        <v>43960.80000000001</v>
      </c>
      <c r="N1684" s="577"/>
      <c r="O1684" s="574"/>
      <c r="P1684" s="576"/>
    </row>
    <row r="1685" spans="1:16" ht="24" x14ac:dyDescent="0.2">
      <c r="A1685" s="524" t="s">
        <v>4666</v>
      </c>
      <c r="B1685" s="522" t="s">
        <v>817</v>
      </c>
      <c r="C1685" s="554" t="s">
        <v>86</v>
      </c>
      <c r="D1685" s="555" t="s">
        <v>818</v>
      </c>
      <c r="E1685" s="553">
        <v>6500</v>
      </c>
      <c r="F1685" s="556" t="s">
        <v>2628</v>
      </c>
      <c r="G1685" s="566" t="s">
        <v>2629</v>
      </c>
      <c r="H1685" s="569" t="s">
        <v>821</v>
      </c>
      <c r="I1685" s="562" t="s">
        <v>485</v>
      </c>
      <c r="J1685" s="558" t="s">
        <v>822</v>
      </c>
      <c r="K1685" s="571">
        <v>4</v>
      </c>
      <c r="L1685" s="574">
        <v>12</v>
      </c>
      <c r="M1685" s="572">
        <v>79744.12999999999</v>
      </c>
      <c r="N1685" s="577"/>
      <c r="O1685" s="574"/>
      <c r="P1685" s="576"/>
    </row>
    <row r="1686" spans="1:16" ht="24" x14ac:dyDescent="0.2">
      <c r="A1686" s="524" t="s">
        <v>4666</v>
      </c>
      <c r="B1686" s="522" t="s">
        <v>817</v>
      </c>
      <c r="C1686" s="554" t="s">
        <v>86</v>
      </c>
      <c r="D1686" s="555" t="s">
        <v>818</v>
      </c>
      <c r="E1686" s="553" t="s">
        <v>897</v>
      </c>
      <c r="F1686" s="556" t="s">
        <v>2630</v>
      </c>
      <c r="G1686" s="566" t="s">
        <v>2631</v>
      </c>
      <c r="H1686" s="569" t="s">
        <v>829</v>
      </c>
      <c r="I1686" s="562" t="s">
        <v>485</v>
      </c>
      <c r="J1686" s="558" t="s">
        <v>822</v>
      </c>
      <c r="K1686" s="571">
        <v>5</v>
      </c>
      <c r="L1686" s="574">
        <v>12</v>
      </c>
      <c r="M1686" s="572">
        <v>90005.239999999976</v>
      </c>
      <c r="N1686" s="577"/>
      <c r="O1686" s="574"/>
      <c r="P1686" s="576"/>
    </row>
    <row r="1687" spans="1:16" ht="24" x14ac:dyDescent="0.2">
      <c r="A1687" s="524" t="s">
        <v>4666</v>
      </c>
      <c r="B1687" s="522" t="s">
        <v>817</v>
      </c>
      <c r="C1687" s="554" t="s">
        <v>86</v>
      </c>
      <c r="D1687" s="555" t="s">
        <v>818</v>
      </c>
      <c r="E1687" s="553">
        <v>9000</v>
      </c>
      <c r="F1687" s="556" t="s">
        <v>2632</v>
      </c>
      <c r="G1687" s="566" t="s">
        <v>2633</v>
      </c>
      <c r="H1687" s="569" t="s">
        <v>829</v>
      </c>
      <c r="I1687" s="562" t="s">
        <v>485</v>
      </c>
      <c r="J1687" s="558" t="s">
        <v>822</v>
      </c>
      <c r="K1687" s="571">
        <v>4</v>
      </c>
      <c r="L1687" s="574">
        <v>12</v>
      </c>
      <c r="M1687" s="572">
        <v>109960.79999999997</v>
      </c>
      <c r="N1687" s="577"/>
      <c r="O1687" s="574"/>
      <c r="P1687" s="576"/>
    </row>
    <row r="1688" spans="1:16" ht="24" x14ac:dyDescent="0.2">
      <c r="A1688" s="524" t="s">
        <v>4666</v>
      </c>
      <c r="B1688" s="522" t="s">
        <v>817</v>
      </c>
      <c r="C1688" s="554" t="s">
        <v>86</v>
      </c>
      <c r="D1688" s="555" t="s">
        <v>841</v>
      </c>
      <c r="E1688" s="553">
        <v>4500</v>
      </c>
      <c r="F1688" s="556" t="s">
        <v>2634</v>
      </c>
      <c r="G1688" s="566" t="s">
        <v>2635</v>
      </c>
      <c r="H1688" s="569" t="s">
        <v>2636</v>
      </c>
      <c r="I1688" s="562" t="s">
        <v>485</v>
      </c>
      <c r="J1688" s="558" t="s">
        <v>480</v>
      </c>
      <c r="K1688" s="571">
        <v>4</v>
      </c>
      <c r="L1688" s="574">
        <v>12</v>
      </c>
      <c r="M1688" s="572">
        <v>55960.80000000001</v>
      </c>
      <c r="N1688" s="577"/>
      <c r="O1688" s="574"/>
      <c r="P1688" s="576"/>
    </row>
    <row r="1689" spans="1:16" ht="24" x14ac:dyDescent="0.2">
      <c r="A1689" s="524" t="s">
        <v>4666</v>
      </c>
      <c r="B1689" s="522" t="s">
        <v>817</v>
      </c>
      <c r="C1689" s="554" t="s">
        <v>86</v>
      </c>
      <c r="D1689" s="555" t="s">
        <v>818</v>
      </c>
      <c r="E1689" s="553">
        <v>6500</v>
      </c>
      <c r="F1689" s="556" t="s">
        <v>2637</v>
      </c>
      <c r="G1689" s="566" t="s">
        <v>2638</v>
      </c>
      <c r="H1689" s="569" t="s">
        <v>821</v>
      </c>
      <c r="I1689" s="562" t="s">
        <v>485</v>
      </c>
      <c r="J1689" s="558" t="s">
        <v>822</v>
      </c>
      <c r="K1689" s="571">
        <v>4</v>
      </c>
      <c r="L1689" s="574">
        <v>12</v>
      </c>
      <c r="M1689" s="572">
        <v>79960.799999999988</v>
      </c>
      <c r="N1689" s="577"/>
      <c r="O1689" s="574"/>
      <c r="P1689" s="576"/>
    </row>
    <row r="1690" spans="1:16" ht="24" x14ac:dyDescent="0.2">
      <c r="A1690" s="524" t="s">
        <v>4666</v>
      </c>
      <c r="B1690" s="522" t="s">
        <v>817</v>
      </c>
      <c r="C1690" s="554" t="s">
        <v>86</v>
      </c>
      <c r="D1690" s="555" t="s">
        <v>818</v>
      </c>
      <c r="E1690" s="553">
        <v>8500</v>
      </c>
      <c r="F1690" s="556" t="s">
        <v>2639</v>
      </c>
      <c r="G1690" s="566" t="s">
        <v>2640</v>
      </c>
      <c r="H1690" s="569" t="s">
        <v>821</v>
      </c>
      <c r="I1690" s="562" t="s">
        <v>485</v>
      </c>
      <c r="J1690" s="558" t="s">
        <v>822</v>
      </c>
      <c r="K1690" s="571">
        <v>1</v>
      </c>
      <c r="L1690" s="574">
        <v>2</v>
      </c>
      <c r="M1690" s="572">
        <v>15526.8</v>
      </c>
      <c r="N1690" s="577"/>
      <c r="O1690" s="574"/>
      <c r="P1690" s="576"/>
    </row>
    <row r="1691" spans="1:16" ht="24" x14ac:dyDescent="0.2">
      <c r="A1691" s="524" t="s">
        <v>4666</v>
      </c>
      <c r="B1691" s="522" t="s">
        <v>817</v>
      </c>
      <c r="C1691" s="554" t="s">
        <v>86</v>
      </c>
      <c r="D1691" s="555" t="s">
        <v>818</v>
      </c>
      <c r="E1691" s="553">
        <v>4000</v>
      </c>
      <c r="F1691" s="556" t="s">
        <v>2641</v>
      </c>
      <c r="G1691" s="566" t="s">
        <v>2642</v>
      </c>
      <c r="H1691" s="569" t="s">
        <v>829</v>
      </c>
      <c r="I1691" s="562" t="s">
        <v>485</v>
      </c>
      <c r="J1691" s="558" t="s">
        <v>822</v>
      </c>
      <c r="K1691" s="571">
        <v>4</v>
      </c>
      <c r="L1691" s="574">
        <v>12</v>
      </c>
      <c r="M1691" s="572">
        <v>49960.80000000001</v>
      </c>
      <c r="N1691" s="577"/>
      <c r="O1691" s="574"/>
      <c r="P1691" s="576"/>
    </row>
    <row r="1692" spans="1:16" ht="24" x14ac:dyDescent="0.2">
      <c r="A1692" s="524" t="s">
        <v>4666</v>
      </c>
      <c r="B1692" s="522" t="s">
        <v>817</v>
      </c>
      <c r="C1692" s="554" t="s">
        <v>86</v>
      </c>
      <c r="D1692" s="555" t="s">
        <v>818</v>
      </c>
      <c r="E1692" s="553">
        <v>5500</v>
      </c>
      <c r="F1692" s="556" t="s">
        <v>2643</v>
      </c>
      <c r="G1692" s="566" t="s">
        <v>2644</v>
      </c>
      <c r="H1692" s="569" t="s">
        <v>836</v>
      </c>
      <c r="I1692" s="562" t="s">
        <v>489</v>
      </c>
      <c r="J1692" s="558" t="s">
        <v>822</v>
      </c>
      <c r="K1692" s="571">
        <v>3</v>
      </c>
      <c r="L1692" s="574">
        <v>8</v>
      </c>
      <c r="M1692" s="572">
        <v>42557.200000000004</v>
      </c>
      <c r="N1692" s="577"/>
      <c r="O1692" s="574"/>
      <c r="P1692" s="576"/>
    </row>
    <row r="1693" spans="1:16" ht="24" x14ac:dyDescent="0.2">
      <c r="A1693" s="524" t="s">
        <v>4666</v>
      </c>
      <c r="B1693" s="522" t="s">
        <v>817</v>
      </c>
      <c r="C1693" s="554" t="s">
        <v>86</v>
      </c>
      <c r="D1693" s="555" t="s">
        <v>818</v>
      </c>
      <c r="E1693" s="553">
        <v>6500</v>
      </c>
      <c r="F1693" s="556" t="s">
        <v>2645</v>
      </c>
      <c r="G1693" s="566" t="s">
        <v>2646</v>
      </c>
      <c r="H1693" s="569" t="s">
        <v>853</v>
      </c>
      <c r="I1693" s="562" t="s">
        <v>485</v>
      </c>
      <c r="J1693" s="558" t="s">
        <v>822</v>
      </c>
      <c r="K1693" s="571">
        <v>1</v>
      </c>
      <c r="L1693" s="574">
        <v>4</v>
      </c>
      <c r="M1693" s="572">
        <v>28584.159999999996</v>
      </c>
      <c r="N1693" s="577"/>
      <c r="O1693" s="574"/>
      <c r="P1693" s="576"/>
    </row>
    <row r="1694" spans="1:16" ht="24" x14ac:dyDescent="0.2">
      <c r="A1694" s="524" t="s">
        <v>4666</v>
      </c>
      <c r="B1694" s="522" t="s">
        <v>817</v>
      </c>
      <c r="C1694" s="554" t="s">
        <v>86</v>
      </c>
      <c r="D1694" s="555" t="s">
        <v>818</v>
      </c>
      <c r="E1694" s="553">
        <v>6500</v>
      </c>
      <c r="F1694" s="556" t="s">
        <v>2647</v>
      </c>
      <c r="G1694" s="566" t="s">
        <v>2648</v>
      </c>
      <c r="H1694" s="569" t="s">
        <v>853</v>
      </c>
      <c r="I1694" s="562" t="s">
        <v>489</v>
      </c>
      <c r="J1694" s="558" t="s">
        <v>822</v>
      </c>
      <c r="K1694" s="571">
        <v>3</v>
      </c>
      <c r="L1694" s="574">
        <v>8</v>
      </c>
      <c r="M1694" s="572">
        <v>50057.200000000004</v>
      </c>
      <c r="N1694" s="577"/>
      <c r="O1694" s="574"/>
      <c r="P1694" s="576"/>
    </row>
    <row r="1695" spans="1:16" ht="24" x14ac:dyDescent="0.2">
      <c r="A1695" s="524" t="s">
        <v>4666</v>
      </c>
      <c r="B1695" s="522" t="s">
        <v>817</v>
      </c>
      <c r="C1695" s="554" t="s">
        <v>86</v>
      </c>
      <c r="D1695" s="555" t="s">
        <v>818</v>
      </c>
      <c r="E1695" s="553">
        <v>8500</v>
      </c>
      <c r="F1695" s="556" t="s">
        <v>2649</v>
      </c>
      <c r="G1695" s="566" t="s">
        <v>2650</v>
      </c>
      <c r="H1695" s="569" t="s">
        <v>821</v>
      </c>
      <c r="I1695" s="562" t="s">
        <v>485</v>
      </c>
      <c r="J1695" s="558" t="s">
        <v>822</v>
      </c>
      <c r="K1695" s="571">
        <v>4</v>
      </c>
      <c r="L1695" s="574">
        <v>12</v>
      </c>
      <c r="M1695" s="572">
        <v>104003.29999999997</v>
      </c>
      <c r="N1695" s="577"/>
      <c r="O1695" s="574"/>
      <c r="P1695" s="576"/>
    </row>
    <row r="1696" spans="1:16" ht="24" x14ac:dyDescent="0.2">
      <c r="A1696" s="524" t="s">
        <v>4666</v>
      </c>
      <c r="B1696" s="522" t="s">
        <v>817</v>
      </c>
      <c r="C1696" s="554" t="s">
        <v>86</v>
      </c>
      <c r="D1696" s="555" t="s">
        <v>818</v>
      </c>
      <c r="E1696" s="553">
        <v>8500</v>
      </c>
      <c r="F1696" s="556" t="s">
        <v>2651</v>
      </c>
      <c r="G1696" s="566" t="s">
        <v>2652</v>
      </c>
      <c r="H1696" s="569" t="s">
        <v>821</v>
      </c>
      <c r="I1696" s="562" t="s">
        <v>485</v>
      </c>
      <c r="J1696" s="558" t="s">
        <v>822</v>
      </c>
      <c r="K1696" s="571">
        <v>4</v>
      </c>
      <c r="L1696" s="574">
        <v>12</v>
      </c>
      <c r="M1696" s="572">
        <v>103960.79999999997</v>
      </c>
      <c r="N1696" s="577"/>
      <c r="O1696" s="574"/>
      <c r="P1696" s="576"/>
    </row>
    <row r="1697" spans="1:16" ht="24" x14ac:dyDescent="0.2">
      <c r="A1697" s="524" t="s">
        <v>4666</v>
      </c>
      <c r="B1697" s="522" t="s">
        <v>817</v>
      </c>
      <c r="C1697" s="554" t="s">
        <v>86</v>
      </c>
      <c r="D1697" s="555" t="s">
        <v>841</v>
      </c>
      <c r="E1697" s="553">
        <v>2500</v>
      </c>
      <c r="F1697" s="556" t="s">
        <v>2653</v>
      </c>
      <c r="G1697" s="566" t="s">
        <v>2654</v>
      </c>
      <c r="H1697" s="569" t="s">
        <v>844</v>
      </c>
      <c r="I1697" s="562" t="s">
        <v>871</v>
      </c>
      <c r="J1697" s="558" t="s">
        <v>480</v>
      </c>
      <c r="K1697" s="571">
        <v>0</v>
      </c>
      <c r="L1697" s="574">
        <v>1</v>
      </c>
      <c r="M1697" s="572">
        <v>1926.77</v>
      </c>
      <c r="N1697" s="577"/>
      <c r="O1697" s="574"/>
      <c r="P1697" s="576"/>
    </row>
    <row r="1698" spans="1:16" ht="24" x14ac:dyDescent="0.2">
      <c r="A1698" s="524" t="s">
        <v>4666</v>
      </c>
      <c r="B1698" s="522" t="s">
        <v>817</v>
      </c>
      <c r="C1698" s="554" t="s">
        <v>86</v>
      </c>
      <c r="D1698" s="555" t="s">
        <v>818</v>
      </c>
      <c r="E1698" s="553">
        <v>5500</v>
      </c>
      <c r="F1698" s="556" t="s">
        <v>2655</v>
      </c>
      <c r="G1698" s="566" t="s">
        <v>2656</v>
      </c>
      <c r="H1698" s="569" t="s">
        <v>829</v>
      </c>
      <c r="I1698" s="562" t="s">
        <v>485</v>
      </c>
      <c r="J1698" s="558" t="s">
        <v>822</v>
      </c>
      <c r="K1698" s="571">
        <v>3</v>
      </c>
      <c r="L1698" s="574">
        <v>8</v>
      </c>
      <c r="M1698" s="572">
        <v>42557.200000000004</v>
      </c>
      <c r="N1698" s="577"/>
      <c r="O1698" s="574"/>
      <c r="P1698" s="576"/>
    </row>
    <row r="1699" spans="1:16" ht="24" x14ac:dyDescent="0.2">
      <c r="A1699" s="524" t="s">
        <v>4666</v>
      </c>
      <c r="B1699" s="522" t="s">
        <v>817</v>
      </c>
      <c r="C1699" s="554" t="s">
        <v>86</v>
      </c>
      <c r="D1699" s="555" t="s">
        <v>818</v>
      </c>
      <c r="E1699" s="553">
        <v>9500</v>
      </c>
      <c r="F1699" s="556" t="s">
        <v>2657</v>
      </c>
      <c r="G1699" s="566" t="s">
        <v>2658</v>
      </c>
      <c r="H1699" s="569" t="s">
        <v>1087</v>
      </c>
      <c r="I1699" s="562" t="s">
        <v>485</v>
      </c>
      <c r="J1699" s="558" t="s">
        <v>822</v>
      </c>
      <c r="K1699" s="571">
        <v>1</v>
      </c>
      <c r="L1699" s="574">
        <v>2</v>
      </c>
      <c r="M1699" s="572">
        <v>17326.8</v>
      </c>
      <c r="N1699" s="577"/>
      <c r="O1699" s="574"/>
      <c r="P1699" s="576"/>
    </row>
    <row r="1700" spans="1:16" ht="24" x14ac:dyDescent="0.2">
      <c r="A1700" s="524" t="s">
        <v>4666</v>
      </c>
      <c r="B1700" s="522" t="s">
        <v>817</v>
      </c>
      <c r="C1700" s="554" t="s">
        <v>86</v>
      </c>
      <c r="D1700" s="555" t="s">
        <v>818</v>
      </c>
      <c r="E1700" s="553">
        <v>4800</v>
      </c>
      <c r="F1700" s="556" t="s">
        <v>2659</v>
      </c>
      <c r="G1700" s="566" t="s">
        <v>2660</v>
      </c>
      <c r="H1700" s="569" t="s">
        <v>821</v>
      </c>
      <c r="I1700" s="562" t="s">
        <v>485</v>
      </c>
      <c r="J1700" s="558" t="s">
        <v>822</v>
      </c>
      <c r="K1700" s="571">
        <v>4</v>
      </c>
      <c r="L1700" s="574">
        <v>12</v>
      </c>
      <c r="M1700" s="572">
        <v>59560.80000000001</v>
      </c>
      <c r="N1700" s="577"/>
      <c r="O1700" s="574"/>
      <c r="P1700" s="576"/>
    </row>
    <row r="1701" spans="1:16" ht="24" x14ac:dyDescent="0.2">
      <c r="A1701" s="524" t="s">
        <v>4666</v>
      </c>
      <c r="B1701" s="522" t="s">
        <v>817</v>
      </c>
      <c r="C1701" s="554" t="s">
        <v>86</v>
      </c>
      <c r="D1701" s="555" t="s">
        <v>818</v>
      </c>
      <c r="E1701" s="553">
        <v>6500</v>
      </c>
      <c r="F1701" s="556" t="s">
        <v>2661</v>
      </c>
      <c r="G1701" s="566" t="s">
        <v>2662</v>
      </c>
      <c r="H1701" s="569" t="s">
        <v>853</v>
      </c>
      <c r="I1701" s="562" t="s">
        <v>485</v>
      </c>
      <c r="J1701" s="558" t="s">
        <v>822</v>
      </c>
      <c r="K1701" s="571">
        <v>2</v>
      </c>
      <c r="L1701" s="574">
        <v>6</v>
      </c>
      <c r="M1701" s="572">
        <v>33584.03</v>
      </c>
      <c r="N1701" s="577"/>
      <c r="O1701" s="574"/>
      <c r="P1701" s="576"/>
    </row>
    <row r="1702" spans="1:16" ht="24" x14ac:dyDescent="0.2">
      <c r="A1702" s="524" t="s">
        <v>4666</v>
      </c>
      <c r="B1702" s="522" t="s">
        <v>817</v>
      </c>
      <c r="C1702" s="554" t="s">
        <v>86</v>
      </c>
      <c r="D1702" s="555" t="s">
        <v>841</v>
      </c>
      <c r="E1702" s="553">
        <v>3000</v>
      </c>
      <c r="F1702" s="556" t="s">
        <v>2663</v>
      </c>
      <c r="G1702" s="566" t="s">
        <v>2664</v>
      </c>
      <c r="H1702" s="569" t="s">
        <v>836</v>
      </c>
      <c r="I1702" s="562" t="s">
        <v>845</v>
      </c>
      <c r="J1702" s="558" t="s">
        <v>480</v>
      </c>
      <c r="K1702" s="571">
        <v>4</v>
      </c>
      <c r="L1702" s="574">
        <v>12</v>
      </c>
      <c r="M1702" s="572">
        <v>37960.80000000001</v>
      </c>
      <c r="N1702" s="577"/>
      <c r="O1702" s="574"/>
      <c r="P1702" s="576"/>
    </row>
    <row r="1703" spans="1:16" ht="24" x14ac:dyDescent="0.2">
      <c r="A1703" s="524" t="s">
        <v>4666</v>
      </c>
      <c r="B1703" s="522" t="s">
        <v>817</v>
      </c>
      <c r="C1703" s="554" t="s">
        <v>86</v>
      </c>
      <c r="D1703" s="555" t="s">
        <v>818</v>
      </c>
      <c r="E1703" s="553">
        <v>6000</v>
      </c>
      <c r="F1703" s="556" t="s">
        <v>2665</v>
      </c>
      <c r="G1703" s="566" t="s">
        <v>2666</v>
      </c>
      <c r="H1703" s="569" t="s">
        <v>821</v>
      </c>
      <c r="I1703" s="562" t="s">
        <v>485</v>
      </c>
      <c r="J1703" s="558" t="s">
        <v>822</v>
      </c>
      <c r="K1703" s="571">
        <v>4</v>
      </c>
      <c r="L1703" s="574">
        <v>12</v>
      </c>
      <c r="M1703" s="572">
        <v>73960.800000000003</v>
      </c>
      <c r="N1703" s="577"/>
      <c r="O1703" s="574"/>
      <c r="P1703" s="576"/>
    </row>
    <row r="1704" spans="1:16" ht="24" x14ac:dyDescent="0.2">
      <c r="A1704" s="524" t="s">
        <v>4666</v>
      </c>
      <c r="B1704" s="522" t="s">
        <v>817</v>
      </c>
      <c r="C1704" s="554" t="s">
        <v>86</v>
      </c>
      <c r="D1704" s="555" t="s">
        <v>818</v>
      </c>
      <c r="E1704" s="553">
        <v>6500</v>
      </c>
      <c r="F1704" s="556" t="s">
        <v>2667</v>
      </c>
      <c r="G1704" s="566" t="s">
        <v>2668</v>
      </c>
      <c r="H1704" s="569" t="s">
        <v>1487</v>
      </c>
      <c r="I1704" s="562" t="s">
        <v>485</v>
      </c>
      <c r="J1704" s="558" t="s">
        <v>822</v>
      </c>
      <c r="K1704" s="571">
        <v>1</v>
      </c>
      <c r="L1704" s="574">
        <v>1</v>
      </c>
      <c r="M1704" s="572">
        <v>11813.4</v>
      </c>
      <c r="N1704" s="577"/>
      <c r="O1704" s="574"/>
      <c r="P1704" s="576"/>
    </row>
    <row r="1705" spans="1:16" ht="24" x14ac:dyDescent="0.2">
      <c r="A1705" s="524" t="s">
        <v>4666</v>
      </c>
      <c r="B1705" s="522" t="s">
        <v>817</v>
      </c>
      <c r="C1705" s="554" t="s">
        <v>86</v>
      </c>
      <c r="D1705" s="555" t="s">
        <v>818</v>
      </c>
      <c r="E1705" s="553">
        <v>6500</v>
      </c>
      <c r="F1705" s="556" t="s">
        <v>2669</v>
      </c>
      <c r="G1705" s="566" t="s">
        <v>2670</v>
      </c>
      <c r="H1705" s="569" t="s">
        <v>821</v>
      </c>
      <c r="I1705" s="562" t="s">
        <v>485</v>
      </c>
      <c r="J1705" s="558" t="s">
        <v>822</v>
      </c>
      <c r="K1705" s="571">
        <v>5</v>
      </c>
      <c r="L1705" s="574">
        <v>12</v>
      </c>
      <c r="M1705" s="572">
        <v>86188.569999999978</v>
      </c>
      <c r="N1705" s="577"/>
      <c r="O1705" s="574"/>
      <c r="P1705" s="576"/>
    </row>
    <row r="1706" spans="1:16" ht="24" x14ac:dyDescent="0.2">
      <c r="A1706" s="524" t="s">
        <v>4666</v>
      </c>
      <c r="B1706" s="522" t="s">
        <v>817</v>
      </c>
      <c r="C1706" s="554" t="s">
        <v>86</v>
      </c>
      <c r="D1706" s="555" t="s">
        <v>818</v>
      </c>
      <c r="E1706" s="553" t="s">
        <v>897</v>
      </c>
      <c r="F1706" s="556" t="s">
        <v>2671</v>
      </c>
      <c r="G1706" s="566" t="s">
        <v>2672</v>
      </c>
      <c r="H1706" s="569" t="s">
        <v>829</v>
      </c>
      <c r="I1706" s="562" t="s">
        <v>485</v>
      </c>
      <c r="J1706" s="558" t="s">
        <v>822</v>
      </c>
      <c r="K1706" s="571">
        <v>4</v>
      </c>
      <c r="L1706" s="574">
        <v>11</v>
      </c>
      <c r="M1706" s="572">
        <v>79112.679999999993</v>
      </c>
      <c r="N1706" s="577"/>
      <c r="O1706" s="574"/>
      <c r="P1706" s="576"/>
    </row>
    <row r="1707" spans="1:16" ht="24" x14ac:dyDescent="0.2">
      <c r="A1707" s="524" t="s">
        <v>4666</v>
      </c>
      <c r="B1707" s="522" t="s">
        <v>817</v>
      </c>
      <c r="C1707" s="554" t="s">
        <v>86</v>
      </c>
      <c r="D1707" s="555" t="s">
        <v>818</v>
      </c>
      <c r="E1707" s="553">
        <v>7500</v>
      </c>
      <c r="F1707" s="556" t="s">
        <v>2673</v>
      </c>
      <c r="G1707" s="566" t="s">
        <v>2674</v>
      </c>
      <c r="H1707" s="569" t="s">
        <v>829</v>
      </c>
      <c r="I1707" s="562" t="s">
        <v>485</v>
      </c>
      <c r="J1707" s="558" t="s">
        <v>822</v>
      </c>
      <c r="K1707" s="571">
        <v>3</v>
      </c>
      <c r="L1707" s="574">
        <v>8</v>
      </c>
      <c r="M1707" s="572">
        <v>57557.200000000004</v>
      </c>
      <c r="N1707" s="577"/>
      <c r="O1707" s="574"/>
      <c r="P1707" s="576"/>
    </row>
    <row r="1708" spans="1:16" ht="24" x14ac:dyDescent="0.2">
      <c r="A1708" s="524" t="s">
        <v>4666</v>
      </c>
      <c r="B1708" s="522" t="s">
        <v>817</v>
      </c>
      <c r="C1708" s="554" t="s">
        <v>86</v>
      </c>
      <c r="D1708" s="555" t="s">
        <v>818</v>
      </c>
      <c r="E1708" s="553">
        <v>6500</v>
      </c>
      <c r="F1708" s="556" t="s">
        <v>2675</v>
      </c>
      <c r="G1708" s="566" t="s">
        <v>2676</v>
      </c>
      <c r="H1708" s="569" t="s">
        <v>829</v>
      </c>
      <c r="I1708" s="562" t="s">
        <v>485</v>
      </c>
      <c r="J1708" s="558" t="s">
        <v>822</v>
      </c>
      <c r="K1708" s="571">
        <v>3</v>
      </c>
      <c r="L1708" s="574">
        <v>8</v>
      </c>
      <c r="M1708" s="572">
        <v>50057.200000000004</v>
      </c>
      <c r="N1708" s="577"/>
      <c r="O1708" s="574"/>
      <c r="P1708" s="576"/>
    </row>
    <row r="1709" spans="1:16" ht="24" x14ac:dyDescent="0.2">
      <c r="A1709" s="524" t="s">
        <v>4666</v>
      </c>
      <c r="B1709" s="522" t="s">
        <v>817</v>
      </c>
      <c r="C1709" s="554" t="s">
        <v>86</v>
      </c>
      <c r="D1709" s="555" t="s">
        <v>818</v>
      </c>
      <c r="E1709" s="553">
        <v>8500</v>
      </c>
      <c r="F1709" s="556" t="s">
        <v>2677</v>
      </c>
      <c r="G1709" s="566" t="s">
        <v>2678</v>
      </c>
      <c r="H1709" s="569" t="s">
        <v>829</v>
      </c>
      <c r="I1709" s="562" t="s">
        <v>485</v>
      </c>
      <c r="J1709" s="558" t="s">
        <v>822</v>
      </c>
      <c r="K1709" s="571">
        <v>4</v>
      </c>
      <c r="L1709" s="574">
        <v>12</v>
      </c>
      <c r="M1709" s="572">
        <v>103960.79999999997</v>
      </c>
      <c r="N1709" s="577"/>
      <c r="O1709" s="574"/>
      <c r="P1709" s="576"/>
    </row>
    <row r="1710" spans="1:16" ht="24" x14ac:dyDescent="0.2">
      <c r="A1710" s="524" t="s">
        <v>4666</v>
      </c>
      <c r="B1710" s="522" t="s">
        <v>817</v>
      </c>
      <c r="C1710" s="554" t="s">
        <v>86</v>
      </c>
      <c r="D1710" s="555" t="s">
        <v>841</v>
      </c>
      <c r="E1710" s="553">
        <v>2500</v>
      </c>
      <c r="F1710" s="556" t="s">
        <v>2679</v>
      </c>
      <c r="G1710" s="566" t="s">
        <v>2680</v>
      </c>
      <c r="H1710" s="569" t="s">
        <v>844</v>
      </c>
      <c r="I1710" s="562" t="s">
        <v>485</v>
      </c>
      <c r="J1710" s="558" t="s">
        <v>480</v>
      </c>
      <c r="K1710" s="571">
        <v>4</v>
      </c>
      <c r="L1710" s="574">
        <v>12</v>
      </c>
      <c r="M1710" s="572">
        <v>31960.800000000007</v>
      </c>
      <c r="N1710" s="577"/>
      <c r="O1710" s="574"/>
      <c r="P1710" s="576"/>
    </row>
    <row r="1711" spans="1:16" ht="24" x14ac:dyDescent="0.2">
      <c r="A1711" s="524" t="s">
        <v>4666</v>
      </c>
      <c r="B1711" s="522" t="s">
        <v>817</v>
      </c>
      <c r="C1711" s="554" t="s">
        <v>86</v>
      </c>
      <c r="D1711" s="555" t="s">
        <v>818</v>
      </c>
      <c r="E1711" s="553">
        <v>6500</v>
      </c>
      <c r="F1711" s="556" t="s">
        <v>2681</v>
      </c>
      <c r="G1711" s="566" t="s">
        <v>2682</v>
      </c>
      <c r="H1711" s="569" t="s">
        <v>821</v>
      </c>
      <c r="I1711" s="562" t="s">
        <v>485</v>
      </c>
      <c r="J1711" s="558" t="s">
        <v>822</v>
      </c>
      <c r="K1711" s="571">
        <v>4</v>
      </c>
      <c r="L1711" s="574">
        <v>12</v>
      </c>
      <c r="M1711" s="572">
        <v>79960.799999999988</v>
      </c>
      <c r="N1711" s="577"/>
      <c r="O1711" s="574"/>
      <c r="P1711" s="576"/>
    </row>
    <row r="1712" spans="1:16" ht="24" x14ac:dyDescent="0.2">
      <c r="A1712" s="524" t="s">
        <v>4666</v>
      </c>
      <c r="B1712" s="522" t="s">
        <v>817</v>
      </c>
      <c r="C1712" s="554" t="s">
        <v>86</v>
      </c>
      <c r="D1712" s="555" t="s">
        <v>818</v>
      </c>
      <c r="E1712" s="553">
        <v>5500</v>
      </c>
      <c r="F1712" s="556" t="s">
        <v>2683</v>
      </c>
      <c r="G1712" s="566" t="s">
        <v>2684</v>
      </c>
      <c r="H1712" s="569" t="s">
        <v>890</v>
      </c>
      <c r="I1712" s="562" t="s">
        <v>485</v>
      </c>
      <c r="J1712" s="558" t="s">
        <v>822</v>
      </c>
      <c r="K1712" s="571">
        <v>3</v>
      </c>
      <c r="L1712" s="574">
        <v>8</v>
      </c>
      <c r="M1712" s="572">
        <v>42557.200000000004</v>
      </c>
      <c r="N1712" s="577"/>
      <c r="O1712" s="574"/>
      <c r="P1712" s="576"/>
    </row>
    <row r="1713" spans="1:16" ht="24" x14ac:dyDescent="0.2">
      <c r="A1713" s="524" t="s">
        <v>4666</v>
      </c>
      <c r="B1713" s="522" t="s">
        <v>817</v>
      </c>
      <c r="C1713" s="554" t="s">
        <v>86</v>
      </c>
      <c r="D1713" s="555" t="s">
        <v>818</v>
      </c>
      <c r="E1713" s="553">
        <v>6500</v>
      </c>
      <c r="F1713" s="556" t="s">
        <v>2685</v>
      </c>
      <c r="G1713" s="566" t="s">
        <v>2686</v>
      </c>
      <c r="H1713" s="569" t="s">
        <v>821</v>
      </c>
      <c r="I1713" s="562" t="s">
        <v>485</v>
      </c>
      <c r="J1713" s="558" t="s">
        <v>822</v>
      </c>
      <c r="K1713" s="571">
        <v>4</v>
      </c>
      <c r="L1713" s="574">
        <v>12</v>
      </c>
      <c r="M1713" s="572">
        <v>80827.469999999987</v>
      </c>
      <c r="N1713" s="577"/>
      <c r="O1713" s="574"/>
      <c r="P1713" s="576"/>
    </row>
    <row r="1714" spans="1:16" ht="24" x14ac:dyDescent="0.2">
      <c r="A1714" s="524" t="s">
        <v>4666</v>
      </c>
      <c r="B1714" s="522" t="s">
        <v>817</v>
      </c>
      <c r="C1714" s="554" t="s">
        <v>86</v>
      </c>
      <c r="D1714" s="555" t="s">
        <v>818</v>
      </c>
      <c r="E1714" s="553">
        <v>5500</v>
      </c>
      <c r="F1714" s="556" t="s">
        <v>2687</v>
      </c>
      <c r="G1714" s="566" t="s">
        <v>2688</v>
      </c>
      <c r="H1714" s="569" t="s">
        <v>821</v>
      </c>
      <c r="I1714" s="562" t="s">
        <v>485</v>
      </c>
      <c r="J1714" s="558" t="s">
        <v>822</v>
      </c>
      <c r="K1714" s="571">
        <v>4</v>
      </c>
      <c r="L1714" s="574">
        <v>12</v>
      </c>
      <c r="M1714" s="572">
        <v>53020.600000000006</v>
      </c>
      <c r="N1714" s="577"/>
      <c r="O1714" s="574"/>
      <c r="P1714" s="576"/>
    </row>
    <row r="1715" spans="1:16" ht="24" x14ac:dyDescent="0.2">
      <c r="A1715" s="524" t="s">
        <v>4666</v>
      </c>
      <c r="B1715" s="522" t="s">
        <v>817</v>
      </c>
      <c r="C1715" s="554" t="s">
        <v>86</v>
      </c>
      <c r="D1715" s="555" t="s">
        <v>818</v>
      </c>
      <c r="E1715" s="553">
        <v>6500</v>
      </c>
      <c r="F1715" s="556" t="s">
        <v>2689</v>
      </c>
      <c r="G1715" s="566" t="s">
        <v>2690</v>
      </c>
      <c r="H1715" s="569" t="s">
        <v>853</v>
      </c>
      <c r="I1715" s="562" t="s">
        <v>485</v>
      </c>
      <c r="J1715" s="558" t="s">
        <v>822</v>
      </c>
      <c r="K1715" s="571">
        <v>4</v>
      </c>
      <c r="L1715" s="574">
        <v>12</v>
      </c>
      <c r="M1715" s="572">
        <v>79960.799999999988</v>
      </c>
      <c r="N1715" s="577"/>
      <c r="O1715" s="574"/>
      <c r="P1715" s="576"/>
    </row>
    <row r="1716" spans="1:16" ht="24" x14ac:dyDescent="0.2">
      <c r="A1716" s="524" t="s">
        <v>4666</v>
      </c>
      <c r="B1716" s="522" t="s">
        <v>817</v>
      </c>
      <c r="C1716" s="554" t="s">
        <v>86</v>
      </c>
      <c r="D1716" s="555" t="s">
        <v>818</v>
      </c>
      <c r="E1716" s="553">
        <v>4800</v>
      </c>
      <c r="F1716" s="556" t="s">
        <v>2691</v>
      </c>
      <c r="G1716" s="566" t="s">
        <v>2692</v>
      </c>
      <c r="H1716" s="569" t="s">
        <v>2158</v>
      </c>
      <c r="I1716" s="562" t="s">
        <v>485</v>
      </c>
      <c r="J1716" s="558" t="s">
        <v>822</v>
      </c>
      <c r="K1716" s="571">
        <v>4</v>
      </c>
      <c r="L1716" s="574">
        <v>12</v>
      </c>
      <c r="M1716" s="572">
        <v>59560.80000000001</v>
      </c>
      <c r="N1716" s="577"/>
      <c r="O1716" s="574"/>
      <c r="P1716" s="576"/>
    </row>
    <row r="1717" spans="1:16" ht="24" x14ac:dyDescent="0.2">
      <c r="A1717" s="524" t="s">
        <v>4666</v>
      </c>
      <c r="B1717" s="522" t="s">
        <v>817</v>
      </c>
      <c r="C1717" s="554" t="s">
        <v>86</v>
      </c>
      <c r="D1717" s="555" t="s">
        <v>902</v>
      </c>
      <c r="E1717" s="553">
        <v>2500</v>
      </c>
      <c r="F1717" s="556" t="s">
        <v>2693</v>
      </c>
      <c r="G1717" s="566" t="s">
        <v>2694</v>
      </c>
      <c r="H1717" s="569" t="s">
        <v>2695</v>
      </c>
      <c r="I1717" s="562" t="s">
        <v>845</v>
      </c>
      <c r="J1717" s="558" t="s">
        <v>480</v>
      </c>
      <c r="K1717" s="571">
        <v>4</v>
      </c>
      <c r="L1717" s="574">
        <v>12</v>
      </c>
      <c r="M1717" s="572">
        <v>31960.800000000007</v>
      </c>
      <c r="N1717" s="577"/>
      <c r="O1717" s="574"/>
      <c r="P1717" s="576"/>
    </row>
    <row r="1718" spans="1:16" ht="24" x14ac:dyDescent="0.2">
      <c r="A1718" s="524" t="s">
        <v>4666</v>
      </c>
      <c r="B1718" s="522" t="s">
        <v>817</v>
      </c>
      <c r="C1718" s="554" t="s">
        <v>86</v>
      </c>
      <c r="D1718" s="555" t="s">
        <v>818</v>
      </c>
      <c r="E1718" s="553">
        <v>6000</v>
      </c>
      <c r="F1718" s="556" t="s">
        <v>2696</v>
      </c>
      <c r="G1718" s="566" t="s">
        <v>2697</v>
      </c>
      <c r="H1718" s="569" t="s">
        <v>836</v>
      </c>
      <c r="I1718" s="562" t="s">
        <v>485</v>
      </c>
      <c r="J1718" s="558" t="s">
        <v>822</v>
      </c>
      <c r="K1718" s="571">
        <v>3</v>
      </c>
      <c r="L1718" s="574">
        <v>8</v>
      </c>
      <c r="M1718" s="572">
        <v>47873.87</v>
      </c>
      <c r="N1718" s="577"/>
      <c r="O1718" s="574"/>
      <c r="P1718" s="576"/>
    </row>
    <row r="1719" spans="1:16" ht="24" x14ac:dyDescent="0.2">
      <c r="A1719" s="524" t="s">
        <v>4666</v>
      </c>
      <c r="B1719" s="522" t="s">
        <v>817</v>
      </c>
      <c r="C1719" s="554" t="s">
        <v>86</v>
      </c>
      <c r="D1719" s="555" t="s">
        <v>818</v>
      </c>
      <c r="E1719" s="553">
        <v>8500</v>
      </c>
      <c r="F1719" s="556" t="s">
        <v>2698</v>
      </c>
      <c r="G1719" s="566" t="s">
        <v>2699</v>
      </c>
      <c r="H1719" s="569" t="s">
        <v>821</v>
      </c>
      <c r="I1719" s="562" t="s">
        <v>485</v>
      </c>
      <c r="J1719" s="558" t="s">
        <v>822</v>
      </c>
      <c r="K1719" s="571">
        <v>4</v>
      </c>
      <c r="L1719" s="574">
        <v>12</v>
      </c>
      <c r="M1719" s="572">
        <v>104244.12999999998</v>
      </c>
      <c r="N1719" s="577"/>
      <c r="O1719" s="574"/>
      <c r="P1719" s="576"/>
    </row>
    <row r="1720" spans="1:16" ht="24" x14ac:dyDescent="0.2">
      <c r="A1720" s="524" t="s">
        <v>4666</v>
      </c>
      <c r="B1720" s="522" t="s">
        <v>817</v>
      </c>
      <c r="C1720" s="554" t="s">
        <v>86</v>
      </c>
      <c r="D1720" s="555" t="s">
        <v>818</v>
      </c>
      <c r="E1720" s="553">
        <v>10500</v>
      </c>
      <c r="F1720" s="556" t="s">
        <v>2700</v>
      </c>
      <c r="G1720" s="566" t="s">
        <v>2701</v>
      </c>
      <c r="H1720" s="569" t="s">
        <v>853</v>
      </c>
      <c r="I1720" s="562" t="s">
        <v>485</v>
      </c>
      <c r="J1720" s="558" t="s">
        <v>822</v>
      </c>
      <c r="K1720" s="571">
        <v>4</v>
      </c>
      <c r="L1720" s="574">
        <v>12</v>
      </c>
      <c r="M1720" s="572">
        <v>127960.79999999997</v>
      </c>
      <c r="N1720" s="577"/>
      <c r="O1720" s="574"/>
      <c r="P1720" s="576"/>
    </row>
    <row r="1721" spans="1:16" ht="24" x14ac:dyDescent="0.2">
      <c r="A1721" s="524" t="s">
        <v>4666</v>
      </c>
      <c r="B1721" s="522" t="s">
        <v>817</v>
      </c>
      <c r="C1721" s="554" t="s">
        <v>86</v>
      </c>
      <c r="D1721" s="555" t="s">
        <v>818</v>
      </c>
      <c r="E1721" s="553">
        <v>6500</v>
      </c>
      <c r="F1721" s="556" t="s">
        <v>2702</v>
      </c>
      <c r="G1721" s="566" t="s">
        <v>2703</v>
      </c>
      <c r="H1721" s="569" t="s">
        <v>821</v>
      </c>
      <c r="I1721" s="562" t="s">
        <v>489</v>
      </c>
      <c r="J1721" s="558" t="s">
        <v>822</v>
      </c>
      <c r="K1721" s="571">
        <v>3</v>
      </c>
      <c r="L1721" s="574">
        <v>8</v>
      </c>
      <c r="M1721" s="572">
        <v>50057.200000000004</v>
      </c>
      <c r="N1721" s="577"/>
      <c r="O1721" s="574"/>
      <c r="P1721" s="576"/>
    </row>
    <row r="1722" spans="1:16" ht="24" x14ac:dyDescent="0.2">
      <c r="A1722" s="524" t="s">
        <v>4666</v>
      </c>
      <c r="B1722" s="522" t="s">
        <v>817</v>
      </c>
      <c r="C1722" s="554" t="s">
        <v>86</v>
      </c>
      <c r="D1722" s="555" t="s">
        <v>818</v>
      </c>
      <c r="E1722" s="553">
        <v>8500</v>
      </c>
      <c r="F1722" s="556" t="s">
        <v>2704</v>
      </c>
      <c r="G1722" s="566" t="s">
        <v>2705</v>
      </c>
      <c r="H1722" s="569" t="s">
        <v>853</v>
      </c>
      <c r="I1722" s="562" t="s">
        <v>485</v>
      </c>
      <c r="J1722" s="558" t="s">
        <v>822</v>
      </c>
      <c r="K1722" s="571">
        <v>4</v>
      </c>
      <c r="L1722" s="574">
        <v>12</v>
      </c>
      <c r="M1722" s="572">
        <v>103960.79999999997</v>
      </c>
      <c r="N1722" s="577"/>
      <c r="O1722" s="574"/>
      <c r="P1722" s="576"/>
    </row>
    <row r="1723" spans="1:16" ht="24" x14ac:dyDescent="0.2">
      <c r="A1723" s="524" t="s">
        <v>4666</v>
      </c>
      <c r="B1723" s="522" t="s">
        <v>817</v>
      </c>
      <c r="C1723" s="554" t="s">
        <v>86</v>
      </c>
      <c r="D1723" s="555" t="s">
        <v>818</v>
      </c>
      <c r="E1723" s="553">
        <v>10000</v>
      </c>
      <c r="F1723" s="556" t="s">
        <v>2706</v>
      </c>
      <c r="G1723" s="566" t="s">
        <v>2707</v>
      </c>
      <c r="H1723" s="569" t="s">
        <v>853</v>
      </c>
      <c r="I1723" s="562" t="s">
        <v>485</v>
      </c>
      <c r="J1723" s="558" t="s">
        <v>822</v>
      </c>
      <c r="K1723" s="571">
        <v>4</v>
      </c>
      <c r="L1723" s="574">
        <v>12</v>
      </c>
      <c r="M1723" s="572">
        <v>121960.79999999997</v>
      </c>
      <c r="N1723" s="577"/>
      <c r="O1723" s="574"/>
      <c r="P1723" s="576"/>
    </row>
    <row r="1724" spans="1:16" ht="24" x14ac:dyDescent="0.2">
      <c r="A1724" s="524" t="s">
        <v>4666</v>
      </c>
      <c r="B1724" s="522" t="s">
        <v>817</v>
      </c>
      <c r="C1724" s="554" t="s">
        <v>86</v>
      </c>
      <c r="D1724" s="555" t="s">
        <v>818</v>
      </c>
      <c r="E1724" s="553">
        <v>6500</v>
      </c>
      <c r="F1724" s="556" t="s">
        <v>2708</v>
      </c>
      <c r="G1724" s="566" t="s">
        <v>2709</v>
      </c>
      <c r="H1724" s="569" t="s">
        <v>829</v>
      </c>
      <c r="I1724" s="562" t="s">
        <v>485</v>
      </c>
      <c r="J1724" s="558" t="s">
        <v>822</v>
      </c>
      <c r="K1724" s="571">
        <v>4</v>
      </c>
      <c r="L1724" s="574">
        <v>12</v>
      </c>
      <c r="M1724" s="572">
        <v>83644.12999999999</v>
      </c>
      <c r="N1724" s="577"/>
      <c r="O1724" s="574"/>
      <c r="P1724" s="576"/>
    </row>
    <row r="1725" spans="1:16" ht="24" x14ac:dyDescent="0.2">
      <c r="A1725" s="524" t="s">
        <v>4666</v>
      </c>
      <c r="B1725" s="522" t="s">
        <v>817</v>
      </c>
      <c r="C1725" s="554" t="s">
        <v>86</v>
      </c>
      <c r="D1725" s="555" t="s">
        <v>818</v>
      </c>
      <c r="E1725" s="553">
        <v>6000</v>
      </c>
      <c r="F1725" s="556" t="s">
        <v>2710</v>
      </c>
      <c r="G1725" s="566" t="s">
        <v>2711</v>
      </c>
      <c r="H1725" s="569" t="s">
        <v>821</v>
      </c>
      <c r="I1725" s="562" t="s">
        <v>485</v>
      </c>
      <c r="J1725" s="558" t="s">
        <v>822</v>
      </c>
      <c r="K1725" s="571">
        <v>4</v>
      </c>
      <c r="L1725" s="574">
        <v>12</v>
      </c>
      <c r="M1725" s="572">
        <v>73960.800000000003</v>
      </c>
      <c r="N1725" s="577"/>
      <c r="O1725" s="574"/>
      <c r="P1725" s="576"/>
    </row>
    <row r="1726" spans="1:16" ht="24" x14ac:dyDescent="0.2">
      <c r="A1726" s="524" t="s">
        <v>4666</v>
      </c>
      <c r="B1726" s="522" t="s">
        <v>817</v>
      </c>
      <c r="C1726" s="554" t="s">
        <v>86</v>
      </c>
      <c r="D1726" s="555" t="s">
        <v>902</v>
      </c>
      <c r="E1726" s="553">
        <v>2750</v>
      </c>
      <c r="F1726" s="556" t="s">
        <v>2712</v>
      </c>
      <c r="G1726" s="566" t="s">
        <v>2713</v>
      </c>
      <c r="H1726" s="569" t="s">
        <v>905</v>
      </c>
      <c r="I1726" s="562" t="s">
        <v>845</v>
      </c>
      <c r="J1726" s="558" t="s">
        <v>906</v>
      </c>
      <c r="K1726" s="571">
        <v>4</v>
      </c>
      <c r="L1726" s="574">
        <v>12</v>
      </c>
      <c r="M1726" s="572">
        <v>34960.80000000001</v>
      </c>
      <c r="N1726" s="577"/>
      <c r="O1726" s="574"/>
      <c r="P1726" s="576"/>
    </row>
    <row r="1727" spans="1:16" ht="24" x14ac:dyDescent="0.2">
      <c r="A1727" s="524" t="s">
        <v>4666</v>
      </c>
      <c r="B1727" s="522" t="s">
        <v>817</v>
      </c>
      <c r="C1727" s="554" t="s">
        <v>86</v>
      </c>
      <c r="D1727" s="555" t="s">
        <v>818</v>
      </c>
      <c r="E1727" s="553">
        <v>10000</v>
      </c>
      <c r="F1727" s="556" t="s">
        <v>2714</v>
      </c>
      <c r="G1727" s="566" t="s">
        <v>2715</v>
      </c>
      <c r="H1727" s="569" t="s">
        <v>950</v>
      </c>
      <c r="I1727" s="562" t="s">
        <v>485</v>
      </c>
      <c r="J1727" s="558" t="s">
        <v>822</v>
      </c>
      <c r="K1727" s="571">
        <v>4</v>
      </c>
      <c r="L1727" s="574">
        <v>12</v>
      </c>
      <c r="M1727" s="572">
        <v>121960.79999999997</v>
      </c>
      <c r="N1727" s="577"/>
      <c r="O1727" s="574"/>
      <c r="P1727" s="576"/>
    </row>
    <row r="1728" spans="1:16" ht="24" x14ac:dyDescent="0.2">
      <c r="A1728" s="524" t="s">
        <v>4666</v>
      </c>
      <c r="B1728" s="522" t="s">
        <v>817</v>
      </c>
      <c r="C1728" s="554" t="s">
        <v>86</v>
      </c>
      <c r="D1728" s="555" t="s">
        <v>818</v>
      </c>
      <c r="E1728" s="553">
        <v>6000</v>
      </c>
      <c r="F1728" s="556" t="s">
        <v>2716</v>
      </c>
      <c r="G1728" s="566" t="s">
        <v>2717</v>
      </c>
      <c r="H1728" s="569" t="s">
        <v>821</v>
      </c>
      <c r="I1728" s="562" t="s">
        <v>485</v>
      </c>
      <c r="J1728" s="558" t="s">
        <v>822</v>
      </c>
      <c r="K1728" s="571">
        <v>4</v>
      </c>
      <c r="L1728" s="574">
        <v>12</v>
      </c>
      <c r="M1728" s="572">
        <v>73960.800000000003</v>
      </c>
      <c r="N1728" s="577"/>
      <c r="O1728" s="574"/>
      <c r="P1728" s="576"/>
    </row>
    <row r="1729" spans="1:16" ht="24" x14ac:dyDescent="0.2">
      <c r="A1729" s="524" t="s">
        <v>4666</v>
      </c>
      <c r="B1729" s="522" t="s">
        <v>817</v>
      </c>
      <c r="C1729" s="554" t="s">
        <v>86</v>
      </c>
      <c r="D1729" s="555" t="s">
        <v>818</v>
      </c>
      <c r="E1729" s="553">
        <v>5500</v>
      </c>
      <c r="F1729" s="556" t="s">
        <v>2718</v>
      </c>
      <c r="G1729" s="566" t="s">
        <v>2719</v>
      </c>
      <c r="H1729" s="569" t="s">
        <v>836</v>
      </c>
      <c r="I1729" s="562" t="s">
        <v>485</v>
      </c>
      <c r="J1729" s="558" t="s">
        <v>822</v>
      </c>
      <c r="K1729" s="571">
        <v>3</v>
      </c>
      <c r="L1729" s="574">
        <v>8</v>
      </c>
      <c r="M1729" s="572">
        <v>42557.200000000004</v>
      </c>
      <c r="N1729" s="577"/>
      <c r="O1729" s="574"/>
      <c r="P1729" s="576"/>
    </row>
    <row r="1730" spans="1:16" ht="24" x14ac:dyDescent="0.2">
      <c r="A1730" s="524" t="s">
        <v>4666</v>
      </c>
      <c r="B1730" s="522" t="s">
        <v>817</v>
      </c>
      <c r="C1730" s="554" t="s">
        <v>86</v>
      </c>
      <c r="D1730" s="555" t="s">
        <v>818</v>
      </c>
      <c r="E1730" s="553">
        <v>5500</v>
      </c>
      <c r="F1730" s="556" t="s">
        <v>2720</v>
      </c>
      <c r="G1730" s="566" t="s">
        <v>2721</v>
      </c>
      <c r="H1730" s="569" t="s">
        <v>890</v>
      </c>
      <c r="I1730" s="562" t="s">
        <v>485</v>
      </c>
      <c r="J1730" s="558" t="s">
        <v>822</v>
      </c>
      <c r="K1730" s="571">
        <v>2</v>
      </c>
      <c r="L1730" s="574">
        <v>6</v>
      </c>
      <c r="M1730" s="572">
        <v>28517.37</v>
      </c>
      <c r="N1730" s="577"/>
      <c r="O1730" s="574"/>
      <c r="P1730" s="576"/>
    </row>
    <row r="1731" spans="1:16" ht="24" x14ac:dyDescent="0.2">
      <c r="A1731" s="524" t="s">
        <v>4666</v>
      </c>
      <c r="B1731" s="522" t="s">
        <v>817</v>
      </c>
      <c r="C1731" s="554" t="s">
        <v>86</v>
      </c>
      <c r="D1731" s="555" t="s">
        <v>902</v>
      </c>
      <c r="E1731" s="553">
        <v>2500</v>
      </c>
      <c r="F1731" s="556" t="s">
        <v>2722</v>
      </c>
      <c r="G1731" s="566" t="s">
        <v>2723</v>
      </c>
      <c r="H1731" s="569" t="s">
        <v>2724</v>
      </c>
      <c r="I1731" s="562" t="s">
        <v>485</v>
      </c>
      <c r="J1731" s="558" t="s">
        <v>480</v>
      </c>
      <c r="K1731" s="571">
        <v>4</v>
      </c>
      <c r="L1731" s="574">
        <v>12</v>
      </c>
      <c r="M1731" s="572">
        <v>31960.800000000007</v>
      </c>
      <c r="N1731" s="577"/>
      <c r="O1731" s="574"/>
      <c r="P1731" s="576"/>
    </row>
    <row r="1732" spans="1:16" ht="24" x14ac:dyDescent="0.2">
      <c r="A1732" s="524" t="s">
        <v>4666</v>
      </c>
      <c r="B1732" s="522" t="s">
        <v>817</v>
      </c>
      <c r="C1732" s="554" t="s">
        <v>86</v>
      </c>
      <c r="D1732" s="555" t="s">
        <v>818</v>
      </c>
      <c r="E1732" s="553">
        <v>6500</v>
      </c>
      <c r="F1732" s="556" t="s">
        <v>2725</v>
      </c>
      <c r="G1732" s="566" t="s">
        <v>2726</v>
      </c>
      <c r="H1732" s="569" t="s">
        <v>821</v>
      </c>
      <c r="I1732" s="562" t="s">
        <v>485</v>
      </c>
      <c r="J1732" s="558" t="s">
        <v>822</v>
      </c>
      <c r="K1732" s="571">
        <v>3</v>
      </c>
      <c r="L1732" s="574">
        <v>8</v>
      </c>
      <c r="M1732" s="572">
        <v>50057.200000000004</v>
      </c>
      <c r="N1732" s="577"/>
      <c r="O1732" s="574"/>
      <c r="P1732" s="576"/>
    </row>
    <row r="1733" spans="1:16" ht="24" x14ac:dyDescent="0.2">
      <c r="A1733" s="524" t="s">
        <v>4666</v>
      </c>
      <c r="B1733" s="522" t="s">
        <v>817</v>
      </c>
      <c r="C1733" s="554" t="s">
        <v>86</v>
      </c>
      <c r="D1733" s="555" t="s">
        <v>818</v>
      </c>
      <c r="E1733" s="553">
        <v>5500</v>
      </c>
      <c r="F1733" s="556" t="s">
        <v>2727</v>
      </c>
      <c r="G1733" s="566" t="s">
        <v>2728</v>
      </c>
      <c r="H1733" s="569" t="s">
        <v>829</v>
      </c>
      <c r="I1733" s="562" t="s">
        <v>485</v>
      </c>
      <c r="J1733" s="558" t="s">
        <v>822</v>
      </c>
      <c r="K1733" s="571">
        <v>3</v>
      </c>
      <c r="L1733" s="574">
        <v>7</v>
      </c>
      <c r="M1733" s="572">
        <v>39227.130000000005</v>
      </c>
      <c r="N1733" s="577"/>
      <c r="O1733" s="574"/>
      <c r="P1733" s="576"/>
    </row>
    <row r="1734" spans="1:16" ht="24" x14ac:dyDescent="0.2">
      <c r="A1734" s="524" t="s">
        <v>4666</v>
      </c>
      <c r="B1734" s="522" t="s">
        <v>817</v>
      </c>
      <c r="C1734" s="554" t="s">
        <v>86</v>
      </c>
      <c r="D1734" s="555" t="s">
        <v>818</v>
      </c>
      <c r="E1734" s="553">
        <v>3500</v>
      </c>
      <c r="F1734" s="556" t="s">
        <v>2729</v>
      </c>
      <c r="G1734" s="566" t="s">
        <v>2730</v>
      </c>
      <c r="H1734" s="569" t="s">
        <v>821</v>
      </c>
      <c r="I1734" s="562" t="s">
        <v>485</v>
      </c>
      <c r="J1734" s="558" t="s">
        <v>822</v>
      </c>
      <c r="K1734" s="571">
        <v>4</v>
      </c>
      <c r="L1734" s="574">
        <v>12</v>
      </c>
      <c r="M1734" s="572">
        <v>43960.80000000001</v>
      </c>
      <c r="N1734" s="577"/>
      <c r="O1734" s="574"/>
      <c r="P1734" s="576"/>
    </row>
    <row r="1735" spans="1:16" ht="24" x14ac:dyDescent="0.2">
      <c r="A1735" s="524" t="s">
        <v>4666</v>
      </c>
      <c r="B1735" s="522" t="s">
        <v>817</v>
      </c>
      <c r="C1735" s="554" t="s">
        <v>86</v>
      </c>
      <c r="D1735" s="555" t="s">
        <v>818</v>
      </c>
      <c r="E1735" s="553">
        <v>10000</v>
      </c>
      <c r="F1735" s="556" t="s">
        <v>2731</v>
      </c>
      <c r="G1735" s="566" t="s">
        <v>2732</v>
      </c>
      <c r="H1735" s="569" t="s">
        <v>853</v>
      </c>
      <c r="I1735" s="562" t="s">
        <v>485</v>
      </c>
      <c r="J1735" s="558" t="s">
        <v>822</v>
      </c>
      <c r="K1735" s="571">
        <v>4</v>
      </c>
      <c r="L1735" s="574">
        <v>12</v>
      </c>
      <c r="M1735" s="572">
        <v>121960.79999999997</v>
      </c>
      <c r="N1735" s="577"/>
      <c r="O1735" s="574"/>
      <c r="P1735" s="576"/>
    </row>
    <row r="1736" spans="1:16" ht="24" x14ac:dyDescent="0.2">
      <c r="A1736" s="524" t="s">
        <v>4666</v>
      </c>
      <c r="B1736" s="522" t="s">
        <v>817</v>
      </c>
      <c r="C1736" s="554" t="s">
        <v>86</v>
      </c>
      <c r="D1736" s="555" t="s">
        <v>818</v>
      </c>
      <c r="E1736" s="553">
        <v>6500</v>
      </c>
      <c r="F1736" s="556" t="s">
        <v>2733</v>
      </c>
      <c r="G1736" s="566" t="s">
        <v>2734</v>
      </c>
      <c r="H1736" s="569" t="s">
        <v>821</v>
      </c>
      <c r="I1736" s="562" t="s">
        <v>485</v>
      </c>
      <c r="J1736" s="558" t="s">
        <v>822</v>
      </c>
      <c r="K1736" s="571">
        <v>5</v>
      </c>
      <c r="L1736" s="574">
        <v>12</v>
      </c>
      <c r="M1736" s="572">
        <v>83040.029999999984</v>
      </c>
      <c r="N1736" s="577"/>
      <c r="O1736" s="574"/>
      <c r="P1736" s="576"/>
    </row>
    <row r="1737" spans="1:16" ht="24" x14ac:dyDescent="0.2">
      <c r="A1737" s="524" t="s">
        <v>4666</v>
      </c>
      <c r="B1737" s="522" t="s">
        <v>817</v>
      </c>
      <c r="C1737" s="554" t="s">
        <v>86</v>
      </c>
      <c r="D1737" s="555" t="s">
        <v>902</v>
      </c>
      <c r="E1737" s="553">
        <v>1500</v>
      </c>
      <c r="F1737" s="556" t="s">
        <v>2735</v>
      </c>
      <c r="G1737" s="566" t="s">
        <v>2736</v>
      </c>
      <c r="H1737" s="569" t="s">
        <v>905</v>
      </c>
      <c r="I1737" s="562" t="s">
        <v>845</v>
      </c>
      <c r="J1737" s="558" t="s">
        <v>906</v>
      </c>
      <c r="K1737" s="571">
        <v>4</v>
      </c>
      <c r="L1737" s="574">
        <v>12</v>
      </c>
      <c r="M1737" s="572">
        <v>19960.800000000003</v>
      </c>
      <c r="N1737" s="577"/>
      <c r="O1737" s="574"/>
      <c r="P1737" s="576"/>
    </row>
    <row r="1738" spans="1:16" ht="24" x14ac:dyDescent="0.2">
      <c r="A1738" s="524" t="s">
        <v>4666</v>
      </c>
      <c r="B1738" s="522" t="s">
        <v>817</v>
      </c>
      <c r="C1738" s="554" t="s">
        <v>86</v>
      </c>
      <c r="D1738" s="555" t="s">
        <v>818</v>
      </c>
      <c r="E1738" s="553">
        <v>5000</v>
      </c>
      <c r="F1738" s="556" t="s">
        <v>2737</v>
      </c>
      <c r="G1738" s="566" t="s">
        <v>2738</v>
      </c>
      <c r="H1738" s="569" t="s">
        <v>821</v>
      </c>
      <c r="I1738" s="562" t="s">
        <v>485</v>
      </c>
      <c r="J1738" s="558" t="s">
        <v>822</v>
      </c>
      <c r="K1738" s="571">
        <v>4</v>
      </c>
      <c r="L1738" s="574">
        <v>12</v>
      </c>
      <c r="M1738" s="572">
        <v>61960.80000000001</v>
      </c>
      <c r="N1738" s="577"/>
      <c r="O1738" s="574"/>
      <c r="P1738" s="576"/>
    </row>
    <row r="1739" spans="1:16" ht="24" x14ac:dyDescent="0.2">
      <c r="A1739" s="524" t="s">
        <v>4666</v>
      </c>
      <c r="B1739" s="522" t="s">
        <v>817</v>
      </c>
      <c r="C1739" s="554" t="s">
        <v>86</v>
      </c>
      <c r="D1739" s="555" t="s">
        <v>818</v>
      </c>
      <c r="E1739" s="553">
        <v>5500</v>
      </c>
      <c r="F1739" s="556" t="s">
        <v>2739</v>
      </c>
      <c r="G1739" s="566" t="s">
        <v>2740</v>
      </c>
      <c r="H1739" s="569" t="s">
        <v>1132</v>
      </c>
      <c r="I1739" s="562" t="s">
        <v>489</v>
      </c>
      <c r="J1739" s="558" t="s">
        <v>822</v>
      </c>
      <c r="K1739" s="571">
        <v>1</v>
      </c>
      <c r="L1739" s="574">
        <v>2</v>
      </c>
      <c r="M1739" s="572">
        <v>10126.799999999999</v>
      </c>
      <c r="N1739" s="577"/>
      <c r="O1739" s="574"/>
      <c r="P1739" s="576"/>
    </row>
    <row r="1740" spans="1:16" ht="24" x14ac:dyDescent="0.2">
      <c r="A1740" s="524" t="s">
        <v>4666</v>
      </c>
      <c r="B1740" s="522" t="s">
        <v>817</v>
      </c>
      <c r="C1740" s="554" t="s">
        <v>86</v>
      </c>
      <c r="D1740" s="555" t="s">
        <v>818</v>
      </c>
      <c r="E1740" s="553">
        <v>10500</v>
      </c>
      <c r="F1740" s="556" t="s">
        <v>2741</v>
      </c>
      <c r="G1740" s="566" t="s">
        <v>2742</v>
      </c>
      <c r="H1740" s="569" t="s">
        <v>1033</v>
      </c>
      <c r="I1740" s="562" t="s">
        <v>485</v>
      </c>
      <c r="J1740" s="558" t="s">
        <v>822</v>
      </c>
      <c r="K1740" s="571">
        <v>4</v>
      </c>
      <c r="L1740" s="574">
        <v>12</v>
      </c>
      <c r="M1740" s="572">
        <v>128003.81999999998</v>
      </c>
      <c r="N1740" s="577"/>
      <c r="O1740" s="574"/>
      <c r="P1740" s="576"/>
    </row>
    <row r="1741" spans="1:16" ht="24" x14ac:dyDescent="0.2">
      <c r="A1741" s="524" t="s">
        <v>4666</v>
      </c>
      <c r="B1741" s="522" t="s">
        <v>817</v>
      </c>
      <c r="C1741" s="554" t="s">
        <v>86</v>
      </c>
      <c r="D1741" s="555" t="s">
        <v>818</v>
      </c>
      <c r="E1741" s="553">
        <v>7500</v>
      </c>
      <c r="F1741" s="556" t="s">
        <v>2743</v>
      </c>
      <c r="G1741" s="566" t="s">
        <v>2744</v>
      </c>
      <c r="H1741" s="569" t="s">
        <v>821</v>
      </c>
      <c r="I1741" s="562" t="s">
        <v>485</v>
      </c>
      <c r="J1741" s="558" t="s">
        <v>822</v>
      </c>
      <c r="K1741" s="571">
        <v>4</v>
      </c>
      <c r="L1741" s="574">
        <v>12</v>
      </c>
      <c r="M1741" s="572">
        <v>91960.799999999988</v>
      </c>
      <c r="N1741" s="577"/>
      <c r="O1741" s="574"/>
      <c r="P1741" s="576"/>
    </row>
    <row r="1742" spans="1:16" ht="24" x14ac:dyDescent="0.2">
      <c r="A1742" s="524" t="s">
        <v>4666</v>
      </c>
      <c r="B1742" s="522" t="s">
        <v>817</v>
      </c>
      <c r="C1742" s="554" t="s">
        <v>86</v>
      </c>
      <c r="D1742" s="555" t="s">
        <v>818</v>
      </c>
      <c r="E1742" s="553">
        <v>5500</v>
      </c>
      <c r="F1742" s="556" t="s">
        <v>2745</v>
      </c>
      <c r="G1742" s="566" t="s">
        <v>2746</v>
      </c>
      <c r="H1742" s="569" t="s">
        <v>2202</v>
      </c>
      <c r="I1742" s="562" t="s">
        <v>485</v>
      </c>
      <c r="J1742" s="558" t="s">
        <v>822</v>
      </c>
      <c r="K1742" s="571">
        <v>4</v>
      </c>
      <c r="L1742" s="574">
        <v>12</v>
      </c>
      <c r="M1742" s="572">
        <v>67960.800000000003</v>
      </c>
      <c r="N1742" s="577"/>
      <c r="O1742" s="574"/>
      <c r="P1742" s="576"/>
    </row>
    <row r="1743" spans="1:16" ht="24" x14ac:dyDescent="0.2">
      <c r="A1743" s="524" t="s">
        <v>4666</v>
      </c>
      <c r="B1743" s="522" t="s">
        <v>817</v>
      </c>
      <c r="C1743" s="554" t="s">
        <v>86</v>
      </c>
      <c r="D1743" s="555" t="s">
        <v>818</v>
      </c>
      <c r="E1743" s="553">
        <v>5500</v>
      </c>
      <c r="F1743" s="556" t="s">
        <v>2747</v>
      </c>
      <c r="G1743" s="566" t="s">
        <v>2748</v>
      </c>
      <c r="H1743" s="569" t="s">
        <v>890</v>
      </c>
      <c r="I1743" s="562" t="s">
        <v>489</v>
      </c>
      <c r="J1743" s="558" t="s">
        <v>822</v>
      </c>
      <c r="K1743" s="571">
        <v>3</v>
      </c>
      <c r="L1743" s="574">
        <v>8</v>
      </c>
      <c r="M1743" s="572">
        <v>42557.200000000004</v>
      </c>
      <c r="N1743" s="577"/>
      <c r="O1743" s="574"/>
      <c r="P1743" s="576"/>
    </row>
    <row r="1744" spans="1:16" ht="24" x14ac:dyDescent="0.2">
      <c r="A1744" s="524" t="s">
        <v>4666</v>
      </c>
      <c r="B1744" s="522" t="s">
        <v>817</v>
      </c>
      <c r="C1744" s="554" t="s">
        <v>86</v>
      </c>
      <c r="D1744" s="555" t="s">
        <v>818</v>
      </c>
      <c r="E1744" s="553">
        <v>5500</v>
      </c>
      <c r="F1744" s="556" t="s">
        <v>2749</v>
      </c>
      <c r="G1744" s="566" t="s">
        <v>2750</v>
      </c>
      <c r="H1744" s="569" t="s">
        <v>866</v>
      </c>
      <c r="I1744" s="562" t="s">
        <v>485</v>
      </c>
      <c r="J1744" s="558" t="s">
        <v>822</v>
      </c>
      <c r="K1744" s="571">
        <v>4</v>
      </c>
      <c r="L1744" s="574">
        <v>12</v>
      </c>
      <c r="M1744" s="572">
        <v>67960.800000000003</v>
      </c>
      <c r="N1744" s="577"/>
      <c r="O1744" s="574"/>
      <c r="P1744" s="576"/>
    </row>
    <row r="1745" spans="1:16" ht="24" x14ac:dyDescent="0.2">
      <c r="A1745" s="524" t="s">
        <v>4666</v>
      </c>
      <c r="B1745" s="522" t="s">
        <v>817</v>
      </c>
      <c r="C1745" s="554" t="s">
        <v>86</v>
      </c>
      <c r="D1745" s="555" t="s">
        <v>818</v>
      </c>
      <c r="E1745" s="553">
        <v>7500</v>
      </c>
      <c r="F1745" s="556" t="s">
        <v>2751</v>
      </c>
      <c r="G1745" s="566" t="s">
        <v>2752</v>
      </c>
      <c r="H1745" s="569" t="s">
        <v>829</v>
      </c>
      <c r="I1745" s="562" t="s">
        <v>485</v>
      </c>
      <c r="J1745" s="558" t="s">
        <v>822</v>
      </c>
      <c r="K1745" s="571">
        <v>2</v>
      </c>
      <c r="L1745" s="574">
        <v>7</v>
      </c>
      <c r="M1745" s="572">
        <v>51343.8</v>
      </c>
      <c r="N1745" s="577"/>
      <c r="O1745" s="574"/>
      <c r="P1745" s="576"/>
    </row>
    <row r="1746" spans="1:16" ht="24" x14ac:dyDescent="0.2">
      <c r="A1746" s="524" t="s">
        <v>4666</v>
      </c>
      <c r="B1746" s="522" t="s">
        <v>817</v>
      </c>
      <c r="C1746" s="554" t="s">
        <v>86</v>
      </c>
      <c r="D1746" s="555" t="s">
        <v>902</v>
      </c>
      <c r="E1746" s="553">
        <v>2500</v>
      </c>
      <c r="F1746" s="556" t="s">
        <v>2753</v>
      </c>
      <c r="G1746" s="566" t="s">
        <v>2754</v>
      </c>
      <c r="H1746" s="569" t="s">
        <v>905</v>
      </c>
      <c r="I1746" s="562" t="s">
        <v>845</v>
      </c>
      <c r="J1746" s="558" t="s">
        <v>906</v>
      </c>
      <c r="K1746" s="571">
        <v>4</v>
      </c>
      <c r="L1746" s="574">
        <v>12</v>
      </c>
      <c r="M1746" s="572">
        <v>31960.800000000007</v>
      </c>
      <c r="N1746" s="577"/>
      <c r="O1746" s="574"/>
      <c r="P1746" s="576"/>
    </row>
    <row r="1747" spans="1:16" ht="24" x14ac:dyDescent="0.2">
      <c r="A1747" s="524" t="s">
        <v>4666</v>
      </c>
      <c r="B1747" s="522" t="s">
        <v>817</v>
      </c>
      <c r="C1747" s="554" t="s">
        <v>86</v>
      </c>
      <c r="D1747" s="555" t="s">
        <v>818</v>
      </c>
      <c r="E1747" s="553">
        <v>7500</v>
      </c>
      <c r="F1747" s="556" t="s">
        <v>2755</v>
      </c>
      <c r="G1747" s="566" t="s">
        <v>2756</v>
      </c>
      <c r="H1747" s="569" t="s">
        <v>829</v>
      </c>
      <c r="I1747" s="562" t="s">
        <v>485</v>
      </c>
      <c r="J1747" s="558" t="s">
        <v>822</v>
      </c>
      <c r="K1747" s="571">
        <v>3</v>
      </c>
      <c r="L1747" s="574">
        <v>8</v>
      </c>
      <c r="M1747" s="572">
        <v>57557.200000000004</v>
      </c>
      <c r="N1747" s="577"/>
      <c r="O1747" s="574"/>
      <c r="P1747" s="576"/>
    </row>
    <row r="1748" spans="1:16" ht="24" x14ac:dyDescent="0.2">
      <c r="A1748" s="524" t="s">
        <v>4666</v>
      </c>
      <c r="B1748" s="522" t="s">
        <v>817</v>
      </c>
      <c r="C1748" s="554" t="s">
        <v>86</v>
      </c>
      <c r="D1748" s="555" t="s">
        <v>818</v>
      </c>
      <c r="E1748" s="553">
        <v>6500</v>
      </c>
      <c r="F1748" s="556" t="s">
        <v>2757</v>
      </c>
      <c r="G1748" s="566" t="s">
        <v>2758</v>
      </c>
      <c r="H1748" s="569" t="s">
        <v>821</v>
      </c>
      <c r="I1748" s="562" t="s">
        <v>485</v>
      </c>
      <c r="J1748" s="558" t="s">
        <v>822</v>
      </c>
      <c r="K1748" s="571">
        <v>3</v>
      </c>
      <c r="L1748" s="574">
        <v>8</v>
      </c>
      <c r="M1748" s="572">
        <v>50057.200000000004</v>
      </c>
      <c r="N1748" s="577"/>
      <c r="O1748" s="574"/>
      <c r="P1748" s="576"/>
    </row>
    <row r="1749" spans="1:16" ht="24" x14ac:dyDescent="0.2">
      <c r="A1749" s="524" t="s">
        <v>4666</v>
      </c>
      <c r="B1749" s="522" t="s">
        <v>817</v>
      </c>
      <c r="C1749" s="554" t="s">
        <v>86</v>
      </c>
      <c r="D1749" s="555" t="s">
        <v>818</v>
      </c>
      <c r="E1749" s="553">
        <v>8500</v>
      </c>
      <c r="F1749" s="556" t="s">
        <v>2759</v>
      </c>
      <c r="G1749" s="566" t="s">
        <v>2760</v>
      </c>
      <c r="H1749" s="569" t="s">
        <v>853</v>
      </c>
      <c r="I1749" s="562" t="s">
        <v>485</v>
      </c>
      <c r="J1749" s="558" t="s">
        <v>822</v>
      </c>
      <c r="K1749" s="571">
        <v>3</v>
      </c>
      <c r="L1749" s="574">
        <v>6</v>
      </c>
      <c r="M1749" s="572">
        <v>52695.67</v>
      </c>
      <c r="N1749" s="577"/>
      <c r="O1749" s="574"/>
      <c r="P1749" s="576"/>
    </row>
    <row r="1750" spans="1:16" ht="24" x14ac:dyDescent="0.2">
      <c r="A1750" s="524" t="s">
        <v>4666</v>
      </c>
      <c r="B1750" s="522" t="s">
        <v>817</v>
      </c>
      <c r="C1750" s="554" t="s">
        <v>86</v>
      </c>
      <c r="D1750" s="555" t="s">
        <v>818</v>
      </c>
      <c r="E1750" s="553">
        <v>6500</v>
      </c>
      <c r="F1750" s="556" t="s">
        <v>2761</v>
      </c>
      <c r="G1750" s="566" t="s">
        <v>2762</v>
      </c>
      <c r="H1750" s="569" t="s">
        <v>821</v>
      </c>
      <c r="I1750" s="562" t="s">
        <v>485</v>
      </c>
      <c r="J1750" s="558" t="s">
        <v>822</v>
      </c>
      <c r="K1750" s="571">
        <v>2</v>
      </c>
      <c r="L1750" s="574">
        <v>7</v>
      </c>
      <c r="M1750" s="572">
        <v>43731.990000000005</v>
      </c>
      <c r="N1750" s="577"/>
      <c r="O1750" s="574"/>
      <c r="P1750" s="576"/>
    </row>
    <row r="1751" spans="1:16" ht="24" x14ac:dyDescent="0.2">
      <c r="A1751" s="524" t="s">
        <v>4666</v>
      </c>
      <c r="B1751" s="522" t="s">
        <v>817</v>
      </c>
      <c r="C1751" s="554" t="s">
        <v>86</v>
      </c>
      <c r="D1751" s="555" t="s">
        <v>818</v>
      </c>
      <c r="E1751" s="553">
        <v>4200</v>
      </c>
      <c r="F1751" s="556" t="s">
        <v>2763</v>
      </c>
      <c r="G1751" s="566" t="s">
        <v>2764</v>
      </c>
      <c r="H1751" s="569" t="s">
        <v>866</v>
      </c>
      <c r="I1751" s="562" t="s">
        <v>485</v>
      </c>
      <c r="J1751" s="558" t="s">
        <v>822</v>
      </c>
      <c r="K1751" s="571">
        <v>4</v>
      </c>
      <c r="L1751" s="574">
        <v>12</v>
      </c>
      <c r="M1751" s="572">
        <v>52360.80000000001</v>
      </c>
      <c r="N1751" s="577"/>
      <c r="O1751" s="574"/>
      <c r="P1751" s="576"/>
    </row>
    <row r="1752" spans="1:16" ht="24" x14ac:dyDescent="0.2">
      <c r="A1752" s="524" t="s">
        <v>4666</v>
      </c>
      <c r="B1752" s="522" t="s">
        <v>817</v>
      </c>
      <c r="C1752" s="554" t="s">
        <v>86</v>
      </c>
      <c r="D1752" s="555" t="s">
        <v>818</v>
      </c>
      <c r="E1752" s="553">
        <v>5500</v>
      </c>
      <c r="F1752" s="556" t="s">
        <v>2765</v>
      </c>
      <c r="G1752" s="566" t="s">
        <v>2766</v>
      </c>
      <c r="H1752" s="569" t="s">
        <v>821</v>
      </c>
      <c r="I1752" s="562" t="s">
        <v>485</v>
      </c>
      <c r="J1752" s="558" t="s">
        <v>822</v>
      </c>
      <c r="K1752" s="571">
        <v>4</v>
      </c>
      <c r="L1752" s="574">
        <v>12</v>
      </c>
      <c r="M1752" s="572">
        <v>67960.800000000003</v>
      </c>
      <c r="N1752" s="577"/>
      <c r="O1752" s="574"/>
      <c r="P1752" s="576"/>
    </row>
    <row r="1753" spans="1:16" ht="24" x14ac:dyDescent="0.2">
      <c r="A1753" s="524" t="s">
        <v>4666</v>
      </c>
      <c r="B1753" s="522" t="s">
        <v>817</v>
      </c>
      <c r="C1753" s="554" t="s">
        <v>86</v>
      </c>
      <c r="D1753" s="555" t="s">
        <v>818</v>
      </c>
      <c r="E1753" s="553" t="s">
        <v>2767</v>
      </c>
      <c r="F1753" s="556" t="s">
        <v>2768</v>
      </c>
      <c r="G1753" s="566" t="s">
        <v>2769</v>
      </c>
      <c r="H1753" s="569" t="s">
        <v>821</v>
      </c>
      <c r="I1753" s="562" t="s">
        <v>485</v>
      </c>
      <c r="J1753" s="558" t="s">
        <v>822</v>
      </c>
      <c r="K1753" s="571">
        <v>5</v>
      </c>
      <c r="L1753" s="574">
        <v>12</v>
      </c>
      <c r="M1753" s="572">
        <v>92776.069999999992</v>
      </c>
      <c r="N1753" s="577"/>
      <c r="O1753" s="574"/>
      <c r="P1753" s="576"/>
    </row>
    <row r="1754" spans="1:16" ht="24" x14ac:dyDescent="0.2">
      <c r="A1754" s="524" t="s">
        <v>4666</v>
      </c>
      <c r="B1754" s="522" t="s">
        <v>817</v>
      </c>
      <c r="C1754" s="554" t="s">
        <v>86</v>
      </c>
      <c r="D1754" s="555" t="s">
        <v>818</v>
      </c>
      <c r="E1754" s="553">
        <v>6500</v>
      </c>
      <c r="F1754" s="556" t="s">
        <v>2770</v>
      </c>
      <c r="G1754" s="566" t="s">
        <v>2771</v>
      </c>
      <c r="H1754" s="569" t="s">
        <v>853</v>
      </c>
      <c r="I1754" s="562" t="s">
        <v>485</v>
      </c>
      <c r="J1754" s="558" t="s">
        <v>822</v>
      </c>
      <c r="K1754" s="571">
        <v>4</v>
      </c>
      <c r="L1754" s="574">
        <v>12</v>
      </c>
      <c r="M1754" s="572">
        <v>79960.799999999988</v>
      </c>
      <c r="N1754" s="577"/>
      <c r="O1754" s="574"/>
      <c r="P1754" s="576"/>
    </row>
    <row r="1755" spans="1:16" ht="24" x14ac:dyDescent="0.2">
      <c r="A1755" s="524" t="s">
        <v>4666</v>
      </c>
      <c r="B1755" s="522" t="s">
        <v>817</v>
      </c>
      <c r="C1755" s="554" t="s">
        <v>86</v>
      </c>
      <c r="D1755" s="555" t="s">
        <v>818</v>
      </c>
      <c r="E1755" s="553">
        <v>12500</v>
      </c>
      <c r="F1755" s="556" t="s">
        <v>2772</v>
      </c>
      <c r="G1755" s="566" t="s">
        <v>2773</v>
      </c>
      <c r="H1755" s="569" t="s">
        <v>829</v>
      </c>
      <c r="I1755" s="562" t="s">
        <v>485</v>
      </c>
      <c r="J1755" s="558" t="s">
        <v>822</v>
      </c>
      <c r="K1755" s="571">
        <v>4</v>
      </c>
      <c r="L1755" s="574">
        <v>12</v>
      </c>
      <c r="M1755" s="572">
        <v>152281.10999999999</v>
      </c>
      <c r="N1755" s="577"/>
      <c r="O1755" s="574"/>
      <c r="P1755" s="576"/>
    </row>
    <row r="1756" spans="1:16" ht="24" x14ac:dyDescent="0.2">
      <c r="A1756" s="524" t="s">
        <v>4666</v>
      </c>
      <c r="B1756" s="522" t="s">
        <v>817</v>
      </c>
      <c r="C1756" s="554" t="s">
        <v>86</v>
      </c>
      <c r="D1756" s="555" t="s">
        <v>818</v>
      </c>
      <c r="E1756" s="553">
        <v>8500</v>
      </c>
      <c r="F1756" s="556" t="s">
        <v>2774</v>
      </c>
      <c r="G1756" s="566" t="s">
        <v>2775</v>
      </c>
      <c r="H1756" s="569" t="s">
        <v>853</v>
      </c>
      <c r="I1756" s="562" t="s">
        <v>485</v>
      </c>
      <c r="J1756" s="558" t="s">
        <v>822</v>
      </c>
      <c r="K1756" s="571">
        <v>4</v>
      </c>
      <c r="L1756" s="574">
        <v>12</v>
      </c>
      <c r="M1756" s="572">
        <v>103960.79999999997</v>
      </c>
      <c r="N1756" s="577"/>
      <c r="O1756" s="574"/>
      <c r="P1756" s="576"/>
    </row>
    <row r="1757" spans="1:16" ht="24" x14ac:dyDescent="0.2">
      <c r="A1757" s="524" t="s">
        <v>4666</v>
      </c>
      <c r="B1757" s="522" t="s">
        <v>817</v>
      </c>
      <c r="C1757" s="554" t="s">
        <v>86</v>
      </c>
      <c r="D1757" s="555" t="s">
        <v>818</v>
      </c>
      <c r="E1757" s="553">
        <v>10500</v>
      </c>
      <c r="F1757" s="556" t="s">
        <v>2776</v>
      </c>
      <c r="G1757" s="566" t="s">
        <v>507</v>
      </c>
      <c r="H1757" s="569" t="s">
        <v>829</v>
      </c>
      <c r="I1757" s="562" t="s">
        <v>485</v>
      </c>
      <c r="J1757" s="558" t="s">
        <v>822</v>
      </c>
      <c r="K1757" s="571">
        <v>1</v>
      </c>
      <c r="L1757" s="574">
        <v>2</v>
      </c>
      <c r="M1757" s="572">
        <v>19126.8</v>
      </c>
      <c r="N1757" s="577"/>
      <c r="O1757" s="574"/>
      <c r="P1757" s="576"/>
    </row>
    <row r="1758" spans="1:16" ht="24" x14ac:dyDescent="0.2">
      <c r="A1758" s="524" t="s">
        <v>4666</v>
      </c>
      <c r="B1758" s="522" t="s">
        <v>817</v>
      </c>
      <c r="C1758" s="554" t="s">
        <v>86</v>
      </c>
      <c r="D1758" s="555" t="s">
        <v>818</v>
      </c>
      <c r="E1758" s="553">
        <v>7500</v>
      </c>
      <c r="F1758" s="556" t="s">
        <v>2777</v>
      </c>
      <c r="G1758" s="566" t="s">
        <v>2778</v>
      </c>
      <c r="H1758" s="569" t="s">
        <v>890</v>
      </c>
      <c r="I1758" s="562" t="s">
        <v>485</v>
      </c>
      <c r="J1758" s="558" t="s">
        <v>822</v>
      </c>
      <c r="K1758" s="571">
        <v>3</v>
      </c>
      <c r="L1758" s="574">
        <v>8</v>
      </c>
      <c r="M1758" s="572">
        <v>57557.200000000004</v>
      </c>
      <c r="N1758" s="577"/>
      <c r="O1758" s="574"/>
      <c r="P1758" s="576"/>
    </row>
    <row r="1759" spans="1:16" ht="24" x14ac:dyDescent="0.2">
      <c r="A1759" s="524" t="s">
        <v>4666</v>
      </c>
      <c r="B1759" s="522" t="s">
        <v>817</v>
      </c>
      <c r="C1759" s="554" t="s">
        <v>86</v>
      </c>
      <c r="D1759" s="555" t="s">
        <v>818</v>
      </c>
      <c r="E1759" s="553">
        <v>8500</v>
      </c>
      <c r="F1759" s="556" t="s">
        <v>2779</v>
      </c>
      <c r="G1759" s="566" t="s">
        <v>2780</v>
      </c>
      <c r="H1759" s="569" t="s">
        <v>853</v>
      </c>
      <c r="I1759" s="562" t="s">
        <v>485</v>
      </c>
      <c r="J1759" s="558" t="s">
        <v>822</v>
      </c>
      <c r="K1759" s="571">
        <v>4</v>
      </c>
      <c r="L1759" s="574">
        <v>12</v>
      </c>
      <c r="M1759" s="572">
        <v>103960.79999999997</v>
      </c>
      <c r="N1759" s="577"/>
      <c r="O1759" s="574"/>
      <c r="P1759" s="576"/>
    </row>
    <row r="1760" spans="1:16" ht="24" x14ac:dyDescent="0.2">
      <c r="A1760" s="524" t="s">
        <v>4666</v>
      </c>
      <c r="B1760" s="522" t="s">
        <v>817</v>
      </c>
      <c r="C1760" s="554" t="s">
        <v>86</v>
      </c>
      <c r="D1760" s="555" t="s">
        <v>818</v>
      </c>
      <c r="E1760" s="553">
        <v>6500</v>
      </c>
      <c r="F1760" s="556" t="s">
        <v>2781</v>
      </c>
      <c r="G1760" s="566" t="s">
        <v>2782</v>
      </c>
      <c r="H1760" s="569" t="s">
        <v>821</v>
      </c>
      <c r="I1760" s="562" t="s">
        <v>485</v>
      </c>
      <c r="J1760" s="558" t="s">
        <v>822</v>
      </c>
      <c r="K1760" s="571">
        <v>4</v>
      </c>
      <c r="L1760" s="574">
        <v>12</v>
      </c>
      <c r="M1760" s="572">
        <v>80008.649999999994</v>
      </c>
      <c r="N1760" s="577"/>
      <c r="O1760" s="574"/>
      <c r="P1760" s="576"/>
    </row>
    <row r="1761" spans="1:16" ht="24" x14ac:dyDescent="0.2">
      <c r="A1761" s="524" t="s">
        <v>4666</v>
      </c>
      <c r="B1761" s="522" t="s">
        <v>817</v>
      </c>
      <c r="C1761" s="554" t="s">
        <v>86</v>
      </c>
      <c r="D1761" s="555" t="s">
        <v>818</v>
      </c>
      <c r="E1761" s="553">
        <v>5500</v>
      </c>
      <c r="F1761" s="556" t="s">
        <v>2783</v>
      </c>
      <c r="G1761" s="566" t="s">
        <v>2784</v>
      </c>
      <c r="H1761" s="569" t="s">
        <v>821</v>
      </c>
      <c r="I1761" s="562" t="s">
        <v>485</v>
      </c>
      <c r="J1761" s="558" t="s">
        <v>822</v>
      </c>
      <c r="K1761" s="571">
        <v>4</v>
      </c>
      <c r="L1761" s="574">
        <v>12</v>
      </c>
      <c r="M1761" s="572">
        <v>68144.13</v>
      </c>
      <c r="N1761" s="577"/>
      <c r="O1761" s="574"/>
      <c r="P1761" s="576"/>
    </row>
    <row r="1762" spans="1:16" ht="24" x14ac:dyDescent="0.2">
      <c r="A1762" s="524" t="s">
        <v>4666</v>
      </c>
      <c r="B1762" s="522" t="s">
        <v>817</v>
      </c>
      <c r="C1762" s="554" t="s">
        <v>86</v>
      </c>
      <c r="D1762" s="555" t="s">
        <v>818</v>
      </c>
      <c r="E1762" s="553">
        <v>10500</v>
      </c>
      <c r="F1762" s="556" t="s">
        <v>2785</v>
      </c>
      <c r="G1762" s="566" t="s">
        <v>2786</v>
      </c>
      <c r="H1762" s="569" t="s">
        <v>950</v>
      </c>
      <c r="I1762" s="562" t="s">
        <v>485</v>
      </c>
      <c r="J1762" s="558" t="s">
        <v>822</v>
      </c>
      <c r="K1762" s="571">
        <v>2</v>
      </c>
      <c r="L1762" s="574">
        <v>6</v>
      </c>
      <c r="M1762" s="572">
        <v>66178.399999999994</v>
      </c>
      <c r="N1762" s="577"/>
      <c r="O1762" s="574"/>
      <c r="P1762" s="576"/>
    </row>
    <row r="1763" spans="1:16" ht="24" x14ac:dyDescent="0.2">
      <c r="A1763" s="524" t="s">
        <v>4666</v>
      </c>
      <c r="B1763" s="522" t="s">
        <v>817</v>
      </c>
      <c r="C1763" s="554" t="s">
        <v>86</v>
      </c>
      <c r="D1763" s="555" t="s">
        <v>818</v>
      </c>
      <c r="E1763" s="553">
        <v>8500</v>
      </c>
      <c r="F1763" s="556" t="s">
        <v>2787</v>
      </c>
      <c r="G1763" s="566" t="s">
        <v>2788</v>
      </c>
      <c r="H1763" s="569" t="s">
        <v>853</v>
      </c>
      <c r="I1763" s="562" t="s">
        <v>485</v>
      </c>
      <c r="J1763" s="558" t="s">
        <v>822</v>
      </c>
      <c r="K1763" s="571">
        <v>4</v>
      </c>
      <c r="L1763" s="574">
        <v>12</v>
      </c>
      <c r="M1763" s="572">
        <v>103960.79999999997</v>
      </c>
      <c r="N1763" s="577"/>
      <c r="O1763" s="574"/>
      <c r="P1763" s="576"/>
    </row>
    <row r="1764" spans="1:16" ht="24" x14ac:dyDescent="0.2">
      <c r="A1764" s="524" t="s">
        <v>4666</v>
      </c>
      <c r="B1764" s="522" t="s">
        <v>817</v>
      </c>
      <c r="C1764" s="554" t="s">
        <v>86</v>
      </c>
      <c r="D1764" s="555" t="s">
        <v>818</v>
      </c>
      <c r="E1764" s="553">
        <v>2500</v>
      </c>
      <c r="F1764" s="556" t="s">
        <v>2789</v>
      </c>
      <c r="G1764" s="566" t="s">
        <v>2790</v>
      </c>
      <c r="H1764" s="569" t="s">
        <v>2791</v>
      </c>
      <c r="I1764" s="562" t="s">
        <v>489</v>
      </c>
      <c r="J1764" s="558" t="s">
        <v>822</v>
      </c>
      <c r="K1764" s="571">
        <v>4</v>
      </c>
      <c r="L1764" s="574">
        <v>10</v>
      </c>
      <c r="M1764" s="572">
        <v>28565.95</v>
      </c>
      <c r="N1764" s="577"/>
      <c r="O1764" s="574"/>
      <c r="P1764" s="576"/>
    </row>
    <row r="1765" spans="1:16" ht="24" x14ac:dyDescent="0.2">
      <c r="A1765" s="524" t="s">
        <v>4666</v>
      </c>
      <c r="B1765" s="522" t="s">
        <v>817</v>
      </c>
      <c r="C1765" s="554" t="s">
        <v>86</v>
      </c>
      <c r="D1765" s="555" t="s">
        <v>818</v>
      </c>
      <c r="E1765" s="553">
        <v>8500</v>
      </c>
      <c r="F1765" s="556" t="s">
        <v>2792</v>
      </c>
      <c r="G1765" s="566" t="s">
        <v>2793</v>
      </c>
      <c r="H1765" s="569" t="s">
        <v>853</v>
      </c>
      <c r="I1765" s="562" t="s">
        <v>485</v>
      </c>
      <c r="J1765" s="558" t="s">
        <v>822</v>
      </c>
      <c r="K1765" s="571">
        <v>4</v>
      </c>
      <c r="L1765" s="574">
        <v>12</v>
      </c>
      <c r="M1765" s="572">
        <v>103960.79999999997</v>
      </c>
      <c r="N1765" s="577"/>
      <c r="O1765" s="574"/>
      <c r="P1765" s="576"/>
    </row>
    <row r="1766" spans="1:16" ht="24" x14ac:dyDescent="0.2">
      <c r="A1766" s="524" t="s">
        <v>4666</v>
      </c>
      <c r="B1766" s="522" t="s">
        <v>817</v>
      </c>
      <c r="C1766" s="554" t="s">
        <v>86</v>
      </c>
      <c r="D1766" s="555" t="s">
        <v>818</v>
      </c>
      <c r="E1766" s="553">
        <v>6500</v>
      </c>
      <c r="F1766" s="556" t="s">
        <v>2794</v>
      </c>
      <c r="G1766" s="566" t="s">
        <v>2795</v>
      </c>
      <c r="H1766" s="569" t="s">
        <v>821</v>
      </c>
      <c r="I1766" s="562" t="s">
        <v>485</v>
      </c>
      <c r="J1766" s="558" t="s">
        <v>822</v>
      </c>
      <c r="K1766" s="571">
        <v>4</v>
      </c>
      <c r="L1766" s="574">
        <v>12</v>
      </c>
      <c r="M1766" s="572">
        <v>74159.31</v>
      </c>
      <c r="N1766" s="577"/>
      <c r="O1766" s="574"/>
      <c r="P1766" s="576"/>
    </row>
    <row r="1767" spans="1:16" ht="24" x14ac:dyDescent="0.2">
      <c r="A1767" s="524" t="s">
        <v>4666</v>
      </c>
      <c r="B1767" s="522" t="s">
        <v>817</v>
      </c>
      <c r="C1767" s="554" t="s">
        <v>86</v>
      </c>
      <c r="D1767" s="555" t="s">
        <v>818</v>
      </c>
      <c r="E1767" s="553">
        <v>8000</v>
      </c>
      <c r="F1767" s="556" t="s">
        <v>2796</v>
      </c>
      <c r="G1767" s="566" t="s">
        <v>2797</v>
      </c>
      <c r="H1767" s="569" t="s">
        <v>1087</v>
      </c>
      <c r="I1767" s="562" t="s">
        <v>485</v>
      </c>
      <c r="J1767" s="558" t="s">
        <v>822</v>
      </c>
      <c r="K1767" s="571">
        <v>4</v>
      </c>
      <c r="L1767" s="574">
        <v>12</v>
      </c>
      <c r="M1767" s="572">
        <v>68053.930000000008</v>
      </c>
      <c r="N1767" s="577"/>
      <c r="O1767" s="574"/>
      <c r="P1767" s="576"/>
    </row>
    <row r="1768" spans="1:16" ht="24" x14ac:dyDescent="0.2">
      <c r="A1768" s="524" t="s">
        <v>4666</v>
      </c>
      <c r="B1768" s="522" t="s">
        <v>817</v>
      </c>
      <c r="C1768" s="554" t="s">
        <v>86</v>
      </c>
      <c r="D1768" s="555" t="s">
        <v>818</v>
      </c>
      <c r="E1768" s="553">
        <v>6500</v>
      </c>
      <c r="F1768" s="556" t="s">
        <v>2798</v>
      </c>
      <c r="G1768" s="566" t="s">
        <v>2799</v>
      </c>
      <c r="H1768" s="569" t="s">
        <v>853</v>
      </c>
      <c r="I1768" s="562" t="s">
        <v>485</v>
      </c>
      <c r="J1768" s="558" t="s">
        <v>822</v>
      </c>
      <c r="K1768" s="571">
        <v>2</v>
      </c>
      <c r="L1768" s="574">
        <v>6</v>
      </c>
      <c r="M1768" s="572">
        <v>38030.400000000001</v>
      </c>
      <c r="N1768" s="577"/>
      <c r="O1768" s="574"/>
      <c r="P1768" s="576"/>
    </row>
    <row r="1769" spans="1:16" ht="24" x14ac:dyDescent="0.2">
      <c r="A1769" s="524" t="s">
        <v>4666</v>
      </c>
      <c r="B1769" s="522" t="s">
        <v>817</v>
      </c>
      <c r="C1769" s="554" t="s">
        <v>86</v>
      </c>
      <c r="D1769" s="555" t="s">
        <v>818</v>
      </c>
      <c r="E1769" s="553">
        <v>5500</v>
      </c>
      <c r="F1769" s="556" t="s">
        <v>2800</v>
      </c>
      <c r="G1769" s="566" t="s">
        <v>2801</v>
      </c>
      <c r="H1769" s="569" t="s">
        <v>850</v>
      </c>
      <c r="I1769" s="562" t="s">
        <v>489</v>
      </c>
      <c r="J1769" s="558" t="s">
        <v>822</v>
      </c>
      <c r="K1769" s="571">
        <v>1</v>
      </c>
      <c r="L1769" s="574">
        <v>2</v>
      </c>
      <c r="M1769" s="572">
        <v>10126.799999999999</v>
      </c>
      <c r="N1769" s="577"/>
      <c r="O1769" s="574"/>
      <c r="P1769" s="576"/>
    </row>
    <row r="1770" spans="1:16" ht="24" x14ac:dyDescent="0.2">
      <c r="A1770" s="524" t="s">
        <v>4666</v>
      </c>
      <c r="B1770" s="522" t="s">
        <v>817</v>
      </c>
      <c r="C1770" s="554" t="s">
        <v>86</v>
      </c>
      <c r="D1770" s="555" t="s">
        <v>818</v>
      </c>
      <c r="E1770" s="553">
        <v>5500</v>
      </c>
      <c r="F1770" s="556" t="s">
        <v>2802</v>
      </c>
      <c r="G1770" s="566" t="s">
        <v>2803</v>
      </c>
      <c r="H1770" s="569" t="s">
        <v>1573</v>
      </c>
      <c r="I1770" s="562" t="s">
        <v>489</v>
      </c>
      <c r="J1770" s="558" t="s">
        <v>822</v>
      </c>
      <c r="K1770" s="571">
        <v>3</v>
      </c>
      <c r="L1770" s="574">
        <v>8</v>
      </c>
      <c r="M1770" s="572">
        <v>42557.200000000004</v>
      </c>
      <c r="N1770" s="577"/>
      <c r="O1770" s="574"/>
      <c r="P1770" s="576"/>
    </row>
    <row r="1771" spans="1:16" ht="24" x14ac:dyDescent="0.2">
      <c r="A1771" s="524" t="s">
        <v>4666</v>
      </c>
      <c r="B1771" s="522" t="s">
        <v>817</v>
      </c>
      <c r="C1771" s="554" t="s">
        <v>86</v>
      </c>
      <c r="D1771" s="555" t="s">
        <v>818</v>
      </c>
      <c r="E1771" s="553">
        <v>10000</v>
      </c>
      <c r="F1771" s="556" t="s">
        <v>2804</v>
      </c>
      <c r="G1771" s="566" t="s">
        <v>2805</v>
      </c>
      <c r="H1771" s="569" t="s">
        <v>821</v>
      </c>
      <c r="I1771" s="562" t="s">
        <v>485</v>
      </c>
      <c r="J1771" s="558" t="s">
        <v>822</v>
      </c>
      <c r="K1771" s="571">
        <v>4</v>
      </c>
      <c r="L1771" s="574">
        <v>12</v>
      </c>
      <c r="M1771" s="572">
        <v>121960.79999999997</v>
      </c>
      <c r="N1771" s="577"/>
      <c r="O1771" s="574"/>
      <c r="P1771" s="576"/>
    </row>
    <row r="1772" spans="1:16" ht="24" x14ac:dyDescent="0.2">
      <c r="A1772" s="524" t="s">
        <v>4666</v>
      </c>
      <c r="B1772" s="522" t="s">
        <v>817</v>
      </c>
      <c r="C1772" s="554" t="s">
        <v>86</v>
      </c>
      <c r="D1772" s="555" t="s">
        <v>818</v>
      </c>
      <c r="E1772" s="553">
        <v>4200</v>
      </c>
      <c r="F1772" s="556" t="s">
        <v>2806</v>
      </c>
      <c r="G1772" s="566" t="s">
        <v>2807</v>
      </c>
      <c r="H1772" s="569" t="s">
        <v>829</v>
      </c>
      <c r="I1772" s="562" t="s">
        <v>485</v>
      </c>
      <c r="J1772" s="558" t="s">
        <v>822</v>
      </c>
      <c r="K1772" s="571">
        <v>4</v>
      </c>
      <c r="L1772" s="574">
        <v>12</v>
      </c>
      <c r="M1772" s="572">
        <v>52360.80000000001</v>
      </c>
      <c r="N1772" s="577"/>
      <c r="O1772" s="574"/>
      <c r="P1772" s="576"/>
    </row>
    <row r="1773" spans="1:16" ht="24" x14ac:dyDescent="0.2">
      <c r="A1773" s="524" t="s">
        <v>4666</v>
      </c>
      <c r="B1773" s="522" t="s">
        <v>817</v>
      </c>
      <c r="C1773" s="554" t="s">
        <v>86</v>
      </c>
      <c r="D1773" s="555" t="s">
        <v>818</v>
      </c>
      <c r="E1773" s="553">
        <v>6500</v>
      </c>
      <c r="F1773" s="556" t="s">
        <v>2808</v>
      </c>
      <c r="G1773" s="566" t="s">
        <v>2809</v>
      </c>
      <c r="H1773" s="569" t="s">
        <v>2810</v>
      </c>
      <c r="I1773" s="562" t="s">
        <v>485</v>
      </c>
      <c r="J1773" s="558" t="s">
        <v>822</v>
      </c>
      <c r="K1773" s="571">
        <v>4</v>
      </c>
      <c r="L1773" s="574">
        <v>12</v>
      </c>
      <c r="M1773" s="572">
        <v>79960.799999999988</v>
      </c>
      <c r="N1773" s="577"/>
      <c r="O1773" s="574"/>
      <c r="P1773" s="576"/>
    </row>
    <row r="1774" spans="1:16" ht="24" x14ac:dyDescent="0.2">
      <c r="A1774" s="524" t="s">
        <v>4666</v>
      </c>
      <c r="B1774" s="522" t="s">
        <v>817</v>
      </c>
      <c r="C1774" s="554" t="s">
        <v>86</v>
      </c>
      <c r="D1774" s="555" t="s">
        <v>818</v>
      </c>
      <c r="E1774" s="553">
        <v>6500</v>
      </c>
      <c r="F1774" s="556" t="s">
        <v>2811</v>
      </c>
      <c r="G1774" s="566" t="s">
        <v>2812</v>
      </c>
      <c r="H1774" s="569" t="s">
        <v>821</v>
      </c>
      <c r="I1774" s="562" t="s">
        <v>485</v>
      </c>
      <c r="J1774" s="558" t="s">
        <v>822</v>
      </c>
      <c r="K1774" s="571">
        <v>3</v>
      </c>
      <c r="L1774" s="574">
        <v>8</v>
      </c>
      <c r="M1774" s="572">
        <v>50057.200000000004</v>
      </c>
      <c r="N1774" s="577"/>
      <c r="O1774" s="574"/>
      <c r="P1774" s="576"/>
    </row>
    <row r="1775" spans="1:16" ht="24" x14ac:dyDescent="0.2">
      <c r="A1775" s="524" t="s">
        <v>4666</v>
      </c>
      <c r="B1775" s="522" t="s">
        <v>817</v>
      </c>
      <c r="C1775" s="554" t="s">
        <v>86</v>
      </c>
      <c r="D1775" s="555" t="s">
        <v>818</v>
      </c>
      <c r="E1775" s="553">
        <v>8500</v>
      </c>
      <c r="F1775" s="556" t="s">
        <v>2813</v>
      </c>
      <c r="G1775" s="566" t="s">
        <v>2814</v>
      </c>
      <c r="H1775" s="569" t="s">
        <v>853</v>
      </c>
      <c r="I1775" s="562" t="s">
        <v>485</v>
      </c>
      <c r="J1775" s="558" t="s">
        <v>822</v>
      </c>
      <c r="K1775" s="571">
        <v>4</v>
      </c>
      <c r="L1775" s="574">
        <v>12</v>
      </c>
      <c r="M1775" s="572">
        <v>103995.03999999998</v>
      </c>
      <c r="N1775" s="577"/>
      <c r="O1775" s="574"/>
      <c r="P1775" s="576"/>
    </row>
    <row r="1776" spans="1:16" ht="24" x14ac:dyDescent="0.2">
      <c r="A1776" s="524" t="s">
        <v>4666</v>
      </c>
      <c r="B1776" s="522" t="s">
        <v>817</v>
      </c>
      <c r="C1776" s="554" t="s">
        <v>86</v>
      </c>
      <c r="D1776" s="555" t="s">
        <v>818</v>
      </c>
      <c r="E1776" s="553">
        <v>6500</v>
      </c>
      <c r="F1776" s="556" t="s">
        <v>2815</v>
      </c>
      <c r="G1776" s="566" t="s">
        <v>2816</v>
      </c>
      <c r="H1776" s="569" t="s">
        <v>821</v>
      </c>
      <c r="I1776" s="562" t="s">
        <v>485</v>
      </c>
      <c r="J1776" s="558" t="s">
        <v>822</v>
      </c>
      <c r="K1776" s="571">
        <v>4</v>
      </c>
      <c r="L1776" s="574">
        <v>12</v>
      </c>
      <c r="M1776" s="572">
        <v>79960.799999999988</v>
      </c>
      <c r="N1776" s="577"/>
      <c r="O1776" s="574"/>
      <c r="P1776" s="576"/>
    </row>
    <row r="1777" spans="1:16" ht="24" x14ac:dyDescent="0.2">
      <c r="A1777" s="524" t="s">
        <v>4666</v>
      </c>
      <c r="B1777" s="522" t="s">
        <v>817</v>
      </c>
      <c r="C1777" s="554" t="s">
        <v>86</v>
      </c>
      <c r="D1777" s="555" t="s">
        <v>818</v>
      </c>
      <c r="E1777" s="553">
        <v>5500</v>
      </c>
      <c r="F1777" s="556" t="s">
        <v>2817</v>
      </c>
      <c r="G1777" s="566" t="s">
        <v>2818</v>
      </c>
      <c r="H1777" s="569" t="s">
        <v>829</v>
      </c>
      <c r="I1777" s="562" t="s">
        <v>485</v>
      </c>
      <c r="J1777" s="558" t="s">
        <v>822</v>
      </c>
      <c r="K1777" s="571">
        <v>3</v>
      </c>
      <c r="L1777" s="574">
        <v>8</v>
      </c>
      <c r="M1777" s="572">
        <v>42557.200000000004</v>
      </c>
      <c r="N1777" s="577"/>
      <c r="O1777" s="574"/>
      <c r="P1777" s="576"/>
    </row>
    <row r="1778" spans="1:16" ht="24" x14ac:dyDescent="0.2">
      <c r="A1778" s="524" t="s">
        <v>4666</v>
      </c>
      <c r="B1778" s="522" t="s">
        <v>817</v>
      </c>
      <c r="C1778" s="554" t="s">
        <v>86</v>
      </c>
      <c r="D1778" s="555" t="s">
        <v>818</v>
      </c>
      <c r="E1778" s="553">
        <v>7500</v>
      </c>
      <c r="F1778" s="556" t="s">
        <v>2819</v>
      </c>
      <c r="G1778" s="566" t="s">
        <v>2820</v>
      </c>
      <c r="H1778" s="569" t="s">
        <v>821</v>
      </c>
      <c r="I1778" s="562" t="s">
        <v>485</v>
      </c>
      <c r="J1778" s="558" t="s">
        <v>822</v>
      </c>
      <c r="K1778" s="571">
        <v>3</v>
      </c>
      <c r="L1778" s="574">
        <v>6</v>
      </c>
      <c r="M1778" s="572">
        <v>49597.07</v>
      </c>
      <c r="N1778" s="577"/>
      <c r="O1778" s="574"/>
      <c r="P1778" s="576"/>
    </row>
    <row r="1779" spans="1:16" ht="24" x14ac:dyDescent="0.2">
      <c r="A1779" s="524" t="s">
        <v>4666</v>
      </c>
      <c r="B1779" s="522" t="s">
        <v>817</v>
      </c>
      <c r="C1779" s="554" t="s">
        <v>86</v>
      </c>
      <c r="D1779" s="555" t="s">
        <v>818</v>
      </c>
      <c r="E1779" s="553">
        <v>10500</v>
      </c>
      <c r="F1779" s="556" t="s">
        <v>2821</v>
      </c>
      <c r="G1779" s="566" t="s">
        <v>2822</v>
      </c>
      <c r="H1779" s="569" t="s">
        <v>1087</v>
      </c>
      <c r="I1779" s="562" t="s">
        <v>485</v>
      </c>
      <c r="J1779" s="558" t="s">
        <v>822</v>
      </c>
      <c r="K1779" s="571">
        <v>4</v>
      </c>
      <c r="L1779" s="574">
        <v>12</v>
      </c>
      <c r="M1779" s="572">
        <v>129710.79999999997</v>
      </c>
      <c r="N1779" s="577"/>
      <c r="O1779" s="574"/>
      <c r="P1779" s="576"/>
    </row>
    <row r="1780" spans="1:16" ht="24" x14ac:dyDescent="0.2">
      <c r="A1780" s="524" t="s">
        <v>4666</v>
      </c>
      <c r="B1780" s="522" t="s">
        <v>817</v>
      </c>
      <c r="C1780" s="554" t="s">
        <v>86</v>
      </c>
      <c r="D1780" s="555" t="s">
        <v>818</v>
      </c>
      <c r="E1780" s="553">
        <v>8500</v>
      </c>
      <c r="F1780" s="556" t="s">
        <v>2823</v>
      </c>
      <c r="G1780" s="566" t="s">
        <v>2824</v>
      </c>
      <c r="H1780" s="569" t="s">
        <v>821</v>
      </c>
      <c r="I1780" s="562" t="s">
        <v>485</v>
      </c>
      <c r="J1780" s="558" t="s">
        <v>822</v>
      </c>
      <c r="K1780" s="571">
        <v>4</v>
      </c>
      <c r="L1780" s="574">
        <v>12</v>
      </c>
      <c r="M1780" s="572">
        <v>103960.79999999997</v>
      </c>
      <c r="N1780" s="577"/>
      <c r="O1780" s="574"/>
      <c r="P1780" s="576"/>
    </row>
    <row r="1781" spans="1:16" ht="24" x14ac:dyDescent="0.2">
      <c r="A1781" s="524" t="s">
        <v>4666</v>
      </c>
      <c r="B1781" s="522" t="s">
        <v>817</v>
      </c>
      <c r="C1781" s="554" t="s">
        <v>86</v>
      </c>
      <c r="D1781" s="555" t="s">
        <v>818</v>
      </c>
      <c r="E1781" s="553">
        <v>6500</v>
      </c>
      <c r="F1781" s="556" t="s">
        <v>2825</v>
      </c>
      <c r="G1781" s="566" t="s">
        <v>2826</v>
      </c>
      <c r="H1781" s="569" t="s">
        <v>821</v>
      </c>
      <c r="I1781" s="562" t="s">
        <v>485</v>
      </c>
      <c r="J1781" s="558" t="s">
        <v>822</v>
      </c>
      <c r="K1781" s="571">
        <v>3</v>
      </c>
      <c r="L1781" s="574">
        <v>9</v>
      </c>
      <c r="M1781" s="572">
        <v>59531.710000000006</v>
      </c>
      <c r="N1781" s="577"/>
      <c r="O1781" s="574"/>
      <c r="P1781" s="576"/>
    </row>
    <row r="1782" spans="1:16" ht="24" x14ac:dyDescent="0.2">
      <c r="A1782" s="524" t="s">
        <v>4666</v>
      </c>
      <c r="B1782" s="522" t="s">
        <v>817</v>
      </c>
      <c r="C1782" s="554" t="s">
        <v>86</v>
      </c>
      <c r="D1782" s="555" t="s">
        <v>818</v>
      </c>
      <c r="E1782" s="553">
        <v>6500</v>
      </c>
      <c r="F1782" s="556" t="s">
        <v>2827</v>
      </c>
      <c r="G1782" s="566" t="s">
        <v>2828</v>
      </c>
      <c r="H1782" s="569" t="s">
        <v>853</v>
      </c>
      <c r="I1782" s="562" t="s">
        <v>485</v>
      </c>
      <c r="J1782" s="558" t="s">
        <v>822</v>
      </c>
      <c r="K1782" s="571">
        <v>2</v>
      </c>
      <c r="L1782" s="574">
        <v>8</v>
      </c>
      <c r="M1782" s="572">
        <v>46589.700000000004</v>
      </c>
      <c r="N1782" s="577"/>
      <c r="O1782" s="574"/>
      <c r="P1782" s="576"/>
    </row>
    <row r="1783" spans="1:16" ht="24" x14ac:dyDescent="0.2">
      <c r="A1783" s="524" t="s">
        <v>4666</v>
      </c>
      <c r="B1783" s="522" t="s">
        <v>817</v>
      </c>
      <c r="C1783" s="554" t="s">
        <v>86</v>
      </c>
      <c r="D1783" s="555" t="s">
        <v>818</v>
      </c>
      <c r="E1783" s="553">
        <v>6500</v>
      </c>
      <c r="F1783" s="556" t="s">
        <v>2829</v>
      </c>
      <c r="G1783" s="566" t="s">
        <v>2830</v>
      </c>
      <c r="H1783" s="569" t="s">
        <v>853</v>
      </c>
      <c r="I1783" s="562" t="s">
        <v>485</v>
      </c>
      <c r="J1783" s="558" t="s">
        <v>822</v>
      </c>
      <c r="K1783" s="571">
        <v>4</v>
      </c>
      <c r="L1783" s="574">
        <v>12</v>
      </c>
      <c r="M1783" s="572">
        <v>81044.12999999999</v>
      </c>
      <c r="N1783" s="577"/>
      <c r="O1783" s="574"/>
      <c r="P1783" s="576"/>
    </row>
    <row r="1784" spans="1:16" ht="24" x14ac:dyDescent="0.2">
      <c r="A1784" s="524" t="s">
        <v>4666</v>
      </c>
      <c r="B1784" s="522" t="s">
        <v>817</v>
      </c>
      <c r="C1784" s="554" t="s">
        <v>86</v>
      </c>
      <c r="D1784" s="555" t="s">
        <v>818</v>
      </c>
      <c r="E1784" s="553">
        <v>6500</v>
      </c>
      <c r="F1784" s="556" t="s">
        <v>2831</v>
      </c>
      <c r="G1784" s="566" t="s">
        <v>2832</v>
      </c>
      <c r="H1784" s="569" t="s">
        <v>821</v>
      </c>
      <c r="I1784" s="562" t="s">
        <v>485</v>
      </c>
      <c r="J1784" s="558" t="s">
        <v>822</v>
      </c>
      <c r="K1784" s="571">
        <v>3</v>
      </c>
      <c r="L1784" s="574">
        <v>7</v>
      </c>
      <c r="M1784" s="572">
        <v>49943.8</v>
      </c>
      <c r="N1784" s="577"/>
      <c r="O1784" s="574"/>
      <c r="P1784" s="576"/>
    </row>
    <row r="1785" spans="1:16" ht="24" x14ac:dyDescent="0.2">
      <c r="A1785" s="524" t="s">
        <v>4666</v>
      </c>
      <c r="B1785" s="522" t="s">
        <v>817</v>
      </c>
      <c r="C1785" s="554" t="s">
        <v>86</v>
      </c>
      <c r="D1785" s="555" t="s">
        <v>818</v>
      </c>
      <c r="E1785" s="553">
        <v>5500</v>
      </c>
      <c r="F1785" s="556" t="s">
        <v>2833</v>
      </c>
      <c r="G1785" s="566" t="s">
        <v>2834</v>
      </c>
      <c r="H1785" s="569" t="s">
        <v>829</v>
      </c>
      <c r="I1785" s="562" t="s">
        <v>485</v>
      </c>
      <c r="J1785" s="558" t="s">
        <v>822</v>
      </c>
      <c r="K1785" s="571">
        <v>3</v>
      </c>
      <c r="L1785" s="574">
        <v>8</v>
      </c>
      <c r="M1785" s="572">
        <v>42557.200000000004</v>
      </c>
      <c r="N1785" s="577"/>
      <c r="O1785" s="574"/>
      <c r="P1785" s="576"/>
    </row>
    <row r="1786" spans="1:16" ht="24" x14ac:dyDescent="0.2">
      <c r="A1786" s="524" t="s">
        <v>4666</v>
      </c>
      <c r="B1786" s="522" t="s">
        <v>817</v>
      </c>
      <c r="C1786" s="554" t="s">
        <v>86</v>
      </c>
      <c r="D1786" s="555" t="s">
        <v>818</v>
      </c>
      <c r="E1786" s="553">
        <v>6500</v>
      </c>
      <c r="F1786" s="556" t="s">
        <v>2835</v>
      </c>
      <c r="G1786" s="566" t="s">
        <v>2836</v>
      </c>
      <c r="H1786" s="569" t="s">
        <v>853</v>
      </c>
      <c r="I1786" s="562" t="s">
        <v>485</v>
      </c>
      <c r="J1786" s="558" t="s">
        <v>822</v>
      </c>
      <c r="K1786" s="571">
        <v>3</v>
      </c>
      <c r="L1786" s="574">
        <v>8</v>
      </c>
      <c r="M1786" s="572">
        <v>50057.200000000004</v>
      </c>
      <c r="N1786" s="577"/>
      <c r="O1786" s="574"/>
      <c r="P1786" s="576"/>
    </row>
    <row r="1787" spans="1:16" ht="24" x14ac:dyDescent="0.2">
      <c r="A1787" s="524" t="s">
        <v>4666</v>
      </c>
      <c r="B1787" s="522" t="s">
        <v>817</v>
      </c>
      <c r="C1787" s="554" t="s">
        <v>86</v>
      </c>
      <c r="D1787" s="555" t="s">
        <v>818</v>
      </c>
      <c r="E1787" s="553">
        <v>9000</v>
      </c>
      <c r="F1787" s="556" t="s">
        <v>2837</v>
      </c>
      <c r="G1787" s="566" t="s">
        <v>2838</v>
      </c>
      <c r="H1787" s="569" t="s">
        <v>829</v>
      </c>
      <c r="I1787" s="562" t="s">
        <v>485</v>
      </c>
      <c r="J1787" s="558" t="s">
        <v>822</v>
      </c>
      <c r="K1787" s="571">
        <v>4</v>
      </c>
      <c r="L1787" s="574">
        <v>12</v>
      </c>
      <c r="M1787" s="572">
        <v>109960.79999999997</v>
      </c>
      <c r="N1787" s="577"/>
      <c r="O1787" s="574"/>
      <c r="P1787" s="576"/>
    </row>
    <row r="1788" spans="1:16" ht="24" x14ac:dyDescent="0.2">
      <c r="A1788" s="524" t="s">
        <v>4666</v>
      </c>
      <c r="B1788" s="522" t="s">
        <v>817</v>
      </c>
      <c r="C1788" s="554" t="s">
        <v>86</v>
      </c>
      <c r="D1788" s="555" t="s">
        <v>818</v>
      </c>
      <c r="E1788" s="553">
        <v>7500</v>
      </c>
      <c r="F1788" s="556" t="s">
        <v>2839</v>
      </c>
      <c r="G1788" s="566" t="s">
        <v>2840</v>
      </c>
      <c r="H1788" s="569" t="s">
        <v>821</v>
      </c>
      <c r="I1788" s="562" t="s">
        <v>485</v>
      </c>
      <c r="J1788" s="558" t="s">
        <v>822</v>
      </c>
      <c r="K1788" s="571">
        <v>2</v>
      </c>
      <c r="L1788" s="574">
        <v>7</v>
      </c>
      <c r="M1788" s="572">
        <v>49947.97</v>
      </c>
      <c r="N1788" s="577"/>
      <c r="O1788" s="574"/>
      <c r="P1788" s="576"/>
    </row>
    <row r="1789" spans="1:16" ht="24" x14ac:dyDescent="0.2">
      <c r="A1789" s="524" t="s">
        <v>4666</v>
      </c>
      <c r="B1789" s="522" t="s">
        <v>817</v>
      </c>
      <c r="C1789" s="554" t="s">
        <v>86</v>
      </c>
      <c r="D1789" s="555" t="s">
        <v>902</v>
      </c>
      <c r="E1789" s="553">
        <v>2750</v>
      </c>
      <c r="F1789" s="556" t="s">
        <v>2841</v>
      </c>
      <c r="G1789" s="566" t="s">
        <v>2842</v>
      </c>
      <c r="H1789" s="569" t="s">
        <v>905</v>
      </c>
      <c r="I1789" s="562" t="s">
        <v>845</v>
      </c>
      <c r="J1789" s="558" t="s">
        <v>906</v>
      </c>
      <c r="K1789" s="571">
        <v>4</v>
      </c>
      <c r="L1789" s="574">
        <v>12</v>
      </c>
      <c r="M1789" s="572">
        <v>34960.80000000001</v>
      </c>
      <c r="N1789" s="577"/>
      <c r="O1789" s="574"/>
      <c r="P1789" s="576"/>
    </row>
    <row r="1790" spans="1:16" ht="24" x14ac:dyDescent="0.2">
      <c r="A1790" s="524" t="s">
        <v>4666</v>
      </c>
      <c r="B1790" s="522" t="s">
        <v>817</v>
      </c>
      <c r="C1790" s="554" t="s">
        <v>86</v>
      </c>
      <c r="D1790" s="555" t="s">
        <v>818</v>
      </c>
      <c r="E1790" s="553">
        <v>3800</v>
      </c>
      <c r="F1790" s="556" t="s">
        <v>2843</v>
      </c>
      <c r="G1790" s="566" t="s">
        <v>2844</v>
      </c>
      <c r="H1790" s="569" t="s">
        <v>829</v>
      </c>
      <c r="I1790" s="562" t="s">
        <v>485</v>
      </c>
      <c r="J1790" s="558" t="s">
        <v>822</v>
      </c>
      <c r="K1790" s="571">
        <v>4</v>
      </c>
      <c r="L1790" s="574">
        <v>12</v>
      </c>
      <c r="M1790" s="572">
        <v>47560.80000000001</v>
      </c>
      <c r="N1790" s="577"/>
      <c r="O1790" s="574"/>
      <c r="P1790" s="576"/>
    </row>
    <row r="1791" spans="1:16" ht="24" x14ac:dyDescent="0.2">
      <c r="A1791" s="524" t="s">
        <v>4666</v>
      </c>
      <c r="B1791" s="522" t="s">
        <v>817</v>
      </c>
      <c r="C1791" s="554" t="s">
        <v>86</v>
      </c>
      <c r="D1791" s="555" t="s">
        <v>818</v>
      </c>
      <c r="E1791" s="553">
        <v>8500</v>
      </c>
      <c r="F1791" s="556" t="s">
        <v>2845</v>
      </c>
      <c r="G1791" s="566" t="s">
        <v>2846</v>
      </c>
      <c r="H1791" s="569" t="s">
        <v>821</v>
      </c>
      <c r="I1791" s="562" t="s">
        <v>485</v>
      </c>
      <c r="J1791" s="558" t="s">
        <v>822</v>
      </c>
      <c r="K1791" s="571">
        <v>4</v>
      </c>
      <c r="L1791" s="574">
        <v>12</v>
      </c>
      <c r="M1791" s="572">
        <v>99950.53</v>
      </c>
      <c r="N1791" s="577"/>
      <c r="O1791" s="574"/>
      <c r="P1791" s="576"/>
    </row>
    <row r="1792" spans="1:16" ht="24" x14ac:dyDescent="0.2">
      <c r="A1792" s="524" t="s">
        <v>4666</v>
      </c>
      <c r="B1792" s="522" t="s">
        <v>817</v>
      </c>
      <c r="C1792" s="554" t="s">
        <v>86</v>
      </c>
      <c r="D1792" s="555" t="s">
        <v>818</v>
      </c>
      <c r="E1792" s="553">
        <v>7500</v>
      </c>
      <c r="F1792" s="556" t="s">
        <v>2847</v>
      </c>
      <c r="G1792" s="566" t="s">
        <v>2848</v>
      </c>
      <c r="H1792" s="569" t="s">
        <v>829</v>
      </c>
      <c r="I1792" s="562" t="s">
        <v>485</v>
      </c>
      <c r="J1792" s="558" t="s">
        <v>822</v>
      </c>
      <c r="K1792" s="571">
        <v>3</v>
      </c>
      <c r="L1792" s="574">
        <v>8</v>
      </c>
      <c r="M1792" s="572">
        <v>57557.200000000004</v>
      </c>
      <c r="N1792" s="577"/>
      <c r="O1792" s="574"/>
      <c r="P1792" s="576"/>
    </row>
    <row r="1793" spans="1:16" ht="24" x14ac:dyDescent="0.2">
      <c r="A1793" s="524" t="s">
        <v>4666</v>
      </c>
      <c r="B1793" s="522" t="s">
        <v>817</v>
      </c>
      <c r="C1793" s="554" t="s">
        <v>86</v>
      </c>
      <c r="D1793" s="555" t="s">
        <v>818</v>
      </c>
      <c r="E1793" s="553">
        <v>6500</v>
      </c>
      <c r="F1793" s="556" t="s">
        <v>2849</v>
      </c>
      <c r="G1793" s="566" t="s">
        <v>2850</v>
      </c>
      <c r="H1793" s="569" t="s">
        <v>821</v>
      </c>
      <c r="I1793" s="562" t="s">
        <v>485</v>
      </c>
      <c r="J1793" s="558" t="s">
        <v>822</v>
      </c>
      <c r="K1793" s="571">
        <v>1</v>
      </c>
      <c r="L1793" s="574">
        <v>4</v>
      </c>
      <c r="M1793" s="572">
        <v>22661.93</v>
      </c>
      <c r="N1793" s="577"/>
      <c r="O1793" s="574"/>
      <c r="P1793" s="576"/>
    </row>
    <row r="1794" spans="1:16" ht="24" x14ac:dyDescent="0.2">
      <c r="A1794" s="524" t="s">
        <v>4666</v>
      </c>
      <c r="B1794" s="522" t="s">
        <v>817</v>
      </c>
      <c r="C1794" s="554" t="s">
        <v>86</v>
      </c>
      <c r="D1794" s="555" t="s">
        <v>818</v>
      </c>
      <c r="E1794" s="553">
        <v>10500</v>
      </c>
      <c r="F1794" s="556" t="s">
        <v>2851</v>
      </c>
      <c r="G1794" s="566" t="s">
        <v>2852</v>
      </c>
      <c r="H1794" s="569" t="s">
        <v>853</v>
      </c>
      <c r="I1794" s="562" t="s">
        <v>485</v>
      </c>
      <c r="J1794" s="558" t="s">
        <v>822</v>
      </c>
      <c r="K1794" s="571">
        <v>2</v>
      </c>
      <c r="L1794" s="574">
        <v>6</v>
      </c>
      <c r="M1794" s="572">
        <v>66430.399999999994</v>
      </c>
      <c r="N1794" s="577"/>
      <c r="O1794" s="574"/>
      <c r="P1794" s="576"/>
    </row>
    <row r="1795" spans="1:16" ht="24" x14ac:dyDescent="0.2">
      <c r="A1795" s="524" t="s">
        <v>4666</v>
      </c>
      <c r="B1795" s="522" t="s">
        <v>817</v>
      </c>
      <c r="C1795" s="554" t="s">
        <v>86</v>
      </c>
      <c r="D1795" s="555" t="s">
        <v>818</v>
      </c>
      <c r="E1795" s="553">
        <v>6500</v>
      </c>
      <c r="F1795" s="556" t="s">
        <v>2853</v>
      </c>
      <c r="G1795" s="566" t="s">
        <v>2854</v>
      </c>
      <c r="H1795" s="569" t="s">
        <v>853</v>
      </c>
      <c r="I1795" s="562" t="s">
        <v>485</v>
      </c>
      <c r="J1795" s="558" t="s">
        <v>822</v>
      </c>
      <c r="K1795" s="571">
        <v>3</v>
      </c>
      <c r="L1795" s="574">
        <v>8</v>
      </c>
      <c r="M1795" s="572">
        <v>50057.200000000004</v>
      </c>
      <c r="N1795" s="577"/>
      <c r="O1795" s="574"/>
      <c r="P1795" s="576"/>
    </row>
    <row r="1796" spans="1:16" ht="24" x14ac:dyDescent="0.2">
      <c r="A1796" s="524" t="s">
        <v>4666</v>
      </c>
      <c r="B1796" s="522" t="s">
        <v>817</v>
      </c>
      <c r="C1796" s="554" t="s">
        <v>86</v>
      </c>
      <c r="D1796" s="555" t="s">
        <v>818</v>
      </c>
      <c r="E1796" s="553">
        <v>11500</v>
      </c>
      <c r="F1796" s="556" t="s">
        <v>2855</v>
      </c>
      <c r="G1796" s="566" t="s">
        <v>2856</v>
      </c>
      <c r="H1796" s="569" t="s">
        <v>821</v>
      </c>
      <c r="I1796" s="562" t="s">
        <v>485</v>
      </c>
      <c r="J1796" s="558" t="s">
        <v>822</v>
      </c>
      <c r="K1796" s="571">
        <v>4</v>
      </c>
      <c r="L1796" s="574">
        <v>11</v>
      </c>
      <c r="M1796" s="572">
        <v>124773.78999999998</v>
      </c>
      <c r="N1796" s="577"/>
      <c r="O1796" s="574"/>
      <c r="P1796" s="576"/>
    </row>
    <row r="1797" spans="1:16" ht="24" x14ac:dyDescent="0.2">
      <c r="A1797" s="524" t="s">
        <v>4666</v>
      </c>
      <c r="B1797" s="522" t="s">
        <v>817</v>
      </c>
      <c r="C1797" s="554" t="s">
        <v>86</v>
      </c>
      <c r="D1797" s="555" t="s">
        <v>818</v>
      </c>
      <c r="E1797" s="553">
        <v>4800</v>
      </c>
      <c r="F1797" s="556" t="s">
        <v>2857</v>
      </c>
      <c r="G1797" s="566" t="s">
        <v>2858</v>
      </c>
      <c r="H1797" s="569" t="s">
        <v>821</v>
      </c>
      <c r="I1797" s="562" t="s">
        <v>485</v>
      </c>
      <c r="J1797" s="558" t="s">
        <v>822</v>
      </c>
      <c r="K1797" s="571">
        <v>4</v>
      </c>
      <c r="L1797" s="574">
        <v>12</v>
      </c>
      <c r="M1797" s="572">
        <v>59560.80000000001</v>
      </c>
      <c r="N1797" s="577"/>
      <c r="O1797" s="574"/>
      <c r="P1797" s="576"/>
    </row>
    <row r="1798" spans="1:16" ht="24" x14ac:dyDescent="0.2">
      <c r="A1798" s="524" t="s">
        <v>4666</v>
      </c>
      <c r="B1798" s="522" t="s">
        <v>817</v>
      </c>
      <c r="C1798" s="554" t="s">
        <v>86</v>
      </c>
      <c r="D1798" s="555" t="s">
        <v>818</v>
      </c>
      <c r="E1798" s="553">
        <v>6500</v>
      </c>
      <c r="F1798" s="556" t="s">
        <v>2859</v>
      </c>
      <c r="G1798" s="566" t="s">
        <v>2860</v>
      </c>
      <c r="H1798" s="569" t="s">
        <v>821</v>
      </c>
      <c r="I1798" s="562" t="s">
        <v>485</v>
      </c>
      <c r="J1798" s="558" t="s">
        <v>822</v>
      </c>
      <c r="K1798" s="571">
        <v>3</v>
      </c>
      <c r="L1798" s="574">
        <v>9</v>
      </c>
      <c r="M1798" s="572">
        <v>61210.87</v>
      </c>
      <c r="N1798" s="577"/>
      <c r="O1798" s="574"/>
      <c r="P1798" s="576"/>
    </row>
    <row r="1799" spans="1:16" ht="24" x14ac:dyDescent="0.2">
      <c r="A1799" s="524" t="s">
        <v>4666</v>
      </c>
      <c r="B1799" s="522" t="s">
        <v>817</v>
      </c>
      <c r="C1799" s="554" t="s">
        <v>86</v>
      </c>
      <c r="D1799" s="555" t="s">
        <v>818</v>
      </c>
      <c r="E1799" s="553">
        <v>6500</v>
      </c>
      <c r="F1799" s="556" t="s">
        <v>2861</v>
      </c>
      <c r="G1799" s="566" t="s">
        <v>2862</v>
      </c>
      <c r="H1799" s="569" t="s">
        <v>853</v>
      </c>
      <c r="I1799" s="562" t="s">
        <v>485</v>
      </c>
      <c r="J1799" s="558" t="s">
        <v>822</v>
      </c>
      <c r="K1799" s="571">
        <v>4</v>
      </c>
      <c r="L1799" s="574">
        <v>12</v>
      </c>
      <c r="M1799" s="572">
        <v>79960.799999999988</v>
      </c>
      <c r="N1799" s="577"/>
      <c r="O1799" s="574"/>
      <c r="P1799" s="576"/>
    </row>
    <row r="1800" spans="1:16" ht="24" x14ac:dyDescent="0.2">
      <c r="A1800" s="524" t="s">
        <v>4666</v>
      </c>
      <c r="B1800" s="522" t="s">
        <v>817</v>
      </c>
      <c r="C1800" s="554" t="s">
        <v>86</v>
      </c>
      <c r="D1800" s="555" t="s">
        <v>818</v>
      </c>
      <c r="E1800" s="553">
        <v>6500</v>
      </c>
      <c r="F1800" s="556" t="s">
        <v>2863</v>
      </c>
      <c r="G1800" s="566" t="s">
        <v>2864</v>
      </c>
      <c r="H1800" s="569" t="s">
        <v>821</v>
      </c>
      <c r="I1800" s="562" t="s">
        <v>485</v>
      </c>
      <c r="J1800" s="558" t="s">
        <v>822</v>
      </c>
      <c r="K1800" s="571">
        <v>4</v>
      </c>
      <c r="L1800" s="574">
        <v>12</v>
      </c>
      <c r="M1800" s="572">
        <v>79960.799999999988</v>
      </c>
      <c r="N1800" s="577"/>
      <c r="O1800" s="574"/>
      <c r="P1800" s="576"/>
    </row>
    <row r="1801" spans="1:16" ht="24" x14ac:dyDescent="0.2">
      <c r="A1801" s="524" t="s">
        <v>4666</v>
      </c>
      <c r="B1801" s="522" t="s">
        <v>817</v>
      </c>
      <c r="C1801" s="554" t="s">
        <v>86</v>
      </c>
      <c r="D1801" s="555" t="s">
        <v>818</v>
      </c>
      <c r="E1801" s="553">
        <v>6500</v>
      </c>
      <c r="F1801" s="556" t="s">
        <v>2865</v>
      </c>
      <c r="G1801" s="566" t="s">
        <v>2866</v>
      </c>
      <c r="H1801" s="569" t="s">
        <v>821</v>
      </c>
      <c r="I1801" s="562" t="s">
        <v>485</v>
      </c>
      <c r="J1801" s="558" t="s">
        <v>822</v>
      </c>
      <c r="K1801" s="571">
        <v>3</v>
      </c>
      <c r="L1801" s="574">
        <v>8</v>
      </c>
      <c r="M1801" s="572">
        <v>50057.200000000004</v>
      </c>
      <c r="N1801" s="577"/>
      <c r="O1801" s="574"/>
      <c r="P1801" s="576"/>
    </row>
    <row r="1802" spans="1:16" ht="24" x14ac:dyDescent="0.2">
      <c r="A1802" s="524" t="s">
        <v>4666</v>
      </c>
      <c r="B1802" s="522" t="s">
        <v>817</v>
      </c>
      <c r="C1802" s="554" t="s">
        <v>86</v>
      </c>
      <c r="D1802" s="555" t="s">
        <v>818</v>
      </c>
      <c r="E1802" s="553">
        <v>10500</v>
      </c>
      <c r="F1802" s="556" t="s">
        <v>2867</v>
      </c>
      <c r="G1802" s="566" t="s">
        <v>2868</v>
      </c>
      <c r="H1802" s="569" t="s">
        <v>821</v>
      </c>
      <c r="I1802" s="562" t="s">
        <v>485</v>
      </c>
      <c r="J1802" s="558" t="s">
        <v>822</v>
      </c>
      <c r="K1802" s="571">
        <v>4</v>
      </c>
      <c r="L1802" s="574">
        <v>12</v>
      </c>
      <c r="M1802" s="572">
        <v>127960.79999999997</v>
      </c>
      <c r="N1802" s="577"/>
      <c r="O1802" s="574"/>
      <c r="P1802" s="576"/>
    </row>
    <row r="1803" spans="1:16" ht="24" x14ac:dyDescent="0.2">
      <c r="A1803" s="524" t="s">
        <v>4666</v>
      </c>
      <c r="B1803" s="522" t="s">
        <v>817</v>
      </c>
      <c r="C1803" s="554" t="s">
        <v>86</v>
      </c>
      <c r="D1803" s="555" t="s">
        <v>818</v>
      </c>
      <c r="E1803" s="553">
        <v>6500</v>
      </c>
      <c r="F1803" s="556" t="s">
        <v>2869</v>
      </c>
      <c r="G1803" s="566" t="s">
        <v>2870</v>
      </c>
      <c r="H1803" s="569" t="s">
        <v>821</v>
      </c>
      <c r="I1803" s="562" t="s">
        <v>485</v>
      </c>
      <c r="J1803" s="558" t="s">
        <v>822</v>
      </c>
      <c r="K1803" s="571">
        <v>4</v>
      </c>
      <c r="L1803" s="574">
        <v>12</v>
      </c>
      <c r="M1803" s="572">
        <v>80150.829999999987</v>
      </c>
      <c r="N1803" s="577"/>
      <c r="O1803" s="574"/>
      <c r="P1803" s="576"/>
    </row>
    <row r="1804" spans="1:16" ht="24" x14ac:dyDescent="0.2">
      <c r="A1804" s="524" t="s">
        <v>4666</v>
      </c>
      <c r="B1804" s="522" t="s">
        <v>817</v>
      </c>
      <c r="C1804" s="554" t="s">
        <v>86</v>
      </c>
      <c r="D1804" s="555" t="s">
        <v>902</v>
      </c>
      <c r="E1804" s="553">
        <v>2500</v>
      </c>
      <c r="F1804" s="556" t="s">
        <v>2871</v>
      </c>
      <c r="G1804" s="566" t="s">
        <v>2872</v>
      </c>
      <c r="H1804" s="569" t="s">
        <v>905</v>
      </c>
      <c r="I1804" s="562" t="s">
        <v>845</v>
      </c>
      <c r="J1804" s="558" t="s">
        <v>906</v>
      </c>
      <c r="K1804" s="571">
        <v>4</v>
      </c>
      <c r="L1804" s="574">
        <v>12</v>
      </c>
      <c r="M1804" s="572">
        <v>20075.989999999998</v>
      </c>
      <c r="N1804" s="577"/>
      <c r="O1804" s="574"/>
      <c r="P1804" s="576"/>
    </row>
    <row r="1805" spans="1:16" ht="24" x14ac:dyDescent="0.2">
      <c r="A1805" s="524" t="s">
        <v>4666</v>
      </c>
      <c r="B1805" s="522" t="s">
        <v>817</v>
      </c>
      <c r="C1805" s="554" t="s">
        <v>86</v>
      </c>
      <c r="D1805" s="555" t="s">
        <v>818</v>
      </c>
      <c r="E1805" s="553">
        <v>8500</v>
      </c>
      <c r="F1805" s="556" t="s">
        <v>2873</v>
      </c>
      <c r="G1805" s="566" t="s">
        <v>2874</v>
      </c>
      <c r="H1805" s="569" t="s">
        <v>853</v>
      </c>
      <c r="I1805" s="562" t="s">
        <v>485</v>
      </c>
      <c r="J1805" s="558" t="s">
        <v>822</v>
      </c>
      <c r="K1805" s="571">
        <v>4</v>
      </c>
      <c r="L1805" s="574">
        <v>12</v>
      </c>
      <c r="M1805" s="572">
        <v>103960.79999999997</v>
      </c>
      <c r="N1805" s="577"/>
      <c r="O1805" s="574"/>
      <c r="P1805" s="576"/>
    </row>
    <row r="1806" spans="1:16" ht="24" x14ac:dyDescent="0.2">
      <c r="A1806" s="524" t="s">
        <v>4666</v>
      </c>
      <c r="B1806" s="522" t="s">
        <v>817</v>
      </c>
      <c r="C1806" s="554" t="s">
        <v>86</v>
      </c>
      <c r="D1806" s="555" t="s">
        <v>818</v>
      </c>
      <c r="E1806" s="553">
        <v>5500</v>
      </c>
      <c r="F1806" s="556" t="s">
        <v>2875</v>
      </c>
      <c r="G1806" s="566" t="s">
        <v>2876</v>
      </c>
      <c r="H1806" s="569" t="s">
        <v>829</v>
      </c>
      <c r="I1806" s="562" t="s">
        <v>485</v>
      </c>
      <c r="J1806" s="558" t="s">
        <v>822</v>
      </c>
      <c r="K1806" s="571">
        <v>2</v>
      </c>
      <c r="L1806" s="574">
        <v>6</v>
      </c>
      <c r="M1806" s="572">
        <v>32330.400000000001</v>
      </c>
      <c r="N1806" s="577"/>
      <c r="O1806" s="574"/>
      <c r="P1806" s="576"/>
    </row>
    <row r="1807" spans="1:16" ht="24" x14ac:dyDescent="0.2">
      <c r="A1807" s="524" t="s">
        <v>4666</v>
      </c>
      <c r="B1807" s="522" t="s">
        <v>817</v>
      </c>
      <c r="C1807" s="554" t="s">
        <v>86</v>
      </c>
      <c r="D1807" s="555" t="s">
        <v>818</v>
      </c>
      <c r="E1807" s="553">
        <v>7500</v>
      </c>
      <c r="F1807" s="556" t="s">
        <v>2877</v>
      </c>
      <c r="G1807" s="566" t="s">
        <v>2878</v>
      </c>
      <c r="H1807" s="569" t="s">
        <v>829</v>
      </c>
      <c r="I1807" s="562" t="s">
        <v>485</v>
      </c>
      <c r="J1807" s="558" t="s">
        <v>822</v>
      </c>
      <c r="K1807" s="571">
        <v>3</v>
      </c>
      <c r="L1807" s="574">
        <v>8</v>
      </c>
      <c r="M1807" s="572">
        <v>57557.200000000004</v>
      </c>
      <c r="N1807" s="577"/>
      <c r="O1807" s="574"/>
      <c r="P1807" s="576"/>
    </row>
    <row r="1808" spans="1:16" ht="24" x14ac:dyDescent="0.2">
      <c r="A1808" s="524" t="s">
        <v>4666</v>
      </c>
      <c r="B1808" s="522" t="s">
        <v>817</v>
      </c>
      <c r="C1808" s="554" t="s">
        <v>86</v>
      </c>
      <c r="D1808" s="555" t="s">
        <v>818</v>
      </c>
      <c r="E1808" s="553">
        <v>6500</v>
      </c>
      <c r="F1808" s="556" t="s">
        <v>2879</v>
      </c>
      <c r="G1808" s="566" t="s">
        <v>2880</v>
      </c>
      <c r="H1808" s="569" t="s">
        <v>821</v>
      </c>
      <c r="I1808" s="562" t="s">
        <v>485</v>
      </c>
      <c r="J1808" s="558" t="s">
        <v>822</v>
      </c>
      <c r="K1808" s="571">
        <v>4</v>
      </c>
      <c r="L1808" s="574">
        <v>12</v>
      </c>
      <c r="M1808" s="572">
        <v>79960.799999999988</v>
      </c>
      <c r="N1808" s="577"/>
      <c r="O1808" s="574"/>
      <c r="P1808" s="576"/>
    </row>
    <row r="1809" spans="1:16" ht="24" x14ac:dyDescent="0.2">
      <c r="A1809" s="524" t="s">
        <v>4666</v>
      </c>
      <c r="B1809" s="522" t="s">
        <v>817</v>
      </c>
      <c r="C1809" s="554" t="s">
        <v>86</v>
      </c>
      <c r="D1809" s="555" t="s">
        <v>818</v>
      </c>
      <c r="E1809" s="553">
        <v>8500</v>
      </c>
      <c r="F1809" s="556" t="s">
        <v>2881</v>
      </c>
      <c r="G1809" s="566" t="s">
        <v>2882</v>
      </c>
      <c r="H1809" s="569" t="s">
        <v>1992</v>
      </c>
      <c r="I1809" s="562" t="s">
        <v>485</v>
      </c>
      <c r="J1809" s="558" t="s">
        <v>822</v>
      </c>
      <c r="K1809" s="571">
        <v>4</v>
      </c>
      <c r="L1809" s="574">
        <v>12</v>
      </c>
      <c r="M1809" s="572">
        <v>103960.79999999997</v>
      </c>
      <c r="N1809" s="577"/>
      <c r="O1809" s="574"/>
      <c r="P1809" s="576"/>
    </row>
    <row r="1810" spans="1:16" ht="24" x14ac:dyDescent="0.2">
      <c r="A1810" s="524" t="s">
        <v>4666</v>
      </c>
      <c r="B1810" s="522" t="s">
        <v>817</v>
      </c>
      <c r="C1810" s="554" t="s">
        <v>86</v>
      </c>
      <c r="D1810" s="555" t="s">
        <v>818</v>
      </c>
      <c r="E1810" s="553">
        <v>6500</v>
      </c>
      <c r="F1810" s="556" t="s">
        <v>2883</v>
      </c>
      <c r="G1810" s="566" t="s">
        <v>2884</v>
      </c>
      <c r="H1810" s="569" t="s">
        <v>821</v>
      </c>
      <c r="I1810" s="562" t="s">
        <v>485</v>
      </c>
      <c r="J1810" s="558" t="s">
        <v>822</v>
      </c>
      <c r="K1810" s="571">
        <v>3</v>
      </c>
      <c r="L1810" s="574">
        <v>8</v>
      </c>
      <c r="M1810" s="572">
        <v>50057.200000000004</v>
      </c>
      <c r="N1810" s="577"/>
      <c r="O1810" s="574"/>
      <c r="P1810" s="576"/>
    </row>
    <row r="1811" spans="1:16" ht="24" x14ac:dyDescent="0.2">
      <c r="A1811" s="524" t="s">
        <v>4666</v>
      </c>
      <c r="B1811" s="522" t="s">
        <v>817</v>
      </c>
      <c r="C1811" s="554" t="s">
        <v>86</v>
      </c>
      <c r="D1811" s="555" t="s">
        <v>841</v>
      </c>
      <c r="E1811" s="553">
        <v>3000</v>
      </c>
      <c r="F1811" s="556" t="s">
        <v>2885</v>
      </c>
      <c r="G1811" s="566" t="s">
        <v>2886</v>
      </c>
      <c r="H1811" s="569" t="s">
        <v>821</v>
      </c>
      <c r="I1811" s="562" t="s">
        <v>871</v>
      </c>
      <c r="J1811" s="558" t="s">
        <v>822</v>
      </c>
      <c r="K1811" s="571">
        <v>4</v>
      </c>
      <c r="L1811" s="574">
        <v>12</v>
      </c>
      <c r="M1811" s="572">
        <v>37960.80000000001</v>
      </c>
      <c r="N1811" s="577"/>
      <c r="O1811" s="574"/>
      <c r="P1811" s="576"/>
    </row>
    <row r="1812" spans="1:16" ht="24" x14ac:dyDescent="0.2">
      <c r="A1812" s="524" t="s">
        <v>4666</v>
      </c>
      <c r="B1812" s="522" t="s">
        <v>817</v>
      </c>
      <c r="C1812" s="554" t="s">
        <v>86</v>
      </c>
      <c r="D1812" s="555" t="s">
        <v>818</v>
      </c>
      <c r="E1812" s="553">
        <v>8500</v>
      </c>
      <c r="F1812" s="556" t="s">
        <v>2887</v>
      </c>
      <c r="G1812" s="566" t="s">
        <v>2888</v>
      </c>
      <c r="H1812" s="569" t="s">
        <v>853</v>
      </c>
      <c r="I1812" s="562" t="s">
        <v>485</v>
      </c>
      <c r="J1812" s="558" t="s">
        <v>822</v>
      </c>
      <c r="K1812" s="571">
        <v>4</v>
      </c>
      <c r="L1812" s="574">
        <v>12</v>
      </c>
      <c r="M1812" s="572">
        <v>104170.34999999998</v>
      </c>
      <c r="N1812" s="577"/>
      <c r="O1812" s="574"/>
      <c r="P1812" s="576"/>
    </row>
    <row r="1813" spans="1:16" ht="24" x14ac:dyDescent="0.2">
      <c r="A1813" s="524" t="s">
        <v>4666</v>
      </c>
      <c r="B1813" s="522" t="s">
        <v>817</v>
      </c>
      <c r="C1813" s="554" t="s">
        <v>86</v>
      </c>
      <c r="D1813" s="555" t="s">
        <v>818</v>
      </c>
      <c r="E1813" s="553">
        <v>7500</v>
      </c>
      <c r="F1813" s="556" t="s">
        <v>2889</v>
      </c>
      <c r="G1813" s="566" t="s">
        <v>2890</v>
      </c>
      <c r="H1813" s="569" t="s">
        <v>829</v>
      </c>
      <c r="I1813" s="562" t="s">
        <v>485</v>
      </c>
      <c r="J1813" s="558" t="s">
        <v>822</v>
      </c>
      <c r="K1813" s="571">
        <v>2</v>
      </c>
      <c r="L1813" s="574">
        <v>6</v>
      </c>
      <c r="M1813" s="572">
        <v>42480.4</v>
      </c>
      <c r="N1813" s="577"/>
      <c r="O1813" s="574"/>
      <c r="P1813" s="576"/>
    </row>
    <row r="1814" spans="1:16" ht="24" x14ac:dyDescent="0.2">
      <c r="A1814" s="524" t="s">
        <v>4666</v>
      </c>
      <c r="B1814" s="522" t="s">
        <v>817</v>
      </c>
      <c r="C1814" s="554" t="s">
        <v>86</v>
      </c>
      <c r="D1814" s="555" t="s">
        <v>818</v>
      </c>
      <c r="E1814" s="553">
        <v>5500</v>
      </c>
      <c r="F1814" s="556" t="s">
        <v>2891</v>
      </c>
      <c r="G1814" s="566" t="s">
        <v>2892</v>
      </c>
      <c r="H1814" s="569" t="s">
        <v>829</v>
      </c>
      <c r="I1814" s="562" t="s">
        <v>485</v>
      </c>
      <c r="J1814" s="558" t="s">
        <v>822</v>
      </c>
      <c r="K1814" s="571">
        <v>3</v>
      </c>
      <c r="L1814" s="574">
        <v>8</v>
      </c>
      <c r="M1814" s="572">
        <v>42557.200000000004</v>
      </c>
      <c r="N1814" s="577"/>
      <c r="O1814" s="574"/>
      <c r="P1814" s="576"/>
    </row>
    <row r="1815" spans="1:16" ht="24" x14ac:dyDescent="0.2">
      <c r="A1815" s="524" t="s">
        <v>4666</v>
      </c>
      <c r="B1815" s="522" t="s">
        <v>817</v>
      </c>
      <c r="C1815" s="554" t="s">
        <v>86</v>
      </c>
      <c r="D1815" s="555" t="s">
        <v>818</v>
      </c>
      <c r="E1815" s="553">
        <v>7500</v>
      </c>
      <c r="F1815" s="556" t="s">
        <v>2893</v>
      </c>
      <c r="G1815" s="566" t="s">
        <v>2894</v>
      </c>
      <c r="H1815" s="569" t="s">
        <v>829</v>
      </c>
      <c r="I1815" s="562" t="s">
        <v>485</v>
      </c>
      <c r="J1815" s="558" t="s">
        <v>822</v>
      </c>
      <c r="K1815" s="571">
        <v>3</v>
      </c>
      <c r="L1815" s="574">
        <v>8</v>
      </c>
      <c r="M1815" s="572">
        <v>57557.200000000004</v>
      </c>
      <c r="N1815" s="577"/>
      <c r="O1815" s="574"/>
      <c r="P1815" s="576"/>
    </row>
    <row r="1816" spans="1:16" ht="24" x14ac:dyDescent="0.2">
      <c r="A1816" s="524" t="s">
        <v>4666</v>
      </c>
      <c r="B1816" s="522" t="s">
        <v>817</v>
      </c>
      <c r="C1816" s="554" t="s">
        <v>86</v>
      </c>
      <c r="D1816" s="555" t="s">
        <v>818</v>
      </c>
      <c r="E1816" s="553">
        <v>6500</v>
      </c>
      <c r="F1816" s="556" t="s">
        <v>2895</v>
      </c>
      <c r="G1816" s="566" t="s">
        <v>2896</v>
      </c>
      <c r="H1816" s="569" t="s">
        <v>821</v>
      </c>
      <c r="I1816" s="562" t="s">
        <v>489</v>
      </c>
      <c r="J1816" s="558" t="s">
        <v>822</v>
      </c>
      <c r="K1816" s="571">
        <v>4</v>
      </c>
      <c r="L1816" s="574">
        <v>11</v>
      </c>
      <c r="M1816" s="572">
        <v>72252.960000000006</v>
      </c>
      <c r="N1816" s="577"/>
      <c r="O1816" s="574"/>
      <c r="P1816" s="576"/>
    </row>
    <row r="1817" spans="1:16" ht="24" x14ac:dyDescent="0.2">
      <c r="A1817" s="524" t="s">
        <v>4666</v>
      </c>
      <c r="B1817" s="522" t="s">
        <v>817</v>
      </c>
      <c r="C1817" s="554" t="s">
        <v>86</v>
      </c>
      <c r="D1817" s="555" t="s">
        <v>818</v>
      </c>
      <c r="E1817" s="553">
        <v>6500</v>
      </c>
      <c r="F1817" s="556" t="s">
        <v>2897</v>
      </c>
      <c r="G1817" s="566" t="s">
        <v>2898</v>
      </c>
      <c r="H1817" s="569" t="s">
        <v>821</v>
      </c>
      <c r="I1817" s="562" t="s">
        <v>485</v>
      </c>
      <c r="J1817" s="558" t="s">
        <v>822</v>
      </c>
      <c r="K1817" s="571">
        <v>4</v>
      </c>
      <c r="L1817" s="574">
        <v>12</v>
      </c>
      <c r="M1817" s="572">
        <v>81044.12999999999</v>
      </c>
      <c r="N1817" s="577"/>
      <c r="O1817" s="574"/>
      <c r="P1817" s="576"/>
    </row>
    <row r="1818" spans="1:16" ht="24" x14ac:dyDescent="0.2">
      <c r="A1818" s="524" t="s">
        <v>4666</v>
      </c>
      <c r="B1818" s="522" t="s">
        <v>817</v>
      </c>
      <c r="C1818" s="554" t="s">
        <v>86</v>
      </c>
      <c r="D1818" s="555" t="s">
        <v>818</v>
      </c>
      <c r="E1818" s="553">
        <v>6000</v>
      </c>
      <c r="F1818" s="556" t="s">
        <v>2899</v>
      </c>
      <c r="G1818" s="566" t="s">
        <v>2900</v>
      </c>
      <c r="H1818" s="569" t="s">
        <v>972</v>
      </c>
      <c r="I1818" s="562" t="s">
        <v>485</v>
      </c>
      <c r="J1818" s="558" t="s">
        <v>822</v>
      </c>
      <c r="K1818" s="571">
        <v>0</v>
      </c>
      <c r="L1818" s="574">
        <v>1</v>
      </c>
      <c r="M1818" s="572">
        <v>4363.3999999999996</v>
      </c>
      <c r="N1818" s="577"/>
      <c r="O1818" s="574"/>
      <c r="P1818" s="576"/>
    </row>
    <row r="1819" spans="1:16" ht="24" x14ac:dyDescent="0.2">
      <c r="A1819" s="524" t="s">
        <v>4666</v>
      </c>
      <c r="B1819" s="522" t="s">
        <v>817</v>
      </c>
      <c r="C1819" s="554" t="s">
        <v>86</v>
      </c>
      <c r="D1819" s="555" t="s">
        <v>818</v>
      </c>
      <c r="E1819" s="553">
        <v>6500</v>
      </c>
      <c r="F1819" s="556" t="s">
        <v>2901</v>
      </c>
      <c r="G1819" s="566" t="s">
        <v>2902</v>
      </c>
      <c r="H1819" s="569" t="s">
        <v>821</v>
      </c>
      <c r="I1819" s="562" t="s">
        <v>485</v>
      </c>
      <c r="J1819" s="558" t="s">
        <v>822</v>
      </c>
      <c r="K1819" s="571">
        <v>4</v>
      </c>
      <c r="L1819" s="574">
        <v>12</v>
      </c>
      <c r="M1819" s="572">
        <v>79960.799999999988</v>
      </c>
      <c r="N1819" s="577"/>
      <c r="O1819" s="574"/>
      <c r="P1819" s="576"/>
    </row>
    <row r="1820" spans="1:16" ht="24" x14ac:dyDescent="0.2">
      <c r="A1820" s="524" t="s">
        <v>4666</v>
      </c>
      <c r="B1820" s="522" t="s">
        <v>817</v>
      </c>
      <c r="C1820" s="554" t="s">
        <v>86</v>
      </c>
      <c r="D1820" s="555" t="s">
        <v>818</v>
      </c>
      <c r="E1820" s="553">
        <v>7500</v>
      </c>
      <c r="F1820" s="556" t="s">
        <v>2903</v>
      </c>
      <c r="G1820" s="566" t="s">
        <v>2904</v>
      </c>
      <c r="H1820" s="569" t="s">
        <v>836</v>
      </c>
      <c r="I1820" s="562" t="s">
        <v>485</v>
      </c>
      <c r="J1820" s="558" t="s">
        <v>822</v>
      </c>
      <c r="K1820" s="571">
        <v>1</v>
      </c>
      <c r="L1820" s="574">
        <v>2</v>
      </c>
      <c r="M1820" s="572">
        <v>13726.8</v>
      </c>
      <c r="N1820" s="577"/>
      <c r="O1820" s="574"/>
      <c r="P1820" s="576"/>
    </row>
    <row r="1821" spans="1:16" ht="24" x14ac:dyDescent="0.2">
      <c r="A1821" s="524" t="s">
        <v>4666</v>
      </c>
      <c r="B1821" s="522" t="s">
        <v>817</v>
      </c>
      <c r="C1821" s="554" t="s">
        <v>86</v>
      </c>
      <c r="D1821" s="555" t="s">
        <v>818</v>
      </c>
      <c r="E1821" s="553">
        <v>4200</v>
      </c>
      <c r="F1821" s="556" t="s">
        <v>2905</v>
      </c>
      <c r="G1821" s="566" t="s">
        <v>2906</v>
      </c>
      <c r="H1821" s="569" t="s">
        <v>1132</v>
      </c>
      <c r="I1821" s="562" t="s">
        <v>489</v>
      </c>
      <c r="J1821" s="558" t="s">
        <v>822</v>
      </c>
      <c r="K1821" s="571">
        <v>4</v>
      </c>
      <c r="L1821" s="574">
        <v>12</v>
      </c>
      <c r="M1821" s="572">
        <v>52360.80000000001</v>
      </c>
      <c r="N1821" s="577"/>
      <c r="O1821" s="574"/>
      <c r="P1821" s="576"/>
    </row>
    <row r="1822" spans="1:16" ht="24" x14ac:dyDescent="0.2">
      <c r="A1822" s="524" t="s">
        <v>4666</v>
      </c>
      <c r="B1822" s="522" t="s">
        <v>817</v>
      </c>
      <c r="C1822" s="554" t="s">
        <v>86</v>
      </c>
      <c r="D1822" s="555" t="s">
        <v>818</v>
      </c>
      <c r="E1822" s="553">
        <v>6500</v>
      </c>
      <c r="F1822" s="556" t="s">
        <v>2907</v>
      </c>
      <c r="G1822" s="566" t="s">
        <v>2908</v>
      </c>
      <c r="H1822" s="569" t="s">
        <v>850</v>
      </c>
      <c r="I1822" s="562" t="s">
        <v>485</v>
      </c>
      <c r="J1822" s="558" t="s">
        <v>822</v>
      </c>
      <c r="K1822" s="571">
        <v>4</v>
      </c>
      <c r="L1822" s="574">
        <v>12</v>
      </c>
      <c r="M1822" s="572">
        <v>79960.799999999988</v>
      </c>
      <c r="N1822" s="577"/>
      <c r="O1822" s="574"/>
      <c r="P1822" s="576"/>
    </row>
    <row r="1823" spans="1:16" ht="24" x14ac:dyDescent="0.2">
      <c r="A1823" s="524" t="s">
        <v>4666</v>
      </c>
      <c r="B1823" s="522" t="s">
        <v>817</v>
      </c>
      <c r="C1823" s="554" t="s">
        <v>86</v>
      </c>
      <c r="D1823" s="555" t="s">
        <v>818</v>
      </c>
      <c r="E1823" s="553">
        <v>7500</v>
      </c>
      <c r="F1823" s="556" t="s">
        <v>2909</v>
      </c>
      <c r="G1823" s="566" t="s">
        <v>2910</v>
      </c>
      <c r="H1823" s="569" t="s">
        <v>829</v>
      </c>
      <c r="I1823" s="562" t="s">
        <v>485</v>
      </c>
      <c r="J1823" s="558" t="s">
        <v>822</v>
      </c>
      <c r="K1823" s="571">
        <v>3</v>
      </c>
      <c r="L1823" s="574">
        <v>12</v>
      </c>
      <c r="M1823" s="572">
        <v>93219.139999999985</v>
      </c>
      <c r="N1823" s="577"/>
      <c r="O1823" s="574"/>
      <c r="P1823" s="576"/>
    </row>
    <row r="1824" spans="1:16" ht="24" x14ac:dyDescent="0.2">
      <c r="A1824" s="524" t="s">
        <v>4666</v>
      </c>
      <c r="B1824" s="522" t="s">
        <v>817</v>
      </c>
      <c r="C1824" s="554" t="s">
        <v>86</v>
      </c>
      <c r="D1824" s="555" t="s">
        <v>818</v>
      </c>
      <c r="E1824" s="553">
        <v>10000</v>
      </c>
      <c r="F1824" s="556" t="s">
        <v>2911</v>
      </c>
      <c r="G1824" s="566" t="s">
        <v>2912</v>
      </c>
      <c r="H1824" s="569" t="s">
        <v>853</v>
      </c>
      <c r="I1824" s="562" t="s">
        <v>485</v>
      </c>
      <c r="J1824" s="558" t="s">
        <v>822</v>
      </c>
      <c r="K1824" s="571">
        <v>4</v>
      </c>
      <c r="L1824" s="574">
        <v>12</v>
      </c>
      <c r="M1824" s="572">
        <v>121960.79999999997</v>
      </c>
      <c r="N1824" s="577"/>
      <c r="O1824" s="574"/>
      <c r="P1824" s="576"/>
    </row>
    <row r="1825" spans="1:16" ht="24" x14ac:dyDescent="0.2">
      <c r="A1825" s="524" t="s">
        <v>4666</v>
      </c>
      <c r="B1825" s="522" t="s">
        <v>817</v>
      </c>
      <c r="C1825" s="554" t="s">
        <v>86</v>
      </c>
      <c r="D1825" s="555" t="s">
        <v>818</v>
      </c>
      <c r="E1825" s="553">
        <v>8500</v>
      </c>
      <c r="F1825" s="556" t="s">
        <v>2913</v>
      </c>
      <c r="G1825" s="566" t="s">
        <v>2914</v>
      </c>
      <c r="H1825" s="569" t="s">
        <v>821</v>
      </c>
      <c r="I1825" s="562" t="s">
        <v>485</v>
      </c>
      <c r="J1825" s="558" t="s">
        <v>822</v>
      </c>
      <c r="K1825" s="571">
        <v>4</v>
      </c>
      <c r="L1825" s="574">
        <v>12</v>
      </c>
      <c r="M1825" s="572">
        <v>103960.79999999997</v>
      </c>
      <c r="N1825" s="577"/>
      <c r="O1825" s="574"/>
      <c r="P1825" s="576"/>
    </row>
    <row r="1826" spans="1:16" ht="24" x14ac:dyDescent="0.2">
      <c r="A1826" s="524" t="s">
        <v>4666</v>
      </c>
      <c r="B1826" s="522" t="s">
        <v>817</v>
      </c>
      <c r="C1826" s="554" t="s">
        <v>86</v>
      </c>
      <c r="D1826" s="555" t="s">
        <v>818</v>
      </c>
      <c r="E1826" s="553">
        <v>5000</v>
      </c>
      <c r="F1826" s="556" t="s">
        <v>2915</v>
      </c>
      <c r="G1826" s="566" t="s">
        <v>2916</v>
      </c>
      <c r="H1826" s="569" t="s">
        <v>850</v>
      </c>
      <c r="I1826" s="562" t="s">
        <v>845</v>
      </c>
      <c r="J1826" s="558" t="s">
        <v>822</v>
      </c>
      <c r="K1826" s="571">
        <v>4</v>
      </c>
      <c r="L1826" s="574">
        <v>12</v>
      </c>
      <c r="M1826" s="572">
        <v>61960.80000000001</v>
      </c>
      <c r="N1826" s="577"/>
      <c r="O1826" s="574"/>
      <c r="P1826" s="576"/>
    </row>
    <row r="1827" spans="1:16" ht="24" x14ac:dyDescent="0.2">
      <c r="A1827" s="524" t="s">
        <v>4666</v>
      </c>
      <c r="B1827" s="522" t="s">
        <v>817</v>
      </c>
      <c r="C1827" s="554" t="s">
        <v>86</v>
      </c>
      <c r="D1827" s="555" t="s">
        <v>818</v>
      </c>
      <c r="E1827" s="553">
        <v>6500</v>
      </c>
      <c r="F1827" s="556" t="s">
        <v>2917</v>
      </c>
      <c r="G1827" s="566" t="s">
        <v>2918</v>
      </c>
      <c r="H1827" s="569" t="s">
        <v>821</v>
      </c>
      <c r="I1827" s="562" t="s">
        <v>485</v>
      </c>
      <c r="J1827" s="558" t="s">
        <v>822</v>
      </c>
      <c r="K1827" s="571">
        <v>3</v>
      </c>
      <c r="L1827" s="574">
        <v>7</v>
      </c>
      <c r="M1827" s="572">
        <v>43856.3</v>
      </c>
      <c r="N1827" s="577"/>
      <c r="O1827" s="574"/>
      <c r="P1827" s="576"/>
    </row>
    <row r="1828" spans="1:16" ht="24" x14ac:dyDescent="0.2">
      <c r="A1828" s="524" t="s">
        <v>4666</v>
      </c>
      <c r="B1828" s="522" t="s">
        <v>817</v>
      </c>
      <c r="C1828" s="554" t="s">
        <v>86</v>
      </c>
      <c r="D1828" s="555" t="s">
        <v>818</v>
      </c>
      <c r="E1828" s="553">
        <v>6500</v>
      </c>
      <c r="F1828" s="556" t="s">
        <v>2919</v>
      </c>
      <c r="G1828" s="566" t="s">
        <v>2920</v>
      </c>
      <c r="H1828" s="569" t="s">
        <v>821</v>
      </c>
      <c r="I1828" s="562" t="s">
        <v>485</v>
      </c>
      <c r="J1828" s="558" t="s">
        <v>822</v>
      </c>
      <c r="K1828" s="571">
        <v>4</v>
      </c>
      <c r="L1828" s="574">
        <v>11</v>
      </c>
      <c r="M1828" s="572">
        <v>72036.289999999994</v>
      </c>
      <c r="N1828" s="577"/>
      <c r="O1828" s="574"/>
      <c r="P1828" s="576"/>
    </row>
    <row r="1829" spans="1:16" ht="24" x14ac:dyDescent="0.2">
      <c r="A1829" s="524" t="s">
        <v>4666</v>
      </c>
      <c r="B1829" s="522" t="s">
        <v>817</v>
      </c>
      <c r="C1829" s="554" t="s">
        <v>86</v>
      </c>
      <c r="D1829" s="555" t="s">
        <v>818</v>
      </c>
      <c r="E1829" s="553">
        <v>6500</v>
      </c>
      <c r="F1829" s="556" t="s">
        <v>2921</v>
      </c>
      <c r="G1829" s="566" t="s">
        <v>2922</v>
      </c>
      <c r="H1829" s="569" t="s">
        <v>853</v>
      </c>
      <c r="I1829" s="562" t="s">
        <v>485</v>
      </c>
      <c r="J1829" s="558" t="s">
        <v>822</v>
      </c>
      <c r="K1829" s="571">
        <v>3</v>
      </c>
      <c r="L1829" s="574">
        <v>8</v>
      </c>
      <c r="M1829" s="572">
        <v>50057.200000000004</v>
      </c>
      <c r="N1829" s="577"/>
      <c r="O1829" s="574"/>
      <c r="P1829" s="576"/>
    </row>
    <row r="1830" spans="1:16" ht="24" x14ac:dyDescent="0.2">
      <c r="A1830" s="524" t="s">
        <v>4666</v>
      </c>
      <c r="B1830" s="522" t="s">
        <v>817</v>
      </c>
      <c r="C1830" s="554" t="s">
        <v>86</v>
      </c>
      <c r="D1830" s="555" t="s">
        <v>818</v>
      </c>
      <c r="E1830" s="553" t="s">
        <v>1030</v>
      </c>
      <c r="F1830" s="556" t="s">
        <v>2923</v>
      </c>
      <c r="G1830" s="566" t="s">
        <v>2924</v>
      </c>
      <c r="H1830" s="569" t="s">
        <v>821</v>
      </c>
      <c r="I1830" s="562" t="s">
        <v>485</v>
      </c>
      <c r="J1830" s="558" t="s">
        <v>822</v>
      </c>
      <c r="K1830" s="571">
        <v>5</v>
      </c>
      <c r="L1830" s="574">
        <v>12</v>
      </c>
      <c r="M1830" s="572">
        <v>131426.07999999999</v>
      </c>
      <c r="N1830" s="577"/>
      <c r="O1830" s="574"/>
      <c r="P1830" s="576"/>
    </row>
    <row r="1831" spans="1:16" ht="24" x14ac:dyDescent="0.2">
      <c r="A1831" s="524" t="s">
        <v>4666</v>
      </c>
      <c r="B1831" s="522" t="s">
        <v>817</v>
      </c>
      <c r="C1831" s="554" t="s">
        <v>86</v>
      </c>
      <c r="D1831" s="555" t="s">
        <v>818</v>
      </c>
      <c r="E1831" s="553">
        <v>12500</v>
      </c>
      <c r="F1831" s="556" t="s">
        <v>2925</v>
      </c>
      <c r="G1831" s="566" t="s">
        <v>2926</v>
      </c>
      <c r="H1831" s="569" t="s">
        <v>890</v>
      </c>
      <c r="I1831" s="562" t="s">
        <v>485</v>
      </c>
      <c r="J1831" s="558" t="s">
        <v>822</v>
      </c>
      <c r="K1831" s="571">
        <v>1</v>
      </c>
      <c r="L1831" s="574">
        <v>2</v>
      </c>
      <c r="M1831" s="572">
        <v>22726.799999999999</v>
      </c>
      <c r="N1831" s="577"/>
      <c r="O1831" s="574"/>
      <c r="P1831" s="576"/>
    </row>
    <row r="1832" spans="1:16" ht="24" x14ac:dyDescent="0.2">
      <c r="A1832" s="524" t="s">
        <v>4666</v>
      </c>
      <c r="B1832" s="522" t="s">
        <v>817</v>
      </c>
      <c r="C1832" s="554" t="s">
        <v>86</v>
      </c>
      <c r="D1832" s="555" t="s">
        <v>841</v>
      </c>
      <c r="E1832" s="553">
        <v>2800</v>
      </c>
      <c r="F1832" s="556" t="s">
        <v>2927</v>
      </c>
      <c r="G1832" s="566" t="s">
        <v>2928</v>
      </c>
      <c r="H1832" s="569" t="s">
        <v>995</v>
      </c>
      <c r="I1832" s="562" t="s">
        <v>485</v>
      </c>
      <c r="J1832" s="558" t="s">
        <v>480</v>
      </c>
      <c r="K1832" s="571">
        <v>4</v>
      </c>
      <c r="L1832" s="574">
        <v>12</v>
      </c>
      <c r="M1832" s="572">
        <v>35560.80000000001</v>
      </c>
      <c r="N1832" s="577"/>
      <c r="O1832" s="574"/>
      <c r="P1832" s="576"/>
    </row>
    <row r="1833" spans="1:16" ht="24" x14ac:dyDescent="0.2">
      <c r="A1833" s="524" t="s">
        <v>4666</v>
      </c>
      <c r="B1833" s="522" t="s">
        <v>817</v>
      </c>
      <c r="C1833" s="554" t="s">
        <v>86</v>
      </c>
      <c r="D1833" s="555" t="s">
        <v>818</v>
      </c>
      <c r="E1833" s="553">
        <v>8500</v>
      </c>
      <c r="F1833" s="556" t="s">
        <v>2929</v>
      </c>
      <c r="G1833" s="566" t="s">
        <v>2930</v>
      </c>
      <c r="H1833" s="569" t="s">
        <v>821</v>
      </c>
      <c r="I1833" s="562" t="s">
        <v>485</v>
      </c>
      <c r="J1833" s="558" t="s">
        <v>822</v>
      </c>
      <c r="K1833" s="571">
        <v>3</v>
      </c>
      <c r="L1833" s="574">
        <v>7</v>
      </c>
      <c r="M1833" s="572">
        <v>57400.86</v>
      </c>
      <c r="N1833" s="577"/>
      <c r="O1833" s="574"/>
      <c r="P1833" s="576"/>
    </row>
    <row r="1834" spans="1:16" ht="24" x14ac:dyDescent="0.2">
      <c r="A1834" s="524" t="s">
        <v>4666</v>
      </c>
      <c r="B1834" s="522" t="s">
        <v>817</v>
      </c>
      <c r="C1834" s="554" t="s">
        <v>86</v>
      </c>
      <c r="D1834" s="555" t="s">
        <v>818</v>
      </c>
      <c r="E1834" s="553">
        <v>6500</v>
      </c>
      <c r="F1834" s="556" t="s">
        <v>2931</v>
      </c>
      <c r="G1834" s="566" t="s">
        <v>2932</v>
      </c>
      <c r="H1834" s="569" t="s">
        <v>853</v>
      </c>
      <c r="I1834" s="562" t="s">
        <v>485</v>
      </c>
      <c r="J1834" s="558" t="s">
        <v>822</v>
      </c>
      <c r="K1834" s="571">
        <v>4</v>
      </c>
      <c r="L1834" s="574">
        <v>12</v>
      </c>
      <c r="M1834" s="572">
        <v>83644.12999999999</v>
      </c>
      <c r="N1834" s="577"/>
      <c r="O1834" s="574"/>
      <c r="P1834" s="576"/>
    </row>
    <row r="1835" spans="1:16" ht="24" x14ac:dyDescent="0.2">
      <c r="A1835" s="524" t="s">
        <v>4666</v>
      </c>
      <c r="B1835" s="522" t="s">
        <v>817</v>
      </c>
      <c r="C1835" s="554" t="s">
        <v>86</v>
      </c>
      <c r="D1835" s="555" t="s">
        <v>818</v>
      </c>
      <c r="E1835" s="553">
        <v>3500</v>
      </c>
      <c r="F1835" s="556" t="s">
        <v>2933</v>
      </c>
      <c r="G1835" s="566" t="s">
        <v>2934</v>
      </c>
      <c r="H1835" s="569" t="s">
        <v>821</v>
      </c>
      <c r="I1835" s="562" t="s">
        <v>485</v>
      </c>
      <c r="J1835" s="558" t="s">
        <v>822</v>
      </c>
      <c r="K1835" s="571">
        <v>4</v>
      </c>
      <c r="L1835" s="574">
        <v>12</v>
      </c>
      <c r="M1835" s="572">
        <v>43960.80000000001</v>
      </c>
      <c r="N1835" s="577"/>
      <c r="O1835" s="574"/>
      <c r="P1835" s="576"/>
    </row>
    <row r="1836" spans="1:16" ht="24" x14ac:dyDescent="0.2">
      <c r="A1836" s="524" t="s">
        <v>4666</v>
      </c>
      <c r="B1836" s="522" t="s">
        <v>817</v>
      </c>
      <c r="C1836" s="554" t="s">
        <v>86</v>
      </c>
      <c r="D1836" s="555" t="s">
        <v>818</v>
      </c>
      <c r="E1836" s="553">
        <v>10500</v>
      </c>
      <c r="F1836" s="556" t="s">
        <v>2935</v>
      </c>
      <c r="G1836" s="566" t="s">
        <v>2936</v>
      </c>
      <c r="H1836" s="569" t="s">
        <v>853</v>
      </c>
      <c r="I1836" s="562" t="s">
        <v>485</v>
      </c>
      <c r="J1836" s="558" t="s">
        <v>822</v>
      </c>
      <c r="K1836" s="571">
        <v>2</v>
      </c>
      <c r="L1836" s="574">
        <v>6</v>
      </c>
      <c r="M1836" s="572">
        <v>66430.399999999994</v>
      </c>
      <c r="N1836" s="577"/>
      <c r="O1836" s="574"/>
      <c r="P1836" s="576"/>
    </row>
    <row r="1837" spans="1:16" ht="24" x14ac:dyDescent="0.2">
      <c r="A1837" s="524" t="s">
        <v>4666</v>
      </c>
      <c r="B1837" s="522" t="s">
        <v>817</v>
      </c>
      <c r="C1837" s="554" t="s">
        <v>86</v>
      </c>
      <c r="D1837" s="555" t="s">
        <v>818</v>
      </c>
      <c r="E1837" s="553">
        <v>5500</v>
      </c>
      <c r="F1837" s="556" t="s">
        <v>2937</v>
      </c>
      <c r="G1837" s="566" t="s">
        <v>2938</v>
      </c>
      <c r="H1837" s="569" t="s">
        <v>829</v>
      </c>
      <c r="I1837" s="562" t="s">
        <v>485</v>
      </c>
      <c r="J1837" s="558" t="s">
        <v>822</v>
      </c>
      <c r="K1837" s="571">
        <v>4</v>
      </c>
      <c r="L1837" s="574">
        <v>12</v>
      </c>
      <c r="M1837" s="572">
        <v>68877.47</v>
      </c>
      <c r="N1837" s="577"/>
      <c r="O1837" s="574"/>
      <c r="P1837" s="576"/>
    </row>
    <row r="1838" spans="1:16" ht="24" x14ac:dyDescent="0.2">
      <c r="A1838" s="524" t="s">
        <v>4666</v>
      </c>
      <c r="B1838" s="522" t="s">
        <v>817</v>
      </c>
      <c r="C1838" s="554" t="s">
        <v>86</v>
      </c>
      <c r="D1838" s="555" t="s">
        <v>818</v>
      </c>
      <c r="E1838" s="553">
        <v>6500</v>
      </c>
      <c r="F1838" s="556" t="s">
        <v>2939</v>
      </c>
      <c r="G1838" s="566" t="s">
        <v>2940</v>
      </c>
      <c r="H1838" s="569" t="s">
        <v>890</v>
      </c>
      <c r="I1838" s="562" t="s">
        <v>485</v>
      </c>
      <c r="J1838" s="558" t="s">
        <v>822</v>
      </c>
      <c r="K1838" s="571">
        <v>3</v>
      </c>
      <c r="L1838" s="574">
        <v>8</v>
      </c>
      <c r="M1838" s="572">
        <v>50057.200000000004</v>
      </c>
      <c r="N1838" s="577"/>
      <c r="O1838" s="574"/>
      <c r="P1838" s="576"/>
    </row>
    <row r="1839" spans="1:16" ht="24" x14ac:dyDescent="0.2">
      <c r="A1839" s="524" t="s">
        <v>4666</v>
      </c>
      <c r="B1839" s="522" t="s">
        <v>817</v>
      </c>
      <c r="C1839" s="554" t="s">
        <v>86</v>
      </c>
      <c r="D1839" s="555" t="s">
        <v>818</v>
      </c>
      <c r="E1839" s="553">
        <v>12000</v>
      </c>
      <c r="F1839" s="556" t="s">
        <v>2941</v>
      </c>
      <c r="G1839" s="566" t="s">
        <v>2942</v>
      </c>
      <c r="H1839" s="569" t="s">
        <v>821</v>
      </c>
      <c r="I1839" s="562" t="s">
        <v>485</v>
      </c>
      <c r="J1839" s="558" t="s">
        <v>822</v>
      </c>
      <c r="K1839" s="571">
        <v>4</v>
      </c>
      <c r="L1839" s="574">
        <v>12</v>
      </c>
      <c r="M1839" s="572">
        <v>145960.79999999996</v>
      </c>
      <c r="N1839" s="577"/>
      <c r="O1839" s="574"/>
      <c r="P1839" s="576"/>
    </row>
    <row r="1840" spans="1:16" ht="24" x14ac:dyDescent="0.2">
      <c r="A1840" s="524" t="s">
        <v>4666</v>
      </c>
      <c r="B1840" s="522" t="s">
        <v>817</v>
      </c>
      <c r="C1840" s="554" t="s">
        <v>86</v>
      </c>
      <c r="D1840" s="555" t="s">
        <v>818</v>
      </c>
      <c r="E1840" s="553">
        <v>6500</v>
      </c>
      <c r="F1840" s="556" t="s">
        <v>2943</v>
      </c>
      <c r="G1840" s="566" t="s">
        <v>2944</v>
      </c>
      <c r="H1840" s="569" t="s">
        <v>821</v>
      </c>
      <c r="I1840" s="562" t="s">
        <v>485</v>
      </c>
      <c r="J1840" s="558" t="s">
        <v>822</v>
      </c>
      <c r="K1840" s="571">
        <v>5</v>
      </c>
      <c r="L1840" s="574">
        <v>12</v>
      </c>
      <c r="M1840" s="572">
        <v>86810.799999999988</v>
      </c>
      <c r="N1840" s="577"/>
      <c r="O1840" s="574"/>
      <c r="P1840" s="576"/>
    </row>
    <row r="1841" spans="1:16" ht="24" x14ac:dyDescent="0.2">
      <c r="A1841" s="524" t="s">
        <v>4666</v>
      </c>
      <c r="B1841" s="522" t="s">
        <v>817</v>
      </c>
      <c r="C1841" s="554" t="s">
        <v>86</v>
      </c>
      <c r="D1841" s="555" t="s">
        <v>818</v>
      </c>
      <c r="E1841" s="553">
        <v>10000</v>
      </c>
      <c r="F1841" s="556" t="s">
        <v>2945</v>
      </c>
      <c r="G1841" s="566" t="s">
        <v>2946</v>
      </c>
      <c r="H1841" s="569" t="s">
        <v>853</v>
      </c>
      <c r="I1841" s="562" t="s">
        <v>485</v>
      </c>
      <c r="J1841" s="558" t="s">
        <v>822</v>
      </c>
      <c r="K1841" s="571">
        <v>4</v>
      </c>
      <c r="L1841" s="574">
        <v>12</v>
      </c>
      <c r="M1841" s="572">
        <v>121960.79999999997</v>
      </c>
      <c r="N1841" s="577"/>
      <c r="O1841" s="574"/>
      <c r="P1841" s="576"/>
    </row>
    <row r="1842" spans="1:16" ht="24" x14ac:dyDescent="0.2">
      <c r="A1842" s="524" t="s">
        <v>4666</v>
      </c>
      <c r="B1842" s="522" t="s">
        <v>817</v>
      </c>
      <c r="C1842" s="554" t="s">
        <v>86</v>
      </c>
      <c r="D1842" s="555" t="s">
        <v>818</v>
      </c>
      <c r="E1842" s="553">
        <v>7500</v>
      </c>
      <c r="F1842" s="556" t="s">
        <v>2947</v>
      </c>
      <c r="G1842" s="566" t="s">
        <v>2948</v>
      </c>
      <c r="H1842" s="569" t="s">
        <v>829</v>
      </c>
      <c r="I1842" s="562" t="s">
        <v>485</v>
      </c>
      <c r="J1842" s="558" t="s">
        <v>822</v>
      </c>
      <c r="K1842" s="571">
        <v>3</v>
      </c>
      <c r="L1842" s="574">
        <v>8</v>
      </c>
      <c r="M1842" s="572">
        <v>57557.200000000004</v>
      </c>
      <c r="N1842" s="577"/>
      <c r="O1842" s="574"/>
      <c r="P1842" s="576"/>
    </row>
    <row r="1843" spans="1:16" ht="24" x14ac:dyDescent="0.2">
      <c r="A1843" s="524" t="s">
        <v>4666</v>
      </c>
      <c r="B1843" s="522" t="s">
        <v>817</v>
      </c>
      <c r="C1843" s="554" t="s">
        <v>86</v>
      </c>
      <c r="D1843" s="555" t="s">
        <v>818</v>
      </c>
      <c r="E1843" s="553">
        <v>6500</v>
      </c>
      <c r="F1843" s="556" t="s">
        <v>2949</v>
      </c>
      <c r="G1843" s="566" t="s">
        <v>2950</v>
      </c>
      <c r="H1843" s="569" t="s">
        <v>821</v>
      </c>
      <c r="I1843" s="562" t="s">
        <v>485</v>
      </c>
      <c r="J1843" s="558" t="s">
        <v>822</v>
      </c>
      <c r="K1843" s="571">
        <v>4</v>
      </c>
      <c r="L1843" s="574">
        <v>12</v>
      </c>
      <c r="M1843" s="572">
        <v>80177.469999999987</v>
      </c>
      <c r="N1843" s="577"/>
      <c r="O1843" s="574"/>
      <c r="P1843" s="576"/>
    </row>
    <row r="1844" spans="1:16" ht="24" x14ac:dyDescent="0.2">
      <c r="A1844" s="524" t="s">
        <v>4666</v>
      </c>
      <c r="B1844" s="522" t="s">
        <v>817</v>
      </c>
      <c r="C1844" s="554" t="s">
        <v>86</v>
      </c>
      <c r="D1844" s="555" t="s">
        <v>818</v>
      </c>
      <c r="E1844" s="553">
        <v>8500</v>
      </c>
      <c r="F1844" s="556" t="s">
        <v>2951</v>
      </c>
      <c r="G1844" s="566" t="s">
        <v>2952</v>
      </c>
      <c r="H1844" s="569" t="s">
        <v>853</v>
      </c>
      <c r="I1844" s="562" t="s">
        <v>485</v>
      </c>
      <c r="J1844" s="558" t="s">
        <v>822</v>
      </c>
      <c r="K1844" s="571">
        <v>4</v>
      </c>
      <c r="L1844" s="574">
        <v>12</v>
      </c>
      <c r="M1844" s="572">
        <v>105239.99999999999</v>
      </c>
      <c r="N1844" s="577"/>
      <c r="O1844" s="574"/>
      <c r="P1844" s="576"/>
    </row>
    <row r="1845" spans="1:16" ht="24" x14ac:dyDescent="0.2">
      <c r="A1845" s="524" t="s">
        <v>4666</v>
      </c>
      <c r="B1845" s="522" t="s">
        <v>817</v>
      </c>
      <c r="C1845" s="554" t="s">
        <v>86</v>
      </c>
      <c r="D1845" s="555" t="s">
        <v>818</v>
      </c>
      <c r="E1845" s="553">
        <v>6500</v>
      </c>
      <c r="F1845" s="556" t="s">
        <v>2953</v>
      </c>
      <c r="G1845" s="566" t="s">
        <v>2954</v>
      </c>
      <c r="H1845" s="569" t="s">
        <v>821</v>
      </c>
      <c r="I1845" s="562" t="s">
        <v>485</v>
      </c>
      <c r="J1845" s="558" t="s">
        <v>822</v>
      </c>
      <c r="K1845" s="571">
        <v>3</v>
      </c>
      <c r="L1845" s="574">
        <v>8</v>
      </c>
      <c r="M1845" s="572">
        <v>50057.200000000004</v>
      </c>
      <c r="N1845" s="577"/>
      <c r="O1845" s="574"/>
      <c r="P1845" s="576"/>
    </row>
    <row r="1846" spans="1:16" ht="24" x14ac:dyDescent="0.2">
      <c r="A1846" s="524" t="s">
        <v>4666</v>
      </c>
      <c r="B1846" s="522" t="s">
        <v>817</v>
      </c>
      <c r="C1846" s="554" t="s">
        <v>86</v>
      </c>
      <c r="D1846" s="555" t="s">
        <v>902</v>
      </c>
      <c r="E1846" s="553">
        <v>3400</v>
      </c>
      <c r="F1846" s="556" t="s">
        <v>2955</v>
      </c>
      <c r="G1846" s="566" t="s">
        <v>2956</v>
      </c>
      <c r="H1846" s="569" t="s">
        <v>905</v>
      </c>
      <c r="I1846" s="562" t="s">
        <v>845</v>
      </c>
      <c r="J1846" s="558" t="s">
        <v>906</v>
      </c>
      <c r="K1846" s="571">
        <v>4</v>
      </c>
      <c r="L1846" s="574">
        <v>12</v>
      </c>
      <c r="M1846" s="572">
        <v>42796.220000000008</v>
      </c>
      <c r="N1846" s="577"/>
      <c r="O1846" s="574"/>
      <c r="P1846" s="576"/>
    </row>
    <row r="1847" spans="1:16" ht="24" x14ac:dyDescent="0.2">
      <c r="A1847" s="524" t="s">
        <v>4666</v>
      </c>
      <c r="B1847" s="522" t="s">
        <v>817</v>
      </c>
      <c r="C1847" s="554" t="s">
        <v>86</v>
      </c>
      <c r="D1847" s="555" t="s">
        <v>818</v>
      </c>
      <c r="E1847" s="553">
        <v>6500</v>
      </c>
      <c r="F1847" s="556" t="s">
        <v>2957</v>
      </c>
      <c r="G1847" s="566" t="s">
        <v>2958</v>
      </c>
      <c r="H1847" s="569" t="s">
        <v>829</v>
      </c>
      <c r="I1847" s="562" t="s">
        <v>485</v>
      </c>
      <c r="J1847" s="558" t="s">
        <v>822</v>
      </c>
      <c r="K1847" s="571">
        <v>1</v>
      </c>
      <c r="L1847" s="574">
        <v>3</v>
      </c>
      <c r="M1847" s="572">
        <v>16048.529999999999</v>
      </c>
      <c r="N1847" s="577"/>
      <c r="O1847" s="574"/>
      <c r="P1847" s="576"/>
    </row>
    <row r="1848" spans="1:16" ht="24" x14ac:dyDescent="0.2">
      <c r="A1848" s="524" t="s">
        <v>4666</v>
      </c>
      <c r="B1848" s="522" t="s">
        <v>817</v>
      </c>
      <c r="C1848" s="554" t="s">
        <v>86</v>
      </c>
      <c r="D1848" s="555" t="s">
        <v>818</v>
      </c>
      <c r="E1848" s="553">
        <v>5500</v>
      </c>
      <c r="F1848" s="556" t="s">
        <v>2959</v>
      </c>
      <c r="G1848" s="566" t="s">
        <v>2960</v>
      </c>
      <c r="H1848" s="569" t="s">
        <v>1087</v>
      </c>
      <c r="I1848" s="562" t="s">
        <v>485</v>
      </c>
      <c r="J1848" s="558" t="s">
        <v>822</v>
      </c>
      <c r="K1848" s="571">
        <v>1</v>
      </c>
      <c r="L1848" s="574">
        <v>1</v>
      </c>
      <c r="M1848" s="572">
        <v>2863.4</v>
      </c>
      <c r="N1848" s="577"/>
      <c r="O1848" s="574"/>
      <c r="P1848" s="576"/>
    </row>
    <row r="1849" spans="1:16" ht="24" x14ac:dyDescent="0.2">
      <c r="A1849" s="524" t="s">
        <v>4666</v>
      </c>
      <c r="B1849" s="522" t="s">
        <v>817</v>
      </c>
      <c r="C1849" s="554" t="s">
        <v>86</v>
      </c>
      <c r="D1849" s="555" t="s">
        <v>818</v>
      </c>
      <c r="E1849" s="553">
        <v>6500</v>
      </c>
      <c r="F1849" s="556" t="s">
        <v>2961</v>
      </c>
      <c r="G1849" s="566" t="s">
        <v>2962</v>
      </c>
      <c r="H1849" s="569" t="s">
        <v>853</v>
      </c>
      <c r="I1849" s="562" t="s">
        <v>485</v>
      </c>
      <c r="J1849" s="558" t="s">
        <v>822</v>
      </c>
      <c r="K1849" s="571">
        <v>4</v>
      </c>
      <c r="L1849" s="574">
        <v>12</v>
      </c>
      <c r="M1849" s="572">
        <v>80827.469999999987</v>
      </c>
      <c r="N1849" s="577"/>
      <c r="O1849" s="574"/>
      <c r="P1849" s="576"/>
    </row>
    <row r="1850" spans="1:16" ht="24" x14ac:dyDescent="0.2">
      <c r="A1850" s="524" t="s">
        <v>4666</v>
      </c>
      <c r="B1850" s="522" t="s">
        <v>817</v>
      </c>
      <c r="C1850" s="554" t="s">
        <v>86</v>
      </c>
      <c r="D1850" s="555" t="s">
        <v>818</v>
      </c>
      <c r="E1850" s="553">
        <v>6500</v>
      </c>
      <c r="F1850" s="556" t="s">
        <v>2963</v>
      </c>
      <c r="G1850" s="566" t="s">
        <v>2964</v>
      </c>
      <c r="H1850" s="569" t="s">
        <v>821</v>
      </c>
      <c r="I1850" s="562" t="s">
        <v>485</v>
      </c>
      <c r="J1850" s="558" t="s">
        <v>822</v>
      </c>
      <c r="K1850" s="571">
        <v>3</v>
      </c>
      <c r="L1850" s="574">
        <v>8</v>
      </c>
      <c r="M1850" s="572">
        <v>52123.87</v>
      </c>
      <c r="N1850" s="577"/>
      <c r="O1850" s="574"/>
      <c r="P1850" s="576"/>
    </row>
    <row r="1851" spans="1:16" ht="24" x14ac:dyDescent="0.2">
      <c r="A1851" s="524" t="s">
        <v>4666</v>
      </c>
      <c r="B1851" s="522" t="s">
        <v>817</v>
      </c>
      <c r="C1851" s="554" t="s">
        <v>86</v>
      </c>
      <c r="D1851" s="555" t="s">
        <v>818</v>
      </c>
      <c r="E1851" s="553">
        <v>6500</v>
      </c>
      <c r="F1851" s="556" t="s">
        <v>2965</v>
      </c>
      <c r="G1851" s="566" t="s">
        <v>2966</v>
      </c>
      <c r="H1851" s="569" t="s">
        <v>821</v>
      </c>
      <c r="I1851" s="562" t="s">
        <v>485</v>
      </c>
      <c r="J1851" s="558" t="s">
        <v>822</v>
      </c>
      <c r="K1851" s="571">
        <v>4</v>
      </c>
      <c r="L1851" s="574">
        <v>12</v>
      </c>
      <c r="M1851" s="572">
        <v>79960.799999999988</v>
      </c>
      <c r="N1851" s="577"/>
      <c r="O1851" s="574"/>
      <c r="P1851" s="576"/>
    </row>
    <row r="1852" spans="1:16" ht="24" x14ac:dyDescent="0.2">
      <c r="A1852" s="524" t="s">
        <v>4666</v>
      </c>
      <c r="B1852" s="522" t="s">
        <v>817</v>
      </c>
      <c r="C1852" s="554" t="s">
        <v>86</v>
      </c>
      <c r="D1852" s="555" t="s">
        <v>818</v>
      </c>
      <c r="E1852" s="553">
        <v>7500</v>
      </c>
      <c r="F1852" s="556" t="s">
        <v>2967</v>
      </c>
      <c r="G1852" s="566" t="s">
        <v>2968</v>
      </c>
      <c r="H1852" s="569" t="s">
        <v>2969</v>
      </c>
      <c r="I1852" s="562" t="s">
        <v>485</v>
      </c>
      <c r="J1852" s="558" t="s">
        <v>822</v>
      </c>
      <c r="K1852" s="571">
        <v>2</v>
      </c>
      <c r="L1852" s="574">
        <v>6</v>
      </c>
      <c r="M1852" s="572">
        <v>47730.400000000001</v>
      </c>
      <c r="N1852" s="577"/>
      <c r="O1852" s="574"/>
      <c r="P1852" s="576"/>
    </row>
    <row r="1853" spans="1:16" ht="24" x14ac:dyDescent="0.2">
      <c r="A1853" s="524" t="s">
        <v>4666</v>
      </c>
      <c r="B1853" s="522" t="s">
        <v>817</v>
      </c>
      <c r="C1853" s="554" t="s">
        <v>86</v>
      </c>
      <c r="D1853" s="555" t="s">
        <v>818</v>
      </c>
      <c r="E1853" s="553">
        <v>4800</v>
      </c>
      <c r="F1853" s="556" t="s">
        <v>2970</v>
      </c>
      <c r="G1853" s="566" t="s">
        <v>2971</v>
      </c>
      <c r="H1853" s="569" t="s">
        <v>1087</v>
      </c>
      <c r="I1853" s="562" t="s">
        <v>485</v>
      </c>
      <c r="J1853" s="558" t="s">
        <v>822</v>
      </c>
      <c r="K1853" s="571">
        <v>4</v>
      </c>
      <c r="L1853" s="574">
        <v>12</v>
      </c>
      <c r="M1853" s="572">
        <v>59560.80000000001</v>
      </c>
      <c r="N1853" s="577"/>
      <c r="O1853" s="574"/>
      <c r="P1853" s="576"/>
    </row>
    <row r="1854" spans="1:16" ht="24" x14ac:dyDescent="0.2">
      <c r="A1854" s="524" t="s">
        <v>4666</v>
      </c>
      <c r="B1854" s="522" t="s">
        <v>817</v>
      </c>
      <c r="C1854" s="554" t="s">
        <v>86</v>
      </c>
      <c r="D1854" s="555" t="s">
        <v>818</v>
      </c>
      <c r="E1854" s="553">
        <v>6500</v>
      </c>
      <c r="F1854" s="556" t="s">
        <v>2972</v>
      </c>
      <c r="G1854" s="566" t="s">
        <v>2973</v>
      </c>
      <c r="H1854" s="569" t="s">
        <v>821</v>
      </c>
      <c r="I1854" s="562" t="s">
        <v>485</v>
      </c>
      <c r="J1854" s="558" t="s">
        <v>822</v>
      </c>
      <c r="K1854" s="571">
        <v>4</v>
      </c>
      <c r="L1854" s="574">
        <v>12</v>
      </c>
      <c r="M1854" s="572">
        <v>79960.799999999988</v>
      </c>
      <c r="N1854" s="577"/>
      <c r="O1854" s="574"/>
      <c r="P1854" s="576"/>
    </row>
    <row r="1855" spans="1:16" ht="24" x14ac:dyDescent="0.2">
      <c r="A1855" s="524" t="s">
        <v>4666</v>
      </c>
      <c r="B1855" s="522" t="s">
        <v>817</v>
      </c>
      <c r="C1855" s="554" t="s">
        <v>86</v>
      </c>
      <c r="D1855" s="555" t="s">
        <v>818</v>
      </c>
      <c r="E1855" s="553">
        <v>8500</v>
      </c>
      <c r="F1855" s="556" t="s">
        <v>2974</v>
      </c>
      <c r="G1855" s="566" t="s">
        <v>2975</v>
      </c>
      <c r="H1855" s="569" t="s">
        <v>909</v>
      </c>
      <c r="I1855" s="562" t="s">
        <v>485</v>
      </c>
      <c r="J1855" s="558" t="s">
        <v>822</v>
      </c>
      <c r="K1855" s="571">
        <v>4</v>
      </c>
      <c r="L1855" s="574">
        <v>12</v>
      </c>
      <c r="M1855" s="572">
        <v>103960.79999999997</v>
      </c>
      <c r="N1855" s="577"/>
      <c r="O1855" s="574"/>
      <c r="P1855" s="576"/>
    </row>
    <row r="1856" spans="1:16" ht="24" x14ac:dyDescent="0.2">
      <c r="A1856" s="524" t="s">
        <v>4666</v>
      </c>
      <c r="B1856" s="522" t="s">
        <v>817</v>
      </c>
      <c r="C1856" s="554" t="s">
        <v>86</v>
      </c>
      <c r="D1856" s="555" t="s">
        <v>818</v>
      </c>
      <c r="E1856" s="553">
        <v>6500</v>
      </c>
      <c r="F1856" s="556" t="s">
        <v>2976</v>
      </c>
      <c r="G1856" s="566" t="s">
        <v>2977</v>
      </c>
      <c r="H1856" s="569" t="s">
        <v>821</v>
      </c>
      <c r="I1856" s="562" t="s">
        <v>485</v>
      </c>
      <c r="J1856" s="558" t="s">
        <v>822</v>
      </c>
      <c r="K1856" s="571">
        <v>4</v>
      </c>
      <c r="L1856" s="574">
        <v>12</v>
      </c>
      <c r="M1856" s="572">
        <v>79960.799999999988</v>
      </c>
      <c r="N1856" s="577"/>
      <c r="O1856" s="574"/>
      <c r="P1856" s="576"/>
    </row>
    <row r="1857" spans="1:16" ht="24" x14ac:dyDescent="0.2">
      <c r="A1857" s="524" t="s">
        <v>4666</v>
      </c>
      <c r="B1857" s="522" t="s">
        <v>817</v>
      </c>
      <c r="C1857" s="554" t="s">
        <v>86</v>
      </c>
      <c r="D1857" s="555" t="s">
        <v>818</v>
      </c>
      <c r="E1857" s="553">
        <v>6500</v>
      </c>
      <c r="F1857" s="556" t="s">
        <v>2978</v>
      </c>
      <c r="G1857" s="566" t="s">
        <v>2979</v>
      </c>
      <c r="H1857" s="569" t="s">
        <v>2158</v>
      </c>
      <c r="I1857" s="562" t="s">
        <v>485</v>
      </c>
      <c r="J1857" s="558" t="s">
        <v>822</v>
      </c>
      <c r="K1857" s="571">
        <v>4</v>
      </c>
      <c r="L1857" s="574">
        <v>12</v>
      </c>
      <c r="M1857" s="572">
        <v>81044.12999999999</v>
      </c>
      <c r="N1857" s="577"/>
      <c r="O1857" s="574"/>
      <c r="P1857" s="576"/>
    </row>
    <row r="1858" spans="1:16" ht="24" x14ac:dyDescent="0.2">
      <c r="A1858" s="524" t="s">
        <v>4666</v>
      </c>
      <c r="B1858" s="522" t="s">
        <v>817</v>
      </c>
      <c r="C1858" s="554" t="s">
        <v>86</v>
      </c>
      <c r="D1858" s="555" t="s">
        <v>818</v>
      </c>
      <c r="E1858" s="553">
        <v>6500</v>
      </c>
      <c r="F1858" s="556" t="s">
        <v>2980</v>
      </c>
      <c r="G1858" s="566" t="s">
        <v>2981</v>
      </c>
      <c r="H1858" s="569" t="s">
        <v>821</v>
      </c>
      <c r="I1858" s="562" t="s">
        <v>485</v>
      </c>
      <c r="J1858" s="558" t="s">
        <v>822</v>
      </c>
      <c r="K1858" s="571">
        <v>4</v>
      </c>
      <c r="L1858" s="574">
        <v>12</v>
      </c>
      <c r="M1858" s="572">
        <v>80944.12999999999</v>
      </c>
      <c r="N1858" s="577"/>
      <c r="O1858" s="574"/>
      <c r="P1858" s="576"/>
    </row>
    <row r="1859" spans="1:16" ht="24" x14ac:dyDescent="0.2">
      <c r="A1859" s="524" t="s">
        <v>4666</v>
      </c>
      <c r="B1859" s="522" t="s">
        <v>817</v>
      </c>
      <c r="C1859" s="554" t="s">
        <v>86</v>
      </c>
      <c r="D1859" s="555" t="s">
        <v>818</v>
      </c>
      <c r="E1859" s="553">
        <v>6500</v>
      </c>
      <c r="F1859" s="556" t="s">
        <v>2982</v>
      </c>
      <c r="G1859" s="566" t="s">
        <v>2983</v>
      </c>
      <c r="H1859" s="569" t="s">
        <v>821</v>
      </c>
      <c r="I1859" s="562" t="s">
        <v>485</v>
      </c>
      <c r="J1859" s="558" t="s">
        <v>822</v>
      </c>
      <c r="K1859" s="571">
        <v>3</v>
      </c>
      <c r="L1859" s="574">
        <v>9</v>
      </c>
      <c r="M1859" s="572">
        <v>66067.820000000007</v>
      </c>
      <c r="N1859" s="577"/>
      <c r="O1859" s="574"/>
      <c r="P1859" s="576"/>
    </row>
    <row r="1860" spans="1:16" ht="24" x14ac:dyDescent="0.2">
      <c r="A1860" s="524" t="s">
        <v>4666</v>
      </c>
      <c r="B1860" s="522" t="s">
        <v>817</v>
      </c>
      <c r="C1860" s="554" t="s">
        <v>86</v>
      </c>
      <c r="D1860" s="555" t="s">
        <v>818</v>
      </c>
      <c r="E1860" s="553">
        <v>8500</v>
      </c>
      <c r="F1860" s="556" t="s">
        <v>2984</v>
      </c>
      <c r="G1860" s="566" t="s">
        <v>2985</v>
      </c>
      <c r="H1860" s="569" t="s">
        <v>2986</v>
      </c>
      <c r="I1860" s="562" t="s">
        <v>485</v>
      </c>
      <c r="J1860" s="558" t="s">
        <v>822</v>
      </c>
      <c r="K1860" s="571">
        <v>3</v>
      </c>
      <c r="L1860" s="574">
        <v>10</v>
      </c>
      <c r="M1860" s="572">
        <v>87774.84</v>
      </c>
      <c r="N1860" s="577"/>
      <c r="O1860" s="574"/>
      <c r="P1860" s="576"/>
    </row>
    <row r="1861" spans="1:16" ht="24" x14ac:dyDescent="0.2">
      <c r="A1861" s="524" t="s">
        <v>4666</v>
      </c>
      <c r="B1861" s="522" t="s">
        <v>817</v>
      </c>
      <c r="C1861" s="554" t="s">
        <v>86</v>
      </c>
      <c r="D1861" s="555" t="s">
        <v>818</v>
      </c>
      <c r="E1861" s="553">
        <v>6000</v>
      </c>
      <c r="F1861" s="556" t="s">
        <v>2987</v>
      </c>
      <c r="G1861" s="566" t="s">
        <v>2988</v>
      </c>
      <c r="H1861" s="569" t="s">
        <v>821</v>
      </c>
      <c r="I1861" s="562" t="s">
        <v>485</v>
      </c>
      <c r="J1861" s="558" t="s">
        <v>822</v>
      </c>
      <c r="K1861" s="571">
        <v>4</v>
      </c>
      <c r="L1861" s="574">
        <v>12</v>
      </c>
      <c r="M1861" s="572">
        <v>73960.800000000003</v>
      </c>
      <c r="N1861" s="577"/>
      <c r="O1861" s="574"/>
      <c r="P1861" s="576"/>
    </row>
    <row r="1862" spans="1:16" ht="24" x14ac:dyDescent="0.2">
      <c r="A1862" s="524" t="s">
        <v>4666</v>
      </c>
      <c r="B1862" s="522" t="s">
        <v>817</v>
      </c>
      <c r="C1862" s="554" t="s">
        <v>86</v>
      </c>
      <c r="D1862" s="555" t="s">
        <v>818</v>
      </c>
      <c r="E1862" s="553">
        <v>6500</v>
      </c>
      <c r="F1862" s="556" t="s">
        <v>2989</v>
      </c>
      <c r="G1862" s="566" t="s">
        <v>2990</v>
      </c>
      <c r="H1862" s="569" t="s">
        <v>853</v>
      </c>
      <c r="I1862" s="562" t="s">
        <v>485</v>
      </c>
      <c r="J1862" s="558" t="s">
        <v>822</v>
      </c>
      <c r="K1862" s="571">
        <v>3</v>
      </c>
      <c r="L1862" s="574">
        <v>7</v>
      </c>
      <c r="M1862" s="572">
        <v>49943.8</v>
      </c>
      <c r="N1862" s="577"/>
      <c r="O1862" s="574"/>
      <c r="P1862" s="576"/>
    </row>
    <row r="1863" spans="1:16" ht="24" x14ac:dyDescent="0.2">
      <c r="A1863" s="524" t="s">
        <v>4666</v>
      </c>
      <c r="B1863" s="522" t="s">
        <v>817</v>
      </c>
      <c r="C1863" s="554" t="s">
        <v>86</v>
      </c>
      <c r="D1863" s="555" t="s">
        <v>818</v>
      </c>
      <c r="E1863" s="553">
        <v>8500</v>
      </c>
      <c r="F1863" s="556" t="s">
        <v>2991</v>
      </c>
      <c r="G1863" s="566" t="s">
        <v>2992</v>
      </c>
      <c r="H1863" s="569" t="s">
        <v>909</v>
      </c>
      <c r="I1863" s="562" t="s">
        <v>485</v>
      </c>
      <c r="J1863" s="558" t="s">
        <v>822</v>
      </c>
      <c r="K1863" s="571">
        <v>4</v>
      </c>
      <c r="L1863" s="574">
        <v>12</v>
      </c>
      <c r="M1863" s="572">
        <v>103960.79999999997</v>
      </c>
      <c r="N1863" s="577"/>
      <c r="O1863" s="574"/>
      <c r="P1863" s="576"/>
    </row>
    <row r="1864" spans="1:16" ht="24" x14ac:dyDescent="0.2">
      <c r="A1864" s="524" t="s">
        <v>4666</v>
      </c>
      <c r="B1864" s="522" t="s">
        <v>817</v>
      </c>
      <c r="C1864" s="554" t="s">
        <v>86</v>
      </c>
      <c r="D1864" s="555" t="s">
        <v>818</v>
      </c>
      <c r="E1864" s="553">
        <v>4800</v>
      </c>
      <c r="F1864" s="556" t="s">
        <v>2993</v>
      </c>
      <c r="G1864" s="566" t="s">
        <v>2994</v>
      </c>
      <c r="H1864" s="569" t="s">
        <v>829</v>
      </c>
      <c r="I1864" s="562" t="s">
        <v>485</v>
      </c>
      <c r="J1864" s="558" t="s">
        <v>822</v>
      </c>
      <c r="K1864" s="571">
        <v>4</v>
      </c>
      <c r="L1864" s="574">
        <v>12</v>
      </c>
      <c r="M1864" s="572">
        <v>59560.80000000001</v>
      </c>
      <c r="N1864" s="577"/>
      <c r="O1864" s="574"/>
      <c r="P1864" s="576"/>
    </row>
    <row r="1865" spans="1:16" ht="24" x14ac:dyDescent="0.2">
      <c r="A1865" s="524" t="s">
        <v>4666</v>
      </c>
      <c r="B1865" s="522" t="s">
        <v>817</v>
      </c>
      <c r="C1865" s="554" t="s">
        <v>86</v>
      </c>
      <c r="D1865" s="555" t="s">
        <v>818</v>
      </c>
      <c r="E1865" s="553">
        <v>6500</v>
      </c>
      <c r="F1865" s="556" t="s">
        <v>2995</v>
      </c>
      <c r="G1865" s="566" t="s">
        <v>2996</v>
      </c>
      <c r="H1865" s="569" t="s">
        <v>890</v>
      </c>
      <c r="I1865" s="562" t="s">
        <v>485</v>
      </c>
      <c r="J1865" s="558" t="s">
        <v>822</v>
      </c>
      <c r="K1865" s="571">
        <v>4</v>
      </c>
      <c r="L1865" s="574">
        <v>12</v>
      </c>
      <c r="M1865" s="572">
        <v>81080.239999999991</v>
      </c>
      <c r="N1865" s="577"/>
      <c r="O1865" s="574"/>
      <c r="P1865" s="576"/>
    </row>
    <row r="1866" spans="1:16" ht="24" x14ac:dyDescent="0.2">
      <c r="A1866" s="524" t="s">
        <v>4666</v>
      </c>
      <c r="B1866" s="522" t="s">
        <v>817</v>
      </c>
      <c r="C1866" s="554" t="s">
        <v>86</v>
      </c>
      <c r="D1866" s="555" t="s">
        <v>818</v>
      </c>
      <c r="E1866" s="553">
        <v>6500</v>
      </c>
      <c r="F1866" s="556" t="s">
        <v>2997</v>
      </c>
      <c r="G1866" s="566" t="s">
        <v>2998</v>
      </c>
      <c r="H1866" s="569" t="s">
        <v>821</v>
      </c>
      <c r="I1866" s="562" t="s">
        <v>485</v>
      </c>
      <c r="J1866" s="558" t="s">
        <v>822</v>
      </c>
      <c r="K1866" s="571">
        <v>4</v>
      </c>
      <c r="L1866" s="574">
        <v>12</v>
      </c>
      <c r="M1866" s="572">
        <v>79982.92</v>
      </c>
      <c r="N1866" s="577"/>
      <c r="O1866" s="574"/>
      <c r="P1866" s="576"/>
    </row>
    <row r="1867" spans="1:16" ht="24" x14ac:dyDescent="0.2">
      <c r="A1867" s="524" t="s">
        <v>4666</v>
      </c>
      <c r="B1867" s="522" t="s">
        <v>817</v>
      </c>
      <c r="C1867" s="554" t="s">
        <v>86</v>
      </c>
      <c r="D1867" s="555" t="s">
        <v>818</v>
      </c>
      <c r="E1867" s="553">
        <v>6500</v>
      </c>
      <c r="F1867" s="556" t="s">
        <v>2999</v>
      </c>
      <c r="G1867" s="566" t="s">
        <v>3000</v>
      </c>
      <c r="H1867" s="569" t="s">
        <v>829</v>
      </c>
      <c r="I1867" s="562" t="s">
        <v>485</v>
      </c>
      <c r="J1867" s="558" t="s">
        <v>822</v>
      </c>
      <c r="K1867" s="571">
        <v>3</v>
      </c>
      <c r="L1867" s="574">
        <v>8</v>
      </c>
      <c r="M1867" s="572">
        <v>50057.200000000004</v>
      </c>
      <c r="N1867" s="577"/>
      <c r="O1867" s="574"/>
      <c r="P1867" s="576"/>
    </row>
    <row r="1868" spans="1:16" ht="24" x14ac:dyDescent="0.2">
      <c r="A1868" s="524" t="s">
        <v>4666</v>
      </c>
      <c r="B1868" s="522" t="s">
        <v>817</v>
      </c>
      <c r="C1868" s="554" t="s">
        <v>86</v>
      </c>
      <c r="D1868" s="555" t="s">
        <v>818</v>
      </c>
      <c r="E1868" s="553">
        <v>8500</v>
      </c>
      <c r="F1868" s="556" t="s">
        <v>3001</v>
      </c>
      <c r="G1868" s="566" t="s">
        <v>3002</v>
      </c>
      <c r="H1868" s="569" t="s">
        <v>829</v>
      </c>
      <c r="I1868" s="562" t="s">
        <v>485</v>
      </c>
      <c r="J1868" s="558" t="s">
        <v>822</v>
      </c>
      <c r="K1868" s="571">
        <v>4</v>
      </c>
      <c r="L1868" s="574">
        <v>12</v>
      </c>
      <c r="M1868" s="572">
        <v>103960.79999999997</v>
      </c>
      <c r="N1868" s="577"/>
      <c r="O1868" s="574"/>
      <c r="P1868" s="576"/>
    </row>
    <row r="1869" spans="1:16" ht="24" x14ac:dyDescent="0.2">
      <c r="A1869" s="524" t="s">
        <v>4666</v>
      </c>
      <c r="B1869" s="522" t="s">
        <v>817</v>
      </c>
      <c r="C1869" s="554" t="s">
        <v>86</v>
      </c>
      <c r="D1869" s="555" t="s">
        <v>818</v>
      </c>
      <c r="E1869" s="553" t="s">
        <v>897</v>
      </c>
      <c r="F1869" s="556" t="s">
        <v>3003</v>
      </c>
      <c r="G1869" s="566" t="s">
        <v>3004</v>
      </c>
      <c r="H1869" s="569" t="s">
        <v>829</v>
      </c>
      <c r="I1869" s="562" t="s">
        <v>485</v>
      </c>
      <c r="J1869" s="558" t="s">
        <v>822</v>
      </c>
      <c r="K1869" s="571">
        <v>5</v>
      </c>
      <c r="L1869" s="574">
        <v>12</v>
      </c>
      <c r="M1869" s="572">
        <v>89667.25999999998</v>
      </c>
      <c r="N1869" s="577"/>
      <c r="O1869" s="574"/>
      <c r="P1869" s="576"/>
    </row>
    <row r="1870" spans="1:16" ht="24" x14ac:dyDescent="0.2">
      <c r="A1870" s="524" t="s">
        <v>4666</v>
      </c>
      <c r="B1870" s="522" t="s">
        <v>817</v>
      </c>
      <c r="C1870" s="554" t="s">
        <v>86</v>
      </c>
      <c r="D1870" s="555" t="s">
        <v>818</v>
      </c>
      <c r="E1870" s="553">
        <v>5500</v>
      </c>
      <c r="F1870" s="556" t="s">
        <v>3005</v>
      </c>
      <c r="G1870" s="566" t="s">
        <v>3006</v>
      </c>
      <c r="H1870" s="569" t="s">
        <v>821</v>
      </c>
      <c r="I1870" s="562" t="s">
        <v>485</v>
      </c>
      <c r="J1870" s="558" t="s">
        <v>822</v>
      </c>
      <c r="K1870" s="571">
        <v>4</v>
      </c>
      <c r="L1870" s="574">
        <v>12</v>
      </c>
      <c r="M1870" s="572">
        <v>67960.800000000003</v>
      </c>
      <c r="N1870" s="577"/>
      <c r="O1870" s="574"/>
      <c r="P1870" s="576"/>
    </row>
    <row r="1871" spans="1:16" ht="24" x14ac:dyDescent="0.2">
      <c r="A1871" s="524" t="s">
        <v>4666</v>
      </c>
      <c r="B1871" s="522" t="s">
        <v>817</v>
      </c>
      <c r="C1871" s="554" t="s">
        <v>86</v>
      </c>
      <c r="D1871" s="555" t="s">
        <v>818</v>
      </c>
      <c r="E1871" s="553">
        <v>6500</v>
      </c>
      <c r="F1871" s="556" t="s">
        <v>3007</v>
      </c>
      <c r="G1871" s="566" t="s">
        <v>3008</v>
      </c>
      <c r="H1871" s="569" t="s">
        <v>853</v>
      </c>
      <c r="I1871" s="562" t="s">
        <v>485</v>
      </c>
      <c r="J1871" s="558" t="s">
        <v>822</v>
      </c>
      <c r="K1871" s="571">
        <v>3</v>
      </c>
      <c r="L1871" s="574">
        <v>8</v>
      </c>
      <c r="M1871" s="572">
        <v>50057.200000000004</v>
      </c>
      <c r="N1871" s="577"/>
      <c r="O1871" s="574"/>
      <c r="P1871" s="576"/>
    </row>
    <row r="1872" spans="1:16" ht="24" x14ac:dyDescent="0.2">
      <c r="A1872" s="524" t="s">
        <v>4666</v>
      </c>
      <c r="B1872" s="522" t="s">
        <v>817</v>
      </c>
      <c r="C1872" s="554" t="s">
        <v>86</v>
      </c>
      <c r="D1872" s="555" t="s">
        <v>818</v>
      </c>
      <c r="E1872" s="553">
        <v>3000</v>
      </c>
      <c r="F1872" s="556" t="s">
        <v>3009</v>
      </c>
      <c r="G1872" s="566" t="s">
        <v>3010</v>
      </c>
      <c r="H1872" s="569" t="s">
        <v>972</v>
      </c>
      <c r="I1872" s="562" t="s">
        <v>485</v>
      </c>
      <c r="J1872" s="558" t="s">
        <v>822</v>
      </c>
      <c r="K1872" s="571">
        <v>0</v>
      </c>
      <c r="L1872" s="574">
        <v>1</v>
      </c>
      <c r="M1872" s="572">
        <v>3096.73</v>
      </c>
      <c r="N1872" s="577"/>
      <c r="O1872" s="574"/>
      <c r="P1872" s="576"/>
    </row>
    <row r="1873" spans="1:16" ht="24" x14ac:dyDescent="0.2">
      <c r="A1873" s="524" t="s">
        <v>4666</v>
      </c>
      <c r="B1873" s="522" t="s">
        <v>817</v>
      </c>
      <c r="C1873" s="554" t="s">
        <v>86</v>
      </c>
      <c r="D1873" s="555" t="s">
        <v>818</v>
      </c>
      <c r="E1873" s="553">
        <v>9000</v>
      </c>
      <c r="F1873" s="556" t="s">
        <v>3011</v>
      </c>
      <c r="G1873" s="566" t="s">
        <v>3012</v>
      </c>
      <c r="H1873" s="569" t="s">
        <v>829</v>
      </c>
      <c r="I1873" s="562" t="s">
        <v>485</v>
      </c>
      <c r="J1873" s="558" t="s">
        <v>822</v>
      </c>
      <c r="K1873" s="571">
        <v>3</v>
      </c>
      <c r="L1873" s="574">
        <v>7</v>
      </c>
      <c r="M1873" s="572">
        <v>69243.8</v>
      </c>
      <c r="N1873" s="577"/>
      <c r="O1873" s="574"/>
      <c r="P1873" s="576"/>
    </row>
    <row r="1874" spans="1:16" ht="24" x14ac:dyDescent="0.2">
      <c r="A1874" s="524" t="s">
        <v>4666</v>
      </c>
      <c r="B1874" s="522" t="s">
        <v>817</v>
      </c>
      <c r="C1874" s="554" t="s">
        <v>86</v>
      </c>
      <c r="D1874" s="555" t="s">
        <v>818</v>
      </c>
      <c r="E1874" s="553" t="s">
        <v>3013</v>
      </c>
      <c r="F1874" s="556" t="s">
        <v>3014</v>
      </c>
      <c r="G1874" s="566" t="s">
        <v>3015</v>
      </c>
      <c r="H1874" s="569" t="s">
        <v>829</v>
      </c>
      <c r="I1874" s="562" t="s">
        <v>489</v>
      </c>
      <c r="J1874" s="558" t="s">
        <v>822</v>
      </c>
      <c r="K1874" s="571">
        <v>5</v>
      </c>
      <c r="L1874" s="574">
        <v>12</v>
      </c>
      <c r="M1874" s="572">
        <v>59229.69000000001</v>
      </c>
      <c r="N1874" s="577"/>
      <c r="O1874" s="574"/>
      <c r="P1874" s="576"/>
    </row>
    <row r="1875" spans="1:16" ht="24" x14ac:dyDescent="0.2">
      <c r="A1875" s="524" t="s">
        <v>4666</v>
      </c>
      <c r="B1875" s="522" t="s">
        <v>817</v>
      </c>
      <c r="C1875" s="554" t="s">
        <v>86</v>
      </c>
      <c r="D1875" s="555" t="s">
        <v>818</v>
      </c>
      <c r="E1875" s="553">
        <v>7500</v>
      </c>
      <c r="F1875" s="556" t="s">
        <v>3016</v>
      </c>
      <c r="G1875" s="566" t="s">
        <v>3017</v>
      </c>
      <c r="H1875" s="569" t="s">
        <v>829</v>
      </c>
      <c r="I1875" s="562" t="s">
        <v>485</v>
      </c>
      <c r="J1875" s="558" t="s">
        <v>822</v>
      </c>
      <c r="K1875" s="571">
        <v>3</v>
      </c>
      <c r="L1875" s="574">
        <v>7</v>
      </c>
      <c r="M1875" s="572">
        <v>57443.8</v>
      </c>
      <c r="N1875" s="577"/>
      <c r="O1875" s="574"/>
      <c r="P1875" s="576"/>
    </row>
    <row r="1876" spans="1:16" ht="24" x14ac:dyDescent="0.2">
      <c r="A1876" s="524" t="s">
        <v>4666</v>
      </c>
      <c r="B1876" s="522" t="s">
        <v>817</v>
      </c>
      <c r="C1876" s="554" t="s">
        <v>86</v>
      </c>
      <c r="D1876" s="555" t="s">
        <v>818</v>
      </c>
      <c r="E1876" s="553">
        <v>7500</v>
      </c>
      <c r="F1876" s="556" t="s">
        <v>3018</v>
      </c>
      <c r="G1876" s="566" t="s">
        <v>3019</v>
      </c>
      <c r="H1876" s="569" t="s">
        <v>821</v>
      </c>
      <c r="I1876" s="562" t="s">
        <v>485</v>
      </c>
      <c r="J1876" s="558" t="s">
        <v>822</v>
      </c>
      <c r="K1876" s="571">
        <v>1</v>
      </c>
      <c r="L1876" s="574">
        <v>2</v>
      </c>
      <c r="M1876" s="572">
        <v>13726.8</v>
      </c>
      <c r="N1876" s="577"/>
      <c r="O1876" s="574"/>
      <c r="P1876" s="576"/>
    </row>
    <row r="1877" spans="1:16" ht="24" x14ac:dyDescent="0.2">
      <c r="A1877" s="524" t="s">
        <v>4666</v>
      </c>
      <c r="B1877" s="522" t="s">
        <v>817</v>
      </c>
      <c r="C1877" s="554" t="s">
        <v>86</v>
      </c>
      <c r="D1877" s="555" t="s">
        <v>818</v>
      </c>
      <c r="E1877" s="553">
        <v>10500</v>
      </c>
      <c r="F1877" s="556" t="s">
        <v>3020</v>
      </c>
      <c r="G1877" s="566" t="s">
        <v>3021</v>
      </c>
      <c r="H1877" s="569" t="s">
        <v>821</v>
      </c>
      <c r="I1877" s="562" t="s">
        <v>485</v>
      </c>
      <c r="J1877" s="558" t="s">
        <v>822</v>
      </c>
      <c r="K1877" s="571">
        <v>2</v>
      </c>
      <c r="L1877" s="574">
        <v>6</v>
      </c>
      <c r="M1877" s="572">
        <v>57757.380000000005</v>
      </c>
      <c r="N1877" s="577"/>
      <c r="O1877" s="574"/>
      <c r="P1877" s="576"/>
    </row>
    <row r="1878" spans="1:16" ht="24" x14ac:dyDescent="0.2">
      <c r="A1878" s="524" t="s">
        <v>4666</v>
      </c>
      <c r="B1878" s="522" t="s">
        <v>817</v>
      </c>
      <c r="C1878" s="554" t="s">
        <v>86</v>
      </c>
      <c r="D1878" s="555" t="s">
        <v>841</v>
      </c>
      <c r="E1878" s="553">
        <v>3000</v>
      </c>
      <c r="F1878" s="556" t="s">
        <v>3022</v>
      </c>
      <c r="G1878" s="566" t="s">
        <v>3023</v>
      </c>
      <c r="H1878" s="569" t="s">
        <v>836</v>
      </c>
      <c r="I1878" s="562" t="s">
        <v>871</v>
      </c>
      <c r="J1878" s="558" t="s">
        <v>822</v>
      </c>
      <c r="K1878" s="571">
        <v>4</v>
      </c>
      <c r="L1878" s="574">
        <v>12</v>
      </c>
      <c r="M1878" s="572">
        <v>37960.80000000001</v>
      </c>
      <c r="N1878" s="577"/>
      <c r="O1878" s="574"/>
      <c r="P1878" s="576"/>
    </row>
    <row r="1879" spans="1:16" ht="24" x14ac:dyDescent="0.2">
      <c r="A1879" s="524" t="s">
        <v>4666</v>
      </c>
      <c r="B1879" s="522" t="s">
        <v>817</v>
      </c>
      <c r="C1879" s="554" t="s">
        <v>86</v>
      </c>
      <c r="D1879" s="555" t="s">
        <v>818</v>
      </c>
      <c r="E1879" s="553">
        <v>6000</v>
      </c>
      <c r="F1879" s="556" t="s">
        <v>3024</v>
      </c>
      <c r="G1879" s="566" t="s">
        <v>3025</v>
      </c>
      <c r="H1879" s="569" t="s">
        <v>821</v>
      </c>
      <c r="I1879" s="562" t="s">
        <v>485</v>
      </c>
      <c r="J1879" s="558" t="s">
        <v>822</v>
      </c>
      <c r="K1879" s="571">
        <v>4</v>
      </c>
      <c r="L1879" s="574">
        <v>12</v>
      </c>
      <c r="M1879" s="572">
        <v>73960.800000000003</v>
      </c>
      <c r="N1879" s="577"/>
      <c r="O1879" s="574"/>
      <c r="P1879" s="576"/>
    </row>
    <row r="1880" spans="1:16" ht="24" x14ac:dyDescent="0.2">
      <c r="A1880" s="524" t="s">
        <v>4666</v>
      </c>
      <c r="B1880" s="522" t="s">
        <v>817</v>
      </c>
      <c r="C1880" s="554" t="s">
        <v>86</v>
      </c>
      <c r="D1880" s="555" t="s">
        <v>818</v>
      </c>
      <c r="E1880" s="553">
        <v>10000</v>
      </c>
      <c r="F1880" s="556" t="s">
        <v>3026</v>
      </c>
      <c r="G1880" s="566" t="s">
        <v>3027</v>
      </c>
      <c r="H1880" s="569" t="s">
        <v>853</v>
      </c>
      <c r="I1880" s="562" t="s">
        <v>485</v>
      </c>
      <c r="J1880" s="558" t="s">
        <v>822</v>
      </c>
      <c r="K1880" s="571">
        <v>0</v>
      </c>
      <c r="L1880" s="574">
        <v>1</v>
      </c>
      <c r="M1880" s="572">
        <v>12307.85</v>
      </c>
      <c r="N1880" s="577"/>
      <c r="O1880" s="574"/>
      <c r="P1880" s="576"/>
    </row>
    <row r="1881" spans="1:16" ht="24" x14ac:dyDescent="0.2">
      <c r="A1881" s="524" t="s">
        <v>4666</v>
      </c>
      <c r="B1881" s="522" t="s">
        <v>817</v>
      </c>
      <c r="C1881" s="554" t="s">
        <v>86</v>
      </c>
      <c r="D1881" s="555" t="s">
        <v>818</v>
      </c>
      <c r="E1881" s="553">
        <v>6500</v>
      </c>
      <c r="F1881" s="556" t="s">
        <v>3028</v>
      </c>
      <c r="G1881" s="566" t="s">
        <v>3029</v>
      </c>
      <c r="H1881" s="569" t="s">
        <v>853</v>
      </c>
      <c r="I1881" s="562" t="s">
        <v>485</v>
      </c>
      <c r="J1881" s="558" t="s">
        <v>822</v>
      </c>
      <c r="K1881" s="571">
        <v>2</v>
      </c>
      <c r="L1881" s="574">
        <v>5</v>
      </c>
      <c r="M1881" s="572">
        <v>37917</v>
      </c>
      <c r="N1881" s="577"/>
      <c r="O1881" s="574"/>
      <c r="P1881" s="576"/>
    </row>
    <row r="1882" spans="1:16" ht="24" x14ac:dyDescent="0.2">
      <c r="A1882" s="524" t="s">
        <v>4666</v>
      </c>
      <c r="B1882" s="522" t="s">
        <v>817</v>
      </c>
      <c r="C1882" s="554" t="s">
        <v>86</v>
      </c>
      <c r="D1882" s="555" t="s">
        <v>818</v>
      </c>
      <c r="E1882" s="553">
        <v>8500</v>
      </c>
      <c r="F1882" s="556" t="s">
        <v>3030</v>
      </c>
      <c r="G1882" s="566" t="s">
        <v>3031</v>
      </c>
      <c r="H1882" s="569" t="s">
        <v>1992</v>
      </c>
      <c r="I1882" s="562" t="s">
        <v>485</v>
      </c>
      <c r="J1882" s="558" t="s">
        <v>822</v>
      </c>
      <c r="K1882" s="571">
        <v>4</v>
      </c>
      <c r="L1882" s="574">
        <v>12</v>
      </c>
      <c r="M1882" s="572">
        <v>103960.79999999997</v>
      </c>
      <c r="N1882" s="577"/>
      <c r="O1882" s="574"/>
      <c r="P1882" s="576"/>
    </row>
    <row r="1883" spans="1:16" ht="24" x14ac:dyDescent="0.2">
      <c r="A1883" s="524" t="s">
        <v>4666</v>
      </c>
      <c r="B1883" s="522" t="s">
        <v>817</v>
      </c>
      <c r="C1883" s="554" t="s">
        <v>86</v>
      </c>
      <c r="D1883" s="555" t="s">
        <v>818</v>
      </c>
      <c r="E1883" s="553">
        <v>6500</v>
      </c>
      <c r="F1883" s="556" t="s">
        <v>3032</v>
      </c>
      <c r="G1883" s="566" t="s">
        <v>3033</v>
      </c>
      <c r="H1883" s="569" t="s">
        <v>821</v>
      </c>
      <c r="I1883" s="562" t="s">
        <v>485</v>
      </c>
      <c r="J1883" s="558" t="s">
        <v>822</v>
      </c>
      <c r="K1883" s="571">
        <v>0</v>
      </c>
      <c r="L1883" s="574">
        <v>1</v>
      </c>
      <c r="M1883" s="572">
        <v>1738.4</v>
      </c>
      <c r="N1883" s="577"/>
      <c r="O1883" s="574"/>
      <c r="P1883" s="576"/>
    </row>
    <row r="1884" spans="1:16" ht="24" x14ac:dyDescent="0.2">
      <c r="A1884" s="524" t="s">
        <v>4666</v>
      </c>
      <c r="B1884" s="522" t="s">
        <v>817</v>
      </c>
      <c r="C1884" s="554" t="s">
        <v>86</v>
      </c>
      <c r="D1884" s="555" t="s">
        <v>818</v>
      </c>
      <c r="E1884" s="553">
        <v>6500</v>
      </c>
      <c r="F1884" s="556" t="s">
        <v>3034</v>
      </c>
      <c r="G1884" s="566" t="s">
        <v>3035</v>
      </c>
      <c r="H1884" s="569" t="s">
        <v>821</v>
      </c>
      <c r="I1884" s="562" t="s">
        <v>485</v>
      </c>
      <c r="J1884" s="558" t="s">
        <v>822</v>
      </c>
      <c r="K1884" s="571">
        <v>2</v>
      </c>
      <c r="L1884" s="574">
        <v>6</v>
      </c>
      <c r="M1884" s="572">
        <v>38030.400000000001</v>
      </c>
      <c r="N1884" s="577"/>
      <c r="O1884" s="574"/>
      <c r="P1884" s="576"/>
    </row>
    <row r="1885" spans="1:16" ht="24" x14ac:dyDescent="0.2">
      <c r="A1885" s="524" t="s">
        <v>4666</v>
      </c>
      <c r="B1885" s="522" t="s">
        <v>817</v>
      </c>
      <c r="C1885" s="554" t="s">
        <v>86</v>
      </c>
      <c r="D1885" s="555" t="s">
        <v>818</v>
      </c>
      <c r="E1885" s="553">
        <v>6500</v>
      </c>
      <c r="F1885" s="556" t="s">
        <v>3036</v>
      </c>
      <c r="G1885" s="566" t="s">
        <v>3037</v>
      </c>
      <c r="H1885" s="569" t="s">
        <v>836</v>
      </c>
      <c r="I1885" s="562" t="s">
        <v>485</v>
      </c>
      <c r="J1885" s="558" t="s">
        <v>822</v>
      </c>
      <c r="K1885" s="571">
        <v>1</v>
      </c>
      <c r="L1885" s="574">
        <v>2</v>
      </c>
      <c r="M1885" s="572">
        <v>11926.8</v>
      </c>
      <c r="N1885" s="577"/>
      <c r="O1885" s="574"/>
      <c r="P1885" s="576"/>
    </row>
    <row r="1886" spans="1:16" ht="24" x14ac:dyDescent="0.2">
      <c r="A1886" s="524" t="s">
        <v>4666</v>
      </c>
      <c r="B1886" s="522" t="s">
        <v>817</v>
      </c>
      <c r="C1886" s="554" t="s">
        <v>86</v>
      </c>
      <c r="D1886" s="555" t="s">
        <v>818</v>
      </c>
      <c r="E1886" s="553">
        <v>6500</v>
      </c>
      <c r="F1886" s="556" t="s">
        <v>3038</v>
      </c>
      <c r="G1886" s="566" t="s">
        <v>3039</v>
      </c>
      <c r="H1886" s="569" t="s">
        <v>853</v>
      </c>
      <c r="I1886" s="562" t="s">
        <v>485</v>
      </c>
      <c r="J1886" s="558" t="s">
        <v>822</v>
      </c>
      <c r="K1886" s="571">
        <v>3</v>
      </c>
      <c r="L1886" s="574">
        <v>8</v>
      </c>
      <c r="M1886" s="572">
        <v>46615.530000000006</v>
      </c>
      <c r="N1886" s="577"/>
      <c r="O1886" s="574"/>
      <c r="P1886" s="576"/>
    </row>
    <row r="1887" spans="1:16" ht="24" x14ac:dyDescent="0.2">
      <c r="A1887" s="524" t="s">
        <v>4666</v>
      </c>
      <c r="B1887" s="522" t="s">
        <v>817</v>
      </c>
      <c r="C1887" s="554" t="s">
        <v>86</v>
      </c>
      <c r="D1887" s="555" t="s">
        <v>841</v>
      </c>
      <c r="E1887" s="553">
        <v>3500</v>
      </c>
      <c r="F1887" s="556" t="s">
        <v>3040</v>
      </c>
      <c r="G1887" s="566" t="s">
        <v>3041</v>
      </c>
      <c r="H1887" s="569" t="s">
        <v>1005</v>
      </c>
      <c r="I1887" s="562" t="s">
        <v>871</v>
      </c>
      <c r="J1887" s="558" t="s">
        <v>822</v>
      </c>
      <c r="K1887" s="571">
        <v>4</v>
      </c>
      <c r="L1887" s="574">
        <v>12</v>
      </c>
      <c r="M1887" s="572">
        <v>43960.80000000001</v>
      </c>
      <c r="N1887" s="577"/>
      <c r="O1887" s="574"/>
      <c r="P1887" s="576"/>
    </row>
    <row r="1888" spans="1:16" ht="24" x14ac:dyDescent="0.2">
      <c r="A1888" s="524" t="s">
        <v>4666</v>
      </c>
      <c r="B1888" s="522" t="s">
        <v>817</v>
      </c>
      <c r="C1888" s="554" t="s">
        <v>86</v>
      </c>
      <c r="D1888" s="555" t="s">
        <v>818</v>
      </c>
      <c r="E1888" s="553">
        <v>10500</v>
      </c>
      <c r="F1888" s="556" t="s">
        <v>3042</v>
      </c>
      <c r="G1888" s="566" t="s">
        <v>3043</v>
      </c>
      <c r="H1888" s="569" t="s">
        <v>853</v>
      </c>
      <c r="I1888" s="562" t="s">
        <v>485</v>
      </c>
      <c r="J1888" s="558" t="s">
        <v>822</v>
      </c>
      <c r="K1888" s="571">
        <v>4</v>
      </c>
      <c r="L1888" s="574">
        <v>12</v>
      </c>
      <c r="M1888" s="572">
        <v>127960.79999999997</v>
      </c>
      <c r="N1888" s="577"/>
      <c r="O1888" s="574"/>
      <c r="P1888" s="576"/>
    </row>
    <row r="1889" spans="1:16" ht="24" x14ac:dyDescent="0.2">
      <c r="A1889" s="524" t="s">
        <v>4666</v>
      </c>
      <c r="B1889" s="522" t="s">
        <v>817</v>
      </c>
      <c r="C1889" s="554" t="s">
        <v>86</v>
      </c>
      <c r="D1889" s="555" t="s">
        <v>902</v>
      </c>
      <c r="E1889" s="553">
        <v>3400</v>
      </c>
      <c r="F1889" s="556" t="s">
        <v>3044</v>
      </c>
      <c r="G1889" s="566" t="s">
        <v>3045</v>
      </c>
      <c r="H1889" s="569" t="s">
        <v>2695</v>
      </c>
      <c r="I1889" s="562" t="s">
        <v>845</v>
      </c>
      <c r="J1889" s="558" t="s">
        <v>480</v>
      </c>
      <c r="K1889" s="571">
        <v>4</v>
      </c>
      <c r="L1889" s="574">
        <v>12</v>
      </c>
      <c r="M1889" s="572">
        <v>42760.80000000001</v>
      </c>
      <c r="N1889" s="577"/>
      <c r="O1889" s="574"/>
      <c r="P1889" s="576"/>
    </row>
    <row r="1890" spans="1:16" ht="24" x14ac:dyDescent="0.2">
      <c r="A1890" s="524" t="s">
        <v>4666</v>
      </c>
      <c r="B1890" s="522" t="s">
        <v>817</v>
      </c>
      <c r="C1890" s="554" t="s">
        <v>86</v>
      </c>
      <c r="D1890" s="555" t="s">
        <v>818</v>
      </c>
      <c r="E1890" s="553">
        <v>6500</v>
      </c>
      <c r="F1890" s="556" t="s">
        <v>3046</v>
      </c>
      <c r="G1890" s="566" t="s">
        <v>3047</v>
      </c>
      <c r="H1890" s="569" t="s">
        <v>821</v>
      </c>
      <c r="I1890" s="562" t="s">
        <v>485</v>
      </c>
      <c r="J1890" s="558" t="s">
        <v>822</v>
      </c>
      <c r="K1890" s="571">
        <v>3</v>
      </c>
      <c r="L1890" s="574">
        <v>8</v>
      </c>
      <c r="M1890" s="572">
        <v>50057.200000000004</v>
      </c>
      <c r="N1890" s="577"/>
      <c r="O1890" s="574"/>
      <c r="P1890" s="576"/>
    </row>
    <row r="1891" spans="1:16" ht="24" x14ac:dyDescent="0.2">
      <c r="A1891" s="524" t="s">
        <v>4666</v>
      </c>
      <c r="B1891" s="522" t="s">
        <v>817</v>
      </c>
      <c r="C1891" s="554" t="s">
        <v>86</v>
      </c>
      <c r="D1891" s="555" t="s">
        <v>818</v>
      </c>
      <c r="E1891" s="553">
        <v>6500</v>
      </c>
      <c r="F1891" s="556" t="s">
        <v>3048</v>
      </c>
      <c r="G1891" s="566" t="s">
        <v>3049</v>
      </c>
      <c r="H1891" s="569" t="s">
        <v>829</v>
      </c>
      <c r="I1891" s="562" t="s">
        <v>485</v>
      </c>
      <c r="J1891" s="558" t="s">
        <v>822</v>
      </c>
      <c r="K1891" s="571">
        <v>4</v>
      </c>
      <c r="L1891" s="574">
        <v>12</v>
      </c>
      <c r="M1891" s="572">
        <v>79960.799999999988</v>
      </c>
      <c r="N1891" s="577"/>
      <c r="O1891" s="574"/>
      <c r="P1891" s="576"/>
    </row>
    <row r="1892" spans="1:16" ht="24" x14ac:dyDescent="0.2">
      <c r="A1892" s="524" t="s">
        <v>4666</v>
      </c>
      <c r="B1892" s="522" t="s">
        <v>817</v>
      </c>
      <c r="C1892" s="554" t="s">
        <v>86</v>
      </c>
      <c r="D1892" s="555" t="s">
        <v>818</v>
      </c>
      <c r="E1892" s="553">
        <v>5500</v>
      </c>
      <c r="F1892" s="556" t="s">
        <v>3050</v>
      </c>
      <c r="G1892" s="566" t="s">
        <v>3051</v>
      </c>
      <c r="H1892" s="569" t="s">
        <v>1606</v>
      </c>
      <c r="I1892" s="562" t="s">
        <v>489</v>
      </c>
      <c r="J1892" s="558" t="s">
        <v>822</v>
      </c>
      <c r="K1892" s="571">
        <v>4</v>
      </c>
      <c r="L1892" s="574">
        <v>12</v>
      </c>
      <c r="M1892" s="572">
        <v>68510.41</v>
      </c>
      <c r="N1892" s="577"/>
      <c r="O1892" s="574"/>
      <c r="P1892" s="576"/>
    </row>
    <row r="1893" spans="1:16" ht="24" x14ac:dyDescent="0.2">
      <c r="A1893" s="524" t="s">
        <v>4666</v>
      </c>
      <c r="B1893" s="522" t="s">
        <v>817</v>
      </c>
      <c r="C1893" s="554" t="s">
        <v>86</v>
      </c>
      <c r="D1893" s="555" t="s">
        <v>841</v>
      </c>
      <c r="E1893" s="553">
        <v>3800</v>
      </c>
      <c r="F1893" s="556" t="s">
        <v>3052</v>
      </c>
      <c r="G1893" s="566" t="s">
        <v>3053</v>
      </c>
      <c r="H1893" s="569" t="s">
        <v>3054</v>
      </c>
      <c r="I1893" s="562" t="s">
        <v>485</v>
      </c>
      <c r="J1893" s="558" t="s">
        <v>480</v>
      </c>
      <c r="K1893" s="571">
        <v>4</v>
      </c>
      <c r="L1893" s="574">
        <v>12</v>
      </c>
      <c r="M1893" s="572">
        <v>47560.80000000001</v>
      </c>
      <c r="N1893" s="577"/>
      <c r="O1893" s="574"/>
      <c r="P1893" s="576"/>
    </row>
    <row r="1894" spans="1:16" ht="24" x14ac:dyDescent="0.2">
      <c r="A1894" s="524" t="s">
        <v>4666</v>
      </c>
      <c r="B1894" s="522" t="s">
        <v>817</v>
      </c>
      <c r="C1894" s="554" t="s">
        <v>86</v>
      </c>
      <c r="D1894" s="555" t="s">
        <v>818</v>
      </c>
      <c r="E1894" s="553">
        <v>10500</v>
      </c>
      <c r="F1894" s="556" t="s">
        <v>3055</v>
      </c>
      <c r="G1894" s="566" t="s">
        <v>3056</v>
      </c>
      <c r="H1894" s="569" t="s">
        <v>821</v>
      </c>
      <c r="I1894" s="562" t="s">
        <v>485</v>
      </c>
      <c r="J1894" s="558" t="s">
        <v>822</v>
      </c>
      <c r="K1894" s="571">
        <v>1</v>
      </c>
      <c r="L1894" s="574">
        <v>2</v>
      </c>
      <c r="M1894" s="572">
        <v>15597.63</v>
      </c>
      <c r="N1894" s="577"/>
      <c r="O1894" s="574"/>
      <c r="P1894" s="576"/>
    </row>
    <row r="1895" spans="1:16" ht="24" x14ac:dyDescent="0.2">
      <c r="A1895" s="524" t="s">
        <v>4666</v>
      </c>
      <c r="B1895" s="522" t="s">
        <v>817</v>
      </c>
      <c r="C1895" s="554" t="s">
        <v>86</v>
      </c>
      <c r="D1895" s="555" t="s">
        <v>818</v>
      </c>
      <c r="E1895" s="553">
        <v>5500</v>
      </c>
      <c r="F1895" s="556" t="s">
        <v>3057</v>
      </c>
      <c r="G1895" s="566" t="s">
        <v>3058</v>
      </c>
      <c r="H1895" s="569" t="s">
        <v>821</v>
      </c>
      <c r="I1895" s="562" t="s">
        <v>485</v>
      </c>
      <c r="J1895" s="558" t="s">
        <v>822</v>
      </c>
      <c r="K1895" s="571">
        <v>3</v>
      </c>
      <c r="L1895" s="574">
        <v>9</v>
      </c>
      <c r="M1895" s="572">
        <v>49063.66</v>
      </c>
      <c r="N1895" s="577"/>
      <c r="O1895" s="574"/>
      <c r="P1895" s="576"/>
    </row>
    <row r="1896" spans="1:16" ht="24" x14ac:dyDescent="0.2">
      <c r="A1896" s="524" t="s">
        <v>4666</v>
      </c>
      <c r="B1896" s="522" t="s">
        <v>817</v>
      </c>
      <c r="C1896" s="554" t="s">
        <v>86</v>
      </c>
      <c r="D1896" s="555" t="s">
        <v>818</v>
      </c>
      <c r="E1896" s="553">
        <v>5500</v>
      </c>
      <c r="F1896" s="556" t="s">
        <v>3059</v>
      </c>
      <c r="G1896" s="566" t="s">
        <v>3060</v>
      </c>
      <c r="H1896" s="569" t="s">
        <v>850</v>
      </c>
      <c r="I1896" s="562" t="s">
        <v>485</v>
      </c>
      <c r="J1896" s="558" t="s">
        <v>822</v>
      </c>
      <c r="K1896" s="571">
        <v>1</v>
      </c>
      <c r="L1896" s="574">
        <v>2</v>
      </c>
      <c r="M1896" s="572">
        <v>10126.799999999999</v>
      </c>
      <c r="N1896" s="577"/>
      <c r="O1896" s="574"/>
      <c r="P1896" s="576"/>
    </row>
    <row r="1897" spans="1:16" ht="24" x14ac:dyDescent="0.2">
      <c r="A1897" s="524" t="s">
        <v>4666</v>
      </c>
      <c r="B1897" s="522" t="s">
        <v>817</v>
      </c>
      <c r="C1897" s="554" t="s">
        <v>86</v>
      </c>
      <c r="D1897" s="555" t="s">
        <v>841</v>
      </c>
      <c r="E1897" s="553">
        <v>2000</v>
      </c>
      <c r="F1897" s="556" t="s">
        <v>3061</v>
      </c>
      <c r="G1897" s="566" t="s">
        <v>3062</v>
      </c>
      <c r="H1897" s="569" t="s">
        <v>995</v>
      </c>
      <c r="I1897" s="562" t="s">
        <v>485</v>
      </c>
      <c r="J1897" s="558" t="s">
        <v>480</v>
      </c>
      <c r="K1897" s="571">
        <v>4</v>
      </c>
      <c r="L1897" s="574">
        <v>12</v>
      </c>
      <c r="M1897" s="572">
        <v>25960.800000000007</v>
      </c>
      <c r="N1897" s="577"/>
      <c r="O1897" s="574"/>
      <c r="P1897" s="576"/>
    </row>
    <row r="1898" spans="1:16" ht="24" x14ac:dyDescent="0.2">
      <c r="A1898" s="524" t="s">
        <v>4666</v>
      </c>
      <c r="B1898" s="522" t="s">
        <v>817</v>
      </c>
      <c r="C1898" s="554" t="s">
        <v>86</v>
      </c>
      <c r="D1898" s="555" t="s">
        <v>818</v>
      </c>
      <c r="E1898" s="553">
        <v>9500</v>
      </c>
      <c r="F1898" s="556" t="s">
        <v>3063</v>
      </c>
      <c r="G1898" s="566" t="s">
        <v>3064</v>
      </c>
      <c r="H1898" s="569" t="s">
        <v>829</v>
      </c>
      <c r="I1898" s="562" t="s">
        <v>485</v>
      </c>
      <c r="J1898" s="558" t="s">
        <v>822</v>
      </c>
      <c r="K1898" s="571">
        <v>4</v>
      </c>
      <c r="L1898" s="574">
        <v>12</v>
      </c>
      <c r="M1898" s="572">
        <v>115960.79999999997</v>
      </c>
      <c r="N1898" s="577"/>
      <c r="O1898" s="574"/>
      <c r="P1898" s="576"/>
    </row>
    <row r="1899" spans="1:16" ht="24" x14ac:dyDescent="0.2">
      <c r="A1899" s="524" t="s">
        <v>4666</v>
      </c>
      <c r="B1899" s="522" t="s">
        <v>817</v>
      </c>
      <c r="C1899" s="554" t="s">
        <v>86</v>
      </c>
      <c r="D1899" s="555" t="s">
        <v>818</v>
      </c>
      <c r="E1899" s="553">
        <v>8500</v>
      </c>
      <c r="F1899" s="556" t="s">
        <v>3065</v>
      </c>
      <c r="G1899" s="566" t="s">
        <v>3066</v>
      </c>
      <c r="H1899" s="569" t="s">
        <v>950</v>
      </c>
      <c r="I1899" s="562" t="s">
        <v>485</v>
      </c>
      <c r="J1899" s="558" t="s">
        <v>822</v>
      </c>
      <c r="K1899" s="571">
        <v>4</v>
      </c>
      <c r="L1899" s="574">
        <v>12</v>
      </c>
      <c r="M1899" s="572">
        <v>104030.44999999998</v>
      </c>
      <c r="N1899" s="577"/>
      <c r="O1899" s="574"/>
      <c r="P1899" s="576"/>
    </row>
    <row r="1900" spans="1:16" ht="24" x14ac:dyDescent="0.2">
      <c r="A1900" s="524" t="s">
        <v>4666</v>
      </c>
      <c r="B1900" s="522" t="s">
        <v>817</v>
      </c>
      <c r="C1900" s="554" t="s">
        <v>86</v>
      </c>
      <c r="D1900" s="555" t="s">
        <v>818</v>
      </c>
      <c r="E1900" s="553">
        <v>7000</v>
      </c>
      <c r="F1900" s="556" t="s">
        <v>3067</v>
      </c>
      <c r="G1900" s="566" t="s">
        <v>3068</v>
      </c>
      <c r="H1900" s="569" t="s">
        <v>850</v>
      </c>
      <c r="I1900" s="562" t="s">
        <v>489</v>
      </c>
      <c r="J1900" s="558" t="s">
        <v>822</v>
      </c>
      <c r="K1900" s="571">
        <v>4</v>
      </c>
      <c r="L1900" s="574">
        <v>12</v>
      </c>
      <c r="M1900" s="572">
        <v>85960.799999999988</v>
      </c>
      <c r="N1900" s="577"/>
      <c r="O1900" s="574"/>
      <c r="P1900" s="576"/>
    </row>
    <row r="1901" spans="1:16" ht="24" x14ac:dyDescent="0.2">
      <c r="A1901" s="524" t="s">
        <v>4666</v>
      </c>
      <c r="B1901" s="522" t="s">
        <v>817</v>
      </c>
      <c r="C1901" s="554" t="s">
        <v>86</v>
      </c>
      <c r="D1901" s="555" t="s">
        <v>818</v>
      </c>
      <c r="E1901" s="553">
        <v>6500</v>
      </c>
      <c r="F1901" s="556" t="s">
        <v>3069</v>
      </c>
      <c r="G1901" s="566" t="s">
        <v>3070</v>
      </c>
      <c r="H1901" s="569" t="s">
        <v>3071</v>
      </c>
      <c r="I1901" s="562" t="s">
        <v>485</v>
      </c>
      <c r="J1901" s="558" t="s">
        <v>822</v>
      </c>
      <c r="K1901" s="571">
        <v>4</v>
      </c>
      <c r="L1901" s="574">
        <v>12</v>
      </c>
      <c r="M1901" s="572">
        <v>79960.799999999988</v>
      </c>
      <c r="N1901" s="577"/>
      <c r="O1901" s="574"/>
      <c r="P1901" s="576"/>
    </row>
    <row r="1902" spans="1:16" ht="24" x14ac:dyDescent="0.2">
      <c r="A1902" s="524" t="s">
        <v>4666</v>
      </c>
      <c r="B1902" s="522" t="s">
        <v>817</v>
      </c>
      <c r="C1902" s="554" t="s">
        <v>86</v>
      </c>
      <c r="D1902" s="555" t="s">
        <v>818</v>
      </c>
      <c r="E1902" s="553">
        <v>5000</v>
      </c>
      <c r="F1902" s="556" t="s">
        <v>3072</v>
      </c>
      <c r="G1902" s="566" t="s">
        <v>3073</v>
      </c>
      <c r="H1902" s="569" t="s">
        <v>2810</v>
      </c>
      <c r="I1902" s="562" t="s">
        <v>485</v>
      </c>
      <c r="J1902" s="558" t="s">
        <v>822</v>
      </c>
      <c r="K1902" s="571">
        <v>4</v>
      </c>
      <c r="L1902" s="574">
        <v>12</v>
      </c>
      <c r="M1902" s="572">
        <v>61960.80000000001</v>
      </c>
      <c r="N1902" s="577"/>
      <c r="O1902" s="574"/>
      <c r="P1902" s="576"/>
    </row>
    <row r="1903" spans="1:16" ht="24" x14ac:dyDescent="0.2">
      <c r="A1903" s="524" t="s">
        <v>4666</v>
      </c>
      <c r="B1903" s="522" t="s">
        <v>817</v>
      </c>
      <c r="C1903" s="554" t="s">
        <v>86</v>
      </c>
      <c r="D1903" s="555" t="s">
        <v>841</v>
      </c>
      <c r="E1903" s="553">
        <v>3500</v>
      </c>
      <c r="F1903" s="556" t="s">
        <v>3074</v>
      </c>
      <c r="G1903" s="566" t="s">
        <v>3075</v>
      </c>
      <c r="H1903" s="569" t="s">
        <v>829</v>
      </c>
      <c r="I1903" s="562" t="s">
        <v>845</v>
      </c>
      <c r="J1903" s="558" t="s">
        <v>480</v>
      </c>
      <c r="K1903" s="571">
        <v>4</v>
      </c>
      <c r="L1903" s="574">
        <v>12</v>
      </c>
      <c r="M1903" s="572">
        <v>43960.80000000001</v>
      </c>
      <c r="N1903" s="577"/>
      <c r="O1903" s="574"/>
      <c r="P1903" s="576"/>
    </row>
    <row r="1904" spans="1:16" ht="24" x14ac:dyDescent="0.2">
      <c r="A1904" s="524" t="s">
        <v>4666</v>
      </c>
      <c r="B1904" s="522" t="s">
        <v>817</v>
      </c>
      <c r="C1904" s="554" t="s">
        <v>86</v>
      </c>
      <c r="D1904" s="555" t="s">
        <v>818</v>
      </c>
      <c r="E1904" s="553">
        <v>6500</v>
      </c>
      <c r="F1904" s="556" t="s">
        <v>3076</v>
      </c>
      <c r="G1904" s="566" t="s">
        <v>3077</v>
      </c>
      <c r="H1904" s="569" t="s">
        <v>821</v>
      </c>
      <c r="I1904" s="562" t="s">
        <v>485</v>
      </c>
      <c r="J1904" s="558" t="s">
        <v>822</v>
      </c>
      <c r="K1904" s="571">
        <v>4</v>
      </c>
      <c r="L1904" s="574">
        <v>11</v>
      </c>
      <c r="M1904" s="572">
        <v>73571.009999999995</v>
      </c>
      <c r="N1904" s="577"/>
      <c r="O1904" s="574"/>
      <c r="P1904" s="576"/>
    </row>
    <row r="1905" spans="1:16" ht="24" x14ac:dyDescent="0.2">
      <c r="A1905" s="524" t="s">
        <v>4666</v>
      </c>
      <c r="B1905" s="522" t="s">
        <v>817</v>
      </c>
      <c r="C1905" s="554" t="s">
        <v>86</v>
      </c>
      <c r="D1905" s="555" t="s">
        <v>818</v>
      </c>
      <c r="E1905" s="553">
        <v>8500</v>
      </c>
      <c r="F1905" s="556" t="s">
        <v>3078</v>
      </c>
      <c r="G1905" s="566" t="s">
        <v>3079</v>
      </c>
      <c r="H1905" s="569" t="s">
        <v>853</v>
      </c>
      <c r="I1905" s="562" t="s">
        <v>485</v>
      </c>
      <c r="J1905" s="558" t="s">
        <v>822</v>
      </c>
      <c r="K1905" s="571">
        <v>4</v>
      </c>
      <c r="L1905" s="574">
        <v>12</v>
      </c>
      <c r="M1905" s="572">
        <v>103960.79999999997</v>
      </c>
      <c r="N1905" s="577"/>
      <c r="O1905" s="574"/>
      <c r="P1905" s="576"/>
    </row>
    <row r="1906" spans="1:16" ht="24" x14ac:dyDescent="0.2">
      <c r="A1906" s="524" t="s">
        <v>4666</v>
      </c>
      <c r="B1906" s="522" t="s">
        <v>817</v>
      </c>
      <c r="C1906" s="554" t="s">
        <v>86</v>
      </c>
      <c r="D1906" s="555" t="s">
        <v>818</v>
      </c>
      <c r="E1906" s="553">
        <v>6500</v>
      </c>
      <c r="F1906" s="556" t="s">
        <v>3080</v>
      </c>
      <c r="G1906" s="566" t="s">
        <v>3081</v>
      </c>
      <c r="H1906" s="569" t="s">
        <v>853</v>
      </c>
      <c r="I1906" s="562" t="s">
        <v>485</v>
      </c>
      <c r="J1906" s="558" t="s">
        <v>822</v>
      </c>
      <c r="K1906" s="571">
        <v>3</v>
      </c>
      <c r="L1906" s="574">
        <v>8</v>
      </c>
      <c r="M1906" s="572">
        <v>50057.200000000004</v>
      </c>
      <c r="N1906" s="577"/>
      <c r="O1906" s="574"/>
      <c r="P1906" s="576"/>
    </row>
    <row r="1907" spans="1:16" ht="24" x14ac:dyDescent="0.2">
      <c r="A1907" s="524" t="s">
        <v>4666</v>
      </c>
      <c r="B1907" s="522" t="s">
        <v>817</v>
      </c>
      <c r="C1907" s="554" t="s">
        <v>86</v>
      </c>
      <c r="D1907" s="555" t="s">
        <v>818</v>
      </c>
      <c r="E1907" s="553">
        <v>6000</v>
      </c>
      <c r="F1907" s="556" t="s">
        <v>3082</v>
      </c>
      <c r="G1907" s="566" t="s">
        <v>3083</v>
      </c>
      <c r="H1907" s="569" t="s">
        <v>821</v>
      </c>
      <c r="I1907" s="562" t="s">
        <v>485</v>
      </c>
      <c r="J1907" s="558" t="s">
        <v>822</v>
      </c>
      <c r="K1907" s="571">
        <v>4</v>
      </c>
      <c r="L1907" s="574">
        <v>12</v>
      </c>
      <c r="M1907" s="572">
        <v>73960.800000000003</v>
      </c>
      <c r="N1907" s="577"/>
      <c r="O1907" s="574"/>
      <c r="P1907" s="576"/>
    </row>
    <row r="1908" spans="1:16" ht="24" x14ac:dyDescent="0.2">
      <c r="A1908" s="524" t="s">
        <v>4666</v>
      </c>
      <c r="B1908" s="522" t="s">
        <v>817</v>
      </c>
      <c r="C1908" s="554" t="s">
        <v>86</v>
      </c>
      <c r="D1908" s="555" t="s">
        <v>818</v>
      </c>
      <c r="E1908" s="553">
        <v>3400</v>
      </c>
      <c r="F1908" s="556" t="s">
        <v>3084</v>
      </c>
      <c r="G1908" s="566" t="s">
        <v>3085</v>
      </c>
      <c r="H1908" s="569" t="s">
        <v>836</v>
      </c>
      <c r="I1908" s="562" t="s">
        <v>485</v>
      </c>
      <c r="J1908" s="558" t="s">
        <v>822</v>
      </c>
      <c r="K1908" s="571">
        <v>4</v>
      </c>
      <c r="L1908" s="574">
        <v>12</v>
      </c>
      <c r="M1908" s="572">
        <v>42760.80000000001</v>
      </c>
      <c r="N1908" s="577"/>
      <c r="O1908" s="574"/>
      <c r="P1908" s="576"/>
    </row>
    <row r="1909" spans="1:16" ht="24" x14ac:dyDescent="0.2">
      <c r="A1909" s="524" t="s">
        <v>4666</v>
      </c>
      <c r="B1909" s="522" t="s">
        <v>817</v>
      </c>
      <c r="C1909" s="554" t="s">
        <v>86</v>
      </c>
      <c r="D1909" s="555" t="s">
        <v>818</v>
      </c>
      <c r="E1909" s="553">
        <v>4500</v>
      </c>
      <c r="F1909" s="556" t="s">
        <v>3086</v>
      </c>
      <c r="G1909" s="566" t="s">
        <v>3087</v>
      </c>
      <c r="H1909" s="569" t="s">
        <v>829</v>
      </c>
      <c r="I1909" s="562" t="s">
        <v>485</v>
      </c>
      <c r="J1909" s="558" t="s">
        <v>822</v>
      </c>
      <c r="K1909" s="571">
        <v>0</v>
      </c>
      <c r="L1909" s="574">
        <v>1</v>
      </c>
      <c r="M1909" s="572">
        <v>6338.4</v>
      </c>
      <c r="N1909" s="577"/>
      <c r="O1909" s="574"/>
      <c r="P1909" s="576"/>
    </row>
    <row r="1910" spans="1:16" ht="24" x14ac:dyDescent="0.2">
      <c r="A1910" s="524" t="s">
        <v>4666</v>
      </c>
      <c r="B1910" s="522" t="s">
        <v>817</v>
      </c>
      <c r="C1910" s="554" t="s">
        <v>86</v>
      </c>
      <c r="D1910" s="555" t="s">
        <v>818</v>
      </c>
      <c r="E1910" s="553">
        <v>6000</v>
      </c>
      <c r="F1910" s="556" t="s">
        <v>3088</v>
      </c>
      <c r="G1910" s="566" t="s">
        <v>3089</v>
      </c>
      <c r="H1910" s="569" t="s">
        <v>821</v>
      </c>
      <c r="I1910" s="562" t="s">
        <v>485</v>
      </c>
      <c r="J1910" s="558" t="s">
        <v>822</v>
      </c>
      <c r="K1910" s="571">
        <v>4</v>
      </c>
      <c r="L1910" s="574">
        <v>12</v>
      </c>
      <c r="M1910" s="572">
        <v>73960.800000000003</v>
      </c>
      <c r="N1910" s="577"/>
      <c r="O1910" s="574"/>
      <c r="P1910" s="576"/>
    </row>
    <row r="1911" spans="1:16" ht="24" x14ac:dyDescent="0.2">
      <c r="A1911" s="524" t="s">
        <v>4666</v>
      </c>
      <c r="B1911" s="522" t="s">
        <v>817</v>
      </c>
      <c r="C1911" s="554" t="s">
        <v>86</v>
      </c>
      <c r="D1911" s="555" t="s">
        <v>818</v>
      </c>
      <c r="E1911" s="553">
        <v>4800</v>
      </c>
      <c r="F1911" s="556" t="s">
        <v>3090</v>
      </c>
      <c r="G1911" s="566" t="s">
        <v>3091</v>
      </c>
      <c r="H1911" s="569" t="s">
        <v>850</v>
      </c>
      <c r="I1911" s="562" t="s">
        <v>485</v>
      </c>
      <c r="J1911" s="558" t="s">
        <v>822</v>
      </c>
      <c r="K1911" s="571">
        <v>4</v>
      </c>
      <c r="L1911" s="574">
        <v>12</v>
      </c>
      <c r="M1911" s="572">
        <v>59560.80000000001</v>
      </c>
      <c r="N1911" s="577"/>
      <c r="O1911" s="574"/>
      <c r="P1911" s="576"/>
    </row>
    <row r="1912" spans="1:16" ht="24" x14ac:dyDescent="0.2">
      <c r="A1912" s="524" t="s">
        <v>4666</v>
      </c>
      <c r="B1912" s="522" t="s">
        <v>817</v>
      </c>
      <c r="C1912" s="554" t="s">
        <v>86</v>
      </c>
      <c r="D1912" s="555" t="s">
        <v>818</v>
      </c>
      <c r="E1912" s="553">
        <v>6500</v>
      </c>
      <c r="F1912" s="556" t="s">
        <v>3092</v>
      </c>
      <c r="G1912" s="566" t="s">
        <v>3093</v>
      </c>
      <c r="H1912" s="569" t="s">
        <v>821</v>
      </c>
      <c r="I1912" s="562" t="s">
        <v>485</v>
      </c>
      <c r="J1912" s="558" t="s">
        <v>822</v>
      </c>
      <c r="K1912" s="571">
        <v>3</v>
      </c>
      <c r="L1912" s="574">
        <v>8</v>
      </c>
      <c r="M1912" s="572">
        <v>50057.200000000004</v>
      </c>
      <c r="N1912" s="577"/>
      <c r="O1912" s="574"/>
      <c r="P1912" s="576"/>
    </row>
    <row r="1913" spans="1:16" ht="24" x14ac:dyDescent="0.2">
      <c r="A1913" s="524" t="s">
        <v>4666</v>
      </c>
      <c r="B1913" s="522" t="s">
        <v>817</v>
      </c>
      <c r="C1913" s="554" t="s">
        <v>86</v>
      </c>
      <c r="D1913" s="555" t="s">
        <v>818</v>
      </c>
      <c r="E1913" s="553">
        <v>3000</v>
      </c>
      <c r="F1913" s="556" t="s">
        <v>3094</v>
      </c>
      <c r="G1913" s="566" t="s">
        <v>3095</v>
      </c>
      <c r="H1913" s="569" t="s">
        <v>850</v>
      </c>
      <c r="I1913" s="562" t="s">
        <v>485</v>
      </c>
      <c r="J1913" s="558" t="s">
        <v>822</v>
      </c>
      <c r="K1913" s="571">
        <v>4</v>
      </c>
      <c r="L1913" s="574">
        <v>12</v>
      </c>
      <c r="M1913" s="572">
        <v>37960.80000000001</v>
      </c>
      <c r="N1913" s="577"/>
      <c r="O1913" s="574"/>
      <c r="P1913" s="576"/>
    </row>
    <row r="1914" spans="1:16" ht="24" x14ac:dyDescent="0.2">
      <c r="A1914" s="524" t="s">
        <v>4666</v>
      </c>
      <c r="B1914" s="522" t="s">
        <v>817</v>
      </c>
      <c r="C1914" s="554" t="s">
        <v>86</v>
      </c>
      <c r="D1914" s="555" t="s">
        <v>818</v>
      </c>
      <c r="E1914" s="553">
        <v>10000</v>
      </c>
      <c r="F1914" s="556" t="s">
        <v>3096</v>
      </c>
      <c r="G1914" s="566" t="s">
        <v>3097</v>
      </c>
      <c r="H1914" s="569" t="s">
        <v>853</v>
      </c>
      <c r="I1914" s="562" t="s">
        <v>485</v>
      </c>
      <c r="J1914" s="558" t="s">
        <v>822</v>
      </c>
      <c r="K1914" s="571">
        <v>4</v>
      </c>
      <c r="L1914" s="574">
        <v>12</v>
      </c>
      <c r="M1914" s="572">
        <v>121960.79999999997</v>
      </c>
      <c r="N1914" s="577"/>
      <c r="O1914" s="574"/>
      <c r="P1914" s="576"/>
    </row>
    <row r="1915" spans="1:16" ht="24" x14ac:dyDescent="0.2">
      <c r="A1915" s="524" t="s">
        <v>4666</v>
      </c>
      <c r="B1915" s="522" t="s">
        <v>817</v>
      </c>
      <c r="C1915" s="554" t="s">
        <v>86</v>
      </c>
      <c r="D1915" s="555" t="s">
        <v>818</v>
      </c>
      <c r="E1915" s="553">
        <v>7500</v>
      </c>
      <c r="F1915" s="556" t="s">
        <v>3098</v>
      </c>
      <c r="G1915" s="566" t="s">
        <v>3099</v>
      </c>
      <c r="H1915" s="569" t="s">
        <v>829</v>
      </c>
      <c r="I1915" s="562" t="s">
        <v>485</v>
      </c>
      <c r="J1915" s="558" t="s">
        <v>822</v>
      </c>
      <c r="K1915" s="571">
        <v>4</v>
      </c>
      <c r="L1915" s="574">
        <v>12</v>
      </c>
      <c r="M1915" s="572">
        <v>91960.799999999988</v>
      </c>
      <c r="N1915" s="577"/>
      <c r="O1915" s="574"/>
      <c r="P1915" s="576"/>
    </row>
    <row r="1916" spans="1:16" ht="24" x14ac:dyDescent="0.2">
      <c r="A1916" s="524" t="s">
        <v>4666</v>
      </c>
      <c r="B1916" s="522" t="s">
        <v>817</v>
      </c>
      <c r="C1916" s="554" t="s">
        <v>86</v>
      </c>
      <c r="D1916" s="555" t="s">
        <v>818</v>
      </c>
      <c r="E1916" s="553">
        <v>10000</v>
      </c>
      <c r="F1916" s="556" t="s">
        <v>3100</v>
      </c>
      <c r="G1916" s="566" t="s">
        <v>3101</v>
      </c>
      <c r="H1916" s="569" t="s">
        <v>821</v>
      </c>
      <c r="I1916" s="562" t="s">
        <v>485</v>
      </c>
      <c r="J1916" s="558" t="s">
        <v>822</v>
      </c>
      <c r="K1916" s="571">
        <v>4</v>
      </c>
      <c r="L1916" s="574">
        <v>12</v>
      </c>
      <c r="M1916" s="572">
        <v>122294.12999999998</v>
      </c>
      <c r="N1916" s="577"/>
      <c r="O1916" s="574"/>
      <c r="P1916" s="576"/>
    </row>
    <row r="1917" spans="1:16" ht="24" x14ac:dyDescent="0.2">
      <c r="A1917" s="524" t="s">
        <v>4666</v>
      </c>
      <c r="B1917" s="522" t="s">
        <v>817</v>
      </c>
      <c r="C1917" s="554" t="s">
        <v>86</v>
      </c>
      <c r="D1917" s="555" t="s">
        <v>841</v>
      </c>
      <c r="E1917" s="553">
        <v>4000</v>
      </c>
      <c r="F1917" s="556" t="s">
        <v>3102</v>
      </c>
      <c r="G1917" s="566" t="s">
        <v>3103</v>
      </c>
      <c r="H1917" s="569" t="s">
        <v>836</v>
      </c>
      <c r="I1917" s="562" t="s">
        <v>871</v>
      </c>
      <c r="J1917" s="558" t="s">
        <v>822</v>
      </c>
      <c r="K1917" s="571">
        <v>4</v>
      </c>
      <c r="L1917" s="574">
        <v>12</v>
      </c>
      <c r="M1917" s="572">
        <v>49960.80000000001</v>
      </c>
      <c r="N1917" s="577"/>
      <c r="O1917" s="574"/>
      <c r="P1917" s="576"/>
    </row>
    <row r="1918" spans="1:16" ht="24" x14ac:dyDescent="0.2">
      <c r="A1918" s="524" t="s">
        <v>4666</v>
      </c>
      <c r="B1918" s="522" t="s">
        <v>817</v>
      </c>
      <c r="C1918" s="554" t="s">
        <v>86</v>
      </c>
      <c r="D1918" s="555" t="s">
        <v>818</v>
      </c>
      <c r="E1918" s="553">
        <v>6500</v>
      </c>
      <c r="F1918" s="556" t="s">
        <v>3104</v>
      </c>
      <c r="G1918" s="566" t="s">
        <v>3105</v>
      </c>
      <c r="H1918" s="569" t="s">
        <v>821</v>
      </c>
      <c r="I1918" s="562" t="s">
        <v>485</v>
      </c>
      <c r="J1918" s="558" t="s">
        <v>822</v>
      </c>
      <c r="K1918" s="571">
        <v>3</v>
      </c>
      <c r="L1918" s="574">
        <v>8</v>
      </c>
      <c r="M1918" s="572">
        <v>50057.200000000004</v>
      </c>
      <c r="N1918" s="577"/>
      <c r="O1918" s="574"/>
      <c r="P1918" s="576"/>
    </row>
    <row r="1919" spans="1:16" ht="24" x14ac:dyDescent="0.2">
      <c r="A1919" s="524" t="s">
        <v>4666</v>
      </c>
      <c r="B1919" s="522" t="s">
        <v>817</v>
      </c>
      <c r="C1919" s="554" t="s">
        <v>86</v>
      </c>
      <c r="D1919" s="555" t="s">
        <v>818</v>
      </c>
      <c r="E1919" s="553">
        <v>5500</v>
      </c>
      <c r="F1919" s="556" t="s">
        <v>3106</v>
      </c>
      <c r="G1919" s="566" t="s">
        <v>3107</v>
      </c>
      <c r="H1919" s="569" t="s">
        <v>866</v>
      </c>
      <c r="I1919" s="562" t="s">
        <v>485</v>
      </c>
      <c r="J1919" s="558" t="s">
        <v>822</v>
      </c>
      <c r="K1919" s="571">
        <v>1</v>
      </c>
      <c r="L1919" s="574">
        <v>2</v>
      </c>
      <c r="M1919" s="572">
        <v>10126.799999999999</v>
      </c>
      <c r="N1919" s="577"/>
      <c r="O1919" s="574"/>
      <c r="P1919" s="576"/>
    </row>
    <row r="1920" spans="1:16" ht="24" x14ac:dyDescent="0.2">
      <c r="A1920" s="524" t="s">
        <v>4666</v>
      </c>
      <c r="B1920" s="522" t="s">
        <v>817</v>
      </c>
      <c r="C1920" s="554" t="s">
        <v>86</v>
      </c>
      <c r="D1920" s="555" t="s">
        <v>818</v>
      </c>
      <c r="E1920" s="553">
        <v>12000</v>
      </c>
      <c r="F1920" s="556" t="s">
        <v>3108</v>
      </c>
      <c r="G1920" s="566" t="s">
        <v>3109</v>
      </c>
      <c r="H1920" s="569" t="s">
        <v>821</v>
      </c>
      <c r="I1920" s="562" t="s">
        <v>485</v>
      </c>
      <c r="J1920" s="558" t="s">
        <v>822</v>
      </c>
      <c r="K1920" s="571">
        <v>4</v>
      </c>
      <c r="L1920" s="574">
        <v>12</v>
      </c>
      <c r="M1920" s="572">
        <v>145960.79999999996</v>
      </c>
      <c r="N1920" s="577"/>
      <c r="O1920" s="574"/>
      <c r="P1920" s="576"/>
    </row>
    <row r="1921" spans="1:16" ht="24" x14ac:dyDescent="0.2">
      <c r="A1921" s="524" t="s">
        <v>4666</v>
      </c>
      <c r="B1921" s="522" t="s">
        <v>817</v>
      </c>
      <c r="C1921" s="554" t="s">
        <v>86</v>
      </c>
      <c r="D1921" s="555" t="s">
        <v>818</v>
      </c>
      <c r="E1921" s="553">
        <v>8500</v>
      </c>
      <c r="F1921" s="556" t="s">
        <v>3110</v>
      </c>
      <c r="G1921" s="566" t="s">
        <v>3111</v>
      </c>
      <c r="H1921" s="569" t="s">
        <v>821</v>
      </c>
      <c r="I1921" s="562" t="s">
        <v>485</v>
      </c>
      <c r="J1921" s="558" t="s">
        <v>822</v>
      </c>
      <c r="K1921" s="571">
        <v>4</v>
      </c>
      <c r="L1921" s="574">
        <v>12</v>
      </c>
      <c r="M1921" s="572">
        <v>103960.79999999997</v>
      </c>
      <c r="N1921" s="577"/>
      <c r="O1921" s="574"/>
      <c r="P1921" s="576"/>
    </row>
    <row r="1922" spans="1:16" ht="24" x14ac:dyDescent="0.2">
      <c r="A1922" s="524" t="s">
        <v>4666</v>
      </c>
      <c r="B1922" s="522" t="s">
        <v>817</v>
      </c>
      <c r="C1922" s="554" t="s">
        <v>86</v>
      </c>
      <c r="D1922" s="555" t="s">
        <v>818</v>
      </c>
      <c r="E1922" s="553">
        <v>6500</v>
      </c>
      <c r="F1922" s="556" t="s">
        <v>3112</v>
      </c>
      <c r="G1922" s="566" t="s">
        <v>3113</v>
      </c>
      <c r="H1922" s="569" t="s">
        <v>821</v>
      </c>
      <c r="I1922" s="562" t="s">
        <v>485</v>
      </c>
      <c r="J1922" s="558" t="s">
        <v>822</v>
      </c>
      <c r="K1922" s="571">
        <v>4</v>
      </c>
      <c r="L1922" s="574">
        <v>12</v>
      </c>
      <c r="M1922" s="572">
        <v>81960.799999999988</v>
      </c>
      <c r="N1922" s="577"/>
      <c r="O1922" s="574"/>
      <c r="P1922" s="576"/>
    </row>
    <row r="1923" spans="1:16" ht="24" x14ac:dyDescent="0.2">
      <c r="A1923" s="524" t="s">
        <v>4666</v>
      </c>
      <c r="B1923" s="522" t="s">
        <v>817</v>
      </c>
      <c r="C1923" s="554" t="s">
        <v>86</v>
      </c>
      <c r="D1923" s="555" t="s">
        <v>818</v>
      </c>
      <c r="E1923" s="553">
        <v>10500</v>
      </c>
      <c r="F1923" s="556" t="s">
        <v>3114</v>
      </c>
      <c r="G1923" s="566" t="s">
        <v>3115</v>
      </c>
      <c r="H1923" s="569" t="s">
        <v>853</v>
      </c>
      <c r="I1923" s="562" t="s">
        <v>485</v>
      </c>
      <c r="J1923" s="558" t="s">
        <v>822</v>
      </c>
      <c r="K1923" s="571">
        <v>4</v>
      </c>
      <c r="L1923" s="574">
        <v>12</v>
      </c>
      <c r="M1923" s="572">
        <v>127960.79999999997</v>
      </c>
      <c r="N1923" s="577"/>
      <c r="O1923" s="574"/>
      <c r="P1923" s="576"/>
    </row>
    <row r="1924" spans="1:16" ht="24" x14ac:dyDescent="0.2">
      <c r="A1924" s="524" t="s">
        <v>4666</v>
      </c>
      <c r="B1924" s="522" t="s">
        <v>817</v>
      </c>
      <c r="C1924" s="554" t="s">
        <v>86</v>
      </c>
      <c r="D1924" s="555" t="s">
        <v>818</v>
      </c>
      <c r="E1924" s="553" t="s">
        <v>897</v>
      </c>
      <c r="F1924" s="556" t="s">
        <v>3116</v>
      </c>
      <c r="G1924" s="566" t="s">
        <v>3117</v>
      </c>
      <c r="H1924" s="569" t="s">
        <v>829</v>
      </c>
      <c r="I1924" s="562" t="s">
        <v>485</v>
      </c>
      <c r="J1924" s="558" t="s">
        <v>822</v>
      </c>
      <c r="K1924" s="571">
        <v>5</v>
      </c>
      <c r="L1924" s="574">
        <v>12</v>
      </c>
      <c r="M1924" s="572">
        <v>91323.299999999988</v>
      </c>
      <c r="N1924" s="577"/>
      <c r="O1924" s="574"/>
      <c r="P1924" s="576"/>
    </row>
    <row r="1925" spans="1:16" ht="24" x14ac:dyDescent="0.2">
      <c r="A1925" s="524" t="s">
        <v>4666</v>
      </c>
      <c r="B1925" s="522" t="s">
        <v>817</v>
      </c>
      <c r="C1925" s="554" t="s">
        <v>86</v>
      </c>
      <c r="D1925" s="555" t="s">
        <v>818</v>
      </c>
      <c r="E1925" s="553">
        <v>5500</v>
      </c>
      <c r="F1925" s="556" t="s">
        <v>3118</v>
      </c>
      <c r="G1925" s="566" t="s">
        <v>3119</v>
      </c>
      <c r="H1925" s="569" t="s">
        <v>829</v>
      </c>
      <c r="I1925" s="562" t="s">
        <v>485</v>
      </c>
      <c r="J1925" s="558" t="s">
        <v>822</v>
      </c>
      <c r="K1925" s="571">
        <v>3</v>
      </c>
      <c r="L1925" s="574">
        <v>8</v>
      </c>
      <c r="M1925" s="572">
        <v>42557.200000000004</v>
      </c>
      <c r="N1925" s="577"/>
      <c r="O1925" s="574"/>
      <c r="P1925" s="576"/>
    </row>
    <row r="1926" spans="1:16" ht="24" x14ac:dyDescent="0.2">
      <c r="A1926" s="524" t="s">
        <v>4666</v>
      </c>
      <c r="B1926" s="522" t="s">
        <v>817</v>
      </c>
      <c r="C1926" s="554" t="s">
        <v>86</v>
      </c>
      <c r="D1926" s="555" t="s">
        <v>818</v>
      </c>
      <c r="E1926" s="553">
        <v>6500</v>
      </c>
      <c r="F1926" s="556" t="s">
        <v>3120</v>
      </c>
      <c r="G1926" s="566" t="s">
        <v>3121</v>
      </c>
      <c r="H1926" s="569" t="s">
        <v>853</v>
      </c>
      <c r="I1926" s="562" t="s">
        <v>485</v>
      </c>
      <c r="J1926" s="558" t="s">
        <v>822</v>
      </c>
      <c r="K1926" s="571">
        <v>3</v>
      </c>
      <c r="L1926" s="574">
        <v>12</v>
      </c>
      <c r="M1926" s="572">
        <v>79410.799999999988</v>
      </c>
      <c r="N1926" s="577"/>
      <c r="O1926" s="574"/>
      <c r="P1926" s="576"/>
    </row>
    <row r="1927" spans="1:16" ht="24" x14ac:dyDescent="0.2">
      <c r="A1927" s="524" t="s">
        <v>4666</v>
      </c>
      <c r="B1927" s="522" t="s">
        <v>817</v>
      </c>
      <c r="C1927" s="554" t="s">
        <v>86</v>
      </c>
      <c r="D1927" s="555" t="s">
        <v>818</v>
      </c>
      <c r="E1927" s="553">
        <v>6500</v>
      </c>
      <c r="F1927" s="556" t="s">
        <v>3122</v>
      </c>
      <c r="G1927" s="566" t="s">
        <v>3123</v>
      </c>
      <c r="H1927" s="569" t="s">
        <v>1487</v>
      </c>
      <c r="I1927" s="562" t="s">
        <v>485</v>
      </c>
      <c r="J1927" s="558" t="s">
        <v>822</v>
      </c>
      <c r="K1927" s="571">
        <v>1</v>
      </c>
      <c r="L1927" s="574">
        <v>2</v>
      </c>
      <c r="M1927" s="572">
        <v>11926.8</v>
      </c>
      <c r="N1927" s="577"/>
      <c r="O1927" s="574"/>
      <c r="P1927" s="576"/>
    </row>
    <row r="1928" spans="1:16" ht="24" x14ac:dyDescent="0.2">
      <c r="A1928" s="524" t="s">
        <v>4666</v>
      </c>
      <c r="B1928" s="522" t="s">
        <v>817</v>
      </c>
      <c r="C1928" s="554" t="s">
        <v>86</v>
      </c>
      <c r="D1928" s="555" t="s">
        <v>818</v>
      </c>
      <c r="E1928" s="553">
        <v>7500</v>
      </c>
      <c r="F1928" s="556" t="s">
        <v>3124</v>
      </c>
      <c r="G1928" s="566" t="s">
        <v>3125</v>
      </c>
      <c r="H1928" s="569" t="s">
        <v>829</v>
      </c>
      <c r="I1928" s="562" t="s">
        <v>485</v>
      </c>
      <c r="J1928" s="558" t="s">
        <v>822</v>
      </c>
      <c r="K1928" s="571">
        <v>2</v>
      </c>
      <c r="L1928" s="574">
        <v>6</v>
      </c>
      <c r="M1928" s="572">
        <v>42480.4</v>
      </c>
      <c r="N1928" s="577"/>
      <c r="O1928" s="574"/>
      <c r="P1928" s="576"/>
    </row>
    <row r="1929" spans="1:16" ht="24" x14ac:dyDescent="0.2">
      <c r="A1929" s="524" t="s">
        <v>4666</v>
      </c>
      <c r="B1929" s="522" t="s">
        <v>817</v>
      </c>
      <c r="C1929" s="554" t="s">
        <v>86</v>
      </c>
      <c r="D1929" s="555" t="s">
        <v>818</v>
      </c>
      <c r="E1929" s="553">
        <v>5500</v>
      </c>
      <c r="F1929" s="556" t="s">
        <v>3126</v>
      </c>
      <c r="G1929" s="566" t="s">
        <v>3127</v>
      </c>
      <c r="H1929" s="569" t="s">
        <v>829</v>
      </c>
      <c r="I1929" s="562" t="s">
        <v>485</v>
      </c>
      <c r="J1929" s="558" t="s">
        <v>822</v>
      </c>
      <c r="K1929" s="571">
        <v>3</v>
      </c>
      <c r="L1929" s="574">
        <v>8</v>
      </c>
      <c r="M1929" s="572">
        <v>42557.200000000004</v>
      </c>
      <c r="N1929" s="577"/>
      <c r="O1929" s="574"/>
      <c r="P1929" s="576"/>
    </row>
    <row r="1930" spans="1:16" ht="24" x14ac:dyDescent="0.2">
      <c r="A1930" s="524" t="s">
        <v>4666</v>
      </c>
      <c r="B1930" s="522" t="s">
        <v>817</v>
      </c>
      <c r="C1930" s="554" t="s">
        <v>86</v>
      </c>
      <c r="D1930" s="555" t="s">
        <v>818</v>
      </c>
      <c r="E1930" s="553">
        <v>5500</v>
      </c>
      <c r="F1930" s="556" t="s">
        <v>3128</v>
      </c>
      <c r="G1930" s="566" t="s">
        <v>3129</v>
      </c>
      <c r="H1930" s="569" t="s">
        <v>829</v>
      </c>
      <c r="I1930" s="562" t="s">
        <v>485</v>
      </c>
      <c r="J1930" s="558" t="s">
        <v>822</v>
      </c>
      <c r="K1930" s="571">
        <v>3</v>
      </c>
      <c r="L1930" s="574">
        <v>8</v>
      </c>
      <c r="M1930" s="572">
        <v>42557.200000000004</v>
      </c>
      <c r="N1930" s="577"/>
      <c r="O1930" s="574"/>
      <c r="P1930" s="576"/>
    </row>
    <row r="1931" spans="1:16" ht="24" x14ac:dyDescent="0.2">
      <c r="A1931" s="524" t="s">
        <v>4666</v>
      </c>
      <c r="B1931" s="522" t="s">
        <v>817</v>
      </c>
      <c r="C1931" s="554" t="s">
        <v>86</v>
      </c>
      <c r="D1931" s="555" t="s">
        <v>818</v>
      </c>
      <c r="E1931" s="553">
        <v>5500</v>
      </c>
      <c r="F1931" s="556" t="s">
        <v>3130</v>
      </c>
      <c r="G1931" s="566" t="s">
        <v>3131</v>
      </c>
      <c r="H1931" s="569" t="s">
        <v>829</v>
      </c>
      <c r="I1931" s="562" t="s">
        <v>485</v>
      </c>
      <c r="J1931" s="558" t="s">
        <v>822</v>
      </c>
      <c r="K1931" s="571">
        <v>3</v>
      </c>
      <c r="L1931" s="574">
        <v>8</v>
      </c>
      <c r="M1931" s="572">
        <v>42557.200000000004</v>
      </c>
      <c r="N1931" s="577"/>
      <c r="O1931" s="574"/>
      <c r="P1931" s="576"/>
    </row>
    <row r="1932" spans="1:16" ht="24" x14ac:dyDescent="0.2">
      <c r="A1932" s="524" t="s">
        <v>4666</v>
      </c>
      <c r="B1932" s="522" t="s">
        <v>817</v>
      </c>
      <c r="C1932" s="554" t="s">
        <v>86</v>
      </c>
      <c r="D1932" s="555" t="s">
        <v>818</v>
      </c>
      <c r="E1932" s="553">
        <v>8500</v>
      </c>
      <c r="F1932" s="556" t="s">
        <v>3132</v>
      </c>
      <c r="G1932" s="566" t="s">
        <v>3133</v>
      </c>
      <c r="H1932" s="569" t="s">
        <v>890</v>
      </c>
      <c r="I1932" s="562" t="s">
        <v>485</v>
      </c>
      <c r="J1932" s="558" t="s">
        <v>822</v>
      </c>
      <c r="K1932" s="571">
        <v>1</v>
      </c>
      <c r="L1932" s="574">
        <v>2</v>
      </c>
      <c r="M1932" s="572">
        <v>15526.8</v>
      </c>
      <c r="N1932" s="577"/>
      <c r="O1932" s="574"/>
      <c r="P1932" s="576"/>
    </row>
    <row r="1933" spans="1:16" ht="24" x14ac:dyDescent="0.2">
      <c r="A1933" s="524" t="s">
        <v>4666</v>
      </c>
      <c r="B1933" s="522" t="s">
        <v>817</v>
      </c>
      <c r="C1933" s="554" t="s">
        <v>86</v>
      </c>
      <c r="D1933" s="555" t="s">
        <v>818</v>
      </c>
      <c r="E1933" s="553">
        <v>6500</v>
      </c>
      <c r="F1933" s="556" t="s">
        <v>3134</v>
      </c>
      <c r="G1933" s="566" t="s">
        <v>3135</v>
      </c>
      <c r="H1933" s="569" t="s">
        <v>853</v>
      </c>
      <c r="I1933" s="562" t="s">
        <v>485</v>
      </c>
      <c r="J1933" s="558" t="s">
        <v>822</v>
      </c>
      <c r="K1933" s="571">
        <v>3</v>
      </c>
      <c r="L1933" s="574">
        <v>8</v>
      </c>
      <c r="M1933" s="572">
        <v>50057.200000000004</v>
      </c>
      <c r="N1933" s="577"/>
      <c r="O1933" s="574"/>
      <c r="P1933" s="576"/>
    </row>
    <row r="1934" spans="1:16" ht="24" x14ac:dyDescent="0.2">
      <c r="A1934" s="524" t="s">
        <v>4666</v>
      </c>
      <c r="B1934" s="522" t="s">
        <v>817</v>
      </c>
      <c r="C1934" s="554" t="s">
        <v>86</v>
      </c>
      <c r="D1934" s="555" t="s">
        <v>818</v>
      </c>
      <c r="E1934" s="553">
        <v>8500</v>
      </c>
      <c r="F1934" s="556" t="s">
        <v>3136</v>
      </c>
      <c r="G1934" s="566" t="s">
        <v>3137</v>
      </c>
      <c r="H1934" s="569" t="s">
        <v>972</v>
      </c>
      <c r="I1934" s="562" t="s">
        <v>485</v>
      </c>
      <c r="J1934" s="558" t="s">
        <v>822</v>
      </c>
      <c r="K1934" s="571">
        <v>1</v>
      </c>
      <c r="L1934" s="574">
        <v>2</v>
      </c>
      <c r="M1934" s="572">
        <v>15526.8</v>
      </c>
      <c r="N1934" s="577"/>
      <c r="O1934" s="574"/>
      <c r="P1934" s="576"/>
    </row>
    <row r="1935" spans="1:16" ht="24" x14ac:dyDescent="0.2">
      <c r="A1935" s="524" t="s">
        <v>4666</v>
      </c>
      <c r="B1935" s="522" t="s">
        <v>817</v>
      </c>
      <c r="C1935" s="554" t="s">
        <v>86</v>
      </c>
      <c r="D1935" s="555" t="s">
        <v>818</v>
      </c>
      <c r="E1935" s="553">
        <v>5500</v>
      </c>
      <c r="F1935" s="556" t="s">
        <v>3138</v>
      </c>
      <c r="G1935" s="566" t="s">
        <v>3139</v>
      </c>
      <c r="H1935" s="569" t="s">
        <v>829</v>
      </c>
      <c r="I1935" s="562" t="s">
        <v>485</v>
      </c>
      <c r="J1935" s="558" t="s">
        <v>822</v>
      </c>
      <c r="K1935" s="571">
        <v>3</v>
      </c>
      <c r="L1935" s="574">
        <v>7</v>
      </c>
      <c r="M1935" s="572">
        <v>40118.93</v>
      </c>
      <c r="N1935" s="577"/>
      <c r="O1935" s="574"/>
      <c r="P1935" s="576"/>
    </row>
    <row r="1936" spans="1:16" ht="24" x14ac:dyDescent="0.2">
      <c r="A1936" s="524" t="s">
        <v>4666</v>
      </c>
      <c r="B1936" s="522" t="s">
        <v>817</v>
      </c>
      <c r="C1936" s="554" t="s">
        <v>86</v>
      </c>
      <c r="D1936" s="555" t="s">
        <v>818</v>
      </c>
      <c r="E1936" s="553">
        <v>7500</v>
      </c>
      <c r="F1936" s="556" t="s">
        <v>3140</v>
      </c>
      <c r="G1936" s="566" t="s">
        <v>3141</v>
      </c>
      <c r="H1936" s="569" t="s">
        <v>829</v>
      </c>
      <c r="I1936" s="562" t="s">
        <v>485</v>
      </c>
      <c r="J1936" s="558" t="s">
        <v>822</v>
      </c>
      <c r="K1936" s="571">
        <v>3</v>
      </c>
      <c r="L1936" s="574">
        <v>8</v>
      </c>
      <c r="M1936" s="572">
        <v>57557.200000000004</v>
      </c>
      <c r="N1936" s="577"/>
      <c r="O1936" s="574"/>
      <c r="P1936" s="576"/>
    </row>
    <row r="1937" spans="1:16" ht="24" x14ac:dyDescent="0.2">
      <c r="A1937" s="524" t="s">
        <v>4666</v>
      </c>
      <c r="B1937" s="522" t="s">
        <v>817</v>
      </c>
      <c r="C1937" s="554" t="s">
        <v>86</v>
      </c>
      <c r="D1937" s="555" t="s">
        <v>818</v>
      </c>
      <c r="E1937" s="553">
        <v>10000</v>
      </c>
      <c r="F1937" s="556" t="s">
        <v>3142</v>
      </c>
      <c r="G1937" s="566" t="s">
        <v>3143</v>
      </c>
      <c r="H1937" s="569" t="s">
        <v>950</v>
      </c>
      <c r="I1937" s="562" t="s">
        <v>485</v>
      </c>
      <c r="J1937" s="558" t="s">
        <v>822</v>
      </c>
      <c r="K1937" s="571">
        <v>0</v>
      </c>
      <c r="L1937" s="574">
        <v>1</v>
      </c>
      <c r="M1937" s="572">
        <v>11363.4</v>
      </c>
      <c r="N1937" s="577"/>
      <c r="O1937" s="574"/>
      <c r="P1937" s="576"/>
    </row>
    <row r="1938" spans="1:16" ht="24" x14ac:dyDescent="0.2">
      <c r="A1938" s="524" t="s">
        <v>4666</v>
      </c>
      <c r="B1938" s="522" t="s">
        <v>817</v>
      </c>
      <c r="C1938" s="554" t="s">
        <v>86</v>
      </c>
      <c r="D1938" s="555" t="s">
        <v>818</v>
      </c>
      <c r="E1938" s="553">
        <v>6500</v>
      </c>
      <c r="F1938" s="556" t="s">
        <v>3144</v>
      </c>
      <c r="G1938" s="566" t="s">
        <v>3145</v>
      </c>
      <c r="H1938" s="569" t="s">
        <v>821</v>
      </c>
      <c r="I1938" s="562" t="s">
        <v>485</v>
      </c>
      <c r="J1938" s="558" t="s">
        <v>822</v>
      </c>
      <c r="K1938" s="571">
        <v>4</v>
      </c>
      <c r="L1938" s="574">
        <v>12</v>
      </c>
      <c r="M1938" s="572">
        <v>81044.12999999999</v>
      </c>
      <c r="N1938" s="577"/>
      <c r="O1938" s="574"/>
      <c r="P1938" s="576"/>
    </row>
    <row r="1939" spans="1:16" ht="24" x14ac:dyDescent="0.2">
      <c r="A1939" s="524" t="s">
        <v>4666</v>
      </c>
      <c r="B1939" s="522" t="s">
        <v>817</v>
      </c>
      <c r="C1939" s="554" t="s">
        <v>86</v>
      </c>
      <c r="D1939" s="555" t="s">
        <v>818</v>
      </c>
      <c r="E1939" s="553">
        <v>10000</v>
      </c>
      <c r="F1939" s="556" t="s">
        <v>3146</v>
      </c>
      <c r="G1939" s="566" t="s">
        <v>3147</v>
      </c>
      <c r="H1939" s="569" t="s">
        <v>853</v>
      </c>
      <c r="I1939" s="562" t="s">
        <v>485</v>
      </c>
      <c r="J1939" s="558" t="s">
        <v>822</v>
      </c>
      <c r="K1939" s="571">
        <v>1</v>
      </c>
      <c r="L1939" s="574">
        <v>12</v>
      </c>
      <c r="M1939" s="572">
        <v>114495.53</v>
      </c>
      <c r="N1939" s="577"/>
      <c r="O1939" s="574"/>
      <c r="P1939" s="576"/>
    </row>
    <row r="1940" spans="1:16" ht="24" x14ac:dyDescent="0.2">
      <c r="A1940" s="524" t="s">
        <v>4666</v>
      </c>
      <c r="B1940" s="522" t="s">
        <v>817</v>
      </c>
      <c r="C1940" s="554" t="s">
        <v>86</v>
      </c>
      <c r="D1940" s="555" t="s">
        <v>818</v>
      </c>
      <c r="E1940" s="553">
        <v>12000</v>
      </c>
      <c r="F1940" s="556" t="s">
        <v>3148</v>
      </c>
      <c r="G1940" s="566" t="s">
        <v>3149</v>
      </c>
      <c r="H1940" s="569" t="s">
        <v>890</v>
      </c>
      <c r="I1940" s="562" t="s">
        <v>485</v>
      </c>
      <c r="J1940" s="558" t="s">
        <v>822</v>
      </c>
      <c r="K1940" s="571">
        <v>4</v>
      </c>
      <c r="L1940" s="574">
        <v>12</v>
      </c>
      <c r="M1940" s="572">
        <v>145960.79999999996</v>
      </c>
      <c r="N1940" s="577"/>
      <c r="O1940" s="574"/>
      <c r="P1940" s="576"/>
    </row>
    <row r="1941" spans="1:16" ht="24" x14ac:dyDescent="0.2">
      <c r="A1941" s="524" t="s">
        <v>4666</v>
      </c>
      <c r="B1941" s="522" t="s">
        <v>817</v>
      </c>
      <c r="C1941" s="554" t="s">
        <v>86</v>
      </c>
      <c r="D1941" s="555" t="s">
        <v>818</v>
      </c>
      <c r="E1941" s="553">
        <v>7500</v>
      </c>
      <c r="F1941" s="556" t="s">
        <v>3150</v>
      </c>
      <c r="G1941" s="566" t="s">
        <v>3151</v>
      </c>
      <c r="H1941" s="569" t="s">
        <v>836</v>
      </c>
      <c r="I1941" s="562" t="s">
        <v>485</v>
      </c>
      <c r="J1941" s="558" t="s">
        <v>822</v>
      </c>
      <c r="K1941" s="571">
        <v>0</v>
      </c>
      <c r="L1941" s="574">
        <v>1</v>
      </c>
      <c r="M1941" s="572">
        <v>5675.9</v>
      </c>
      <c r="N1941" s="577"/>
      <c r="O1941" s="574"/>
      <c r="P1941" s="576"/>
    </row>
    <row r="1942" spans="1:16" ht="24" x14ac:dyDescent="0.2">
      <c r="A1942" s="524" t="s">
        <v>4666</v>
      </c>
      <c r="B1942" s="522" t="s">
        <v>817</v>
      </c>
      <c r="C1942" s="554" t="s">
        <v>86</v>
      </c>
      <c r="D1942" s="555" t="s">
        <v>902</v>
      </c>
      <c r="E1942" s="553">
        <v>1500</v>
      </c>
      <c r="F1942" s="556" t="s">
        <v>3152</v>
      </c>
      <c r="G1942" s="566" t="s">
        <v>3153</v>
      </c>
      <c r="H1942" s="569" t="s">
        <v>905</v>
      </c>
      <c r="I1942" s="562" t="s">
        <v>845</v>
      </c>
      <c r="J1942" s="558" t="s">
        <v>906</v>
      </c>
      <c r="K1942" s="571">
        <v>4</v>
      </c>
      <c r="L1942" s="574">
        <v>12</v>
      </c>
      <c r="M1942" s="572">
        <v>19960.800000000003</v>
      </c>
      <c r="N1942" s="577"/>
      <c r="O1942" s="574"/>
      <c r="P1942" s="576"/>
    </row>
    <row r="1943" spans="1:16" ht="24" x14ac:dyDescent="0.2">
      <c r="A1943" s="524" t="s">
        <v>4666</v>
      </c>
      <c r="B1943" s="522" t="s">
        <v>817</v>
      </c>
      <c r="C1943" s="554" t="s">
        <v>86</v>
      </c>
      <c r="D1943" s="555" t="s">
        <v>818</v>
      </c>
      <c r="E1943" s="553">
        <v>6500</v>
      </c>
      <c r="F1943" s="556" t="s">
        <v>3154</v>
      </c>
      <c r="G1943" s="566" t="s">
        <v>3155</v>
      </c>
      <c r="H1943" s="569" t="s">
        <v>853</v>
      </c>
      <c r="I1943" s="562" t="s">
        <v>485</v>
      </c>
      <c r="J1943" s="558" t="s">
        <v>822</v>
      </c>
      <c r="K1943" s="571">
        <v>3</v>
      </c>
      <c r="L1943" s="574">
        <v>8</v>
      </c>
      <c r="M1943" s="572">
        <v>50057.200000000004</v>
      </c>
      <c r="N1943" s="577"/>
      <c r="O1943" s="574"/>
      <c r="P1943" s="576"/>
    </row>
    <row r="1944" spans="1:16" ht="24" x14ac:dyDescent="0.2">
      <c r="A1944" s="524" t="s">
        <v>4666</v>
      </c>
      <c r="B1944" s="522" t="s">
        <v>817</v>
      </c>
      <c r="C1944" s="554" t="s">
        <v>86</v>
      </c>
      <c r="D1944" s="555" t="s">
        <v>818</v>
      </c>
      <c r="E1944" s="553">
        <v>7500</v>
      </c>
      <c r="F1944" s="556" t="s">
        <v>3156</v>
      </c>
      <c r="G1944" s="566" t="s">
        <v>3157</v>
      </c>
      <c r="H1944" s="569" t="s">
        <v>829</v>
      </c>
      <c r="I1944" s="562" t="s">
        <v>485</v>
      </c>
      <c r="J1944" s="558" t="s">
        <v>822</v>
      </c>
      <c r="K1944" s="571">
        <v>3</v>
      </c>
      <c r="L1944" s="574">
        <v>8</v>
      </c>
      <c r="M1944" s="572">
        <v>57557.200000000004</v>
      </c>
      <c r="N1944" s="577"/>
      <c r="O1944" s="574"/>
      <c r="P1944" s="576"/>
    </row>
    <row r="1945" spans="1:16" ht="24" x14ac:dyDescent="0.2">
      <c r="A1945" s="524" t="s">
        <v>4666</v>
      </c>
      <c r="B1945" s="522" t="s">
        <v>817</v>
      </c>
      <c r="C1945" s="554" t="s">
        <v>86</v>
      </c>
      <c r="D1945" s="555" t="s">
        <v>818</v>
      </c>
      <c r="E1945" s="553">
        <v>5500</v>
      </c>
      <c r="F1945" s="556" t="s">
        <v>3158</v>
      </c>
      <c r="G1945" s="566" t="s">
        <v>3159</v>
      </c>
      <c r="H1945" s="569" t="s">
        <v>821</v>
      </c>
      <c r="I1945" s="562" t="s">
        <v>485</v>
      </c>
      <c r="J1945" s="558" t="s">
        <v>822</v>
      </c>
      <c r="K1945" s="571">
        <v>3</v>
      </c>
      <c r="L1945" s="574">
        <v>9</v>
      </c>
      <c r="M1945" s="572">
        <v>50295.810000000005</v>
      </c>
      <c r="N1945" s="577"/>
      <c r="O1945" s="574"/>
      <c r="P1945" s="576"/>
    </row>
    <row r="1946" spans="1:16" ht="24" x14ac:dyDescent="0.2">
      <c r="A1946" s="524" t="s">
        <v>4666</v>
      </c>
      <c r="B1946" s="522" t="s">
        <v>817</v>
      </c>
      <c r="C1946" s="554" t="s">
        <v>86</v>
      </c>
      <c r="D1946" s="555" t="s">
        <v>818</v>
      </c>
      <c r="E1946" s="553">
        <v>8500</v>
      </c>
      <c r="F1946" s="556" t="s">
        <v>3160</v>
      </c>
      <c r="G1946" s="566" t="s">
        <v>3161</v>
      </c>
      <c r="H1946" s="569" t="s">
        <v>853</v>
      </c>
      <c r="I1946" s="562" t="s">
        <v>485</v>
      </c>
      <c r="J1946" s="558" t="s">
        <v>822</v>
      </c>
      <c r="K1946" s="571">
        <v>4</v>
      </c>
      <c r="L1946" s="574">
        <v>12</v>
      </c>
      <c r="M1946" s="572">
        <v>103960.79999999997</v>
      </c>
      <c r="N1946" s="577"/>
      <c r="O1946" s="574"/>
      <c r="P1946" s="576"/>
    </row>
    <row r="1947" spans="1:16" ht="24" x14ac:dyDescent="0.2">
      <c r="A1947" s="524" t="s">
        <v>4666</v>
      </c>
      <c r="B1947" s="522" t="s">
        <v>817</v>
      </c>
      <c r="C1947" s="554" t="s">
        <v>86</v>
      </c>
      <c r="D1947" s="555" t="s">
        <v>818</v>
      </c>
      <c r="E1947" s="553">
        <v>6500</v>
      </c>
      <c r="F1947" s="556" t="s">
        <v>3162</v>
      </c>
      <c r="G1947" s="566" t="s">
        <v>3163</v>
      </c>
      <c r="H1947" s="569" t="s">
        <v>853</v>
      </c>
      <c r="I1947" s="562" t="s">
        <v>485</v>
      </c>
      <c r="J1947" s="558" t="s">
        <v>822</v>
      </c>
      <c r="K1947" s="571">
        <v>4</v>
      </c>
      <c r="L1947" s="574">
        <v>12</v>
      </c>
      <c r="M1947" s="572">
        <v>79960.799999999988</v>
      </c>
      <c r="N1947" s="577"/>
      <c r="O1947" s="574"/>
      <c r="P1947" s="576"/>
    </row>
    <row r="1948" spans="1:16" ht="24" x14ac:dyDescent="0.2">
      <c r="A1948" s="524" t="s">
        <v>4666</v>
      </c>
      <c r="B1948" s="522" t="s">
        <v>817</v>
      </c>
      <c r="C1948" s="554" t="s">
        <v>86</v>
      </c>
      <c r="D1948" s="555" t="s">
        <v>818</v>
      </c>
      <c r="E1948" s="553">
        <v>7500</v>
      </c>
      <c r="F1948" s="556" t="s">
        <v>3164</v>
      </c>
      <c r="G1948" s="566" t="s">
        <v>3165</v>
      </c>
      <c r="H1948" s="569" t="s">
        <v>821</v>
      </c>
      <c r="I1948" s="562" t="s">
        <v>485</v>
      </c>
      <c r="J1948" s="558" t="s">
        <v>822</v>
      </c>
      <c r="K1948" s="571">
        <v>1</v>
      </c>
      <c r="L1948" s="574">
        <v>12</v>
      </c>
      <c r="M1948" s="572">
        <v>88610.799999999988</v>
      </c>
      <c r="N1948" s="577"/>
      <c r="O1948" s="574"/>
      <c r="P1948" s="576"/>
    </row>
    <row r="1949" spans="1:16" ht="24" x14ac:dyDescent="0.2">
      <c r="A1949" s="524" t="s">
        <v>4666</v>
      </c>
      <c r="B1949" s="522" t="s">
        <v>817</v>
      </c>
      <c r="C1949" s="554" t="s">
        <v>86</v>
      </c>
      <c r="D1949" s="555" t="s">
        <v>818</v>
      </c>
      <c r="E1949" s="553">
        <v>7500</v>
      </c>
      <c r="F1949" s="556" t="s">
        <v>3166</v>
      </c>
      <c r="G1949" s="566" t="s">
        <v>3167</v>
      </c>
      <c r="H1949" s="569" t="s">
        <v>829</v>
      </c>
      <c r="I1949" s="562" t="s">
        <v>485</v>
      </c>
      <c r="J1949" s="558" t="s">
        <v>822</v>
      </c>
      <c r="K1949" s="571">
        <v>3</v>
      </c>
      <c r="L1949" s="574">
        <v>7</v>
      </c>
      <c r="M1949" s="572">
        <v>57443.8</v>
      </c>
      <c r="N1949" s="577"/>
      <c r="O1949" s="574"/>
      <c r="P1949" s="576"/>
    </row>
    <row r="1950" spans="1:16" ht="24" x14ac:dyDescent="0.2">
      <c r="A1950" s="524" t="s">
        <v>4666</v>
      </c>
      <c r="B1950" s="522" t="s">
        <v>817</v>
      </c>
      <c r="C1950" s="554" t="s">
        <v>86</v>
      </c>
      <c r="D1950" s="555" t="s">
        <v>818</v>
      </c>
      <c r="E1950" s="553">
        <v>6500</v>
      </c>
      <c r="F1950" s="556" t="s">
        <v>3168</v>
      </c>
      <c r="G1950" s="566" t="s">
        <v>3169</v>
      </c>
      <c r="H1950" s="569" t="s">
        <v>821</v>
      </c>
      <c r="I1950" s="562" t="s">
        <v>485</v>
      </c>
      <c r="J1950" s="558" t="s">
        <v>822</v>
      </c>
      <c r="K1950" s="571">
        <v>4</v>
      </c>
      <c r="L1950" s="574">
        <v>12</v>
      </c>
      <c r="M1950" s="572">
        <v>79960.799999999988</v>
      </c>
      <c r="N1950" s="577"/>
      <c r="O1950" s="574"/>
      <c r="P1950" s="576"/>
    </row>
    <row r="1951" spans="1:16" ht="24" x14ac:dyDescent="0.2">
      <c r="A1951" s="524" t="s">
        <v>4666</v>
      </c>
      <c r="B1951" s="522" t="s">
        <v>817</v>
      </c>
      <c r="C1951" s="554" t="s">
        <v>86</v>
      </c>
      <c r="D1951" s="555" t="s">
        <v>818</v>
      </c>
      <c r="E1951" s="553">
        <v>6500</v>
      </c>
      <c r="F1951" s="556" t="s">
        <v>3170</v>
      </c>
      <c r="G1951" s="566" t="s">
        <v>3171</v>
      </c>
      <c r="H1951" s="569" t="s">
        <v>821</v>
      </c>
      <c r="I1951" s="562" t="s">
        <v>485</v>
      </c>
      <c r="J1951" s="558" t="s">
        <v>822</v>
      </c>
      <c r="K1951" s="571">
        <v>3</v>
      </c>
      <c r="L1951" s="574">
        <v>8</v>
      </c>
      <c r="M1951" s="572">
        <v>50057.200000000004</v>
      </c>
      <c r="N1951" s="577"/>
      <c r="O1951" s="574"/>
      <c r="P1951" s="576"/>
    </row>
    <row r="1952" spans="1:16" ht="24" x14ac:dyDescent="0.2">
      <c r="A1952" s="524" t="s">
        <v>4666</v>
      </c>
      <c r="B1952" s="522" t="s">
        <v>817</v>
      </c>
      <c r="C1952" s="554" t="s">
        <v>86</v>
      </c>
      <c r="D1952" s="555" t="s">
        <v>818</v>
      </c>
      <c r="E1952" s="553">
        <v>7500</v>
      </c>
      <c r="F1952" s="556" t="s">
        <v>3172</v>
      </c>
      <c r="G1952" s="566" t="s">
        <v>3173</v>
      </c>
      <c r="H1952" s="569" t="s">
        <v>829</v>
      </c>
      <c r="I1952" s="562" t="s">
        <v>485</v>
      </c>
      <c r="J1952" s="558" t="s">
        <v>822</v>
      </c>
      <c r="K1952" s="571">
        <v>2</v>
      </c>
      <c r="L1952" s="574">
        <v>5</v>
      </c>
      <c r="M1952" s="572">
        <v>43617</v>
      </c>
      <c r="N1952" s="577"/>
      <c r="O1952" s="574"/>
      <c r="P1952" s="576"/>
    </row>
    <row r="1953" spans="1:16" ht="24" x14ac:dyDescent="0.2">
      <c r="A1953" s="524" t="s">
        <v>4666</v>
      </c>
      <c r="B1953" s="522" t="s">
        <v>817</v>
      </c>
      <c r="C1953" s="554" t="s">
        <v>86</v>
      </c>
      <c r="D1953" s="555" t="s">
        <v>818</v>
      </c>
      <c r="E1953" s="553">
        <v>10500</v>
      </c>
      <c r="F1953" s="556" t="s">
        <v>3174</v>
      </c>
      <c r="G1953" s="566" t="s">
        <v>3175</v>
      </c>
      <c r="H1953" s="569" t="s">
        <v>1087</v>
      </c>
      <c r="I1953" s="562" t="s">
        <v>485</v>
      </c>
      <c r="J1953" s="558" t="s">
        <v>822</v>
      </c>
      <c r="K1953" s="571">
        <v>4</v>
      </c>
      <c r="L1953" s="574">
        <v>12</v>
      </c>
      <c r="M1953" s="572">
        <v>128747.56999999998</v>
      </c>
      <c r="N1953" s="577"/>
      <c r="O1953" s="574"/>
      <c r="P1953" s="576"/>
    </row>
    <row r="1954" spans="1:16" ht="24" x14ac:dyDescent="0.2">
      <c r="A1954" s="524" t="s">
        <v>4666</v>
      </c>
      <c r="B1954" s="522" t="s">
        <v>817</v>
      </c>
      <c r="C1954" s="554" t="s">
        <v>86</v>
      </c>
      <c r="D1954" s="555" t="s">
        <v>818</v>
      </c>
      <c r="E1954" s="553">
        <v>10000</v>
      </c>
      <c r="F1954" s="556" t="s">
        <v>3176</v>
      </c>
      <c r="G1954" s="566" t="s">
        <v>3177</v>
      </c>
      <c r="H1954" s="569" t="s">
        <v>821</v>
      </c>
      <c r="I1954" s="562" t="s">
        <v>485</v>
      </c>
      <c r="J1954" s="558" t="s">
        <v>822</v>
      </c>
      <c r="K1954" s="571">
        <v>4</v>
      </c>
      <c r="L1954" s="574">
        <v>12</v>
      </c>
      <c r="M1954" s="572">
        <v>121960.79999999997</v>
      </c>
      <c r="N1954" s="577"/>
      <c r="O1954" s="574"/>
      <c r="P1954" s="576"/>
    </row>
    <row r="1955" spans="1:16" ht="24" x14ac:dyDescent="0.2">
      <c r="A1955" s="524" t="s">
        <v>4666</v>
      </c>
      <c r="B1955" s="522" t="s">
        <v>817</v>
      </c>
      <c r="C1955" s="554" t="s">
        <v>86</v>
      </c>
      <c r="D1955" s="555" t="s">
        <v>841</v>
      </c>
      <c r="E1955" s="553">
        <v>3000</v>
      </c>
      <c r="F1955" s="556" t="s">
        <v>3178</v>
      </c>
      <c r="G1955" s="566" t="s">
        <v>3179</v>
      </c>
      <c r="H1955" s="569" t="s">
        <v>995</v>
      </c>
      <c r="I1955" s="562" t="s">
        <v>845</v>
      </c>
      <c r="J1955" s="558" t="s">
        <v>480</v>
      </c>
      <c r="K1955" s="571">
        <v>4</v>
      </c>
      <c r="L1955" s="574">
        <v>12</v>
      </c>
      <c r="M1955" s="572">
        <v>38060.80000000001</v>
      </c>
      <c r="N1955" s="577"/>
      <c r="O1955" s="574"/>
      <c r="P1955" s="576"/>
    </row>
    <row r="1956" spans="1:16" ht="24" x14ac:dyDescent="0.2">
      <c r="A1956" s="524" t="s">
        <v>4666</v>
      </c>
      <c r="B1956" s="522" t="s">
        <v>817</v>
      </c>
      <c r="C1956" s="554" t="s">
        <v>86</v>
      </c>
      <c r="D1956" s="555" t="s">
        <v>818</v>
      </c>
      <c r="E1956" s="553">
        <v>5500</v>
      </c>
      <c r="F1956" s="556" t="s">
        <v>3180</v>
      </c>
      <c r="G1956" s="566" t="s">
        <v>3181</v>
      </c>
      <c r="H1956" s="569" t="s">
        <v>836</v>
      </c>
      <c r="I1956" s="562" t="s">
        <v>485</v>
      </c>
      <c r="J1956" s="558" t="s">
        <v>822</v>
      </c>
      <c r="K1956" s="571">
        <v>3</v>
      </c>
      <c r="L1956" s="574">
        <v>8</v>
      </c>
      <c r="M1956" s="572">
        <v>42557.200000000004</v>
      </c>
      <c r="N1956" s="577"/>
      <c r="O1956" s="574"/>
      <c r="P1956" s="576"/>
    </row>
    <row r="1957" spans="1:16" ht="24" x14ac:dyDescent="0.2">
      <c r="A1957" s="524" t="s">
        <v>4666</v>
      </c>
      <c r="B1957" s="522" t="s">
        <v>817</v>
      </c>
      <c r="C1957" s="554" t="s">
        <v>86</v>
      </c>
      <c r="D1957" s="555" t="s">
        <v>818</v>
      </c>
      <c r="E1957" s="553">
        <v>6500</v>
      </c>
      <c r="F1957" s="556" t="s">
        <v>3182</v>
      </c>
      <c r="G1957" s="566" t="s">
        <v>3183</v>
      </c>
      <c r="H1957" s="569" t="s">
        <v>821</v>
      </c>
      <c r="I1957" s="562" t="s">
        <v>485</v>
      </c>
      <c r="J1957" s="558" t="s">
        <v>822</v>
      </c>
      <c r="K1957" s="571">
        <v>4</v>
      </c>
      <c r="L1957" s="574">
        <v>12</v>
      </c>
      <c r="M1957" s="572">
        <v>79960.799999999988</v>
      </c>
      <c r="N1957" s="577"/>
      <c r="O1957" s="574"/>
      <c r="P1957" s="576"/>
    </row>
    <row r="1958" spans="1:16" ht="24" x14ac:dyDescent="0.2">
      <c r="A1958" s="524" t="s">
        <v>4666</v>
      </c>
      <c r="B1958" s="522" t="s">
        <v>817</v>
      </c>
      <c r="C1958" s="554" t="s">
        <v>86</v>
      </c>
      <c r="D1958" s="555" t="s">
        <v>818</v>
      </c>
      <c r="E1958" s="553">
        <v>6500</v>
      </c>
      <c r="F1958" s="556" t="s">
        <v>3184</v>
      </c>
      <c r="G1958" s="566" t="s">
        <v>3185</v>
      </c>
      <c r="H1958" s="569" t="s">
        <v>821</v>
      </c>
      <c r="I1958" s="562" t="s">
        <v>485</v>
      </c>
      <c r="J1958" s="558" t="s">
        <v>822</v>
      </c>
      <c r="K1958" s="571">
        <v>3</v>
      </c>
      <c r="L1958" s="574">
        <v>8</v>
      </c>
      <c r="M1958" s="572">
        <v>50057.200000000004</v>
      </c>
      <c r="N1958" s="577"/>
      <c r="O1958" s="574"/>
      <c r="P1958" s="576"/>
    </row>
    <row r="1959" spans="1:16" ht="24" x14ac:dyDescent="0.2">
      <c r="A1959" s="524" t="s">
        <v>4666</v>
      </c>
      <c r="B1959" s="522" t="s">
        <v>817</v>
      </c>
      <c r="C1959" s="554" t="s">
        <v>86</v>
      </c>
      <c r="D1959" s="555" t="s">
        <v>818</v>
      </c>
      <c r="E1959" s="553">
        <v>10500</v>
      </c>
      <c r="F1959" s="556" t="s">
        <v>3186</v>
      </c>
      <c r="G1959" s="566" t="s">
        <v>3187</v>
      </c>
      <c r="H1959" s="569" t="s">
        <v>853</v>
      </c>
      <c r="I1959" s="562" t="s">
        <v>485</v>
      </c>
      <c r="J1959" s="558" t="s">
        <v>822</v>
      </c>
      <c r="K1959" s="571">
        <v>4</v>
      </c>
      <c r="L1959" s="574">
        <v>12</v>
      </c>
      <c r="M1959" s="572">
        <v>127960.79999999997</v>
      </c>
      <c r="N1959" s="577"/>
      <c r="O1959" s="574"/>
      <c r="P1959" s="576"/>
    </row>
    <row r="1960" spans="1:16" ht="24" x14ac:dyDescent="0.2">
      <c r="A1960" s="524" t="s">
        <v>4666</v>
      </c>
      <c r="B1960" s="522" t="s">
        <v>817</v>
      </c>
      <c r="C1960" s="554" t="s">
        <v>86</v>
      </c>
      <c r="D1960" s="555" t="s">
        <v>818</v>
      </c>
      <c r="E1960" s="553">
        <v>7500</v>
      </c>
      <c r="F1960" s="556" t="s">
        <v>3188</v>
      </c>
      <c r="G1960" s="566" t="s">
        <v>3189</v>
      </c>
      <c r="H1960" s="569" t="s">
        <v>829</v>
      </c>
      <c r="I1960" s="562" t="s">
        <v>485</v>
      </c>
      <c r="J1960" s="558" t="s">
        <v>822</v>
      </c>
      <c r="K1960" s="571">
        <v>2</v>
      </c>
      <c r="L1960" s="574">
        <v>5</v>
      </c>
      <c r="M1960" s="572">
        <v>43617</v>
      </c>
      <c r="N1960" s="577"/>
      <c r="O1960" s="574"/>
      <c r="P1960" s="576"/>
    </row>
    <row r="1961" spans="1:16" ht="24" x14ac:dyDescent="0.2">
      <c r="A1961" s="524" t="s">
        <v>4666</v>
      </c>
      <c r="B1961" s="522" t="s">
        <v>817</v>
      </c>
      <c r="C1961" s="554" t="s">
        <v>86</v>
      </c>
      <c r="D1961" s="555" t="s">
        <v>818</v>
      </c>
      <c r="E1961" s="553">
        <v>7500</v>
      </c>
      <c r="F1961" s="556" t="s">
        <v>3190</v>
      </c>
      <c r="G1961" s="566" t="s">
        <v>3191</v>
      </c>
      <c r="H1961" s="569" t="s">
        <v>829</v>
      </c>
      <c r="I1961" s="562" t="s">
        <v>485</v>
      </c>
      <c r="J1961" s="558" t="s">
        <v>822</v>
      </c>
      <c r="K1961" s="571">
        <v>2</v>
      </c>
      <c r="L1961" s="574">
        <v>6</v>
      </c>
      <c r="M1961" s="572">
        <v>43730.400000000001</v>
      </c>
      <c r="N1961" s="577"/>
      <c r="O1961" s="574"/>
      <c r="P1961" s="576"/>
    </row>
    <row r="1962" spans="1:16" ht="24" x14ac:dyDescent="0.2">
      <c r="A1962" s="524" t="s">
        <v>4666</v>
      </c>
      <c r="B1962" s="522" t="s">
        <v>817</v>
      </c>
      <c r="C1962" s="554" t="s">
        <v>86</v>
      </c>
      <c r="D1962" s="555" t="s">
        <v>818</v>
      </c>
      <c r="E1962" s="553">
        <v>12500</v>
      </c>
      <c r="F1962" s="556" t="s">
        <v>3192</v>
      </c>
      <c r="G1962" s="566" t="s">
        <v>3193</v>
      </c>
      <c r="H1962" s="569" t="s">
        <v>821</v>
      </c>
      <c r="I1962" s="562" t="s">
        <v>485</v>
      </c>
      <c r="J1962" s="558" t="s">
        <v>822</v>
      </c>
      <c r="K1962" s="571">
        <v>4</v>
      </c>
      <c r="L1962" s="574">
        <v>12</v>
      </c>
      <c r="M1962" s="572">
        <v>151960.79999999996</v>
      </c>
      <c r="N1962" s="577"/>
      <c r="O1962" s="574"/>
      <c r="P1962" s="576"/>
    </row>
    <row r="1963" spans="1:16" ht="24" x14ac:dyDescent="0.2">
      <c r="A1963" s="524" t="s">
        <v>4666</v>
      </c>
      <c r="B1963" s="522" t="s">
        <v>817</v>
      </c>
      <c r="C1963" s="554" t="s">
        <v>86</v>
      </c>
      <c r="D1963" s="555" t="s">
        <v>818</v>
      </c>
      <c r="E1963" s="553" t="s">
        <v>3194</v>
      </c>
      <c r="F1963" s="556" t="s">
        <v>3195</v>
      </c>
      <c r="G1963" s="566" t="s">
        <v>3196</v>
      </c>
      <c r="H1963" s="569" t="s">
        <v>829</v>
      </c>
      <c r="I1963" s="562" t="s">
        <v>485</v>
      </c>
      <c r="J1963" s="558" t="s">
        <v>822</v>
      </c>
      <c r="K1963" s="571">
        <v>5</v>
      </c>
      <c r="L1963" s="574">
        <v>12</v>
      </c>
      <c r="M1963" s="572">
        <v>60121.91</v>
      </c>
      <c r="N1963" s="577"/>
      <c r="O1963" s="574"/>
      <c r="P1963" s="576"/>
    </row>
    <row r="1964" spans="1:16" ht="24" x14ac:dyDescent="0.2">
      <c r="A1964" s="524" t="s">
        <v>4666</v>
      </c>
      <c r="B1964" s="522" t="s">
        <v>817</v>
      </c>
      <c r="C1964" s="554" t="s">
        <v>86</v>
      </c>
      <c r="D1964" s="555" t="s">
        <v>818</v>
      </c>
      <c r="E1964" s="553">
        <v>4500</v>
      </c>
      <c r="F1964" s="556" t="s">
        <v>3197</v>
      </c>
      <c r="G1964" s="566" t="s">
        <v>3198</v>
      </c>
      <c r="H1964" s="569" t="s">
        <v>829</v>
      </c>
      <c r="I1964" s="562" t="s">
        <v>485</v>
      </c>
      <c r="J1964" s="558" t="s">
        <v>822</v>
      </c>
      <c r="K1964" s="571">
        <v>1</v>
      </c>
      <c r="L1964" s="574">
        <v>2</v>
      </c>
      <c r="M1964" s="572">
        <v>11851.8</v>
      </c>
      <c r="N1964" s="577"/>
      <c r="O1964" s="574"/>
      <c r="P1964" s="576"/>
    </row>
    <row r="1965" spans="1:16" ht="24" x14ac:dyDescent="0.2">
      <c r="A1965" s="524" t="s">
        <v>4666</v>
      </c>
      <c r="B1965" s="522" t="s">
        <v>817</v>
      </c>
      <c r="C1965" s="554" t="s">
        <v>86</v>
      </c>
      <c r="D1965" s="555" t="s">
        <v>818</v>
      </c>
      <c r="E1965" s="553">
        <v>7500</v>
      </c>
      <c r="F1965" s="556" t="s">
        <v>3199</v>
      </c>
      <c r="G1965" s="566" t="s">
        <v>3200</v>
      </c>
      <c r="H1965" s="569" t="s">
        <v>829</v>
      </c>
      <c r="I1965" s="562" t="s">
        <v>485</v>
      </c>
      <c r="J1965" s="558" t="s">
        <v>822</v>
      </c>
      <c r="K1965" s="571">
        <v>3</v>
      </c>
      <c r="L1965" s="574">
        <v>8</v>
      </c>
      <c r="M1965" s="572">
        <v>57557.200000000004</v>
      </c>
      <c r="N1965" s="577"/>
      <c r="O1965" s="574"/>
      <c r="P1965" s="576"/>
    </row>
    <row r="1966" spans="1:16" ht="24" x14ac:dyDescent="0.2">
      <c r="A1966" s="524" t="s">
        <v>4666</v>
      </c>
      <c r="B1966" s="522" t="s">
        <v>817</v>
      </c>
      <c r="C1966" s="554" t="s">
        <v>86</v>
      </c>
      <c r="D1966" s="555" t="s">
        <v>818</v>
      </c>
      <c r="E1966" s="553">
        <v>5500</v>
      </c>
      <c r="F1966" s="556" t="s">
        <v>3201</v>
      </c>
      <c r="G1966" s="566" t="s">
        <v>3202</v>
      </c>
      <c r="H1966" s="569" t="s">
        <v>829</v>
      </c>
      <c r="I1966" s="562" t="s">
        <v>485</v>
      </c>
      <c r="J1966" s="558" t="s">
        <v>822</v>
      </c>
      <c r="K1966" s="571">
        <v>3</v>
      </c>
      <c r="L1966" s="574">
        <v>8</v>
      </c>
      <c r="M1966" s="572">
        <v>42557.200000000004</v>
      </c>
      <c r="N1966" s="577"/>
      <c r="O1966" s="574"/>
      <c r="P1966" s="576"/>
    </row>
    <row r="1967" spans="1:16" ht="24" x14ac:dyDescent="0.2">
      <c r="A1967" s="524" t="s">
        <v>4666</v>
      </c>
      <c r="B1967" s="522" t="s">
        <v>817</v>
      </c>
      <c r="C1967" s="554" t="s">
        <v>86</v>
      </c>
      <c r="D1967" s="555" t="s">
        <v>818</v>
      </c>
      <c r="E1967" s="553">
        <v>5500</v>
      </c>
      <c r="F1967" s="556" t="s">
        <v>3203</v>
      </c>
      <c r="G1967" s="566" t="s">
        <v>3204</v>
      </c>
      <c r="H1967" s="569" t="s">
        <v>836</v>
      </c>
      <c r="I1967" s="562" t="s">
        <v>485</v>
      </c>
      <c r="J1967" s="558" t="s">
        <v>822</v>
      </c>
      <c r="K1967" s="571">
        <v>1</v>
      </c>
      <c r="L1967" s="574">
        <v>2</v>
      </c>
      <c r="M1967" s="572">
        <v>10126.799999999999</v>
      </c>
      <c r="N1967" s="577"/>
      <c r="O1967" s="574"/>
      <c r="P1967" s="576"/>
    </row>
    <row r="1968" spans="1:16" ht="24" x14ac:dyDescent="0.2">
      <c r="A1968" s="524" t="s">
        <v>4666</v>
      </c>
      <c r="B1968" s="522" t="s">
        <v>817</v>
      </c>
      <c r="C1968" s="554" t="s">
        <v>86</v>
      </c>
      <c r="D1968" s="555" t="s">
        <v>818</v>
      </c>
      <c r="E1968" s="553">
        <v>6500</v>
      </c>
      <c r="F1968" s="556" t="s">
        <v>3205</v>
      </c>
      <c r="G1968" s="566" t="s">
        <v>3206</v>
      </c>
      <c r="H1968" s="569" t="s">
        <v>853</v>
      </c>
      <c r="I1968" s="562" t="s">
        <v>485</v>
      </c>
      <c r="J1968" s="558" t="s">
        <v>822</v>
      </c>
      <c r="K1968" s="571">
        <v>3</v>
      </c>
      <c r="L1968" s="574">
        <v>7</v>
      </c>
      <c r="M1968" s="572">
        <v>46160.47</v>
      </c>
      <c r="N1968" s="577"/>
      <c r="O1968" s="574"/>
      <c r="P1968" s="576"/>
    </row>
    <row r="1969" spans="1:16" ht="24" x14ac:dyDescent="0.2">
      <c r="A1969" s="524" t="s">
        <v>4666</v>
      </c>
      <c r="B1969" s="522" t="s">
        <v>817</v>
      </c>
      <c r="C1969" s="554" t="s">
        <v>86</v>
      </c>
      <c r="D1969" s="555" t="s">
        <v>841</v>
      </c>
      <c r="E1969" s="553">
        <v>2500</v>
      </c>
      <c r="F1969" s="556" t="s">
        <v>3207</v>
      </c>
      <c r="G1969" s="566" t="s">
        <v>3208</v>
      </c>
      <c r="H1969" s="569" t="s">
        <v>3209</v>
      </c>
      <c r="I1969" s="562" t="s">
        <v>871</v>
      </c>
      <c r="J1969" s="558" t="s">
        <v>822</v>
      </c>
      <c r="K1969" s="571">
        <v>4</v>
      </c>
      <c r="L1969" s="574">
        <v>12</v>
      </c>
      <c r="M1969" s="572">
        <v>31960.800000000007</v>
      </c>
      <c r="N1969" s="577"/>
      <c r="O1969" s="574"/>
      <c r="P1969" s="576"/>
    </row>
    <row r="1970" spans="1:16" ht="24" x14ac:dyDescent="0.2">
      <c r="A1970" s="524" t="s">
        <v>4666</v>
      </c>
      <c r="B1970" s="522" t="s">
        <v>817</v>
      </c>
      <c r="C1970" s="554" t="s">
        <v>86</v>
      </c>
      <c r="D1970" s="555" t="s">
        <v>818</v>
      </c>
      <c r="E1970" s="553">
        <v>5500</v>
      </c>
      <c r="F1970" s="556" t="s">
        <v>3210</v>
      </c>
      <c r="G1970" s="566" t="s">
        <v>3211</v>
      </c>
      <c r="H1970" s="569" t="s">
        <v>829</v>
      </c>
      <c r="I1970" s="562" t="s">
        <v>485</v>
      </c>
      <c r="J1970" s="558" t="s">
        <v>822</v>
      </c>
      <c r="K1970" s="571">
        <v>3</v>
      </c>
      <c r="L1970" s="574">
        <v>8</v>
      </c>
      <c r="M1970" s="572">
        <v>42557.200000000004</v>
      </c>
      <c r="N1970" s="577"/>
      <c r="O1970" s="574"/>
      <c r="P1970" s="576"/>
    </row>
    <row r="1971" spans="1:16" ht="24" x14ac:dyDescent="0.2">
      <c r="A1971" s="524" t="s">
        <v>4666</v>
      </c>
      <c r="B1971" s="522" t="s">
        <v>817</v>
      </c>
      <c r="C1971" s="554" t="s">
        <v>86</v>
      </c>
      <c r="D1971" s="555" t="s">
        <v>818</v>
      </c>
      <c r="E1971" s="553">
        <v>8500</v>
      </c>
      <c r="F1971" s="556" t="s">
        <v>3212</v>
      </c>
      <c r="G1971" s="566" t="s">
        <v>3213</v>
      </c>
      <c r="H1971" s="569" t="s">
        <v>853</v>
      </c>
      <c r="I1971" s="562" t="s">
        <v>485</v>
      </c>
      <c r="J1971" s="558" t="s">
        <v>822</v>
      </c>
      <c r="K1971" s="571">
        <v>4</v>
      </c>
      <c r="L1971" s="574">
        <v>12</v>
      </c>
      <c r="M1971" s="572">
        <v>103960.79999999997</v>
      </c>
      <c r="N1971" s="577"/>
      <c r="O1971" s="574"/>
      <c r="P1971" s="576"/>
    </row>
    <row r="1972" spans="1:16" ht="24" x14ac:dyDescent="0.2">
      <c r="A1972" s="524" t="s">
        <v>4666</v>
      </c>
      <c r="B1972" s="522" t="s">
        <v>817</v>
      </c>
      <c r="C1972" s="554" t="s">
        <v>86</v>
      </c>
      <c r="D1972" s="555" t="s">
        <v>902</v>
      </c>
      <c r="E1972" s="553">
        <v>2500</v>
      </c>
      <c r="F1972" s="556" t="s">
        <v>3214</v>
      </c>
      <c r="G1972" s="566" t="s">
        <v>3215</v>
      </c>
      <c r="H1972" s="569" t="s">
        <v>905</v>
      </c>
      <c r="I1972" s="562" t="s">
        <v>845</v>
      </c>
      <c r="J1972" s="558" t="s">
        <v>906</v>
      </c>
      <c r="K1972" s="571">
        <v>4</v>
      </c>
      <c r="L1972" s="574">
        <v>12</v>
      </c>
      <c r="M1972" s="572">
        <v>31960.800000000007</v>
      </c>
      <c r="N1972" s="577"/>
      <c r="O1972" s="574"/>
      <c r="P1972" s="576"/>
    </row>
    <row r="1973" spans="1:16" ht="24" x14ac:dyDescent="0.2">
      <c r="A1973" s="524" t="s">
        <v>4666</v>
      </c>
      <c r="B1973" s="522" t="s">
        <v>817</v>
      </c>
      <c r="C1973" s="554" t="s">
        <v>86</v>
      </c>
      <c r="D1973" s="555" t="s">
        <v>818</v>
      </c>
      <c r="E1973" s="553">
        <v>2900</v>
      </c>
      <c r="F1973" s="556" t="s">
        <v>3216</v>
      </c>
      <c r="G1973" s="566" t="s">
        <v>3217</v>
      </c>
      <c r="H1973" s="569" t="s">
        <v>821</v>
      </c>
      <c r="I1973" s="562" t="s">
        <v>485</v>
      </c>
      <c r="J1973" s="558" t="s">
        <v>822</v>
      </c>
      <c r="K1973" s="571">
        <v>4</v>
      </c>
      <c r="L1973" s="574">
        <v>12</v>
      </c>
      <c r="M1973" s="572">
        <v>33747.400000000009</v>
      </c>
      <c r="N1973" s="577"/>
      <c r="O1973" s="574"/>
      <c r="P1973" s="576"/>
    </row>
    <row r="1974" spans="1:16" ht="24" x14ac:dyDescent="0.2">
      <c r="A1974" s="524" t="s">
        <v>4666</v>
      </c>
      <c r="B1974" s="522" t="s">
        <v>817</v>
      </c>
      <c r="C1974" s="554" t="s">
        <v>86</v>
      </c>
      <c r="D1974" s="555" t="s">
        <v>841</v>
      </c>
      <c r="E1974" s="553">
        <v>2200</v>
      </c>
      <c r="F1974" s="556" t="s">
        <v>3218</v>
      </c>
      <c r="G1974" s="566" t="s">
        <v>3219</v>
      </c>
      <c r="H1974" s="569" t="s">
        <v>995</v>
      </c>
      <c r="I1974" s="562" t="s">
        <v>485</v>
      </c>
      <c r="J1974" s="558" t="s">
        <v>480</v>
      </c>
      <c r="K1974" s="571">
        <v>4</v>
      </c>
      <c r="L1974" s="574">
        <v>12</v>
      </c>
      <c r="M1974" s="572">
        <v>28360.800000000007</v>
      </c>
      <c r="N1974" s="577"/>
      <c r="O1974" s="574"/>
      <c r="P1974" s="576"/>
    </row>
    <row r="1975" spans="1:16" ht="24" x14ac:dyDescent="0.2">
      <c r="A1975" s="524" t="s">
        <v>4666</v>
      </c>
      <c r="B1975" s="522" t="s">
        <v>817</v>
      </c>
      <c r="C1975" s="554" t="s">
        <v>86</v>
      </c>
      <c r="D1975" s="555" t="s">
        <v>818</v>
      </c>
      <c r="E1975" s="553">
        <v>6500</v>
      </c>
      <c r="F1975" s="556" t="s">
        <v>3220</v>
      </c>
      <c r="G1975" s="566" t="s">
        <v>3221</v>
      </c>
      <c r="H1975" s="569" t="s">
        <v>821</v>
      </c>
      <c r="I1975" s="562" t="s">
        <v>485</v>
      </c>
      <c r="J1975" s="558" t="s">
        <v>822</v>
      </c>
      <c r="K1975" s="571">
        <v>2</v>
      </c>
      <c r="L1975" s="574">
        <v>5</v>
      </c>
      <c r="M1975" s="572">
        <v>28823.949999999997</v>
      </c>
      <c r="N1975" s="577"/>
      <c r="O1975" s="574"/>
      <c r="P1975" s="576"/>
    </row>
    <row r="1976" spans="1:16" ht="24" x14ac:dyDescent="0.2">
      <c r="A1976" s="524" t="s">
        <v>4666</v>
      </c>
      <c r="B1976" s="522" t="s">
        <v>817</v>
      </c>
      <c r="C1976" s="554" t="s">
        <v>86</v>
      </c>
      <c r="D1976" s="555" t="s">
        <v>818</v>
      </c>
      <c r="E1976" s="553">
        <v>7500</v>
      </c>
      <c r="F1976" s="556" t="s">
        <v>3222</v>
      </c>
      <c r="G1976" s="566" t="s">
        <v>3223</v>
      </c>
      <c r="H1976" s="569" t="s">
        <v>829</v>
      </c>
      <c r="I1976" s="562" t="s">
        <v>485</v>
      </c>
      <c r="J1976" s="558" t="s">
        <v>822</v>
      </c>
      <c r="K1976" s="571">
        <v>2</v>
      </c>
      <c r="L1976" s="574">
        <v>6</v>
      </c>
      <c r="M1976" s="572">
        <v>43730.400000000001</v>
      </c>
      <c r="N1976" s="577"/>
      <c r="O1976" s="574"/>
      <c r="P1976" s="576"/>
    </row>
    <row r="1977" spans="1:16" ht="24" x14ac:dyDescent="0.2">
      <c r="A1977" s="524" t="s">
        <v>4666</v>
      </c>
      <c r="B1977" s="522" t="s">
        <v>817</v>
      </c>
      <c r="C1977" s="554" t="s">
        <v>86</v>
      </c>
      <c r="D1977" s="555" t="s">
        <v>818</v>
      </c>
      <c r="E1977" s="553">
        <v>6500</v>
      </c>
      <c r="F1977" s="556" t="s">
        <v>3224</v>
      </c>
      <c r="G1977" s="566" t="s">
        <v>3225</v>
      </c>
      <c r="H1977" s="569" t="s">
        <v>853</v>
      </c>
      <c r="I1977" s="562" t="s">
        <v>485</v>
      </c>
      <c r="J1977" s="558" t="s">
        <v>822</v>
      </c>
      <c r="K1977" s="571">
        <v>4</v>
      </c>
      <c r="L1977" s="574">
        <v>12</v>
      </c>
      <c r="M1977" s="572">
        <v>79960.799999999988</v>
      </c>
      <c r="N1977" s="577"/>
      <c r="O1977" s="574"/>
      <c r="P1977" s="576"/>
    </row>
    <row r="1978" spans="1:16" ht="24" x14ac:dyDescent="0.2">
      <c r="A1978" s="524" t="s">
        <v>4666</v>
      </c>
      <c r="B1978" s="522" t="s">
        <v>817</v>
      </c>
      <c r="C1978" s="554" t="s">
        <v>86</v>
      </c>
      <c r="D1978" s="555" t="s">
        <v>841</v>
      </c>
      <c r="E1978" s="553">
        <v>3800</v>
      </c>
      <c r="F1978" s="556" t="s">
        <v>3226</v>
      </c>
      <c r="G1978" s="566" t="s">
        <v>3227</v>
      </c>
      <c r="H1978" s="569" t="s">
        <v>836</v>
      </c>
      <c r="I1978" s="562" t="s">
        <v>845</v>
      </c>
      <c r="J1978" s="558" t="s">
        <v>822</v>
      </c>
      <c r="K1978" s="571">
        <v>4</v>
      </c>
      <c r="L1978" s="574">
        <v>12</v>
      </c>
      <c r="M1978" s="572">
        <v>47687.470000000008</v>
      </c>
      <c r="N1978" s="577"/>
      <c r="O1978" s="574"/>
      <c r="P1978" s="576"/>
    </row>
    <row r="1979" spans="1:16" ht="24" x14ac:dyDescent="0.2">
      <c r="A1979" s="524" t="s">
        <v>4666</v>
      </c>
      <c r="B1979" s="522" t="s">
        <v>817</v>
      </c>
      <c r="C1979" s="554" t="s">
        <v>86</v>
      </c>
      <c r="D1979" s="555" t="s">
        <v>818</v>
      </c>
      <c r="E1979" s="553">
        <v>8500</v>
      </c>
      <c r="F1979" s="556" t="s">
        <v>3228</v>
      </c>
      <c r="G1979" s="566" t="s">
        <v>3229</v>
      </c>
      <c r="H1979" s="569" t="s">
        <v>853</v>
      </c>
      <c r="I1979" s="562" t="s">
        <v>485</v>
      </c>
      <c r="J1979" s="558" t="s">
        <v>822</v>
      </c>
      <c r="K1979" s="571">
        <v>4</v>
      </c>
      <c r="L1979" s="574">
        <v>12</v>
      </c>
      <c r="M1979" s="572">
        <v>103960.79999999997</v>
      </c>
      <c r="N1979" s="577"/>
      <c r="O1979" s="574"/>
      <c r="P1979" s="576"/>
    </row>
    <row r="1980" spans="1:16" ht="24" x14ac:dyDescent="0.2">
      <c r="A1980" s="524" t="s">
        <v>4666</v>
      </c>
      <c r="B1980" s="522" t="s">
        <v>817</v>
      </c>
      <c r="C1980" s="554" t="s">
        <v>86</v>
      </c>
      <c r="D1980" s="555" t="s">
        <v>818</v>
      </c>
      <c r="E1980" s="553">
        <v>12500</v>
      </c>
      <c r="F1980" s="556" t="s">
        <v>3230</v>
      </c>
      <c r="G1980" s="566" t="s">
        <v>3231</v>
      </c>
      <c r="H1980" s="569" t="s">
        <v>829</v>
      </c>
      <c r="I1980" s="562" t="s">
        <v>485</v>
      </c>
      <c r="J1980" s="558" t="s">
        <v>822</v>
      </c>
      <c r="K1980" s="571">
        <v>1</v>
      </c>
      <c r="L1980" s="574">
        <v>1</v>
      </c>
      <c r="M1980" s="572">
        <v>19280.07</v>
      </c>
      <c r="N1980" s="577"/>
      <c r="O1980" s="574"/>
      <c r="P1980" s="576"/>
    </row>
    <row r="1981" spans="1:16" ht="24" x14ac:dyDescent="0.2">
      <c r="A1981" s="524" t="s">
        <v>4666</v>
      </c>
      <c r="B1981" s="522" t="s">
        <v>817</v>
      </c>
      <c r="C1981" s="554" t="s">
        <v>86</v>
      </c>
      <c r="D1981" s="555" t="s">
        <v>818</v>
      </c>
      <c r="E1981" s="553">
        <v>8500</v>
      </c>
      <c r="F1981" s="556" t="s">
        <v>3232</v>
      </c>
      <c r="G1981" s="566" t="s">
        <v>3233</v>
      </c>
      <c r="H1981" s="569" t="s">
        <v>853</v>
      </c>
      <c r="I1981" s="562" t="s">
        <v>485</v>
      </c>
      <c r="J1981" s="558" t="s">
        <v>822</v>
      </c>
      <c r="K1981" s="571">
        <v>4</v>
      </c>
      <c r="L1981" s="574">
        <v>12</v>
      </c>
      <c r="M1981" s="572">
        <v>103960.79999999997</v>
      </c>
      <c r="N1981" s="577"/>
      <c r="O1981" s="574"/>
      <c r="P1981" s="576"/>
    </row>
    <row r="1982" spans="1:16" ht="24" x14ac:dyDescent="0.2">
      <c r="A1982" s="524" t="s">
        <v>4666</v>
      </c>
      <c r="B1982" s="522" t="s">
        <v>817</v>
      </c>
      <c r="C1982" s="554" t="s">
        <v>86</v>
      </c>
      <c r="D1982" s="555" t="s">
        <v>841</v>
      </c>
      <c r="E1982" s="553">
        <v>4500</v>
      </c>
      <c r="F1982" s="556" t="s">
        <v>3234</v>
      </c>
      <c r="G1982" s="566" t="s">
        <v>3235</v>
      </c>
      <c r="H1982" s="569" t="s">
        <v>829</v>
      </c>
      <c r="I1982" s="562" t="s">
        <v>485</v>
      </c>
      <c r="J1982" s="558" t="s">
        <v>480</v>
      </c>
      <c r="K1982" s="571">
        <v>1</v>
      </c>
      <c r="L1982" s="574">
        <v>2</v>
      </c>
      <c r="M1982" s="572">
        <v>8326.7999999999993</v>
      </c>
      <c r="N1982" s="577"/>
      <c r="O1982" s="574"/>
      <c r="P1982" s="576"/>
    </row>
    <row r="1983" spans="1:16" ht="24" x14ac:dyDescent="0.2">
      <c r="A1983" s="524" t="s">
        <v>4666</v>
      </c>
      <c r="B1983" s="522" t="s">
        <v>817</v>
      </c>
      <c r="C1983" s="554" t="s">
        <v>86</v>
      </c>
      <c r="D1983" s="555" t="s">
        <v>818</v>
      </c>
      <c r="E1983" s="553">
        <v>6500</v>
      </c>
      <c r="F1983" s="556" t="s">
        <v>3236</v>
      </c>
      <c r="G1983" s="566" t="s">
        <v>3237</v>
      </c>
      <c r="H1983" s="569" t="s">
        <v>821</v>
      </c>
      <c r="I1983" s="562" t="s">
        <v>485</v>
      </c>
      <c r="J1983" s="558" t="s">
        <v>822</v>
      </c>
      <c r="K1983" s="571">
        <v>4</v>
      </c>
      <c r="L1983" s="574">
        <v>12</v>
      </c>
      <c r="M1983" s="572">
        <v>79960.799999999988</v>
      </c>
      <c r="N1983" s="577"/>
      <c r="O1983" s="574"/>
      <c r="P1983" s="576"/>
    </row>
    <row r="1984" spans="1:16" ht="24" x14ac:dyDescent="0.2">
      <c r="A1984" s="524" t="s">
        <v>4666</v>
      </c>
      <c r="B1984" s="522" t="s">
        <v>817</v>
      </c>
      <c r="C1984" s="554" t="s">
        <v>86</v>
      </c>
      <c r="D1984" s="555" t="s">
        <v>818</v>
      </c>
      <c r="E1984" s="553">
        <v>10500</v>
      </c>
      <c r="F1984" s="556" t="s">
        <v>3238</v>
      </c>
      <c r="G1984" s="566" t="s">
        <v>3239</v>
      </c>
      <c r="H1984" s="569" t="s">
        <v>890</v>
      </c>
      <c r="I1984" s="562" t="s">
        <v>485</v>
      </c>
      <c r="J1984" s="558" t="s">
        <v>822</v>
      </c>
      <c r="K1984" s="571">
        <v>2</v>
      </c>
      <c r="L1984" s="574">
        <v>6</v>
      </c>
      <c r="M1984" s="572">
        <v>66430.399999999994</v>
      </c>
      <c r="N1984" s="577"/>
      <c r="O1984" s="574"/>
      <c r="P1984" s="576"/>
    </row>
    <row r="1985" spans="1:16" ht="24" x14ac:dyDescent="0.2">
      <c r="A1985" s="524" t="s">
        <v>4666</v>
      </c>
      <c r="B1985" s="522" t="s">
        <v>817</v>
      </c>
      <c r="C1985" s="554" t="s">
        <v>86</v>
      </c>
      <c r="D1985" s="555" t="s">
        <v>818</v>
      </c>
      <c r="E1985" s="553">
        <v>9000</v>
      </c>
      <c r="F1985" s="556" t="s">
        <v>3240</v>
      </c>
      <c r="G1985" s="566" t="s">
        <v>3241</v>
      </c>
      <c r="H1985" s="569" t="s">
        <v>836</v>
      </c>
      <c r="I1985" s="562" t="s">
        <v>485</v>
      </c>
      <c r="J1985" s="558" t="s">
        <v>822</v>
      </c>
      <c r="K1985" s="571">
        <v>4</v>
      </c>
      <c r="L1985" s="574">
        <v>12</v>
      </c>
      <c r="M1985" s="572">
        <v>109960.79999999997</v>
      </c>
      <c r="N1985" s="577"/>
      <c r="O1985" s="574"/>
      <c r="P1985" s="576"/>
    </row>
    <row r="1986" spans="1:16" ht="24" x14ac:dyDescent="0.2">
      <c r="A1986" s="524" t="s">
        <v>4666</v>
      </c>
      <c r="B1986" s="522" t="s">
        <v>817</v>
      </c>
      <c r="C1986" s="554" t="s">
        <v>86</v>
      </c>
      <c r="D1986" s="555" t="s">
        <v>818</v>
      </c>
      <c r="E1986" s="553">
        <v>8500</v>
      </c>
      <c r="F1986" s="556" t="s">
        <v>3242</v>
      </c>
      <c r="G1986" s="566" t="s">
        <v>3243</v>
      </c>
      <c r="H1986" s="569" t="s">
        <v>821</v>
      </c>
      <c r="I1986" s="562" t="s">
        <v>485</v>
      </c>
      <c r="J1986" s="558" t="s">
        <v>822</v>
      </c>
      <c r="K1986" s="571">
        <v>4</v>
      </c>
      <c r="L1986" s="574">
        <v>12</v>
      </c>
      <c r="M1986" s="572">
        <v>103960.79999999997</v>
      </c>
      <c r="N1986" s="577"/>
      <c r="O1986" s="574"/>
      <c r="P1986" s="576"/>
    </row>
    <row r="1987" spans="1:16" ht="24" x14ac:dyDescent="0.2">
      <c r="A1987" s="524" t="s">
        <v>4666</v>
      </c>
      <c r="B1987" s="522" t="s">
        <v>817</v>
      </c>
      <c r="C1987" s="554" t="s">
        <v>86</v>
      </c>
      <c r="D1987" s="555" t="s">
        <v>818</v>
      </c>
      <c r="E1987" s="553">
        <v>10500</v>
      </c>
      <c r="F1987" s="556" t="s">
        <v>3244</v>
      </c>
      <c r="G1987" s="566" t="s">
        <v>3245</v>
      </c>
      <c r="H1987" s="569" t="s">
        <v>853</v>
      </c>
      <c r="I1987" s="562" t="s">
        <v>485</v>
      </c>
      <c r="J1987" s="558" t="s">
        <v>822</v>
      </c>
      <c r="K1987" s="571">
        <v>4</v>
      </c>
      <c r="L1987" s="574">
        <v>12</v>
      </c>
      <c r="M1987" s="572">
        <v>127960.79999999997</v>
      </c>
      <c r="N1987" s="577"/>
      <c r="O1987" s="574"/>
      <c r="P1987" s="576"/>
    </row>
    <row r="1988" spans="1:16" ht="24" x14ac:dyDescent="0.2">
      <c r="A1988" s="524" t="s">
        <v>4666</v>
      </c>
      <c r="B1988" s="522" t="s">
        <v>817</v>
      </c>
      <c r="C1988" s="554" t="s">
        <v>86</v>
      </c>
      <c r="D1988" s="555" t="s">
        <v>818</v>
      </c>
      <c r="E1988" s="553">
        <v>7500</v>
      </c>
      <c r="F1988" s="556" t="s">
        <v>3246</v>
      </c>
      <c r="G1988" s="566" t="s">
        <v>3247</v>
      </c>
      <c r="H1988" s="569" t="s">
        <v>836</v>
      </c>
      <c r="I1988" s="562" t="s">
        <v>485</v>
      </c>
      <c r="J1988" s="558" t="s">
        <v>822</v>
      </c>
      <c r="K1988" s="571">
        <v>4</v>
      </c>
      <c r="L1988" s="574">
        <v>12</v>
      </c>
      <c r="M1988" s="572">
        <v>91960.799999999988</v>
      </c>
      <c r="N1988" s="577"/>
      <c r="O1988" s="574"/>
      <c r="P1988" s="576"/>
    </row>
    <row r="1989" spans="1:16" ht="24" x14ac:dyDescent="0.2">
      <c r="A1989" s="524" t="s">
        <v>4666</v>
      </c>
      <c r="B1989" s="522" t="s">
        <v>817</v>
      </c>
      <c r="C1989" s="554" t="s">
        <v>86</v>
      </c>
      <c r="D1989" s="555" t="s">
        <v>818</v>
      </c>
      <c r="E1989" s="553">
        <v>6500</v>
      </c>
      <c r="F1989" s="556" t="s">
        <v>3248</v>
      </c>
      <c r="G1989" s="566" t="s">
        <v>3249</v>
      </c>
      <c r="H1989" s="569" t="s">
        <v>829</v>
      </c>
      <c r="I1989" s="562" t="s">
        <v>485</v>
      </c>
      <c r="J1989" s="558" t="s">
        <v>822</v>
      </c>
      <c r="K1989" s="571">
        <v>4</v>
      </c>
      <c r="L1989" s="574">
        <v>12</v>
      </c>
      <c r="M1989" s="572">
        <v>79960.799999999988</v>
      </c>
      <c r="N1989" s="577"/>
      <c r="O1989" s="574"/>
      <c r="P1989" s="576"/>
    </row>
    <row r="1990" spans="1:16" ht="24" x14ac:dyDescent="0.2">
      <c r="A1990" s="524" t="s">
        <v>4666</v>
      </c>
      <c r="B1990" s="522" t="s">
        <v>817</v>
      </c>
      <c r="C1990" s="554" t="s">
        <v>86</v>
      </c>
      <c r="D1990" s="555" t="s">
        <v>818</v>
      </c>
      <c r="E1990" s="553">
        <v>9000</v>
      </c>
      <c r="F1990" s="556" t="s">
        <v>3250</v>
      </c>
      <c r="G1990" s="566" t="s">
        <v>3251</v>
      </c>
      <c r="H1990" s="569" t="s">
        <v>1573</v>
      </c>
      <c r="I1990" s="562" t="s">
        <v>485</v>
      </c>
      <c r="J1990" s="558" t="s">
        <v>822</v>
      </c>
      <c r="K1990" s="571">
        <v>2</v>
      </c>
      <c r="L1990" s="574">
        <v>6</v>
      </c>
      <c r="M1990" s="572">
        <v>59530.400000000001</v>
      </c>
      <c r="N1990" s="577"/>
      <c r="O1990" s="574"/>
      <c r="P1990" s="576"/>
    </row>
    <row r="1991" spans="1:16" ht="24" x14ac:dyDescent="0.2">
      <c r="A1991" s="524" t="s">
        <v>4666</v>
      </c>
      <c r="B1991" s="522" t="s">
        <v>817</v>
      </c>
      <c r="C1991" s="554" t="s">
        <v>86</v>
      </c>
      <c r="D1991" s="555" t="s">
        <v>841</v>
      </c>
      <c r="E1991" s="553">
        <v>2600</v>
      </c>
      <c r="F1991" s="556" t="s">
        <v>3252</v>
      </c>
      <c r="G1991" s="566" t="s">
        <v>3253</v>
      </c>
      <c r="H1991" s="569" t="s">
        <v>3254</v>
      </c>
      <c r="I1991" s="562" t="s">
        <v>845</v>
      </c>
      <c r="J1991" s="558" t="s">
        <v>480</v>
      </c>
      <c r="K1991" s="571">
        <v>4</v>
      </c>
      <c r="L1991" s="574">
        <v>12</v>
      </c>
      <c r="M1991" s="572">
        <v>33160.800000000003</v>
      </c>
      <c r="N1991" s="577"/>
      <c r="O1991" s="574"/>
      <c r="P1991" s="576"/>
    </row>
    <row r="1992" spans="1:16" ht="24" x14ac:dyDescent="0.2">
      <c r="A1992" s="524" t="s">
        <v>4666</v>
      </c>
      <c r="B1992" s="522" t="s">
        <v>817</v>
      </c>
      <c r="C1992" s="554" t="s">
        <v>86</v>
      </c>
      <c r="D1992" s="555" t="s">
        <v>818</v>
      </c>
      <c r="E1992" s="553">
        <v>5500</v>
      </c>
      <c r="F1992" s="556" t="s">
        <v>3255</v>
      </c>
      <c r="G1992" s="566" t="s">
        <v>3256</v>
      </c>
      <c r="H1992" s="569" t="s">
        <v>890</v>
      </c>
      <c r="I1992" s="562" t="s">
        <v>485</v>
      </c>
      <c r="J1992" s="558" t="s">
        <v>822</v>
      </c>
      <c r="K1992" s="571">
        <v>4</v>
      </c>
      <c r="L1992" s="574">
        <v>12</v>
      </c>
      <c r="M1992" s="572">
        <v>67960.800000000003</v>
      </c>
      <c r="N1992" s="577"/>
      <c r="O1992" s="574"/>
      <c r="P1992" s="576"/>
    </row>
    <row r="1993" spans="1:16" ht="24" x14ac:dyDescent="0.2">
      <c r="A1993" s="524" t="s">
        <v>4666</v>
      </c>
      <c r="B1993" s="522" t="s">
        <v>817</v>
      </c>
      <c r="C1993" s="554" t="s">
        <v>86</v>
      </c>
      <c r="D1993" s="555" t="s">
        <v>818</v>
      </c>
      <c r="E1993" s="553">
        <v>6500</v>
      </c>
      <c r="F1993" s="556" t="s">
        <v>3257</v>
      </c>
      <c r="G1993" s="566" t="s">
        <v>3258</v>
      </c>
      <c r="H1993" s="569" t="s">
        <v>890</v>
      </c>
      <c r="I1993" s="562" t="s">
        <v>485</v>
      </c>
      <c r="J1993" s="558" t="s">
        <v>822</v>
      </c>
      <c r="K1993" s="571">
        <v>4</v>
      </c>
      <c r="L1993" s="574">
        <v>12</v>
      </c>
      <c r="M1993" s="572">
        <v>79960.799999999988</v>
      </c>
      <c r="N1993" s="577"/>
      <c r="O1993" s="574"/>
      <c r="P1993" s="576"/>
    </row>
    <row r="1994" spans="1:16" ht="24" x14ac:dyDescent="0.2">
      <c r="A1994" s="524" t="s">
        <v>4666</v>
      </c>
      <c r="B1994" s="522" t="s">
        <v>817</v>
      </c>
      <c r="C1994" s="554" t="s">
        <v>86</v>
      </c>
      <c r="D1994" s="555" t="s">
        <v>818</v>
      </c>
      <c r="E1994" s="553">
        <v>8500</v>
      </c>
      <c r="F1994" s="556" t="s">
        <v>3259</v>
      </c>
      <c r="G1994" s="566" t="s">
        <v>3260</v>
      </c>
      <c r="H1994" s="569" t="s">
        <v>821</v>
      </c>
      <c r="I1994" s="562" t="s">
        <v>485</v>
      </c>
      <c r="J1994" s="558" t="s">
        <v>822</v>
      </c>
      <c r="K1994" s="571">
        <v>2</v>
      </c>
      <c r="L1994" s="574">
        <v>4</v>
      </c>
      <c r="M1994" s="572">
        <v>32493.879999999997</v>
      </c>
      <c r="N1994" s="577"/>
      <c r="O1994" s="574"/>
      <c r="P1994" s="576"/>
    </row>
    <row r="1995" spans="1:16" ht="24" x14ac:dyDescent="0.2">
      <c r="A1995" s="524" t="s">
        <v>4666</v>
      </c>
      <c r="B1995" s="522" t="s">
        <v>817</v>
      </c>
      <c r="C1995" s="554" t="s">
        <v>86</v>
      </c>
      <c r="D1995" s="555" t="s">
        <v>818</v>
      </c>
      <c r="E1995" s="553">
        <v>5500</v>
      </c>
      <c r="F1995" s="556" t="s">
        <v>3261</v>
      </c>
      <c r="G1995" s="566" t="s">
        <v>3262</v>
      </c>
      <c r="H1995" s="569" t="s">
        <v>829</v>
      </c>
      <c r="I1995" s="562" t="s">
        <v>485</v>
      </c>
      <c r="J1995" s="558" t="s">
        <v>822</v>
      </c>
      <c r="K1995" s="571">
        <v>3</v>
      </c>
      <c r="L1995" s="574">
        <v>8</v>
      </c>
      <c r="M1995" s="572">
        <v>42557.200000000004</v>
      </c>
      <c r="N1995" s="577"/>
      <c r="O1995" s="574"/>
      <c r="P1995" s="576"/>
    </row>
    <row r="1996" spans="1:16" ht="24" x14ac:dyDescent="0.2">
      <c r="A1996" s="524" t="s">
        <v>4666</v>
      </c>
      <c r="B1996" s="522" t="s">
        <v>817</v>
      </c>
      <c r="C1996" s="554" t="s">
        <v>86</v>
      </c>
      <c r="D1996" s="555" t="s">
        <v>818</v>
      </c>
      <c r="E1996" s="553">
        <v>6500</v>
      </c>
      <c r="F1996" s="556" t="s">
        <v>3263</v>
      </c>
      <c r="G1996" s="566" t="s">
        <v>3264</v>
      </c>
      <c r="H1996" s="569" t="s">
        <v>821</v>
      </c>
      <c r="I1996" s="562" t="s">
        <v>485</v>
      </c>
      <c r="J1996" s="558" t="s">
        <v>822</v>
      </c>
      <c r="K1996" s="571">
        <v>3</v>
      </c>
      <c r="L1996" s="574">
        <v>9</v>
      </c>
      <c r="M1996" s="572">
        <v>64605.320000000007</v>
      </c>
      <c r="N1996" s="577"/>
      <c r="O1996" s="574"/>
      <c r="P1996" s="576"/>
    </row>
    <row r="1997" spans="1:16" ht="24" x14ac:dyDescent="0.2">
      <c r="A1997" s="524" t="s">
        <v>4666</v>
      </c>
      <c r="B1997" s="522" t="s">
        <v>817</v>
      </c>
      <c r="C1997" s="554" t="s">
        <v>86</v>
      </c>
      <c r="D1997" s="555" t="s">
        <v>818</v>
      </c>
      <c r="E1997" s="553">
        <v>6500</v>
      </c>
      <c r="F1997" s="556" t="s">
        <v>3265</v>
      </c>
      <c r="G1997" s="566" t="s">
        <v>3266</v>
      </c>
      <c r="H1997" s="569" t="s">
        <v>829</v>
      </c>
      <c r="I1997" s="562" t="s">
        <v>485</v>
      </c>
      <c r="J1997" s="558" t="s">
        <v>822</v>
      </c>
      <c r="K1997" s="571">
        <v>3</v>
      </c>
      <c r="L1997" s="574">
        <v>8</v>
      </c>
      <c r="M1997" s="572">
        <v>46281.200000000004</v>
      </c>
      <c r="N1997" s="577"/>
      <c r="O1997" s="574"/>
      <c r="P1997" s="576"/>
    </row>
    <row r="1998" spans="1:16" ht="24" x14ac:dyDescent="0.2">
      <c r="A1998" s="524" t="s">
        <v>4666</v>
      </c>
      <c r="B1998" s="522" t="s">
        <v>817</v>
      </c>
      <c r="C1998" s="554" t="s">
        <v>86</v>
      </c>
      <c r="D1998" s="555" t="s">
        <v>818</v>
      </c>
      <c r="E1998" s="553">
        <v>6500</v>
      </c>
      <c r="F1998" s="556" t="s">
        <v>3267</v>
      </c>
      <c r="G1998" s="566" t="s">
        <v>3268</v>
      </c>
      <c r="H1998" s="569" t="s">
        <v>853</v>
      </c>
      <c r="I1998" s="562" t="s">
        <v>485</v>
      </c>
      <c r="J1998" s="558" t="s">
        <v>822</v>
      </c>
      <c r="K1998" s="571">
        <v>4</v>
      </c>
      <c r="L1998" s="574">
        <v>12</v>
      </c>
      <c r="M1998" s="572">
        <v>79960.799999999988</v>
      </c>
      <c r="N1998" s="577"/>
      <c r="O1998" s="574"/>
      <c r="P1998" s="576"/>
    </row>
    <row r="1999" spans="1:16" ht="24" x14ac:dyDescent="0.2">
      <c r="A1999" s="524" t="s">
        <v>4666</v>
      </c>
      <c r="B1999" s="522" t="s">
        <v>817</v>
      </c>
      <c r="C1999" s="554" t="s">
        <v>86</v>
      </c>
      <c r="D1999" s="555" t="s">
        <v>818</v>
      </c>
      <c r="E1999" s="553">
        <v>6500</v>
      </c>
      <c r="F1999" s="556" t="s">
        <v>3269</v>
      </c>
      <c r="G1999" s="566" t="s">
        <v>3270</v>
      </c>
      <c r="H1999" s="569" t="s">
        <v>821</v>
      </c>
      <c r="I1999" s="562" t="s">
        <v>485</v>
      </c>
      <c r="J1999" s="558" t="s">
        <v>822</v>
      </c>
      <c r="K1999" s="571">
        <v>4</v>
      </c>
      <c r="L1999" s="574">
        <v>12</v>
      </c>
      <c r="M1999" s="572">
        <v>79960.799999999988</v>
      </c>
      <c r="N1999" s="577"/>
      <c r="O1999" s="574"/>
      <c r="P1999" s="576"/>
    </row>
    <row r="2000" spans="1:16" ht="24" x14ac:dyDescent="0.2">
      <c r="A2000" s="524" t="s">
        <v>4666</v>
      </c>
      <c r="B2000" s="522" t="s">
        <v>817</v>
      </c>
      <c r="C2000" s="554" t="s">
        <v>86</v>
      </c>
      <c r="D2000" s="555" t="s">
        <v>818</v>
      </c>
      <c r="E2000" s="553">
        <v>6500</v>
      </c>
      <c r="F2000" s="556" t="s">
        <v>3271</v>
      </c>
      <c r="G2000" s="566" t="s">
        <v>3272</v>
      </c>
      <c r="H2000" s="569" t="s">
        <v>853</v>
      </c>
      <c r="I2000" s="562" t="s">
        <v>485</v>
      </c>
      <c r="J2000" s="558" t="s">
        <v>822</v>
      </c>
      <c r="K2000" s="571">
        <v>4</v>
      </c>
      <c r="L2000" s="574">
        <v>12</v>
      </c>
      <c r="M2000" s="572">
        <v>79960.799999999988</v>
      </c>
      <c r="N2000" s="577"/>
      <c r="O2000" s="574"/>
      <c r="P2000" s="576"/>
    </row>
    <row r="2001" spans="1:16" ht="24" x14ac:dyDescent="0.2">
      <c r="A2001" s="524" t="s">
        <v>4666</v>
      </c>
      <c r="B2001" s="522" t="s">
        <v>817</v>
      </c>
      <c r="C2001" s="554" t="s">
        <v>86</v>
      </c>
      <c r="D2001" s="555" t="s">
        <v>818</v>
      </c>
      <c r="E2001" s="553">
        <v>6500</v>
      </c>
      <c r="F2001" s="556" t="s">
        <v>3273</v>
      </c>
      <c r="G2001" s="566" t="s">
        <v>3274</v>
      </c>
      <c r="H2001" s="569" t="s">
        <v>853</v>
      </c>
      <c r="I2001" s="562" t="s">
        <v>485</v>
      </c>
      <c r="J2001" s="558" t="s">
        <v>822</v>
      </c>
      <c r="K2001" s="571">
        <v>4</v>
      </c>
      <c r="L2001" s="574">
        <v>12</v>
      </c>
      <c r="M2001" s="572">
        <v>79960.799999999988</v>
      </c>
      <c r="N2001" s="577"/>
      <c r="O2001" s="574"/>
      <c r="P2001" s="576"/>
    </row>
    <row r="2002" spans="1:16" ht="24" x14ac:dyDescent="0.2">
      <c r="A2002" s="524" t="s">
        <v>4666</v>
      </c>
      <c r="B2002" s="522" t="s">
        <v>817</v>
      </c>
      <c r="C2002" s="554" t="s">
        <v>86</v>
      </c>
      <c r="D2002" s="555" t="s">
        <v>818</v>
      </c>
      <c r="E2002" s="553">
        <v>7500</v>
      </c>
      <c r="F2002" s="556" t="s">
        <v>3275</v>
      </c>
      <c r="G2002" s="566" t="s">
        <v>3276</v>
      </c>
      <c r="H2002" s="569" t="s">
        <v>829</v>
      </c>
      <c r="I2002" s="562" t="s">
        <v>485</v>
      </c>
      <c r="J2002" s="558" t="s">
        <v>822</v>
      </c>
      <c r="K2002" s="571">
        <v>3</v>
      </c>
      <c r="L2002" s="574">
        <v>8</v>
      </c>
      <c r="M2002" s="572">
        <v>57557.200000000004</v>
      </c>
      <c r="N2002" s="577"/>
      <c r="O2002" s="574"/>
      <c r="P2002" s="576"/>
    </row>
    <row r="2003" spans="1:16" ht="24" x14ac:dyDescent="0.2">
      <c r="A2003" s="524" t="s">
        <v>4666</v>
      </c>
      <c r="B2003" s="522" t="s">
        <v>817</v>
      </c>
      <c r="C2003" s="554" t="s">
        <v>86</v>
      </c>
      <c r="D2003" s="555" t="s">
        <v>818</v>
      </c>
      <c r="E2003" s="553">
        <v>6500</v>
      </c>
      <c r="F2003" s="556" t="s">
        <v>3277</v>
      </c>
      <c r="G2003" s="566" t="s">
        <v>3278</v>
      </c>
      <c r="H2003" s="569" t="s">
        <v>821</v>
      </c>
      <c r="I2003" s="562" t="s">
        <v>485</v>
      </c>
      <c r="J2003" s="558" t="s">
        <v>822</v>
      </c>
      <c r="K2003" s="571">
        <v>3</v>
      </c>
      <c r="L2003" s="574">
        <v>8</v>
      </c>
      <c r="M2003" s="572">
        <v>50057.200000000004</v>
      </c>
      <c r="N2003" s="577"/>
      <c r="O2003" s="574"/>
      <c r="P2003" s="576"/>
    </row>
    <row r="2004" spans="1:16" ht="24" x14ac:dyDescent="0.2">
      <c r="A2004" s="524" t="s">
        <v>4666</v>
      </c>
      <c r="B2004" s="522" t="s">
        <v>817</v>
      </c>
      <c r="C2004" s="554" t="s">
        <v>86</v>
      </c>
      <c r="D2004" s="555" t="s">
        <v>818</v>
      </c>
      <c r="E2004" s="553">
        <v>6500</v>
      </c>
      <c r="F2004" s="556" t="s">
        <v>3279</v>
      </c>
      <c r="G2004" s="566" t="s">
        <v>3280</v>
      </c>
      <c r="H2004" s="569" t="s">
        <v>853</v>
      </c>
      <c r="I2004" s="562" t="s">
        <v>485</v>
      </c>
      <c r="J2004" s="558" t="s">
        <v>822</v>
      </c>
      <c r="K2004" s="571">
        <v>3</v>
      </c>
      <c r="L2004" s="574">
        <v>8</v>
      </c>
      <c r="M2004" s="572">
        <v>50057.200000000004</v>
      </c>
      <c r="N2004" s="577"/>
      <c r="O2004" s="574"/>
      <c r="P2004" s="576"/>
    </row>
    <row r="2005" spans="1:16" ht="24" x14ac:dyDescent="0.2">
      <c r="A2005" s="524" t="s">
        <v>4666</v>
      </c>
      <c r="B2005" s="522" t="s">
        <v>817</v>
      </c>
      <c r="C2005" s="554" t="s">
        <v>86</v>
      </c>
      <c r="D2005" s="555" t="s">
        <v>818</v>
      </c>
      <c r="E2005" s="553">
        <v>5500</v>
      </c>
      <c r="F2005" s="556" t="s">
        <v>3281</v>
      </c>
      <c r="G2005" s="566" t="s">
        <v>3282</v>
      </c>
      <c r="H2005" s="569" t="s">
        <v>821</v>
      </c>
      <c r="I2005" s="562" t="s">
        <v>485</v>
      </c>
      <c r="J2005" s="558" t="s">
        <v>822</v>
      </c>
      <c r="K2005" s="571">
        <v>4</v>
      </c>
      <c r="L2005" s="574">
        <v>12</v>
      </c>
      <c r="M2005" s="572">
        <v>67960.800000000003</v>
      </c>
      <c r="N2005" s="577"/>
      <c r="O2005" s="574"/>
      <c r="P2005" s="576"/>
    </row>
    <row r="2006" spans="1:16" ht="24" x14ac:dyDescent="0.2">
      <c r="A2006" s="524" t="s">
        <v>4666</v>
      </c>
      <c r="B2006" s="522" t="s">
        <v>817</v>
      </c>
      <c r="C2006" s="554" t="s">
        <v>86</v>
      </c>
      <c r="D2006" s="555" t="s">
        <v>818</v>
      </c>
      <c r="E2006" s="553">
        <v>10000</v>
      </c>
      <c r="F2006" s="556" t="s">
        <v>3283</v>
      </c>
      <c r="G2006" s="566" t="s">
        <v>3284</v>
      </c>
      <c r="H2006" s="569" t="s">
        <v>909</v>
      </c>
      <c r="I2006" s="562" t="s">
        <v>485</v>
      </c>
      <c r="J2006" s="558" t="s">
        <v>822</v>
      </c>
      <c r="K2006" s="571">
        <v>4</v>
      </c>
      <c r="L2006" s="574">
        <v>12</v>
      </c>
      <c r="M2006" s="572">
        <v>121960.79999999997</v>
      </c>
      <c r="N2006" s="577"/>
      <c r="O2006" s="574"/>
      <c r="P2006" s="576"/>
    </row>
    <row r="2007" spans="1:16" ht="24" x14ac:dyDescent="0.2">
      <c r="A2007" s="524" t="s">
        <v>4666</v>
      </c>
      <c r="B2007" s="522" t="s">
        <v>817</v>
      </c>
      <c r="C2007" s="554" t="s">
        <v>86</v>
      </c>
      <c r="D2007" s="555" t="s">
        <v>818</v>
      </c>
      <c r="E2007" s="553">
        <v>8500</v>
      </c>
      <c r="F2007" s="556" t="s">
        <v>3285</v>
      </c>
      <c r="G2007" s="566" t="s">
        <v>3286</v>
      </c>
      <c r="H2007" s="569" t="s">
        <v>853</v>
      </c>
      <c r="I2007" s="562" t="s">
        <v>485</v>
      </c>
      <c r="J2007" s="558" t="s">
        <v>822</v>
      </c>
      <c r="K2007" s="571">
        <v>3</v>
      </c>
      <c r="L2007" s="574">
        <v>8</v>
      </c>
      <c r="M2007" s="572">
        <v>65057.200000000004</v>
      </c>
      <c r="N2007" s="577"/>
      <c r="O2007" s="574"/>
      <c r="P2007" s="576"/>
    </row>
    <row r="2008" spans="1:16" ht="24" x14ac:dyDescent="0.2">
      <c r="A2008" s="524" t="s">
        <v>4666</v>
      </c>
      <c r="B2008" s="522" t="s">
        <v>817</v>
      </c>
      <c r="C2008" s="554" t="s">
        <v>86</v>
      </c>
      <c r="D2008" s="555" t="s">
        <v>818</v>
      </c>
      <c r="E2008" s="553">
        <v>6500</v>
      </c>
      <c r="F2008" s="556" t="s">
        <v>3287</v>
      </c>
      <c r="G2008" s="566" t="s">
        <v>3288</v>
      </c>
      <c r="H2008" s="569" t="s">
        <v>821</v>
      </c>
      <c r="I2008" s="562" t="s">
        <v>485</v>
      </c>
      <c r="J2008" s="558" t="s">
        <v>822</v>
      </c>
      <c r="K2008" s="571">
        <v>4</v>
      </c>
      <c r="L2008" s="574">
        <v>12</v>
      </c>
      <c r="M2008" s="572">
        <v>79960.799999999988</v>
      </c>
      <c r="N2008" s="577"/>
      <c r="O2008" s="574"/>
      <c r="P2008" s="576"/>
    </row>
    <row r="2009" spans="1:16" ht="24" x14ac:dyDescent="0.2">
      <c r="A2009" s="524" t="s">
        <v>4666</v>
      </c>
      <c r="B2009" s="522" t="s">
        <v>817</v>
      </c>
      <c r="C2009" s="554" t="s">
        <v>86</v>
      </c>
      <c r="D2009" s="555" t="s">
        <v>818</v>
      </c>
      <c r="E2009" s="553">
        <v>4000</v>
      </c>
      <c r="F2009" s="556" t="s">
        <v>3289</v>
      </c>
      <c r="G2009" s="566" t="s">
        <v>3290</v>
      </c>
      <c r="H2009" s="569" t="s">
        <v>821</v>
      </c>
      <c r="I2009" s="562" t="s">
        <v>485</v>
      </c>
      <c r="J2009" s="558" t="s">
        <v>822</v>
      </c>
      <c r="K2009" s="571">
        <v>1</v>
      </c>
      <c r="L2009" s="574">
        <v>3</v>
      </c>
      <c r="M2009" s="572">
        <v>13117.97</v>
      </c>
      <c r="N2009" s="577"/>
      <c r="O2009" s="574"/>
      <c r="P2009" s="576"/>
    </row>
    <row r="2010" spans="1:16" ht="24" x14ac:dyDescent="0.2">
      <c r="A2010" s="524" t="s">
        <v>4666</v>
      </c>
      <c r="B2010" s="522" t="s">
        <v>817</v>
      </c>
      <c r="C2010" s="554" t="s">
        <v>86</v>
      </c>
      <c r="D2010" s="555" t="s">
        <v>818</v>
      </c>
      <c r="E2010" s="553">
        <v>5500</v>
      </c>
      <c r="F2010" s="556" t="s">
        <v>3291</v>
      </c>
      <c r="G2010" s="566" t="s">
        <v>3292</v>
      </c>
      <c r="H2010" s="569" t="s">
        <v>850</v>
      </c>
      <c r="I2010" s="562" t="s">
        <v>485</v>
      </c>
      <c r="J2010" s="558" t="s">
        <v>822</v>
      </c>
      <c r="K2010" s="571">
        <v>1</v>
      </c>
      <c r="L2010" s="574">
        <v>2</v>
      </c>
      <c r="M2010" s="572">
        <v>10126.799999999999</v>
      </c>
      <c r="N2010" s="577"/>
      <c r="O2010" s="574"/>
      <c r="P2010" s="576"/>
    </row>
    <row r="2011" spans="1:16" ht="24" x14ac:dyDescent="0.2">
      <c r="A2011" s="524" t="s">
        <v>4666</v>
      </c>
      <c r="B2011" s="522" t="s">
        <v>817</v>
      </c>
      <c r="C2011" s="554" t="s">
        <v>86</v>
      </c>
      <c r="D2011" s="555" t="s">
        <v>841</v>
      </c>
      <c r="E2011" s="553">
        <v>2500</v>
      </c>
      <c r="F2011" s="556" t="s">
        <v>3293</v>
      </c>
      <c r="G2011" s="566" t="s">
        <v>3294</v>
      </c>
      <c r="H2011" s="569" t="s">
        <v>844</v>
      </c>
      <c r="I2011" s="562" t="s">
        <v>845</v>
      </c>
      <c r="J2011" s="558" t="s">
        <v>480</v>
      </c>
      <c r="K2011" s="571">
        <v>4</v>
      </c>
      <c r="L2011" s="574">
        <v>12</v>
      </c>
      <c r="M2011" s="572">
        <v>31960.800000000007</v>
      </c>
      <c r="N2011" s="577"/>
      <c r="O2011" s="574"/>
      <c r="P2011" s="576"/>
    </row>
    <row r="2012" spans="1:16" ht="24" x14ac:dyDescent="0.2">
      <c r="A2012" s="524" t="s">
        <v>4666</v>
      </c>
      <c r="B2012" s="522" t="s">
        <v>817</v>
      </c>
      <c r="C2012" s="554" t="s">
        <v>86</v>
      </c>
      <c r="D2012" s="555" t="s">
        <v>818</v>
      </c>
      <c r="E2012" s="553">
        <v>9000</v>
      </c>
      <c r="F2012" s="556" t="s">
        <v>3295</v>
      </c>
      <c r="G2012" s="566" t="s">
        <v>3296</v>
      </c>
      <c r="H2012" s="569" t="s">
        <v>829</v>
      </c>
      <c r="I2012" s="562" t="s">
        <v>485</v>
      </c>
      <c r="J2012" s="558" t="s">
        <v>822</v>
      </c>
      <c r="K2012" s="571">
        <v>4</v>
      </c>
      <c r="L2012" s="574">
        <v>12</v>
      </c>
      <c r="M2012" s="572">
        <v>110735.29999999997</v>
      </c>
      <c r="N2012" s="577"/>
      <c r="O2012" s="574"/>
      <c r="P2012" s="576"/>
    </row>
    <row r="2013" spans="1:16" ht="24" x14ac:dyDescent="0.2">
      <c r="A2013" s="524" t="s">
        <v>4666</v>
      </c>
      <c r="B2013" s="522" t="s">
        <v>817</v>
      </c>
      <c r="C2013" s="554" t="s">
        <v>86</v>
      </c>
      <c r="D2013" s="555" t="s">
        <v>818</v>
      </c>
      <c r="E2013" s="553">
        <v>6500</v>
      </c>
      <c r="F2013" s="556" t="s">
        <v>3297</v>
      </c>
      <c r="G2013" s="566" t="s">
        <v>3298</v>
      </c>
      <c r="H2013" s="569" t="s">
        <v>829</v>
      </c>
      <c r="I2013" s="562" t="s">
        <v>485</v>
      </c>
      <c r="J2013" s="558" t="s">
        <v>822</v>
      </c>
      <c r="K2013" s="571">
        <v>4</v>
      </c>
      <c r="L2013" s="574">
        <v>12</v>
      </c>
      <c r="M2013" s="572">
        <v>81044.12999999999</v>
      </c>
      <c r="N2013" s="577"/>
      <c r="O2013" s="574"/>
      <c r="P2013" s="576"/>
    </row>
    <row r="2014" spans="1:16" ht="24" x14ac:dyDescent="0.2">
      <c r="A2014" s="524" t="s">
        <v>4666</v>
      </c>
      <c r="B2014" s="522" t="s">
        <v>817</v>
      </c>
      <c r="C2014" s="554" t="s">
        <v>86</v>
      </c>
      <c r="D2014" s="555" t="s">
        <v>818</v>
      </c>
      <c r="E2014" s="553">
        <v>3750</v>
      </c>
      <c r="F2014" s="556" t="s">
        <v>3299</v>
      </c>
      <c r="G2014" s="566" t="s">
        <v>3300</v>
      </c>
      <c r="H2014" s="569" t="s">
        <v>850</v>
      </c>
      <c r="I2014" s="562" t="s">
        <v>485</v>
      </c>
      <c r="J2014" s="558" t="s">
        <v>822</v>
      </c>
      <c r="K2014" s="571">
        <v>4</v>
      </c>
      <c r="L2014" s="574">
        <v>12</v>
      </c>
      <c r="M2014" s="572">
        <v>44066.240000000005</v>
      </c>
      <c r="N2014" s="577"/>
      <c r="O2014" s="574"/>
      <c r="P2014" s="576"/>
    </row>
    <row r="2015" spans="1:16" ht="24" x14ac:dyDescent="0.2">
      <c r="A2015" s="524" t="s">
        <v>4666</v>
      </c>
      <c r="B2015" s="522" t="s">
        <v>817</v>
      </c>
      <c r="C2015" s="554" t="s">
        <v>86</v>
      </c>
      <c r="D2015" s="555" t="s">
        <v>818</v>
      </c>
      <c r="E2015" s="553">
        <v>7500</v>
      </c>
      <c r="F2015" s="556" t="s">
        <v>3301</v>
      </c>
      <c r="G2015" s="566" t="s">
        <v>3302</v>
      </c>
      <c r="H2015" s="569" t="s">
        <v>829</v>
      </c>
      <c r="I2015" s="562" t="s">
        <v>485</v>
      </c>
      <c r="J2015" s="558" t="s">
        <v>822</v>
      </c>
      <c r="K2015" s="571">
        <v>3</v>
      </c>
      <c r="L2015" s="574">
        <v>8</v>
      </c>
      <c r="M2015" s="572">
        <v>57557.200000000004</v>
      </c>
      <c r="N2015" s="577"/>
      <c r="O2015" s="574"/>
      <c r="P2015" s="576"/>
    </row>
    <row r="2016" spans="1:16" ht="24" x14ac:dyDescent="0.2">
      <c r="A2016" s="524" t="s">
        <v>4666</v>
      </c>
      <c r="B2016" s="522" t="s">
        <v>817</v>
      </c>
      <c r="C2016" s="554" t="s">
        <v>86</v>
      </c>
      <c r="D2016" s="555" t="s">
        <v>818</v>
      </c>
      <c r="E2016" s="553">
        <v>5000</v>
      </c>
      <c r="F2016" s="556" t="s">
        <v>3303</v>
      </c>
      <c r="G2016" s="566" t="s">
        <v>3304</v>
      </c>
      <c r="H2016" s="569" t="s">
        <v>821</v>
      </c>
      <c r="I2016" s="562" t="s">
        <v>485</v>
      </c>
      <c r="J2016" s="558" t="s">
        <v>822</v>
      </c>
      <c r="K2016" s="571">
        <v>4</v>
      </c>
      <c r="L2016" s="574">
        <v>12</v>
      </c>
      <c r="M2016" s="572">
        <v>61960.80000000001</v>
      </c>
      <c r="N2016" s="577"/>
      <c r="O2016" s="574"/>
      <c r="P2016" s="576"/>
    </row>
    <row r="2017" spans="1:16" ht="24" x14ac:dyDescent="0.2">
      <c r="A2017" s="524" t="s">
        <v>4666</v>
      </c>
      <c r="B2017" s="522" t="s">
        <v>817</v>
      </c>
      <c r="C2017" s="554" t="s">
        <v>86</v>
      </c>
      <c r="D2017" s="555" t="s">
        <v>818</v>
      </c>
      <c r="E2017" s="553">
        <v>6500</v>
      </c>
      <c r="F2017" s="556" t="s">
        <v>3305</v>
      </c>
      <c r="G2017" s="566" t="s">
        <v>3306</v>
      </c>
      <c r="H2017" s="569" t="s">
        <v>3307</v>
      </c>
      <c r="I2017" s="562" t="s">
        <v>485</v>
      </c>
      <c r="J2017" s="558" t="s">
        <v>822</v>
      </c>
      <c r="K2017" s="571">
        <v>4</v>
      </c>
      <c r="L2017" s="574">
        <v>12</v>
      </c>
      <c r="M2017" s="572">
        <v>79960.799999999988</v>
      </c>
      <c r="N2017" s="577"/>
      <c r="O2017" s="574"/>
      <c r="P2017" s="576"/>
    </row>
    <row r="2018" spans="1:16" ht="24" x14ac:dyDescent="0.2">
      <c r="A2018" s="524" t="s">
        <v>4666</v>
      </c>
      <c r="B2018" s="522" t="s">
        <v>817</v>
      </c>
      <c r="C2018" s="554" t="s">
        <v>86</v>
      </c>
      <c r="D2018" s="555" t="s">
        <v>902</v>
      </c>
      <c r="E2018" s="553">
        <v>2500</v>
      </c>
      <c r="F2018" s="556" t="s">
        <v>3308</v>
      </c>
      <c r="G2018" s="566" t="s">
        <v>3309</v>
      </c>
      <c r="H2018" s="569" t="s">
        <v>905</v>
      </c>
      <c r="I2018" s="562" t="s">
        <v>845</v>
      </c>
      <c r="J2018" s="558" t="s">
        <v>906</v>
      </c>
      <c r="K2018" s="571">
        <v>4</v>
      </c>
      <c r="L2018" s="574">
        <v>12</v>
      </c>
      <c r="M2018" s="572">
        <v>31960.800000000007</v>
      </c>
      <c r="N2018" s="577"/>
      <c r="O2018" s="574"/>
      <c r="P2018" s="576"/>
    </row>
    <row r="2019" spans="1:16" ht="24" x14ac:dyDescent="0.2">
      <c r="A2019" s="524" t="s">
        <v>4666</v>
      </c>
      <c r="B2019" s="522" t="s">
        <v>817</v>
      </c>
      <c r="C2019" s="554" t="s">
        <v>86</v>
      </c>
      <c r="D2019" s="555" t="s">
        <v>818</v>
      </c>
      <c r="E2019" s="553">
        <v>3500</v>
      </c>
      <c r="F2019" s="556" t="s">
        <v>3310</v>
      </c>
      <c r="G2019" s="566" t="s">
        <v>3311</v>
      </c>
      <c r="H2019" s="569" t="s">
        <v>821</v>
      </c>
      <c r="I2019" s="562" t="s">
        <v>485</v>
      </c>
      <c r="J2019" s="558" t="s">
        <v>822</v>
      </c>
      <c r="K2019" s="571">
        <v>4</v>
      </c>
      <c r="L2019" s="574">
        <v>12</v>
      </c>
      <c r="M2019" s="572">
        <v>44569.890000000007</v>
      </c>
      <c r="N2019" s="577"/>
      <c r="O2019" s="574"/>
      <c r="P2019" s="576"/>
    </row>
    <row r="2020" spans="1:16" ht="24" x14ac:dyDescent="0.2">
      <c r="A2020" s="524" t="s">
        <v>4666</v>
      </c>
      <c r="B2020" s="522" t="s">
        <v>817</v>
      </c>
      <c r="C2020" s="554" t="s">
        <v>86</v>
      </c>
      <c r="D2020" s="555" t="s">
        <v>841</v>
      </c>
      <c r="E2020" s="553">
        <v>2000</v>
      </c>
      <c r="F2020" s="556" t="s">
        <v>3312</v>
      </c>
      <c r="G2020" s="566" t="s">
        <v>3313</v>
      </c>
      <c r="H2020" s="569" t="s">
        <v>995</v>
      </c>
      <c r="I2020" s="562" t="s">
        <v>485</v>
      </c>
      <c r="J2020" s="558" t="s">
        <v>480</v>
      </c>
      <c r="K2020" s="571">
        <v>4</v>
      </c>
      <c r="L2020" s="574">
        <v>12</v>
      </c>
      <c r="M2020" s="572">
        <v>25960.800000000007</v>
      </c>
      <c r="N2020" s="577"/>
      <c r="O2020" s="574"/>
      <c r="P2020" s="576"/>
    </row>
    <row r="2021" spans="1:16" ht="24" x14ac:dyDescent="0.2">
      <c r="A2021" s="524" t="s">
        <v>4666</v>
      </c>
      <c r="B2021" s="522" t="s">
        <v>817</v>
      </c>
      <c r="C2021" s="554" t="s">
        <v>86</v>
      </c>
      <c r="D2021" s="555" t="s">
        <v>818</v>
      </c>
      <c r="E2021" s="553">
        <v>6500</v>
      </c>
      <c r="F2021" s="556" t="s">
        <v>3314</v>
      </c>
      <c r="G2021" s="566" t="s">
        <v>3315</v>
      </c>
      <c r="H2021" s="569" t="s">
        <v>853</v>
      </c>
      <c r="I2021" s="562" t="s">
        <v>485</v>
      </c>
      <c r="J2021" s="558" t="s">
        <v>822</v>
      </c>
      <c r="K2021" s="571">
        <v>4</v>
      </c>
      <c r="L2021" s="574">
        <v>12</v>
      </c>
      <c r="M2021" s="572">
        <v>79960.799999999988</v>
      </c>
      <c r="N2021" s="577"/>
      <c r="O2021" s="574"/>
      <c r="P2021" s="576"/>
    </row>
    <row r="2022" spans="1:16" ht="24" x14ac:dyDescent="0.2">
      <c r="A2022" s="524" t="s">
        <v>4666</v>
      </c>
      <c r="B2022" s="522" t="s">
        <v>817</v>
      </c>
      <c r="C2022" s="554" t="s">
        <v>86</v>
      </c>
      <c r="D2022" s="555" t="s">
        <v>818</v>
      </c>
      <c r="E2022" s="553">
        <v>6500</v>
      </c>
      <c r="F2022" s="556" t="s">
        <v>3316</v>
      </c>
      <c r="G2022" s="566" t="s">
        <v>3317</v>
      </c>
      <c r="H2022" s="569" t="s">
        <v>853</v>
      </c>
      <c r="I2022" s="562" t="s">
        <v>485</v>
      </c>
      <c r="J2022" s="558" t="s">
        <v>822</v>
      </c>
      <c r="K2022" s="571">
        <v>4</v>
      </c>
      <c r="L2022" s="574">
        <v>12</v>
      </c>
      <c r="M2022" s="572">
        <v>79960.799999999988</v>
      </c>
      <c r="N2022" s="577"/>
      <c r="O2022" s="574"/>
      <c r="P2022" s="576"/>
    </row>
    <row r="2023" spans="1:16" ht="24" x14ac:dyDescent="0.2">
      <c r="A2023" s="524" t="s">
        <v>4666</v>
      </c>
      <c r="B2023" s="522" t="s">
        <v>817</v>
      </c>
      <c r="C2023" s="554" t="s">
        <v>86</v>
      </c>
      <c r="D2023" s="555" t="s">
        <v>818</v>
      </c>
      <c r="E2023" s="553">
        <v>7500</v>
      </c>
      <c r="F2023" s="556" t="s">
        <v>3318</v>
      </c>
      <c r="G2023" s="566" t="s">
        <v>3319</v>
      </c>
      <c r="H2023" s="569" t="s">
        <v>821</v>
      </c>
      <c r="I2023" s="562" t="s">
        <v>485</v>
      </c>
      <c r="J2023" s="558" t="s">
        <v>822</v>
      </c>
      <c r="K2023" s="571">
        <v>4</v>
      </c>
      <c r="L2023" s="574">
        <v>12</v>
      </c>
      <c r="M2023" s="572">
        <v>91960.799999999988</v>
      </c>
      <c r="N2023" s="577"/>
      <c r="O2023" s="574"/>
      <c r="P2023" s="576"/>
    </row>
    <row r="2024" spans="1:16" ht="24" x14ac:dyDescent="0.2">
      <c r="A2024" s="524" t="s">
        <v>4666</v>
      </c>
      <c r="B2024" s="522" t="s">
        <v>817</v>
      </c>
      <c r="C2024" s="554" t="s">
        <v>86</v>
      </c>
      <c r="D2024" s="555" t="s">
        <v>818</v>
      </c>
      <c r="E2024" s="553">
        <v>5500</v>
      </c>
      <c r="F2024" s="556" t="s">
        <v>3320</v>
      </c>
      <c r="G2024" s="566" t="s">
        <v>3321</v>
      </c>
      <c r="H2024" s="569" t="s">
        <v>890</v>
      </c>
      <c r="I2024" s="562" t="s">
        <v>485</v>
      </c>
      <c r="J2024" s="558" t="s">
        <v>822</v>
      </c>
      <c r="K2024" s="571">
        <v>3</v>
      </c>
      <c r="L2024" s="574">
        <v>8</v>
      </c>
      <c r="M2024" s="572">
        <v>42557.200000000004</v>
      </c>
      <c r="N2024" s="577"/>
      <c r="O2024" s="574"/>
      <c r="P2024" s="576"/>
    </row>
    <row r="2025" spans="1:16" ht="24" x14ac:dyDescent="0.2">
      <c r="A2025" s="524" t="s">
        <v>4666</v>
      </c>
      <c r="B2025" s="522" t="s">
        <v>817</v>
      </c>
      <c r="C2025" s="554" t="s">
        <v>86</v>
      </c>
      <c r="D2025" s="555" t="s">
        <v>818</v>
      </c>
      <c r="E2025" s="553">
        <v>4000</v>
      </c>
      <c r="F2025" s="556" t="s">
        <v>3322</v>
      </c>
      <c r="G2025" s="566" t="s">
        <v>3323</v>
      </c>
      <c r="H2025" s="569" t="s">
        <v>3324</v>
      </c>
      <c r="I2025" s="562" t="s">
        <v>485</v>
      </c>
      <c r="J2025" s="558" t="s">
        <v>822</v>
      </c>
      <c r="K2025" s="571">
        <v>4</v>
      </c>
      <c r="L2025" s="574">
        <v>12</v>
      </c>
      <c r="M2025" s="572">
        <v>49960.80000000001</v>
      </c>
      <c r="N2025" s="577"/>
      <c r="O2025" s="574"/>
      <c r="P2025" s="576"/>
    </row>
    <row r="2026" spans="1:16" ht="24" x14ac:dyDescent="0.2">
      <c r="A2026" s="524" t="s">
        <v>4666</v>
      </c>
      <c r="B2026" s="522" t="s">
        <v>817</v>
      </c>
      <c r="C2026" s="554" t="s">
        <v>86</v>
      </c>
      <c r="D2026" s="555" t="s">
        <v>818</v>
      </c>
      <c r="E2026" s="553">
        <v>6000</v>
      </c>
      <c r="F2026" s="556" t="s">
        <v>3325</v>
      </c>
      <c r="G2026" s="566" t="s">
        <v>3326</v>
      </c>
      <c r="H2026" s="569" t="s">
        <v>821</v>
      </c>
      <c r="I2026" s="562" t="s">
        <v>485</v>
      </c>
      <c r="J2026" s="558" t="s">
        <v>822</v>
      </c>
      <c r="K2026" s="571">
        <v>4</v>
      </c>
      <c r="L2026" s="574">
        <v>12</v>
      </c>
      <c r="M2026" s="572">
        <v>73960.800000000003</v>
      </c>
      <c r="N2026" s="577"/>
      <c r="O2026" s="574"/>
      <c r="P2026" s="576"/>
    </row>
    <row r="2027" spans="1:16" ht="24" x14ac:dyDescent="0.2">
      <c r="A2027" s="524" t="s">
        <v>4666</v>
      </c>
      <c r="B2027" s="522" t="s">
        <v>817</v>
      </c>
      <c r="C2027" s="554" t="s">
        <v>86</v>
      </c>
      <c r="D2027" s="555" t="s">
        <v>818</v>
      </c>
      <c r="E2027" s="553">
        <v>6500</v>
      </c>
      <c r="F2027" s="556" t="s">
        <v>3327</v>
      </c>
      <c r="G2027" s="566" t="s">
        <v>3328</v>
      </c>
      <c r="H2027" s="569" t="s">
        <v>853</v>
      </c>
      <c r="I2027" s="562" t="s">
        <v>485</v>
      </c>
      <c r="J2027" s="558" t="s">
        <v>822</v>
      </c>
      <c r="K2027" s="571">
        <v>4</v>
      </c>
      <c r="L2027" s="574">
        <v>12</v>
      </c>
      <c r="M2027" s="572">
        <v>79960.799999999988</v>
      </c>
      <c r="N2027" s="577"/>
      <c r="O2027" s="574"/>
      <c r="P2027" s="576"/>
    </row>
    <row r="2028" spans="1:16" ht="24" x14ac:dyDescent="0.2">
      <c r="A2028" s="524" t="s">
        <v>4666</v>
      </c>
      <c r="B2028" s="522" t="s">
        <v>817</v>
      </c>
      <c r="C2028" s="554" t="s">
        <v>86</v>
      </c>
      <c r="D2028" s="555" t="s">
        <v>818</v>
      </c>
      <c r="E2028" s="553">
        <v>8500</v>
      </c>
      <c r="F2028" s="556" t="s">
        <v>3329</v>
      </c>
      <c r="G2028" s="566" t="s">
        <v>3330</v>
      </c>
      <c r="H2028" s="569" t="s">
        <v>853</v>
      </c>
      <c r="I2028" s="562" t="s">
        <v>485</v>
      </c>
      <c r="J2028" s="558" t="s">
        <v>822</v>
      </c>
      <c r="K2028" s="571">
        <v>2</v>
      </c>
      <c r="L2028" s="574">
        <v>12</v>
      </c>
      <c r="M2028" s="572">
        <v>105348.63999999998</v>
      </c>
      <c r="N2028" s="577"/>
      <c r="O2028" s="574"/>
      <c r="P2028" s="576"/>
    </row>
    <row r="2029" spans="1:16" ht="24" x14ac:dyDescent="0.2">
      <c r="A2029" s="524" t="s">
        <v>4666</v>
      </c>
      <c r="B2029" s="522" t="s">
        <v>817</v>
      </c>
      <c r="C2029" s="554" t="s">
        <v>86</v>
      </c>
      <c r="D2029" s="555" t="s">
        <v>818</v>
      </c>
      <c r="E2029" s="553">
        <v>10500</v>
      </c>
      <c r="F2029" s="556" t="s">
        <v>3331</v>
      </c>
      <c r="G2029" s="566" t="s">
        <v>3332</v>
      </c>
      <c r="H2029" s="569" t="s">
        <v>853</v>
      </c>
      <c r="I2029" s="562" t="s">
        <v>485</v>
      </c>
      <c r="J2029" s="558" t="s">
        <v>822</v>
      </c>
      <c r="K2029" s="571">
        <v>4</v>
      </c>
      <c r="L2029" s="574">
        <v>12</v>
      </c>
      <c r="M2029" s="572">
        <v>127960.79999999997</v>
      </c>
      <c r="N2029" s="577"/>
      <c r="O2029" s="574"/>
      <c r="P2029" s="576"/>
    </row>
    <row r="2030" spans="1:16" ht="24" x14ac:dyDescent="0.2">
      <c r="A2030" s="524" t="s">
        <v>4666</v>
      </c>
      <c r="B2030" s="522" t="s">
        <v>817</v>
      </c>
      <c r="C2030" s="554" t="s">
        <v>86</v>
      </c>
      <c r="D2030" s="555" t="s">
        <v>818</v>
      </c>
      <c r="E2030" s="553">
        <v>6500</v>
      </c>
      <c r="F2030" s="556" t="s">
        <v>3333</v>
      </c>
      <c r="G2030" s="566" t="s">
        <v>3334</v>
      </c>
      <c r="H2030" s="569" t="s">
        <v>853</v>
      </c>
      <c r="I2030" s="562" t="s">
        <v>485</v>
      </c>
      <c r="J2030" s="558" t="s">
        <v>822</v>
      </c>
      <c r="K2030" s="571">
        <v>3</v>
      </c>
      <c r="L2030" s="574">
        <v>8</v>
      </c>
      <c r="M2030" s="572">
        <v>50057.200000000004</v>
      </c>
      <c r="N2030" s="577"/>
      <c r="O2030" s="574"/>
      <c r="P2030" s="576"/>
    </row>
    <row r="2031" spans="1:16" ht="24" x14ac:dyDescent="0.2">
      <c r="A2031" s="524" t="s">
        <v>4666</v>
      </c>
      <c r="B2031" s="522" t="s">
        <v>817</v>
      </c>
      <c r="C2031" s="554" t="s">
        <v>86</v>
      </c>
      <c r="D2031" s="555" t="s">
        <v>818</v>
      </c>
      <c r="E2031" s="553" t="s">
        <v>897</v>
      </c>
      <c r="F2031" s="556" t="s">
        <v>3335</v>
      </c>
      <c r="G2031" s="566" t="s">
        <v>3336</v>
      </c>
      <c r="H2031" s="569" t="s">
        <v>829</v>
      </c>
      <c r="I2031" s="562" t="s">
        <v>485</v>
      </c>
      <c r="J2031" s="558" t="s">
        <v>822</v>
      </c>
      <c r="K2031" s="571">
        <v>5</v>
      </c>
      <c r="L2031" s="574">
        <v>12</v>
      </c>
      <c r="M2031" s="572">
        <v>91539.969999999987</v>
      </c>
      <c r="N2031" s="577"/>
      <c r="O2031" s="574"/>
      <c r="P2031" s="576"/>
    </row>
    <row r="2032" spans="1:16" ht="24" x14ac:dyDescent="0.2">
      <c r="A2032" s="524" t="s">
        <v>4666</v>
      </c>
      <c r="B2032" s="522" t="s">
        <v>817</v>
      </c>
      <c r="C2032" s="554" t="s">
        <v>86</v>
      </c>
      <c r="D2032" s="555" t="s">
        <v>818</v>
      </c>
      <c r="E2032" s="553">
        <v>6000</v>
      </c>
      <c r="F2032" s="556" t="s">
        <v>3337</v>
      </c>
      <c r="G2032" s="566" t="s">
        <v>3338</v>
      </c>
      <c r="H2032" s="569" t="s">
        <v>821</v>
      </c>
      <c r="I2032" s="562" t="s">
        <v>485</v>
      </c>
      <c r="J2032" s="558" t="s">
        <v>822</v>
      </c>
      <c r="K2032" s="571">
        <v>4</v>
      </c>
      <c r="L2032" s="574">
        <v>12</v>
      </c>
      <c r="M2032" s="572">
        <v>73960.800000000003</v>
      </c>
      <c r="N2032" s="577"/>
      <c r="O2032" s="574"/>
      <c r="P2032" s="576"/>
    </row>
    <row r="2033" spans="1:16" ht="24" x14ac:dyDescent="0.2">
      <c r="A2033" s="524" t="s">
        <v>4666</v>
      </c>
      <c r="B2033" s="522" t="s">
        <v>817</v>
      </c>
      <c r="C2033" s="554" t="s">
        <v>86</v>
      </c>
      <c r="D2033" s="555" t="s">
        <v>818</v>
      </c>
      <c r="E2033" s="553">
        <v>8500</v>
      </c>
      <c r="F2033" s="556" t="s">
        <v>3339</v>
      </c>
      <c r="G2033" s="566" t="s">
        <v>3340</v>
      </c>
      <c r="H2033" s="569" t="s">
        <v>1370</v>
      </c>
      <c r="I2033" s="562" t="s">
        <v>485</v>
      </c>
      <c r="J2033" s="558" t="s">
        <v>822</v>
      </c>
      <c r="K2033" s="571">
        <v>4</v>
      </c>
      <c r="L2033" s="574">
        <v>12</v>
      </c>
      <c r="M2033" s="572">
        <v>104435.96999999999</v>
      </c>
      <c r="N2033" s="577"/>
      <c r="O2033" s="574"/>
      <c r="P2033" s="576"/>
    </row>
    <row r="2034" spans="1:16" ht="24" x14ac:dyDescent="0.2">
      <c r="A2034" s="524" t="s">
        <v>4666</v>
      </c>
      <c r="B2034" s="522" t="s">
        <v>817</v>
      </c>
      <c r="C2034" s="554" t="s">
        <v>86</v>
      </c>
      <c r="D2034" s="555" t="s">
        <v>818</v>
      </c>
      <c r="E2034" s="553">
        <v>6500</v>
      </c>
      <c r="F2034" s="556" t="s">
        <v>3341</v>
      </c>
      <c r="G2034" s="566" t="s">
        <v>3342</v>
      </c>
      <c r="H2034" s="569" t="s">
        <v>821</v>
      </c>
      <c r="I2034" s="562" t="s">
        <v>485</v>
      </c>
      <c r="J2034" s="558" t="s">
        <v>822</v>
      </c>
      <c r="K2034" s="571">
        <v>4</v>
      </c>
      <c r="L2034" s="574">
        <v>12</v>
      </c>
      <c r="M2034" s="572">
        <v>79960.799999999988</v>
      </c>
      <c r="N2034" s="577"/>
      <c r="O2034" s="574"/>
      <c r="P2034" s="576"/>
    </row>
    <row r="2035" spans="1:16" ht="24" x14ac:dyDescent="0.2">
      <c r="A2035" s="524" t="s">
        <v>4666</v>
      </c>
      <c r="B2035" s="522" t="s">
        <v>817</v>
      </c>
      <c r="C2035" s="554" t="s">
        <v>86</v>
      </c>
      <c r="D2035" s="555" t="s">
        <v>818</v>
      </c>
      <c r="E2035" s="553">
        <v>9500</v>
      </c>
      <c r="F2035" s="556" t="s">
        <v>3343</v>
      </c>
      <c r="G2035" s="566" t="s">
        <v>3344</v>
      </c>
      <c r="H2035" s="569" t="s">
        <v>3345</v>
      </c>
      <c r="I2035" s="562" t="s">
        <v>485</v>
      </c>
      <c r="J2035" s="558" t="s">
        <v>822</v>
      </c>
      <c r="K2035" s="571">
        <v>2</v>
      </c>
      <c r="L2035" s="574">
        <v>6</v>
      </c>
      <c r="M2035" s="572">
        <v>52033.18</v>
      </c>
      <c r="N2035" s="577"/>
      <c r="O2035" s="574"/>
      <c r="P2035" s="576"/>
    </row>
    <row r="2036" spans="1:16" ht="24" x14ac:dyDescent="0.2">
      <c r="A2036" s="524" t="s">
        <v>4666</v>
      </c>
      <c r="B2036" s="522" t="s">
        <v>817</v>
      </c>
      <c r="C2036" s="554" t="s">
        <v>86</v>
      </c>
      <c r="D2036" s="555" t="s">
        <v>818</v>
      </c>
      <c r="E2036" s="553">
        <v>8500</v>
      </c>
      <c r="F2036" s="556" t="s">
        <v>3346</v>
      </c>
      <c r="G2036" s="566" t="s">
        <v>3347</v>
      </c>
      <c r="H2036" s="569" t="s">
        <v>866</v>
      </c>
      <c r="I2036" s="562" t="s">
        <v>485</v>
      </c>
      <c r="J2036" s="558" t="s">
        <v>822</v>
      </c>
      <c r="K2036" s="571">
        <v>4</v>
      </c>
      <c r="L2036" s="574">
        <v>12</v>
      </c>
      <c r="M2036" s="572">
        <v>105377.46999999999</v>
      </c>
      <c r="N2036" s="577"/>
      <c r="O2036" s="574"/>
      <c r="P2036" s="576"/>
    </row>
    <row r="2037" spans="1:16" ht="24" x14ac:dyDescent="0.2">
      <c r="A2037" s="524" t="s">
        <v>4666</v>
      </c>
      <c r="B2037" s="522" t="s">
        <v>817</v>
      </c>
      <c r="C2037" s="554" t="s">
        <v>86</v>
      </c>
      <c r="D2037" s="555" t="s">
        <v>818</v>
      </c>
      <c r="E2037" s="553">
        <v>6500</v>
      </c>
      <c r="F2037" s="556" t="s">
        <v>3348</v>
      </c>
      <c r="G2037" s="566" t="s">
        <v>3349</v>
      </c>
      <c r="H2037" s="569" t="s">
        <v>821</v>
      </c>
      <c r="I2037" s="562" t="s">
        <v>485</v>
      </c>
      <c r="J2037" s="558" t="s">
        <v>822</v>
      </c>
      <c r="K2037" s="571">
        <v>4</v>
      </c>
      <c r="L2037" s="574">
        <v>12</v>
      </c>
      <c r="M2037" s="572">
        <v>79960.799999999988</v>
      </c>
      <c r="N2037" s="577"/>
      <c r="O2037" s="574"/>
      <c r="P2037" s="576"/>
    </row>
    <row r="2038" spans="1:16" ht="24" x14ac:dyDescent="0.2">
      <c r="A2038" s="524" t="s">
        <v>4666</v>
      </c>
      <c r="B2038" s="522" t="s">
        <v>817</v>
      </c>
      <c r="C2038" s="554" t="s">
        <v>86</v>
      </c>
      <c r="D2038" s="555" t="s">
        <v>818</v>
      </c>
      <c r="E2038" s="553">
        <v>5500</v>
      </c>
      <c r="F2038" s="556" t="s">
        <v>3350</v>
      </c>
      <c r="G2038" s="566" t="s">
        <v>3351</v>
      </c>
      <c r="H2038" s="569" t="s">
        <v>821</v>
      </c>
      <c r="I2038" s="562" t="s">
        <v>485</v>
      </c>
      <c r="J2038" s="558" t="s">
        <v>822</v>
      </c>
      <c r="K2038" s="571">
        <v>1</v>
      </c>
      <c r="L2038" s="574">
        <v>4</v>
      </c>
      <c r="M2038" s="572">
        <v>19316.310000000001</v>
      </c>
      <c r="N2038" s="577"/>
      <c r="O2038" s="574"/>
      <c r="P2038" s="576"/>
    </row>
    <row r="2039" spans="1:16" ht="24" x14ac:dyDescent="0.2">
      <c r="A2039" s="524" t="s">
        <v>4666</v>
      </c>
      <c r="B2039" s="522" t="s">
        <v>817</v>
      </c>
      <c r="C2039" s="554" t="s">
        <v>86</v>
      </c>
      <c r="D2039" s="555" t="s">
        <v>818</v>
      </c>
      <c r="E2039" s="553">
        <v>7000</v>
      </c>
      <c r="F2039" s="556" t="s">
        <v>3352</v>
      </c>
      <c r="G2039" s="566" t="s">
        <v>3353</v>
      </c>
      <c r="H2039" s="569" t="s">
        <v>850</v>
      </c>
      <c r="I2039" s="562" t="s">
        <v>485</v>
      </c>
      <c r="J2039" s="558" t="s">
        <v>822</v>
      </c>
      <c r="K2039" s="571">
        <v>4</v>
      </c>
      <c r="L2039" s="574">
        <v>12</v>
      </c>
      <c r="M2039" s="572">
        <v>85960.799999999988</v>
      </c>
      <c r="N2039" s="577"/>
      <c r="O2039" s="574"/>
      <c r="P2039" s="576"/>
    </row>
    <row r="2040" spans="1:16" ht="24" x14ac:dyDescent="0.2">
      <c r="A2040" s="524" t="s">
        <v>4666</v>
      </c>
      <c r="B2040" s="522" t="s">
        <v>817</v>
      </c>
      <c r="C2040" s="554" t="s">
        <v>86</v>
      </c>
      <c r="D2040" s="555" t="s">
        <v>818</v>
      </c>
      <c r="E2040" s="553">
        <v>7500</v>
      </c>
      <c r="F2040" s="556" t="s">
        <v>3354</v>
      </c>
      <c r="G2040" s="566" t="s">
        <v>3355</v>
      </c>
      <c r="H2040" s="569" t="s">
        <v>3345</v>
      </c>
      <c r="I2040" s="562" t="s">
        <v>485</v>
      </c>
      <c r="J2040" s="558" t="s">
        <v>822</v>
      </c>
      <c r="K2040" s="571">
        <v>4</v>
      </c>
      <c r="L2040" s="574">
        <v>12</v>
      </c>
      <c r="M2040" s="572">
        <v>91960.799999999988</v>
      </c>
      <c r="N2040" s="577"/>
      <c r="O2040" s="574"/>
      <c r="P2040" s="576"/>
    </row>
    <row r="2041" spans="1:16" ht="24" x14ac:dyDescent="0.2">
      <c r="A2041" s="524" t="s">
        <v>4666</v>
      </c>
      <c r="B2041" s="522" t="s">
        <v>817</v>
      </c>
      <c r="C2041" s="554" t="s">
        <v>86</v>
      </c>
      <c r="D2041" s="555" t="s">
        <v>818</v>
      </c>
      <c r="E2041" s="553" t="s">
        <v>3356</v>
      </c>
      <c r="F2041" s="556" t="s">
        <v>3357</v>
      </c>
      <c r="G2041" s="566" t="s">
        <v>3358</v>
      </c>
      <c r="H2041" s="569" t="s">
        <v>829</v>
      </c>
      <c r="I2041" s="562" t="s">
        <v>485</v>
      </c>
      <c r="J2041" s="558" t="s">
        <v>822</v>
      </c>
      <c r="K2041" s="571">
        <v>5</v>
      </c>
      <c r="L2041" s="574">
        <v>12</v>
      </c>
      <c r="M2041" s="572">
        <v>65573.31</v>
      </c>
      <c r="N2041" s="577"/>
      <c r="O2041" s="574"/>
      <c r="P2041" s="576"/>
    </row>
    <row r="2042" spans="1:16" ht="24" x14ac:dyDescent="0.2">
      <c r="A2042" s="524" t="s">
        <v>4666</v>
      </c>
      <c r="B2042" s="522" t="s">
        <v>817</v>
      </c>
      <c r="C2042" s="554" t="s">
        <v>86</v>
      </c>
      <c r="D2042" s="555" t="s">
        <v>818</v>
      </c>
      <c r="E2042" s="553">
        <v>7500</v>
      </c>
      <c r="F2042" s="556" t="s">
        <v>3359</v>
      </c>
      <c r="G2042" s="566" t="s">
        <v>3360</v>
      </c>
      <c r="H2042" s="569" t="s">
        <v>829</v>
      </c>
      <c r="I2042" s="562" t="s">
        <v>485</v>
      </c>
      <c r="J2042" s="558" t="s">
        <v>822</v>
      </c>
      <c r="K2042" s="571">
        <v>3</v>
      </c>
      <c r="L2042" s="574">
        <v>8</v>
      </c>
      <c r="M2042" s="572">
        <v>57557.200000000004</v>
      </c>
      <c r="N2042" s="577"/>
      <c r="O2042" s="574"/>
      <c r="P2042" s="576"/>
    </row>
    <row r="2043" spans="1:16" ht="24" x14ac:dyDescent="0.2">
      <c r="A2043" s="524" t="s">
        <v>4666</v>
      </c>
      <c r="B2043" s="522" t="s">
        <v>817</v>
      </c>
      <c r="C2043" s="554" t="s">
        <v>86</v>
      </c>
      <c r="D2043" s="555" t="s">
        <v>818</v>
      </c>
      <c r="E2043" s="553">
        <v>5500</v>
      </c>
      <c r="F2043" s="556" t="s">
        <v>3361</v>
      </c>
      <c r="G2043" s="566" t="s">
        <v>3362</v>
      </c>
      <c r="H2043" s="569" t="s">
        <v>890</v>
      </c>
      <c r="I2043" s="562" t="s">
        <v>489</v>
      </c>
      <c r="J2043" s="558" t="s">
        <v>822</v>
      </c>
      <c r="K2043" s="571">
        <v>3</v>
      </c>
      <c r="L2043" s="574">
        <v>8</v>
      </c>
      <c r="M2043" s="572">
        <v>42557.200000000004</v>
      </c>
      <c r="N2043" s="577"/>
      <c r="O2043" s="574"/>
      <c r="P2043" s="576"/>
    </row>
    <row r="2044" spans="1:16" ht="24" x14ac:dyDescent="0.2">
      <c r="A2044" s="524" t="s">
        <v>4666</v>
      </c>
      <c r="B2044" s="522" t="s">
        <v>817</v>
      </c>
      <c r="C2044" s="554" t="s">
        <v>86</v>
      </c>
      <c r="D2044" s="555" t="s">
        <v>818</v>
      </c>
      <c r="E2044" s="553">
        <v>10500</v>
      </c>
      <c r="F2044" s="556" t="s">
        <v>3363</v>
      </c>
      <c r="G2044" s="566" t="s">
        <v>3364</v>
      </c>
      <c r="H2044" s="569" t="s">
        <v>853</v>
      </c>
      <c r="I2044" s="562" t="s">
        <v>485</v>
      </c>
      <c r="J2044" s="558" t="s">
        <v>822</v>
      </c>
      <c r="K2044" s="571">
        <v>4</v>
      </c>
      <c r="L2044" s="574">
        <v>12</v>
      </c>
      <c r="M2044" s="572">
        <v>127960.79999999997</v>
      </c>
      <c r="N2044" s="577"/>
      <c r="O2044" s="574"/>
      <c r="P2044" s="576"/>
    </row>
    <row r="2045" spans="1:16" ht="24" x14ac:dyDescent="0.2">
      <c r="A2045" s="524" t="s">
        <v>4666</v>
      </c>
      <c r="B2045" s="522" t="s">
        <v>817</v>
      </c>
      <c r="C2045" s="554" t="s">
        <v>86</v>
      </c>
      <c r="D2045" s="555" t="s">
        <v>818</v>
      </c>
      <c r="E2045" s="553">
        <v>6500</v>
      </c>
      <c r="F2045" s="556" t="s">
        <v>3365</v>
      </c>
      <c r="G2045" s="566" t="s">
        <v>3366</v>
      </c>
      <c r="H2045" s="569" t="s">
        <v>853</v>
      </c>
      <c r="I2045" s="562" t="s">
        <v>485</v>
      </c>
      <c r="J2045" s="558" t="s">
        <v>822</v>
      </c>
      <c r="K2045" s="571">
        <v>2</v>
      </c>
      <c r="L2045" s="574">
        <v>7</v>
      </c>
      <c r="M2045" s="572">
        <v>43143.8</v>
      </c>
      <c r="N2045" s="577"/>
      <c r="O2045" s="574"/>
      <c r="P2045" s="576"/>
    </row>
    <row r="2046" spans="1:16" ht="24" x14ac:dyDescent="0.2">
      <c r="A2046" s="524" t="s">
        <v>4666</v>
      </c>
      <c r="B2046" s="522" t="s">
        <v>817</v>
      </c>
      <c r="C2046" s="554" t="s">
        <v>86</v>
      </c>
      <c r="D2046" s="555" t="s">
        <v>902</v>
      </c>
      <c r="E2046" s="553">
        <v>2500</v>
      </c>
      <c r="F2046" s="556" t="s">
        <v>3367</v>
      </c>
      <c r="G2046" s="566" t="s">
        <v>3368</v>
      </c>
      <c r="H2046" s="569" t="s">
        <v>905</v>
      </c>
      <c r="I2046" s="562" t="s">
        <v>845</v>
      </c>
      <c r="J2046" s="558" t="s">
        <v>906</v>
      </c>
      <c r="K2046" s="571">
        <v>4</v>
      </c>
      <c r="L2046" s="574">
        <v>12</v>
      </c>
      <c r="M2046" s="572">
        <v>31960.800000000007</v>
      </c>
      <c r="N2046" s="577"/>
      <c r="O2046" s="574"/>
      <c r="P2046" s="576"/>
    </row>
    <row r="2047" spans="1:16" ht="24" x14ac:dyDescent="0.2">
      <c r="A2047" s="524" t="s">
        <v>4666</v>
      </c>
      <c r="B2047" s="522" t="s">
        <v>817</v>
      </c>
      <c r="C2047" s="554" t="s">
        <v>86</v>
      </c>
      <c r="D2047" s="555" t="s">
        <v>818</v>
      </c>
      <c r="E2047" s="553">
        <v>5500</v>
      </c>
      <c r="F2047" s="556" t="s">
        <v>3369</v>
      </c>
      <c r="G2047" s="566" t="s">
        <v>3370</v>
      </c>
      <c r="H2047" s="569" t="s">
        <v>829</v>
      </c>
      <c r="I2047" s="562" t="s">
        <v>485</v>
      </c>
      <c r="J2047" s="558" t="s">
        <v>822</v>
      </c>
      <c r="K2047" s="571">
        <v>3</v>
      </c>
      <c r="L2047" s="574">
        <v>8</v>
      </c>
      <c r="M2047" s="572">
        <v>42557.200000000004</v>
      </c>
      <c r="N2047" s="577"/>
      <c r="O2047" s="574"/>
      <c r="P2047" s="576"/>
    </row>
    <row r="2048" spans="1:16" ht="24" x14ac:dyDescent="0.2">
      <c r="A2048" s="524" t="s">
        <v>4666</v>
      </c>
      <c r="B2048" s="522" t="s">
        <v>817</v>
      </c>
      <c r="C2048" s="554" t="s">
        <v>86</v>
      </c>
      <c r="D2048" s="555" t="s">
        <v>818</v>
      </c>
      <c r="E2048" s="553">
        <v>6000</v>
      </c>
      <c r="F2048" s="556" t="s">
        <v>3371</v>
      </c>
      <c r="G2048" s="566" t="s">
        <v>3372</v>
      </c>
      <c r="H2048" s="569" t="s">
        <v>850</v>
      </c>
      <c r="I2048" s="562" t="s">
        <v>485</v>
      </c>
      <c r="J2048" s="558" t="s">
        <v>822</v>
      </c>
      <c r="K2048" s="571">
        <v>4</v>
      </c>
      <c r="L2048" s="574">
        <v>12</v>
      </c>
      <c r="M2048" s="572">
        <v>73960.800000000003</v>
      </c>
      <c r="N2048" s="577"/>
      <c r="O2048" s="574"/>
      <c r="P2048" s="576"/>
    </row>
    <row r="2049" spans="1:16" ht="24" x14ac:dyDescent="0.2">
      <c r="A2049" s="524" t="s">
        <v>4666</v>
      </c>
      <c r="B2049" s="522" t="s">
        <v>817</v>
      </c>
      <c r="C2049" s="554" t="s">
        <v>86</v>
      </c>
      <c r="D2049" s="555" t="s">
        <v>818</v>
      </c>
      <c r="E2049" s="553">
        <v>8500</v>
      </c>
      <c r="F2049" s="556" t="s">
        <v>3373</v>
      </c>
      <c r="G2049" s="566" t="s">
        <v>3374</v>
      </c>
      <c r="H2049" s="569" t="s">
        <v>853</v>
      </c>
      <c r="I2049" s="562" t="s">
        <v>485</v>
      </c>
      <c r="J2049" s="558" t="s">
        <v>822</v>
      </c>
      <c r="K2049" s="571">
        <v>1</v>
      </c>
      <c r="L2049" s="574">
        <v>4</v>
      </c>
      <c r="M2049" s="572">
        <v>29353.599999999999</v>
      </c>
      <c r="N2049" s="577"/>
      <c r="O2049" s="574"/>
      <c r="P2049" s="576"/>
    </row>
    <row r="2050" spans="1:16" ht="24" x14ac:dyDescent="0.2">
      <c r="A2050" s="524" t="s">
        <v>4666</v>
      </c>
      <c r="B2050" s="522" t="s">
        <v>817</v>
      </c>
      <c r="C2050" s="554" t="s">
        <v>86</v>
      </c>
      <c r="D2050" s="555" t="s">
        <v>818</v>
      </c>
      <c r="E2050" s="553">
        <v>6500</v>
      </c>
      <c r="F2050" s="556" t="s">
        <v>3375</v>
      </c>
      <c r="G2050" s="566" t="s">
        <v>3376</v>
      </c>
      <c r="H2050" s="569" t="s">
        <v>821</v>
      </c>
      <c r="I2050" s="562" t="s">
        <v>485</v>
      </c>
      <c r="J2050" s="558" t="s">
        <v>822</v>
      </c>
      <c r="K2050" s="571">
        <v>4</v>
      </c>
      <c r="L2050" s="574">
        <v>12</v>
      </c>
      <c r="M2050" s="572">
        <v>79960.799999999988</v>
      </c>
      <c r="N2050" s="577"/>
      <c r="O2050" s="574"/>
      <c r="P2050" s="576"/>
    </row>
    <row r="2051" spans="1:16" ht="24" x14ac:dyDescent="0.2">
      <c r="A2051" s="524" t="s">
        <v>4666</v>
      </c>
      <c r="B2051" s="522" t="s">
        <v>817</v>
      </c>
      <c r="C2051" s="554" t="s">
        <v>86</v>
      </c>
      <c r="D2051" s="555" t="s">
        <v>818</v>
      </c>
      <c r="E2051" s="553">
        <v>6500</v>
      </c>
      <c r="F2051" s="556" t="s">
        <v>3377</v>
      </c>
      <c r="G2051" s="566" t="s">
        <v>3378</v>
      </c>
      <c r="H2051" s="569" t="s">
        <v>853</v>
      </c>
      <c r="I2051" s="562" t="s">
        <v>485</v>
      </c>
      <c r="J2051" s="558" t="s">
        <v>822</v>
      </c>
      <c r="K2051" s="571">
        <v>4</v>
      </c>
      <c r="L2051" s="574">
        <v>12</v>
      </c>
      <c r="M2051" s="572">
        <v>79960.799999999988</v>
      </c>
      <c r="N2051" s="577"/>
      <c r="O2051" s="574"/>
      <c r="P2051" s="576"/>
    </row>
    <row r="2052" spans="1:16" ht="24" x14ac:dyDescent="0.2">
      <c r="A2052" s="524" t="s">
        <v>4666</v>
      </c>
      <c r="B2052" s="522" t="s">
        <v>817</v>
      </c>
      <c r="C2052" s="554" t="s">
        <v>86</v>
      </c>
      <c r="D2052" s="555" t="s">
        <v>818</v>
      </c>
      <c r="E2052" s="553">
        <v>3000</v>
      </c>
      <c r="F2052" s="556" t="s">
        <v>3379</v>
      </c>
      <c r="G2052" s="566" t="s">
        <v>3380</v>
      </c>
      <c r="H2052" s="569" t="s">
        <v>836</v>
      </c>
      <c r="I2052" s="562" t="s">
        <v>845</v>
      </c>
      <c r="J2052" s="558" t="s">
        <v>822</v>
      </c>
      <c r="K2052" s="571">
        <v>0</v>
      </c>
      <c r="L2052" s="574">
        <v>1</v>
      </c>
      <c r="M2052" s="572">
        <v>3196.11</v>
      </c>
      <c r="N2052" s="577"/>
      <c r="O2052" s="574"/>
      <c r="P2052" s="576"/>
    </row>
    <row r="2053" spans="1:16" ht="24" x14ac:dyDescent="0.2">
      <c r="A2053" s="524" t="s">
        <v>4666</v>
      </c>
      <c r="B2053" s="522" t="s">
        <v>817</v>
      </c>
      <c r="C2053" s="554" t="s">
        <v>86</v>
      </c>
      <c r="D2053" s="555" t="s">
        <v>818</v>
      </c>
      <c r="E2053" s="553">
        <v>6500</v>
      </c>
      <c r="F2053" s="556" t="s">
        <v>3381</v>
      </c>
      <c r="G2053" s="566" t="s">
        <v>3382</v>
      </c>
      <c r="H2053" s="569" t="s">
        <v>821</v>
      </c>
      <c r="I2053" s="562" t="s">
        <v>485</v>
      </c>
      <c r="J2053" s="558" t="s">
        <v>822</v>
      </c>
      <c r="K2053" s="571">
        <v>0</v>
      </c>
      <c r="L2053" s="574">
        <v>1</v>
      </c>
      <c r="M2053" s="572">
        <v>1738.4</v>
      </c>
      <c r="N2053" s="577"/>
      <c r="O2053" s="574"/>
      <c r="P2053" s="576"/>
    </row>
    <row r="2054" spans="1:16" ht="24" x14ac:dyDescent="0.2">
      <c r="A2054" s="524" t="s">
        <v>4666</v>
      </c>
      <c r="B2054" s="522" t="s">
        <v>817</v>
      </c>
      <c r="C2054" s="554" t="s">
        <v>86</v>
      </c>
      <c r="D2054" s="555" t="s">
        <v>818</v>
      </c>
      <c r="E2054" s="553">
        <v>6500</v>
      </c>
      <c r="F2054" s="556" t="s">
        <v>3383</v>
      </c>
      <c r="G2054" s="566" t="s">
        <v>3384</v>
      </c>
      <c r="H2054" s="569" t="s">
        <v>1396</v>
      </c>
      <c r="I2054" s="562" t="s">
        <v>485</v>
      </c>
      <c r="J2054" s="558" t="s">
        <v>822</v>
      </c>
      <c r="K2054" s="571">
        <v>4</v>
      </c>
      <c r="L2054" s="574">
        <v>12</v>
      </c>
      <c r="M2054" s="572">
        <v>79975.239999999991</v>
      </c>
      <c r="N2054" s="577"/>
      <c r="O2054" s="574"/>
      <c r="P2054" s="576"/>
    </row>
    <row r="2055" spans="1:16" ht="24" x14ac:dyDescent="0.2">
      <c r="A2055" s="524" t="s">
        <v>4666</v>
      </c>
      <c r="B2055" s="522" t="s">
        <v>817</v>
      </c>
      <c r="C2055" s="554" t="s">
        <v>86</v>
      </c>
      <c r="D2055" s="555" t="s">
        <v>818</v>
      </c>
      <c r="E2055" s="553">
        <v>4800</v>
      </c>
      <c r="F2055" s="556" t="s">
        <v>3385</v>
      </c>
      <c r="G2055" s="566" t="s">
        <v>3386</v>
      </c>
      <c r="H2055" s="569" t="s">
        <v>821</v>
      </c>
      <c r="I2055" s="562" t="s">
        <v>485</v>
      </c>
      <c r="J2055" s="558" t="s">
        <v>822</v>
      </c>
      <c r="K2055" s="571">
        <v>4</v>
      </c>
      <c r="L2055" s="574">
        <v>12</v>
      </c>
      <c r="M2055" s="572">
        <v>59560.80000000001</v>
      </c>
      <c r="N2055" s="577"/>
      <c r="O2055" s="574"/>
      <c r="P2055" s="576"/>
    </row>
    <row r="2056" spans="1:16" ht="24" x14ac:dyDescent="0.2">
      <c r="A2056" s="524" t="s">
        <v>4666</v>
      </c>
      <c r="B2056" s="522" t="s">
        <v>817</v>
      </c>
      <c r="C2056" s="554" t="s">
        <v>86</v>
      </c>
      <c r="D2056" s="555" t="s">
        <v>818</v>
      </c>
      <c r="E2056" s="553">
        <v>7500</v>
      </c>
      <c r="F2056" s="556" t="s">
        <v>3387</v>
      </c>
      <c r="G2056" s="566" t="s">
        <v>3388</v>
      </c>
      <c r="H2056" s="569" t="s">
        <v>829</v>
      </c>
      <c r="I2056" s="562" t="s">
        <v>485</v>
      </c>
      <c r="J2056" s="558" t="s">
        <v>822</v>
      </c>
      <c r="K2056" s="571">
        <v>3</v>
      </c>
      <c r="L2056" s="574">
        <v>8</v>
      </c>
      <c r="M2056" s="572">
        <v>57557.200000000004</v>
      </c>
      <c r="N2056" s="577"/>
      <c r="O2056" s="574"/>
      <c r="P2056" s="576"/>
    </row>
    <row r="2057" spans="1:16" ht="24" x14ac:dyDescent="0.2">
      <c r="A2057" s="524" t="s">
        <v>4666</v>
      </c>
      <c r="B2057" s="522" t="s">
        <v>817</v>
      </c>
      <c r="C2057" s="554" t="s">
        <v>86</v>
      </c>
      <c r="D2057" s="555" t="s">
        <v>818</v>
      </c>
      <c r="E2057" s="553">
        <v>6500</v>
      </c>
      <c r="F2057" s="556" t="s">
        <v>3389</v>
      </c>
      <c r="G2057" s="566" t="s">
        <v>3390</v>
      </c>
      <c r="H2057" s="569" t="s">
        <v>821</v>
      </c>
      <c r="I2057" s="562" t="s">
        <v>485</v>
      </c>
      <c r="J2057" s="558" t="s">
        <v>822</v>
      </c>
      <c r="K2057" s="571">
        <v>3</v>
      </c>
      <c r="L2057" s="574">
        <v>8</v>
      </c>
      <c r="M2057" s="572">
        <v>51907.200000000004</v>
      </c>
      <c r="N2057" s="577"/>
      <c r="O2057" s="574"/>
      <c r="P2057" s="576"/>
    </row>
    <row r="2058" spans="1:16" ht="24" x14ac:dyDescent="0.2">
      <c r="A2058" s="524" t="s">
        <v>4666</v>
      </c>
      <c r="B2058" s="522" t="s">
        <v>817</v>
      </c>
      <c r="C2058" s="554" t="s">
        <v>86</v>
      </c>
      <c r="D2058" s="555" t="s">
        <v>818</v>
      </c>
      <c r="E2058" s="553">
        <v>7500</v>
      </c>
      <c r="F2058" s="556" t="s">
        <v>3391</v>
      </c>
      <c r="G2058" s="566" t="s">
        <v>3392</v>
      </c>
      <c r="H2058" s="569" t="s">
        <v>829</v>
      </c>
      <c r="I2058" s="562" t="s">
        <v>485</v>
      </c>
      <c r="J2058" s="558" t="s">
        <v>822</v>
      </c>
      <c r="K2058" s="571">
        <v>3</v>
      </c>
      <c r="L2058" s="574">
        <v>8</v>
      </c>
      <c r="M2058" s="572">
        <v>57557.200000000004</v>
      </c>
      <c r="N2058" s="577"/>
      <c r="O2058" s="574"/>
      <c r="P2058" s="576"/>
    </row>
    <row r="2059" spans="1:16" ht="24" x14ac:dyDescent="0.2">
      <c r="A2059" s="524" t="s">
        <v>4666</v>
      </c>
      <c r="B2059" s="522" t="s">
        <v>817</v>
      </c>
      <c r="C2059" s="554" t="s">
        <v>86</v>
      </c>
      <c r="D2059" s="555" t="s">
        <v>902</v>
      </c>
      <c r="E2059" s="553">
        <v>3400</v>
      </c>
      <c r="F2059" s="556" t="s">
        <v>3393</v>
      </c>
      <c r="G2059" s="566" t="s">
        <v>3394</v>
      </c>
      <c r="H2059" s="569" t="s">
        <v>2695</v>
      </c>
      <c r="I2059" s="562" t="s">
        <v>845</v>
      </c>
      <c r="J2059" s="558" t="s">
        <v>480</v>
      </c>
      <c r="K2059" s="571">
        <v>4</v>
      </c>
      <c r="L2059" s="574">
        <v>12</v>
      </c>
      <c r="M2059" s="572">
        <v>42874.130000000012</v>
      </c>
      <c r="N2059" s="577"/>
      <c r="O2059" s="574"/>
      <c r="P2059" s="576"/>
    </row>
    <row r="2060" spans="1:16" ht="24" x14ac:dyDescent="0.2">
      <c r="A2060" s="524" t="s">
        <v>4666</v>
      </c>
      <c r="B2060" s="522" t="s">
        <v>817</v>
      </c>
      <c r="C2060" s="554" t="s">
        <v>86</v>
      </c>
      <c r="D2060" s="555" t="s">
        <v>818</v>
      </c>
      <c r="E2060" s="553">
        <v>5900</v>
      </c>
      <c r="F2060" s="556" t="s">
        <v>3395</v>
      </c>
      <c r="G2060" s="566" t="s">
        <v>3396</v>
      </c>
      <c r="H2060" s="569" t="s">
        <v>829</v>
      </c>
      <c r="I2060" s="562" t="s">
        <v>485</v>
      </c>
      <c r="J2060" s="558" t="s">
        <v>822</v>
      </c>
      <c r="K2060" s="571">
        <v>4</v>
      </c>
      <c r="L2060" s="574">
        <v>12</v>
      </c>
      <c r="M2060" s="572">
        <v>74120.070000000007</v>
      </c>
      <c r="N2060" s="577"/>
      <c r="O2060" s="574"/>
      <c r="P2060" s="576"/>
    </row>
    <row r="2061" spans="1:16" ht="24" x14ac:dyDescent="0.2">
      <c r="A2061" s="524" t="s">
        <v>4666</v>
      </c>
      <c r="B2061" s="522" t="s">
        <v>817</v>
      </c>
      <c r="C2061" s="554" t="s">
        <v>86</v>
      </c>
      <c r="D2061" s="555" t="s">
        <v>818</v>
      </c>
      <c r="E2061" s="553">
        <v>10000</v>
      </c>
      <c r="F2061" s="556" t="s">
        <v>3397</v>
      </c>
      <c r="G2061" s="566" t="s">
        <v>3398</v>
      </c>
      <c r="H2061" s="569" t="s">
        <v>853</v>
      </c>
      <c r="I2061" s="562" t="s">
        <v>485</v>
      </c>
      <c r="J2061" s="558" t="s">
        <v>822</v>
      </c>
      <c r="K2061" s="571">
        <v>4</v>
      </c>
      <c r="L2061" s="574">
        <v>12</v>
      </c>
      <c r="M2061" s="572">
        <v>122294.12999999998</v>
      </c>
      <c r="N2061" s="577"/>
      <c r="O2061" s="574"/>
      <c r="P2061" s="576"/>
    </row>
    <row r="2062" spans="1:16" ht="24" x14ac:dyDescent="0.2">
      <c r="A2062" s="524" t="s">
        <v>4666</v>
      </c>
      <c r="B2062" s="522" t="s">
        <v>817</v>
      </c>
      <c r="C2062" s="554" t="s">
        <v>86</v>
      </c>
      <c r="D2062" s="555" t="s">
        <v>818</v>
      </c>
      <c r="E2062" s="553">
        <v>6500</v>
      </c>
      <c r="F2062" s="556" t="s">
        <v>3399</v>
      </c>
      <c r="G2062" s="566" t="s">
        <v>3400</v>
      </c>
      <c r="H2062" s="569" t="s">
        <v>821</v>
      </c>
      <c r="I2062" s="562" t="s">
        <v>485</v>
      </c>
      <c r="J2062" s="558" t="s">
        <v>822</v>
      </c>
      <c r="K2062" s="571">
        <v>4</v>
      </c>
      <c r="L2062" s="574">
        <v>12</v>
      </c>
      <c r="M2062" s="572">
        <v>80057.399999999994</v>
      </c>
      <c r="N2062" s="577"/>
      <c r="O2062" s="574"/>
      <c r="P2062" s="576"/>
    </row>
    <row r="2063" spans="1:16" ht="24" x14ac:dyDescent="0.2">
      <c r="A2063" s="524" t="s">
        <v>4666</v>
      </c>
      <c r="B2063" s="522" t="s">
        <v>817</v>
      </c>
      <c r="C2063" s="554" t="s">
        <v>86</v>
      </c>
      <c r="D2063" s="555" t="s">
        <v>818</v>
      </c>
      <c r="E2063" s="553">
        <v>5500</v>
      </c>
      <c r="F2063" s="556" t="s">
        <v>3401</v>
      </c>
      <c r="G2063" s="566" t="s">
        <v>3402</v>
      </c>
      <c r="H2063" s="569" t="s">
        <v>890</v>
      </c>
      <c r="I2063" s="562" t="s">
        <v>485</v>
      </c>
      <c r="J2063" s="558" t="s">
        <v>822</v>
      </c>
      <c r="K2063" s="571">
        <v>3</v>
      </c>
      <c r="L2063" s="574">
        <v>8</v>
      </c>
      <c r="M2063" s="572">
        <v>42557.200000000004</v>
      </c>
      <c r="N2063" s="577"/>
      <c r="O2063" s="574"/>
      <c r="P2063" s="576"/>
    </row>
    <row r="2064" spans="1:16" ht="24" x14ac:dyDescent="0.2">
      <c r="A2064" s="524" t="s">
        <v>4666</v>
      </c>
      <c r="B2064" s="522" t="s">
        <v>817</v>
      </c>
      <c r="C2064" s="554" t="s">
        <v>86</v>
      </c>
      <c r="D2064" s="555" t="s">
        <v>818</v>
      </c>
      <c r="E2064" s="553">
        <v>4800</v>
      </c>
      <c r="F2064" s="556" t="s">
        <v>3403</v>
      </c>
      <c r="G2064" s="566" t="s">
        <v>3404</v>
      </c>
      <c r="H2064" s="569" t="s">
        <v>2374</v>
      </c>
      <c r="I2064" s="562" t="s">
        <v>485</v>
      </c>
      <c r="J2064" s="558" t="s">
        <v>822</v>
      </c>
      <c r="K2064" s="571">
        <v>4</v>
      </c>
      <c r="L2064" s="574">
        <v>12</v>
      </c>
      <c r="M2064" s="572">
        <v>59560.80000000001</v>
      </c>
      <c r="N2064" s="577"/>
      <c r="O2064" s="574"/>
      <c r="P2064" s="576"/>
    </row>
    <row r="2065" spans="1:16" ht="24" x14ac:dyDescent="0.2">
      <c r="A2065" s="524" t="s">
        <v>4666</v>
      </c>
      <c r="B2065" s="522" t="s">
        <v>817</v>
      </c>
      <c r="C2065" s="554" t="s">
        <v>86</v>
      </c>
      <c r="D2065" s="555" t="s">
        <v>818</v>
      </c>
      <c r="E2065" s="553">
        <v>4500</v>
      </c>
      <c r="F2065" s="556" t="s">
        <v>3405</v>
      </c>
      <c r="G2065" s="566" t="s">
        <v>3406</v>
      </c>
      <c r="H2065" s="569" t="s">
        <v>836</v>
      </c>
      <c r="I2065" s="562" t="s">
        <v>871</v>
      </c>
      <c r="J2065" s="558" t="s">
        <v>822</v>
      </c>
      <c r="K2065" s="571">
        <v>2</v>
      </c>
      <c r="L2065" s="574">
        <v>5</v>
      </c>
      <c r="M2065" s="572">
        <v>22192</v>
      </c>
      <c r="N2065" s="577"/>
      <c r="O2065" s="574"/>
      <c r="P2065" s="576"/>
    </row>
    <row r="2066" spans="1:16" ht="24" x14ac:dyDescent="0.2">
      <c r="A2066" s="524" t="s">
        <v>4666</v>
      </c>
      <c r="B2066" s="522" t="s">
        <v>817</v>
      </c>
      <c r="C2066" s="554" t="s">
        <v>86</v>
      </c>
      <c r="D2066" s="555" t="s">
        <v>818</v>
      </c>
      <c r="E2066" s="553">
        <v>10000</v>
      </c>
      <c r="F2066" s="556" t="s">
        <v>3407</v>
      </c>
      <c r="G2066" s="566" t="s">
        <v>3408</v>
      </c>
      <c r="H2066" s="569" t="s">
        <v>853</v>
      </c>
      <c r="I2066" s="562" t="s">
        <v>485</v>
      </c>
      <c r="J2066" s="558" t="s">
        <v>822</v>
      </c>
      <c r="K2066" s="571">
        <v>4</v>
      </c>
      <c r="L2066" s="574">
        <v>12</v>
      </c>
      <c r="M2066" s="572">
        <v>121960.79999999997</v>
      </c>
      <c r="N2066" s="577"/>
      <c r="O2066" s="574"/>
      <c r="P2066" s="576"/>
    </row>
    <row r="2067" spans="1:16" ht="24" x14ac:dyDescent="0.2">
      <c r="A2067" s="524" t="s">
        <v>4666</v>
      </c>
      <c r="B2067" s="522" t="s">
        <v>817</v>
      </c>
      <c r="C2067" s="554" t="s">
        <v>86</v>
      </c>
      <c r="D2067" s="555" t="s">
        <v>818</v>
      </c>
      <c r="E2067" s="553">
        <v>8500</v>
      </c>
      <c r="F2067" s="556" t="s">
        <v>3409</v>
      </c>
      <c r="G2067" s="566" t="s">
        <v>3410</v>
      </c>
      <c r="H2067" s="569" t="s">
        <v>853</v>
      </c>
      <c r="I2067" s="562" t="s">
        <v>485</v>
      </c>
      <c r="J2067" s="558" t="s">
        <v>822</v>
      </c>
      <c r="K2067" s="571">
        <v>4</v>
      </c>
      <c r="L2067" s="574">
        <v>12</v>
      </c>
      <c r="M2067" s="572">
        <v>103960.79999999997</v>
      </c>
      <c r="N2067" s="577"/>
      <c r="O2067" s="574"/>
      <c r="P2067" s="576"/>
    </row>
    <row r="2068" spans="1:16" ht="24" x14ac:dyDescent="0.2">
      <c r="A2068" s="524" t="s">
        <v>4666</v>
      </c>
      <c r="B2068" s="522" t="s">
        <v>817</v>
      </c>
      <c r="C2068" s="554" t="s">
        <v>86</v>
      </c>
      <c r="D2068" s="555" t="s">
        <v>818</v>
      </c>
      <c r="E2068" s="553">
        <v>7500</v>
      </c>
      <c r="F2068" s="556" t="s">
        <v>3411</v>
      </c>
      <c r="G2068" s="566" t="s">
        <v>3412</v>
      </c>
      <c r="H2068" s="569" t="s">
        <v>890</v>
      </c>
      <c r="I2068" s="562" t="s">
        <v>485</v>
      </c>
      <c r="J2068" s="558" t="s">
        <v>822</v>
      </c>
      <c r="K2068" s="571">
        <v>2</v>
      </c>
      <c r="L2068" s="574">
        <v>6</v>
      </c>
      <c r="M2068" s="572">
        <v>43730.400000000001</v>
      </c>
      <c r="N2068" s="577"/>
      <c r="O2068" s="574"/>
      <c r="P2068" s="576"/>
    </row>
    <row r="2069" spans="1:16" ht="24" x14ac:dyDescent="0.2">
      <c r="A2069" s="524" t="s">
        <v>4666</v>
      </c>
      <c r="B2069" s="522" t="s">
        <v>817</v>
      </c>
      <c r="C2069" s="554" t="s">
        <v>86</v>
      </c>
      <c r="D2069" s="555" t="s">
        <v>818</v>
      </c>
      <c r="E2069" s="553" t="s">
        <v>3413</v>
      </c>
      <c r="F2069" s="556" t="s">
        <v>3414</v>
      </c>
      <c r="G2069" s="566" t="s">
        <v>3415</v>
      </c>
      <c r="H2069" s="569" t="s">
        <v>821</v>
      </c>
      <c r="I2069" s="562" t="s">
        <v>485</v>
      </c>
      <c r="J2069" s="558" t="s">
        <v>822</v>
      </c>
      <c r="K2069" s="571">
        <v>5</v>
      </c>
      <c r="L2069" s="574">
        <v>12</v>
      </c>
      <c r="M2069" s="572">
        <v>133210.79999999999</v>
      </c>
      <c r="N2069" s="577"/>
      <c r="O2069" s="574"/>
      <c r="P2069" s="576"/>
    </row>
    <row r="2070" spans="1:16" ht="24" x14ac:dyDescent="0.2">
      <c r="A2070" s="524" t="s">
        <v>4666</v>
      </c>
      <c r="B2070" s="522" t="s">
        <v>817</v>
      </c>
      <c r="C2070" s="554" t="s">
        <v>86</v>
      </c>
      <c r="D2070" s="555" t="s">
        <v>818</v>
      </c>
      <c r="E2070" s="553">
        <v>8500</v>
      </c>
      <c r="F2070" s="556" t="s">
        <v>3416</v>
      </c>
      <c r="G2070" s="566" t="s">
        <v>3417</v>
      </c>
      <c r="H2070" s="569" t="s">
        <v>853</v>
      </c>
      <c r="I2070" s="562" t="s">
        <v>485</v>
      </c>
      <c r="J2070" s="558" t="s">
        <v>822</v>
      </c>
      <c r="K2070" s="571">
        <v>4</v>
      </c>
      <c r="L2070" s="574">
        <v>12</v>
      </c>
      <c r="M2070" s="572">
        <v>104008.01999999997</v>
      </c>
      <c r="N2070" s="577"/>
      <c r="O2070" s="574"/>
      <c r="P2070" s="576"/>
    </row>
    <row r="2071" spans="1:16" ht="24" x14ac:dyDescent="0.2">
      <c r="A2071" s="524" t="s">
        <v>4666</v>
      </c>
      <c r="B2071" s="522" t="s">
        <v>817</v>
      </c>
      <c r="C2071" s="554" t="s">
        <v>86</v>
      </c>
      <c r="D2071" s="555" t="s">
        <v>818</v>
      </c>
      <c r="E2071" s="553">
        <v>10000</v>
      </c>
      <c r="F2071" s="556" t="s">
        <v>3418</v>
      </c>
      <c r="G2071" s="566" t="s">
        <v>3419</v>
      </c>
      <c r="H2071" s="569" t="s">
        <v>836</v>
      </c>
      <c r="I2071" s="562" t="s">
        <v>485</v>
      </c>
      <c r="J2071" s="558" t="s">
        <v>822</v>
      </c>
      <c r="K2071" s="571">
        <v>4</v>
      </c>
      <c r="L2071" s="574">
        <v>12</v>
      </c>
      <c r="M2071" s="572">
        <v>121960.79999999997</v>
      </c>
      <c r="N2071" s="577"/>
      <c r="O2071" s="574"/>
      <c r="P2071" s="576"/>
    </row>
    <row r="2072" spans="1:16" ht="24" x14ac:dyDescent="0.2">
      <c r="A2072" s="524" t="s">
        <v>4666</v>
      </c>
      <c r="B2072" s="522" t="s">
        <v>817</v>
      </c>
      <c r="C2072" s="554" t="s">
        <v>86</v>
      </c>
      <c r="D2072" s="555" t="s">
        <v>818</v>
      </c>
      <c r="E2072" s="553">
        <v>8500</v>
      </c>
      <c r="F2072" s="556" t="s">
        <v>3420</v>
      </c>
      <c r="G2072" s="566" t="s">
        <v>3421</v>
      </c>
      <c r="H2072" s="569" t="s">
        <v>853</v>
      </c>
      <c r="I2072" s="562" t="s">
        <v>485</v>
      </c>
      <c r="J2072" s="558" t="s">
        <v>822</v>
      </c>
      <c r="K2072" s="571">
        <v>4</v>
      </c>
      <c r="L2072" s="574">
        <v>12</v>
      </c>
      <c r="M2072" s="572">
        <v>103960.79999999997</v>
      </c>
      <c r="N2072" s="577"/>
      <c r="O2072" s="574"/>
      <c r="P2072" s="576"/>
    </row>
    <row r="2073" spans="1:16" ht="24" x14ac:dyDescent="0.2">
      <c r="A2073" s="524" t="s">
        <v>4666</v>
      </c>
      <c r="B2073" s="522" t="s">
        <v>817</v>
      </c>
      <c r="C2073" s="554" t="s">
        <v>86</v>
      </c>
      <c r="D2073" s="555" t="s">
        <v>818</v>
      </c>
      <c r="E2073" s="553">
        <v>7500</v>
      </c>
      <c r="F2073" s="556" t="s">
        <v>3422</v>
      </c>
      <c r="G2073" s="566" t="s">
        <v>3423</v>
      </c>
      <c r="H2073" s="569" t="s">
        <v>836</v>
      </c>
      <c r="I2073" s="562" t="s">
        <v>485</v>
      </c>
      <c r="J2073" s="558" t="s">
        <v>822</v>
      </c>
      <c r="K2073" s="571">
        <v>3</v>
      </c>
      <c r="L2073" s="574">
        <v>8</v>
      </c>
      <c r="M2073" s="572">
        <v>57557.200000000004</v>
      </c>
      <c r="N2073" s="577"/>
      <c r="O2073" s="574"/>
      <c r="P2073" s="576"/>
    </row>
    <row r="2074" spans="1:16" ht="24" x14ac:dyDescent="0.2">
      <c r="A2074" s="524" t="s">
        <v>4666</v>
      </c>
      <c r="B2074" s="522" t="s">
        <v>817</v>
      </c>
      <c r="C2074" s="554" t="s">
        <v>86</v>
      </c>
      <c r="D2074" s="555" t="s">
        <v>818</v>
      </c>
      <c r="E2074" s="553">
        <v>5500</v>
      </c>
      <c r="F2074" s="556" t="s">
        <v>3424</v>
      </c>
      <c r="G2074" s="566" t="s">
        <v>3425</v>
      </c>
      <c r="H2074" s="569" t="s">
        <v>821</v>
      </c>
      <c r="I2074" s="562" t="s">
        <v>489</v>
      </c>
      <c r="J2074" s="558" t="s">
        <v>822</v>
      </c>
      <c r="K2074" s="571">
        <v>4</v>
      </c>
      <c r="L2074" s="574">
        <v>12</v>
      </c>
      <c r="M2074" s="572">
        <v>68877.47</v>
      </c>
      <c r="N2074" s="577"/>
      <c r="O2074" s="574"/>
      <c r="P2074" s="576"/>
    </row>
    <row r="2075" spans="1:16" ht="24" x14ac:dyDescent="0.2">
      <c r="A2075" s="524" t="s">
        <v>4666</v>
      </c>
      <c r="B2075" s="522" t="s">
        <v>817</v>
      </c>
      <c r="C2075" s="554" t="s">
        <v>86</v>
      </c>
      <c r="D2075" s="555" t="s">
        <v>818</v>
      </c>
      <c r="E2075" s="553">
        <v>8500</v>
      </c>
      <c r="F2075" s="556" t="s">
        <v>3426</v>
      </c>
      <c r="G2075" s="566" t="s">
        <v>3427</v>
      </c>
      <c r="H2075" s="569" t="s">
        <v>821</v>
      </c>
      <c r="I2075" s="562" t="s">
        <v>485</v>
      </c>
      <c r="J2075" s="558" t="s">
        <v>822</v>
      </c>
      <c r="K2075" s="571">
        <v>4</v>
      </c>
      <c r="L2075" s="574">
        <v>12</v>
      </c>
      <c r="M2075" s="572">
        <v>104030.44999999998</v>
      </c>
      <c r="N2075" s="577"/>
      <c r="O2075" s="574"/>
      <c r="P2075" s="576"/>
    </row>
    <row r="2076" spans="1:16" ht="24" x14ac:dyDescent="0.2">
      <c r="A2076" s="524" t="s">
        <v>4666</v>
      </c>
      <c r="B2076" s="522" t="s">
        <v>817</v>
      </c>
      <c r="C2076" s="554" t="s">
        <v>86</v>
      </c>
      <c r="D2076" s="555" t="s">
        <v>818</v>
      </c>
      <c r="E2076" s="553">
        <v>6500</v>
      </c>
      <c r="F2076" s="556" t="s">
        <v>3428</v>
      </c>
      <c r="G2076" s="566" t="s">
        <v>3429</v>
      </c>
      <c r="H2076" s="569" t="s">
        <v>829</v>
      </c>
      <c r="I2076" s="562" t="s">
        <v>485</v>
      </c>
      <c r="J2076" s="558" t="s">
        <v>822</v>
      </c>
      <c r="K2076" s="571">
        <v>4</v>
      </c>
      <c r="L2076" s="574">
        <v>12</v>
      </c>
      <c r="M2076" s="572">
        <v>79960.799999999988</v>
      </c>
      <c r="N2076" s="577"/>
      <c r="O2076" s="574"/>
      <c r="P2076" s="576"/>
    </row>
    <row r="2077" spans="1:16" ht="24" x14ac:dyDescent="0.2">
      <c r="A2077" s="524" t="s">
        <v>4666</v>
      </c>
      <c r="B2077" s="522" t="s">
        <v>817</v>
      </c>
      <c r="C2077" s="554" t="s">
        <v>86</v>
      </c>
      <c r="D2077" s="555" t="s">
        <v>841</v>
      </c>
      <c r="E2077" s="553">
        <v>1450</v>
      </c>
      <c r="F2077" s="556" t="s">
        <v>3430</v>
      </c>
      <c r="G2077" s="566" t="s">
        <v>3431</v>
      </c>
      <c r="H2077" s="569" t="s">
        <v>995</v>
      </c>
      <c r="I2077" s="562" t="s">
        <v>485</v>
      </c>
      <c r="J2077" s="558" t="s">
        <v>480</v>
      </c>
      <c r="K2077" s="571">
        <v>4</v>
      </c>
      <c r="L2077" s="574">
        <v>12</v>
      </c>
      <c r="M2077" s="572">
        <v>19360.8</v>
      </c>
      <c r="N2077" s="577"/>
      <c r="O2077" s="574"/>
      <c r="P2077" s="576"/>
    </row>
    <row r="2078" spans="1:16" ht="24" x14ac:dyDescent="0.2">
      <c r="A2078" s="524" t="s">
        <v>4666</v>
      </c>
      <c r="B2078" s="522" t="s">
        <v>817</v>
      </c>
      <c r="C2078" s="554" t="s">
        <v>86</v>
      </c>
      <c r="D2078" s="555" t="s">
        <v>818</v>
      </c>
      <c r="E2078" s="553">
        <v>8500</v>
      </c>
      <c r="F2078" s="556" t="s">
        <v>3432</v>
      </c>
      <c r="G2078" s="566" t="s">
        <v>3433</v>
      </c>
      <c r="H2078" s="569" t="s">
        <v>821</v>
      </c>
      <c r="I2078" s="562" t="s">
        <v>485</v>
      </c>
      <c r="J2078" s="558" t="s">
        <v>822</v>
      </c>
      <c r="K2078" s="571">
        <v>2</v>
      </c>
      <c r="L2078" s="574">
        <v>5</v>
      </c>
      <c r="M2078" s="572">
        <v>38958.080000000002</v>
      </c>
      <c r="N2078" s="577"/>
      <c r="O2078" s="574"/>
      <c r="P2078" s="576"/>
    </row>
    <row r="2079" spans="1:16" ht="24" x14ac:dyDescent="0.2">
      <c r="A2079" s="524" t="s">
        <v>4666</v>
      </c>
      <c r="B2079" s="522" t="s">
        <v>817</v>
      </c>
      <c r="C2079" s="554" t="s">
        <v>86</v>
      </c>
      <c r="D2079" s="555" t="s">
        <v>818</v>
      </c>
      <c r="E2079" s="553">
        <v>7500</v>
      </c>
      <c r="F2079" s="556" t="s">
        <v>3434</v>
      </c>
      <c r="G2079" s="566" t="s">
        <v>3435</v>
      </c>
      <c r="H2079" s="569" t="s">
        <v>829</v>
      </c>
      <c r="I2079" s="562" t="s">
        <v>485</v>
      </c>
      <c r="J2079" s="558" t="s">
        <v>822</v>
      </c>
      <c r="K2079" s="571">
        <v>3</v>
      </c>
      <c r="L2079" s="574">
        <v>7</v>
      </c>
      <c r="M2079" s="572">
        <v>57443.8</v>
      </c>
      <c r="N2079" s="577"/>
      <c r="O2079" s="574"/>
      <c r="P2079" s="576"/>
    </row>
    <row r="2080" spans="1:16" ht="24" x14ac:dyDescent="0.2">
      <c r="A2080" s="524" t="s">
        <v>4666</v>
      </c>
      <c r="B2080" s="522" t="s">
        <v>817</v>
      </c>
      <c r="C2080" s="554" t="s">
        <v>86</v>
      </c>
      <c r="D2080" s="555" t="s">
        <v>841</v>
      </c>
      <c r="E2080" s="553">
        <v>2500</v>
      </c>
      <c r="F2080" s="556" t="s">
        <v>3436</v>
      </c>
      <c r="G2080" s="566" t="s">
        <v>3437</v>
      </c>
      <c r="H2080" s="569" t="s">
        <v>1370</v>
      </c>
      <c r="I2080" s="562" t="s">
        <v>871</v>
      </c>
      <c r="J2080" s="558" t="s">
        <v>822</v>
      </c>
      <c r="K2080" s="571">
        <v>4</v>
      </c>
      <c r="L2080" s="574">
        <v>12</v>
      </c>
      <c r="M2080" s="572">
        <v>31960.800000000007</v>
      </c>
      <c r="N2080" s="577"/>
      <c r="O2080" s="574"/>
      <c r="P2080" s="576"/>
    </row>
    <row r="2081" spans="1:16" ht="24" x14ac:dyDescent="0.2">
      <c r="A2081" s="524" t="s">
        <v>4666</v>
      </c>
      <c r="B2081" s="522" t="s">
        <v>817</v>
      </c>
      <c r="C2081" s="554" t="s">
        <v>86</v>
      </c>
      <c r="D2081" s="555" t="s">
        <v>818</v>
      </c>
      <c r="E2081" s="553">
        <v>8500</v>
      </c>
      <c r="F2081" s="556" t="s">
        <v>3438</v>
      </c>
      <c r="G2081" s="566" t="s">
        <v>3439</v>
      </c>
      <c r="H2081" s="569" t="s">
        <v>1370</v>
      </c>
      <c r="I2081" s="562" t="s">
        <v>485</v>
      </c>
      <c r="J2081" s="558" t="s">
        <v>822</v>
      </c>
      <c r="K2081" s="571">
        <v>4</v>
      </c>
      <c r="L2081" s="574">
        <v>12</v>
      </c>
      <c r="M2081" s="572">
        <v>104127.25999999998</v>
      </c>
      <c r="N2081" s="577"/>
      <c r="O2081" s="574"/>
      <c r="P2081" s="576"/>
    </row>
    <row r="2082" spans="1:16" ht="24" x14ac:dyDescent="0.2">
      <c r="A2082" s="524" t="s">
        <v>4666</v>
      </c>
      <c r="B2082" s="522" t="s">
        <v>817</v>
      </c>
      <c r="C2082" s="554" t="s">
        <v>86</v>
      </c>
      <c r="D2082" s="555" t="s">
        <v>818</v>
      </c>
      <c r="E2082" s="553">
        <v>6500</v>
      </c>
      <c r="F2082" s="556" t="s">
        <v>3440</v>
      </c>
      <c r="G2082" s="566" t="s">
        <v>3441</v>
      </c>
      <c r="H2082" s="569" t="s">
        <v>829</v>
      </c>
      <c r="I2082" s="562" t="s">
        <v>485</v>
      </c>
      <c r="J2082" s="558" t="s">
        <v>822</v>
      </c>
      <c r="K2082" s="571">
        <v>3</v>
      </c>
      <c r="L2082" s="574">
        <v>8</v>
      </c>
      <c r="M2082" s="572">
        <v>50057.200000000004</v>
      </c>
      <c r="N2082" s="577"/>
      <c r="O2082" s="574"/>
      <c r="P2082" s="576"/>
    </row>
    <row r="2083" spans="1:16" ht="24" x14ac:dyDescent="0.2">
      <c r="A2083" s="524" t="s">
        <v>4666</v>
      </c>
      <c r="B2083" s="522" t="s">
        <v>817</v>
      </c>
      <c r="C2083" s="554" t="s">
        <v>86</v>
      </c>
      <c r="D2083" s="555" t="s">
        <v>841</v>
      </c>
      <c r="E2083" s="553">
        <v>2500</v>
      </c>
      <c r="F2083" s="556" t="s">
        <v>3442</v>
      </c>
      <c r="G2083" s="566" t="s">
        <v>3443</v>
      </c>
      <c r="H2083" s="569" t="s">
        <v>829</v>
      </c>
      <c r="I2083" s="562" t="s">
        <v>845</v>
      </c>
      <c r="J2083" s="558" t="s">
        <v>822</v>
      </c>
      <c r="K2083" s="571">
        <v>4</v>
      </c>
      <c r="L2083" s="574">
        <v>12</v>
      </c>
      <c r="M2083" s="572">
        <v>31960.800000000007</v>
      </c>
      <c r="N2083" s="577"/>
      <c r="O2083" s="574"/>
      <c r="P2083" s="576"/>
    </row>
    <row r="2084" spans="1:16" ht="24" x14ac:dyDescent="0.2">
      <c r="A2084" s="524" t="s">
        <v>4666</v>
      </c>
      <c r="B2084" s="522" t="s">
        <v>817</v>
      </c>
      <c r="C2084" s="554" t="s">
        <v>86</v>
      </c>
      <c r="D2084" s="555" t="s">
        <v>818</v>
      </c>
      <c r="E2084" s="553">
        <v>4000</v>
      </c>
      <c r="F2084" s="556" t="s">
        <v>3444</v>
      </c>
      <c r="G2084" s="566" t="s">
        <v>3445</v>
      </c>
      <c r="H2084" s="569" t="s">
        <v>1830</v>
      </c>
      <c r="I2084" s="562" t="s">
        <v>485</v>
      </c>
      <c r="J2084" s="558" t="s">
        <v>822</v>
      </c>
      <c r="K2084" s="571">
        <v>4</v>
      </c>
      <c r="L2084" s="574">
        <v>12</v>
      </c>
      <c r="M2084" s="572">
        <v>49960.80000000001</v>
      </c>
      <c r="N2084" s="577"/>
      <c r="O2084" s="574"/>
      <c r="P2084" s="576"/>
    </row>
    <row r="2085" spans="1:16" ht="24" x14ac:dyDescent="0.2">
      <c r="A2085" s="524" t="s">
        <v>4666</v>
      </c>
      <c r="B2085" s="522" t="s">
        <v>817</v>
      </c>
      <c r="C2085" s="554" t="s">
        <v>86</v>
      </c>
      <c r="D2085" s="555" t="s">
        <v>902</v>
      </c>
      <c r="E2085" s="553">
        <v>2500</v>
      </c>
      <c r="F2085" s="556" t="s">
        <v>3446</v>
      </c>
      <c r="G2085" s="566" t="s">
        <v>3447</v>
      </c>
      <c r="H2085" s="569" t="s">
        <v>3448</v>
      </c>
      <c r="I2085" s="562" t="s">
        <v>485</v>
      </c>
      <c r="J2085" s="558" t="s">
        <v>480</v>
      </c>
      <c r="K2085" s="571">
        <v>4</v>
      </c>
      <c r="L2085" s="574">
        <v>12</v>
      </c>
      <c r="M2085" s="572">
        <v>26979.870000000003</v>
      </c>
      <c r="N2085" s="577"/>
      <c r="O2085" s="574"/>
      <c r="P2085" s="576"/>
    </row>
    <row r="2086" spans="1:16" ht="24" x14ac:dyDescent="0.2">
      <c r="A2086" s="524" t="s">
        <v>4666</v>
      </c>
      <c r="B2086" s="522" t="s">
        <v>817</v>
      </c>
      <c r="C2086" s="554" t="s">
        <v>86</v>
      </c>
      <c r="D2086" s="555" t="s">
        <v>818</v>
      </c>
      <c r="E2086" s="553">
        <v>6500</v>
      </c>
      <c r="F2086" s="556" t="s">
        <v>3449</v>
      </c>
      <c r="G2086" s="566" t="s">
        <v>3450</v>
      </c>
      <c r="H2086" s="569" t="s">
        <v>1487</v>
      </c>
      <c r="I2086" s="562" t="s">
        <v>485</v>
      </c>
      <c r="J2086" s="558" t="s">
        <v>822</v>
      </c>
      <c r="K2086" s="571">
        <v>1</v>
      </c>
      <c r="L2086" s="574">
        <v>2</v>
      </c>
      <c r="M2086" s="572">
        <v>11926.8</v>
      </c>
      <c r="N2086" s="577"/>
      <c r="O2086" s="574"/>
      <c r="P2086" s="576"/>
    </row>
    <row r="2087" spans="1:16" ht="24" x14ac:dyDescent="0.2">
      <c r="A2087" s="524" t="s">
        <v>4666</v>
      </c>
      <c r="B2087" s="522" t="s">
        <v>817</v>
      </c>
      <c r="C2087" s="554" t="s">
        <v>86</v>
      </c>
      <c r="D2087" s="555" t="s">
        <v>818</v>
      </c>
      <c r="E2087" s="553">
        <v>10000</v>
      </c>
      <c r="F2087" s="556" t="s">
        <v>3451</v>
      </c>
      <c r="G2087" s="566" t="s">
        <v>3452</v>
      </c>
      <c r="H2087" s="569" t="s">
        <v>909</v>
      </c>
      <c r="I2087" s="562" t="s">
        <v>485</v>
      </c>
      <c r="J2087" s="558" t="s">
        <v>822</v>
      </c>
      <c r="K2087" s="571">
        <v>4</v>
      </c>
      <c r="L2087" s="574">
        <v>12</v>
      </c>
      <c r="M2087" s="572">
        <v>121960.79999999997</v>
      </c>
      <c r="N2087" s="577"/>
      <c r="O2087" s="574"/>
      <c r="P2087" s="576"/>
    </row>
    <row r="2088" spans="1:16" ht="24" x14ac:dyDescent="0.2">
      <c r="A2088" s="524" t="s">
        <v>4666</v>
      </c>
      <c r="B2088" s="522" t="s">
        <v>817</v>
      </c>
      <c r="C2088" s="554" t="s">
        <v>86</v>
      </c>
      <c r="D2088" s="555" t="s">
        <v>818</v>
      </c>
      <c r="E2088" s="553">
        <v>7500</v>
      </c>
      <c r="F2088" s="556" t="s">
        <v>3453</v>
      </c>
      <c r="G2088" s="566" t="s">
        <v>3454</v>
      </c>
      <c r="H2088" s="569" t="s">
        <v>829</v>
      </c>
      <c r="I2088" s="562" t="s">
        <v>485</v>
      </c>
      <c r="J2088" s="558" t="s">
        <v>822</v>
      </c>
      <c r="K2088" s="571">
        <v>3</v>
      </c>
      <c r="L2088" s="574">
        <v>8</v>
      </c>
      <c r="M2088" s="572">
        <v>57557.200000000004</v>
      </c>
      <c r="N2088" s="577"/>
      <c r="O2088" s="574"/>
      <c r="P2088" s="576"/>
    </row>
    <row r="2089" spans="1:16" ht="24" x14ac:dyDescent="0.2">
      <c r="A2089" s="524" t="s">
        <v>4666</v>
      </c>
      <c r="B2089" s="522" t="s">
        <v>817</v>
      </c>
      <c r="C2089" s="554" t="s">
        <v>86</v>
      </c>
      <c r="D2089" s="555" t="s">
        <v>818</v>
      </c>
      <c r="E2089" s="553">
        <v>6500</v>
      </c>
      <c r="F2089" s="556" t="s">
        <v>3455</v>
      </c>
      <c r="G2089" s="566" t="s">
        <v>3456</v>
      </c>
      <c r="H2089" s="569" t="s">
        <v>829</v>
      </c>
      <c r="I2089" s="562" t="s">
        <v>485</v>
      </c>
      <c r="J2089" s="558" t="s">
        <v>822</v>
      </c>
      <c r="K2089" s="571">
        <v>3</v>
      </c>
      <c r="L2089" s="574">
        <v>7</v>
      </c>
      <c r="M2089" s="572">
        <v>46160.47</v>
      </c>
      <c r="N2089" s="577"/>
      <c r="O2089" s="574"/>
      <c r="P2089" s="576"/>
    </row>
    <row r="2090" spans="1:16" ht="24" x14ac:dyDescent="0.2">
      <c r="A2090" s="524" t="s">
        <v>4666</v>
      </c>
      <c r="B2090" s="522" t="s">
        <v>817</v>
      </c>
      <c r="C2090" s="554" t="s">
        <v>86</v>
      </c>
      <c r="D2090" s="555" t="s">
        <v>818</v>
      </c>
      <c r="E2090" s="553">
        <v>5500</v>
      </c>
      <c r="F2090" s="556" t="s">
        <v>3457</v>
      </c>
      <c r="G2090" s="566" t="s">
        <v>3458</v>
      </c>
      <c r="H2090" s="569" t="s">
        <v>853</v>
      </c>
      <c r="I2090" s="562" t="s">
        <v>485</v>
      </c>
      <c r="J2090" s="558" t="s">
        <v>822</v>
      </c>
      <c r="K2090" s="571">
        <v>4</v>
      </c>
      <c r="L2090" s="574">
        <v>12</v>
      </c>
      <c r="M2090" s="572">
        <v>67960.800000000003</v>
      </c>
      <c r="N2090" s="577"/>
      <c r="O2090" s="574"/>
      <c r="P2090" s="576"/>
    </row>
    <row r="2091" spans="1:16" ht="24" x14ac:dyDescent="0.2">
      <c r="A2091" s="524" t="s">
        <v>4666</v>
      </c>
      <c r="B2091" s="522" t="s">
        <v>817</v>
      </c>
      <c r="C2091" s="554" t="s">
        <v>86</v>
      </c>
      <c r="D2091" s="555" t="s">
        <v>818</v>
      </c>
      <c r="E2091" s="553" t="s">
        <v>897</v>
      </c>
      <c r="F2091" s="556" t="s">
        <v>3459</v>
      </c>
      <c r="G2091" s="566" t="s">
        <v>3460</v>
      </c>
      <c r="H2091" s="569" t="s">
        <v>829</v>
      </c>
      <c r="I2091" s="562" t="s">
        <v>485</v>
      </c>
      <c r="J2091" s="558" t="s">
        <v>822</v>
      </c>
      <c r="K2091" s="571">
        <v>5</v>
      </c>
      <c r="L2091" s="574">
        <v>12</v>
      </c>
      <c r="M2091" s="572">
        <v>90698.299999999988</v>
      </c>
      <c r="N2091" s="577"/>
      <c r="O2091" s="574"/>
      <c r="P2091" s="576"/>
    </row>
    <row r="2092" spans="1:16" ht="24" x14ac:dyDescent="0.2">
      <c r="A2092" s="524" t="s">
        <v>4666</v>
      </c>
      <c r="B2092" s="522" t="s">
        <v>817</v>
      </c>
      <c r="C2092" s="554" t="s">
        <v>86</v>
      </c>
      <c r="D2092" s="555" t="s">
        <v>818</v>
      </c>
      <c r="E2092" s="553">
        <v>5500</v>
      </c>
      <c r="F2092" s="556" t="s">
        <v>3461</v>
      </c>
      <c r="G2092" s="566" t="s">
        <v>3462</v>
      </c>
      <c r="H2092" s="569" t="s">
        <v>821</v>
      </c>
      <c r="I2092" s="562" t="s">
        <v>485</v>
      </c>
      <c r="J2092" s="558" t="s">
        <v>822</v>
      </c>
      <c r="K2092" s="571">
        <v>4</v>
      </c>
      <c r="L2092" s="574">
        <v>12</v>
      </c>
      <c r="M2092" s="572">
        <v>67960.800000000003</v>
      </c>
      <c r="N2092" s="577"/>
      <c r="O2092" s="574"/>
      <c r="P2092" s="576"/>
    </row>
    <row r="2093" spans="1:16" ht="24" x14ac:dyDescent="0.2">
      <c r="A2093" s="524" t="s">
        <v>4666</v>
      </c>
      <c r="B2093" s="522" t="s">
        <v>817</v>
      </c>
      <c r="C2093" s="554" t="s">
        <v>86</v>
      </c>
      <c r="D2093" s="555" t="s">
        <v>818</v>
      </c>
      <c r="E2093" s="553">
        <v>6500</v>
      </c>
      <c r="F2093" s="556" t="s">
        <v>3463</v>
      </c>
      <c r="G2093" s="566" t="s">
        <v>3464</v>
      </c>
      <c r="H2093" s="569" t="s">
        <v>821</v>
      </c>
      <c r="I2093" s="562" t="s">
        <v>485</v>
      </c>
      <c r="J2093" s="558" t="s">
        <v>822</v>
      </c>
      <c r="K2093" s="571">
        <v>2</v>
      </c>
      <c r="L2093" s="574">
        <v>6</v>
      </c>
      <c r="M2093" s="572">
        <v>38030.400000000001</v>
      </c>
      <c r="N2093" s="577"/>
      <c r="O2093" s="574"/>
      <c r="P2093" s="576"/>
    </row>
    <row r="2094" spans="1:16" ht="24" x14ac:dyDescent="0.2">
      <c r="A2094" s="524" t="s">
        <v>4666</v>
      </c>
      <c r="B2094" s="522" t="s">
        <v>817</v>
      </c>
      <c r="C2094" s="554" t="s">
        <v>86</v>
      </c>
      <c r="D2094" s="555" t="s">
        <v>841</v>
      </c>
      <c r="E2094" s="553">
        <v>3000</v>
      </c>
      <c r="F2094" s="556" t="s">
        <v>3465</v>
      </c>
      <c r="G2094" s="566" t="s">
        <v>3466</v>
      </c>
      <c r="H2094" s="569" t="s">
        <v>836</v>
      </c>
      <c r="I2094" s="562" t="s">
        <v>845</v>
      </c>
      <c r="J2094" s="558" t="s">
        <v>480</v>
      </c>
      <c r="K2094" s="571">
        <v>1</v>
      </c>
      <c r="L2094" s="574">
        <v>2</v>
      </c>
      <c r="M2094" s="572">
        <v>5626.8</v>
      </c>
      <c r="N2094" s="577"/>
      <c r="O2094" s="574"/>
      <c r="P2094" s="576"/>
    </row>
    <row r="2095" spans="1:16" ht="24" x14ac:dyDescent="0.2">
      <c r="A2095" s="524" t="s">
        <v>4666</v>
      </c>
      <c r="B2095" s="522" t="s">
        <v>817</v>
      </c>
      <c r="C2095" s="554" t="s">
        <v>86</v>
      </c>
      <c r="D2095" s="555" t="s">
        <v>902</v>
      </c>
      <c r="E2095" s="553">
        <v>3400</v>
      </c>
      <c r="F2095" s="556" t="s">
        <v>3467</v>
      </c>
      <c r="G2095" s="566" t="s">
        <v>3468</v>
      </c>
      <c r="H2095" s="569" t="s">
        <v>844</v>
      </c>
      <c r="I2095" s="562" t="s">
        <v>845</v>
      </c>
      <c r="J2095" s="558" t="s">
        <v>480</v>
      </c>
      <c r="K2095" s="571">
        <v>4</v>
      </c>
      <c r="L2095" s="574">
        <v>12</v>
      </c>
      <c r="M2095" s="572">
        <v>42760.80000000001</v>
      </c>
      <c r="N2095" s="577"/>
      <c r="O2095" s="574"/>
      <c r="P2095" s="576"/>
    </row>
    <row r="2096" spans="1:16" ht="24" x14ac:dyDescent="0.2">
      <c r="A2096" s="524" t="s">
        <v>4666</v>
      </c>
      <c r="B2096" s="522" t="s">
        <v>817</v>
      </c>
      <c r="C2096" s="554" t="s">
        <v>86</v>
      </c>
      <c r="D2096" s="555" t="s">
        <v>818</v>
      </c>
      <c r="E2096" s="553">
        <v>4000</v>
      </c>
      <c r="F2096" s="556" t="s">
        <v>3469</v>
      </c>
      <c r="G2096" s="566" t="s">
        <v>3470</v>
      </c>
      <c r="H2096" s="569" t="s">
        <v>890</v>
      </c>
      <c r="I2096" s="562" t="s">
        <v>489</v>
      </c>
      <c r="J2096" s="558" t="s">
        <v>822</v>
      </c>
      <c r="K2096" s="571">
        <v>4</v>
      </c>
      <c r="L2096" s="574">
        <v>12</v>
      </c>
      <c r="M2096" s="572">
        <v>49960.80000000001</v>
      </c>
      <c r="N2096" s="577"/>
      <c r="O2096" s="574"/>
      <c r="P2096" s="576"/>
    </row>
    <row r="2097" spans="1:16" ht="24" x14ac:dyDescent="0.2">
      <c r="A2097" s="524" t="s">
        <v>4666</v>
      </c>
      <c r="B2097" s="522" t="s">
        <v>817</v>
      </c>
      <c r="C2097" s="554" t="s">
        <v>86</v>
      </c>
      <c r="D2097" s="555" t="s">
        <v>841</v>
      </c>
      <c r="E2097" s="553">
        <v>3400</v>
      </c>
      <c r="F2097" s="556" t="s">
        <v>3471</v>
      </c>
      <c r="G2097" s="566" t="s">
        <v>3472</v>
      </c>
      <c r="H2097" s="569" t="s">
        <v>995</v>
      </c>
      <c r="I2097" s="562" t="s">
        <v>845</v>
      </c>
      <c r="J2097" s="558" t="s">
        <v>480</v>
      </c>
      <c r="K2097" s="571">
        <v>4</v>
      </c>
      <c r="L2097" s="574">
        <v>12</v>
      </c>
      <c r="M2097" s="572">
        <v>42760.80000000001</v>
      </c>
      <c r="N2097" s="577"/>
      <c r="O2097" s="574"/>
      <c r="P2097" s="576"/>
    </row>
    <row r="2098" spans="1:16" ht="24" x14ac:dyDescent="0.2">
      <c r="A2098" s="524" t="s">
        <v>4666</v>
      </c>
      <c r="B2098" s="522" t="s">
        <v>817</v>
      </c>
      <c r="C2098" s="554" t="s">
        <v>86</v>
      </c>
      <c r="D2098" s="555" t="s">
        <v>818</v>
      </c>
      <c r="E2098" s="553">
        <v>5500</v>
      </c>
      <c r="F2098" s="556" t="s">
        <v>3473</v>
      </c>
      <c r="G2098" s="566" t="s">
        <v>3474</v>
      </c>
      <c r="H2098" s="569" t="s">
        <v>829</v>
      </c>
      <c r="I2098" s="562" t="s">
        <v>485</v>
      </c>
      <c r="J2098" s="558" t="s">
        <v>822</v>
      </c>
      <c r="K2098" s="571">
        <v>3</v>
      </c>
      <c r="L2098" s="574">
        <v>8</v>
      </c>
      <c r="M2098" s="572">
        <v>42557.200000000004</v>
      </c>
      <c r="N2098" s="577"/>
      <c r="O2098" s="574"/>
      <c r="P2098" s="576"/>
    </row>
    <row r="2099" spans="1:16" ht="24" x14ac:dyDescent="0.2">
      <c r="A2099" s="524" t="s">
        <v>4666</v>
      </c>
      <c r="B2099" s="522" t="s">
        <v>817</v>
      </c>
      <c r="C2099" s="554" t="s">
        <v>86</v>
      </c>
      <c r="D2099" s="555" t="s">
        <v>818</v>
      </c>
      <c r="E2099" s="553">
        <v>8500</v>
      </c>
      <c r="F2099" s="556" t="s">
        <v>3475</v>
      </c>
      <c r="G2099" s="566" t="s">
        <v>3476</v>
      </c>
      <c r="H2099" s="569" t="s">
        <v>853</v>
      </c>
      <c r="I2099" s="562" t="s">
        <v>485</v>
      </c>
      <c r="J2099" s="558" t="s">
        <v>822</v>
      </c>
      <c r="K2099" s="571">
        <v>4</v>
      </c>
      <c r="L2099" s="574">
        <v>12</v>
      </c>
      <c r="M2099" s="572">
        <v>103960.79999999997</v>
      </c>
      <c r="N2099" s="577"/>
      <c r="O2099" s="574"/>
      <c r="P2099" s="576"/>
    </row>
    <row r="2100" spans="1:16" ht="24" x14ac:dyDescent="0.2">
      <c r="A2100" s="524" t="s">
        <v>4666</v>
      </c>
      <c r="B2100" s="522" t="s">
        <v>817</v>
      </c>
      <c r="C2100" s="554" t="s">
        <v>86</v>
      </c>
      <c r="D2100" s="555" t="s">
        <v>818</v>
      </c>
      <c r="E2100" s="553">
        <v>5500</v>
      </c>
      <c r="F2100" s="556" t="s">
        <v>3477</v>
      </c>
      <c r="G2100" s="566" t="s">
        <v>3478</v>
      </c>
      <c r="H2100" s="569" t="s">
        <v>829</v>
      </c>
      <c r="I2100" s="562" t="s">
        <v>485</v>
      </c>
      <c r="J2100" s="558" t="s">
        <v>822</v>
      </c>
      <c r="K2100" s="571">
        <v>3</v>
      </c>
      <c r="L2100" s="574">
        <v>8</v>
      </c>
      <c r="M2100" s="572">
        <v>42557.200000000004</v>
      </c>
      <c r="N2100" s="577"/>
      <c r="O2100" s="574"/>
      <c r="P2100" s="576"/>
    </row>
    <row r="2101" spans="1:16" ht="24" x14ac:dyDescent="0.2">
      <c r="A2101" s="524" t="s">
        <v>4666</v>
      </c>
      <c r="B2101" s="522" t="s">
        <v>817</v>
      </c>
      <c r="C2101" s="554" t="s">
        <v>86</v>
      </c>
      <c r="D2101" s="555" t="s">
        <v>818</v>
      </c>
      <c r="E2101" s="553">
        <v>7000</v>
      </c>
      <c r="F2101" s="556" t="s">
        <v>3479</v>
      </c>
      <c r="G2101" s="566" t="s">
        <v>3480</v>
      </c>
      <c r="H2101" s="569" t="s">
        <v>850</v>
      </c>
      <c r="I2101" s="562" t="s">
        <v>485</v>
      </c>
      <c r="J2101" s="558" t="s">
        <v>822</v>
      </c>
      <c r="K2101" s="571">
        <v>4</v>
      </c>
      <c r="L2101" s="574">
        <v>12</v>
      </c>
      <c r="M2101" s="572">
        <v>86191.209999999992</v>
      </c>
      <c r="N2101" s="577"/>
      <c r="O2101" s="574"/>
      <c r="P2101" s="576"/>
    </row>
    <row r="2102" spans="1:16" ht="24" x14ac:dyDescent="0.2">
      <c r="A2102" s="524" t="s">
        <v>4666</v>
      </c>
      <c r="B2102" s="522" t="s">
        <v>817</v>
      </c>
      <c r="C2102" s="554" t="s">
        <v>86</v>
      </c>
      <c r="D2102" s="555" t="s">
        <v>818</v>
      </c>
      <c r="E2102" s="553">
        <v>6500</v>
      </c>
      <c r="F2102" s="556" t="s">
        <v>3481</v>
      </c>
      <c r="G2102" s="566" t="s">
        <v>3482</v>
      </c>
      <c r="H2102" s="569" t="s">
        <v>850</v>
      </c>
      <c r="I2102" s="562" t="s">
        <v>485</v>
      </c>
      <c r="J2102" s="558" t="s">
        <v>822</v>
      </c>
      <c r="K2102" s="571">
        <v>4</v>
      </c>
      <c r="L2102" s="574">
        <v>12</v>
      </c>
      <c r="M2102" s="572">
        <v>81266.209999999992</v>
      </c>
      <c r="N2102" s="577"/>
      <c r="O2102" s="574"/>
      <c r="P2102" s="576"/>
    </row>
    <row r="2103" spans="1:16" ht="24" x14ac:dyDescent="0.2">
      <c r="A2103" s="524" t="s">
        <v>4666</v>
      </c>
      <c r="B2103" s="522" t="s">
        <v>817</v>
      </c>
      <c r="C2103" s="554" t="s">
        <v>86</v>
      </c>
      <c r="D2103" s="555" t="s">
        <v>818</v>
      </c>
      <c r="E2103" s="553">
        <v>9000</v>
      </c>
      <c r="F2103" s="556" t="s">
        <v>3483</v>
      </c>
      <c r="G2103" s="566" t="s">
        <v>3484</v>
      </c>
      <c r="H2103" s="569" t="s">
        <v>890</v>
      </c>
      <c r="I2103" s="562" t="s">
        <v>485</v>
      </c>
      <c r="J2103" s="558" t="s">
        <v>822</v>
      </c>
      <c r="K2103" s="571">
        <v>4</v>
      </c>
      <c r="L2103" s="574">
        <v>12</v>
      </c>
      <c r="M2103" s="572">
        <v>109960.79999999997</v>
      </c>
      <c r="N2103" s="577"/>
      <c r="O2103" s="574"/>
      <c r="P2103" s="576"/>
    </row>
    <row r="2104" spans="1:16" ht="24" x14ac:dyDescent="0.2">
      <c r="A2104" s="524" t="s">
        <v>4666</v>
      </c>
      <c r="B2104" s="522" t="s">
        <v>817</v>
      </c>
      <c r="C2104" s="554" t="s">
        <v>86</v>
      </c>
      <c r="D2104" s="555" t="s">
        <v>818</v>
      </c>
      <c r="E2104" s="553">
        <v>6500</v>
      </c>
      <c r="F2104" s="556" t="s">
        <v>3485</v>
      </c>
      <c r="G2104" s="566" t="s">
        <v>3486</v>
      </c>
      <c r="H2104" s="569" t="s">
        <v>853</v>
      </c>
      <c r="I2104" s="562" t="s">
        <v>485</v>
      </c>
      <c r="J2104" s="558" t="s">
        <v>822</v>
      </c>
      <c r="K2104" s="571">
        <v>3</v>
      </c>
      <c r="L2104" s="574">
        <v>8</v>
      </c>
      <c r="M2104" s="572">
        <v>50057.200000000004</v>
      </c>
      <c r="N2104" s="577"/>
      <c r="O2104" s="574"/>
      <c r="P2104" s="576"/>
    </row>
    <row r="2105" spans="1:16" ht="24" x14ac:dyDescent="0.2">
      <c r="A2105" s="524" t="s">
        <v>4666</v>
      </c>
      <c r="B2105" s="522" t="s">
        <v>817</v>
      </c>
      <c r="C2105" s="554" t="s">
        <v>86</v>
      </c>
      <c r="D2105" s="555" t="s">
        <v>841</v>
      </c>
      <c r="E2105" s="553">
        <v>3800</v>
      </c>
      <c r="F2105" s="556" t="s">
        <v>3487</v>
      </c>
      <c r="G2105" s="566" t="s">
        <v>3488</v>
      </c>
      <c r="H2105" s="569" t="s">
        <v>995</v>
      </c>
      <c r="I2105" s="562" t="s">
        <v>485</v>
      </c>
      <c r="J2105" s="558" t="s">
        <v>480</v>
      </c>
      <c r="K2105" s="571">
        <v>4</v>
      </c>
      <c r="L2105" s="574">
        <v>12</v>
      </c>
      <c r="M2105" s="572">
        <v>47560.80000000001</v>
      </c>
      <c r="N2105" s="577"/>
      <c r="O2105" s="574"/>
      <c r="P2105" s="576"/>
    </row>
    <row r="2106" spans="1:16" ht="24" x14ac:dyDescent="0.2">
      <c r="A2106" s="524" t="s">
        <v>4666</v>
      </c>
      <c r="B2106" s="522" t="s">
        <v>817</v>
      </c>
      <c r="C2106" s="554" t="s">
        <v>86</v>
      </c>
      <c r="D2106" s="555" t="s">
        <v>818</v>
      </c>
      <c r="E2106" s="553">
        <v>6500</v>
      </c>
      <c r="F2106" s="556" t="s">
        <v>3489</v>
      </c>
      <c r="G2106" s="566" t="s">
        <v>3490</v>
      </c>
      <c r="H2106" s="569" t="s">
        <v>821</v>
      </c>
      <c r="I2106" s="562" t="s">
        <v>485</v>
      </c>
      <c r="J2106" s="558" t="s">
        <v>822</v>
      </c>
      <c r="K2106" s="571">
        <v>5</v>
      </c>
      <c r="L2106" s="574">
        <v>12</v>
      </c>
      <c r="M2106" s="572">
        <v>82938.579999999987</v>
      </c>
      <c r="N2106" s="577"/>
      <c r="O2106" s="574"/>
      <c r="P2106" s="576"/>
    </row>
    <row r="2107" spans="1:16" ht="24" x14ac:dyDescent="0.2">
      <c r="A2107" s="524" t="s">
        <v>4666</v>
      </c>
      <c r="B2107" s="522" t="s">
        <v>817</v>
      </c>
      <c r="C2107" s="554" t="s">
        <v>86</v>
      </c>
      <c r="D2107" s="555" t="s">
        <v>818</v>
      </c>
      <c r="E2107" s="553">
        <v>3500</v>
      </c>
      <c r="F2107" s="556" t="s">
        <v>3491</v>
      </c>
      <c r="G2107" s="566" t="s">
        <v>3492</v>
      </c>
      <c r="H2107" s="569" t="s">
        <v>829</v>
      </c>
      <c r="I2107" s="562" t="s">
        <v>485</v>
      </c>
      <c r="J2107" s="558" t="s">
        <v>822</v>
      </c>
      <c r="K2107" s="571">
        <v>4</v>
      </c>
      <c r="L2107" s="574">
        <v>12</v>
      </c>
      <c r="M2107" s="572">
        <v>43960.80000000001</v>
      </c>
      <c r="N2107" s="577"/>
      <c r="O2107" s="574"/>
      <c r="P2107" s="576"/>
    </row>
    <row r="2108" spans="1:16" ht="24" x14ac:dyDescent="0.2">
      <c r="A2108" s="524" t="s">
        <v>4666</v>
      </c>
      <c r="B2108" s="522" t="s">
        <v>817</v>
      </c>
      <c r="C2108" s="554" t="s">
        <v>86</v>
      </c>
      <c r="D2108" s="555" t="s">
        <v>818</v>
      </c>
      <c r="E2108" s="553">
        <v>8500</v>
      </c>
      <c r="F2108" s="556" t="s">
        <v>3493</v>
      </c>
      <c r="G2108" s="566" t="s">
        <v>3494</v>
      </c>
      <c r="H2108" s="569" t="s">
        <v>1087</v>
      </c>
      <c r="I2108" s="562" t="s">
        <v>485</v>
      </c>
      <c r="J2108" s="558" t="s">
        <v>822</v>
      </c>
      <c r="K2108" s="571">
        <v>1</v>
      </c>
      <c r="L2108" s="574">
        <v>2</v>
      </c>
      <c r="M2108" s="572">
        <v>15526.8</v>
      </c>
      <c r="N2108" s="577"/>
      <c r="O2108" s="574"/>
      <c r="P2108" s="576"/>
    </row>
    <row r="2109" spans="1:16" ht="24" x14ac:dyDescent="0.2">
      <c r="A2109" s="524" t="s">
        <v>4666</v>
      </c>
      <c r="B2109" s="522" t="s">
        <v>817</v>
      </c>
      <c r="C2109" s="554" t="s">
        <v>86</v>
      </c>
      <c r="D2109" s="555" t="s">
        <v>818</v>
      </c>
      <c r="E2109" s="553">
        <v>8500</v>
      </c>
      <c r="F2109" s="556" t="s">
        <v>3495</v>
      </c>
      <c r="G2109" s="566" t="s">
        <v>3496</v>
      </c>
      <c r="H2109" s="569" t="s">
        <v>1370</v>
      </c>
      <c r="I2109" s="562" t="s">
        <v>485</v>
      </c>
      <c r="J2109" s="558" t="s">
        <v>822</v>
      </c>
      <c r="K2109" s="571">
        <v>4</v>
      </c>
      <c r="L2109" s="574">
        <v>12</v>
      </c>
      <c r="M2109" s="572">
        <v>105377.46999999999</v>
      </c>
      <c r="N2109" s="577"/>
      <c r="O2109" s="574"/>
      <c r="P2109" s="576"/>
    </row>
    <row r="2110" spans="1:16" ht="24" x14ac:dyDescent="0.2">
      <c r="A2110" s="524" t="s">
        <v>4666</v>
      </c>
      <c r="B2110" s="522" t="s">
        <v>817</v>
      </c>
      <c r="C2110" s="554" t="s">
        <v>86</v>
      </c>
      <c r="D2110" s="555" t="s">
        <v>818</v>
      </c>
      <c r="E2110" s="553">
        <v>10500</v>
      </c>
      <c r="F2110" s="556" t="s">
        <v>3497</v>
      </c>
      <c r="G2110" s="566" t="s">
        <v>3498</v>
      </c>
      <c r="H2110" s="569" t="s">
        <v>821</v>
      </c>
      <c r="I2110" s="562" t="s">
        <v>485</v>
      </c>
      <c r="J2110" s="558" t="s">
        <v>822</v>
      </c>
      <c r="K2110" s="571">
        <v>4</v>
      </c>
      <c r="L2110" s="574">
        <v>12</v>
      </c>
      <c r="M2110" s="572">
        <v>127960.79999999997</v>
      </c>
      <c r="N2110" s="577"/>
      <c r="O2110" s="574"/>
      <c r="P2110" s="576"/>
    </row>
    <row r="2111" spans="1:16" ht="24" x14ac:dyDescent="0.2">
      <c r="A2111" s="524" t="s">
        <v>4666</v>
      </c>
      <c r="B2111" s="522" t="s">
        <v>817</v>
      </c>
      <c r="C2111" s="554" t="s">
        <v>86</v>
      </c>
      <c r="D2111" s="555" t="s">
        <v>818</v>
      </c>
      <c r="E2111" s="553">
        <v>6500</v>
      </c>
      <c r="F2111" s="556" t="s">
        <v>3499</v>
      </c>
      <c r="G2111" s="566" t="s">
        <v>3500</v>
      </c>
      <c r="H2111" s="569" t="s">
        <v>853</v>
      </c>
      <c r="I2111" s="562" t="s">
        <v>485</v>
      </c>
      <c r="J2111" s="558" t="s">
        <v>822</v>
      </c>
      <c r="K2111" s="571">
        <v>4</v>
      </c>
      <c r="L2111" s="574">
        <v>12</v>
      </c>
      <c r="M2111" s="572">
        <v>79960.799999999988</v>
      </c>
      <c r="N2111" s="577"/>
      <c r="O2111" s="574"/>
      <c r="P2111" s="576"/>
    </row>
    <row r="2112" spans="1:16" ht="24" x14ac:dyDescent="0.2">
      <c r="A2112" s="524" t="s">
        <v>4666</v>
      </c>
      <c r="B2112" s="522" t="s">
        <v>817</v>
      </c>
      <c r="C2112" s="554" t="s">
        <v>86</v>
      </c>
      <c r="D2112" s="555" t="s">
        <v>818</v>
      </c>
      <c r="E2112" s="553">
        <v>8500</v>
      </c>
      <c r="F2112" s="556" t="s">
        <v>3501</v>
      </c>
      <c r="G2112" s="566" t="s">
        <v>3502</v>
      </c>
      <c r="H2112" s="569" t="s">
        <v>853</v>
      </c>
      <c r="I2112" s="562" t="s">
        <v>485</v>
      </c>
      <c r="J2112" s="558" t="s">
        <v>822</v>
      </c>
      <c r="K2112" s="571">
        <v>4</v>
      </c>
      <c r="L2112" s="574">
        <v>12</v>
      </c>
      <c r="M2112" s="572">
        <v>103960.79999999997</v>
      </c>
      <c r="N2112" s="577"/>
      <c r="O2112" s="574"/>
      <c r="P2112" s="576"/>
    </row>
    <row r="2113" spans="1:16" ht="24" x14ac:dyDescent="0.2">
      <c r="A2113" s="524" t="s">
        <v>4666</v>
      </c>
      <c r="B2113" s="522" t="s">
        <v>817</v>
      </c>
      <c r="C2113" s="554" t="s">
        <v>86</v>
      </c>
      <c r="D2113" s="555" t="s">
        <v>818</v>
      </c>
      <c r="E2113" s="553">
        <v>7500</v>
      </c>
      <c r="F2113" s="556" t="s">
        <v>3503</v>
      </c>
      <c r="G2113" s="566" t="s">
        <v>3504</v>
      </c>
      <c r="H2113" s="569" t="s">
        <v>829</v>
      </c>
      <c r="I2113" s="562" t="s">
        <v>485</v>
      </c>
      <c r="J2113" s="558" t="s">
        <v>822</v>
      </c>
      <c r="K2113" s="571">
        <v>3</v>
      </c>
      <c r="L2113" s="574">
        <v>8</v>
      </c>
      <c r="M2113" s="572">
        <v>57557.200000000004</v>
      </c>
      <c r="N2113" s="577"/>
      <c r="O2113" s="574"/>
      <c r="P2113" s="576"/>
    </row>
    <row r="2114" spans="1:16" ht="24" x14ac:dyDescent="0.2">
      <c r="A2114" s="524" t="s">
        <v>4666</v>
      </c>
      <c r="B2114" s="522" t="s">
        <v>817</v>
      </c>
      <c r="C2114" s="554" t="s">
        <v>86</v>
      </c>
      <c r="D2114" s="555" t="s">
        <v>818</v>
      </c>
      <c r="E2114" s="553">
        <v>6500</v>
      </c>
      <c r="F2114" s="556" t="s">
        <v>3505</v>
      </c>
      <c r="G2114" s="566" t="s">
        <v>3506</v>
      </c>
      <c r="H2114" s="569" t="s">
        <v>853</v>
      </c>
      <c r="I2114" s="562" t="s">
        <v>485</v>
      </c>
      <c r="J2114" s="558" t="s">
        <v>822</v>
      </c>
      <c r="K2114" s="571">
        <v>4</v>
      </c>
      <c r="L2114" s="574">
        <v>12</v>
      </c>
      <c r="M2114" s="572">
        <v>79960.799999999988</v>
      </c>
      <c r="N2114" s="577"/>
      <c r="O2114" s="574"/>
      <c r="P2114" s="576"/>
    </row>
    <row r="2115" spans="1:16" ht="24" x14ac:dyDescent="0.2">
      <c r="A2115" s="524" t="s">
        <v>4666</v>
      </c>
      <c r="B2115" s="522" t="s">
        <v>817</v>
      </c>
      <c r="C2115" s="554" t="s">
        <v>86</v>
      </c>
      <c r="D2115" s="555" t="s">
        <v>818</v>
      </c>
      <c r="E2115" s="553">
        <v>8500</v>
      </c>
      <c r="F2115" s="556" t="s">
        <v>3507</v>
      </c>
      <c r="G2115" s="566" t="s">
        <v>3508</v>
      </c>
      <c r="H2115" s="569" t="s">
        <v>821</v>
      </c>
      <c r="I2115" s="562" t="s">
        <v>485</v>
      </c>
      <c r="J2115" s="558" t="s">
        <v>822</v>
      </c>
      <c r="K2115" s="571">
        <v>4</v>
      </c>
      <c r="L2115" s="574">
        <v>12</v>
      </c>
      <c r="M2115" s="572">
        <v>105377.46999999999</v>
      </c>
      <c r="N2115" s="577"/>
      <c r="O2115" s="574"/>
      <c r="P2115" s="576"/>
    </row>
    <row r="2116" spans="1:16" ht="24" x14ac:dyDescent="0.2">
      <c r="A2116" s="524" t="s">
        <v>4666</v>
      </c>
      <c r="B2116" s="522" t="s">
        <v>817</v>
      </c>
      <c r="C2116" s="554" t="s">
        <v>86</v>
      </c>
      <c r="D2116" s="555" t="s">
        <v>818</v>
      </c>
      <c r="E2116" s="553">
        <v>6500</v>
      </c>
      <c r="F2116" s="556" t="s">
        <v>3509</v>
      </c>
      <c r="G2116" s="566" t="s">
        <v>3510</v>
      </c>
      <c r="H2116" s="569" t="s">
        <v>890</v>
      </c>
      <c r="I2116" s="562" t="s">
        <v>485</v>
      </c>
      <c r="J2116" s="558" t="s">
        <v>822</v>
      </c>
      <c r="K2116" s="571">
        <v>4</v>
      </c>
      <c r="L2116" s="574">
        <v>12</v>
      </c>
      <c r="M2116" s="572">
        <v>81044.12999999999</v>
      </c>
      <c r="N2116" s="577"/>
      <c r="O2116" s="574"/>
      <c r="P2116" s="576"/>
    </row>
    <row r="2117" spans="1:16" ht="24" x14ac:dyDescent="0.2">
      <c r="A2117" s="524" t="s">
        <v>4666</v>
      </c>
      <c r="B2117" s="522" t="s">
        <v>817</v>
      </c>
      <c r="C2117" s="554" t="s">
        <v>86</v>
      </c>
      <c r="D2117" s="555" t="s">
        <v>818</v>
      </c>
      <c r="E2117" s="553">
        <v>6500</v>
      </c>
      <c r="F2117" s="556" t="s">
        <v>3511</v>
      </c>
      <c r="G2117" s="566" t="s">
        <v>3512</v>
      </c>
      <c r="H2117" s="569" t="s">
        <v>821</v>
      </c>
      <c r="I2117" s="562" t="s">
        <v>485</v>
      </c>
      <c r="J2117" s="558" t="s">
        <v>822</v>
      </c>
      <c r="K2117" s="571">
        <v>4</v>
      </c>
      <c r="L2117" s="574">
        <v>12</v>
      </c>
      <c r="M2117" s="572">
        <v>79960.799999999988</v>
      </c>
      <c r="N2117" s="577"/>
      <c r="O2117" s="574"/>
      <c r="P2117" s="576"/>
    </row>
    <row r="2118" spans="1:16" ht="24" x14ac:dyDescent="0.2">
      <c r="A2118" s="524" t="s">
        <v>4666</v>
      </c>
      <c r="B2118" s="522" t="s">
        <v>817</v>
      </c>
      <c r="C2118" s="554" t="s">
        <v>86</v>
      </c>
      <c r="D2118" s="555" t="s">
        <v>818</v>
      </c>
      <c r="E2118" s="553">
        <v>5500</v>
      </c>
      <c r="F2118" s="556" t="s">
        <v>3513</v>
      </c>
      <c r="G2118" s="566" t="s">
        <v>3514</v>
      </c>
      <c r="H2118" s="569" t="s">
        <v>836</v>
      </c>
      <c r="I2118" s="562" t="s">
        <v>485</v>
      </c>
      <c r="J2118" s="558" t="s">
        <v>822</v>
      </c>
      <c r="K2118" s="571">
        <v>3</v>
      </c>
      <c r="L2118" s="574">
        <v>8</v>
      </c>
      <c r="M2118" s="572">
        <v>42557.200000000004</v>
      </c>
      <c r="N2118" s="577"/>
      <c r="O2118" s="574"/>
      <c r="P2118" s="576"/>
    </row>
    <row r="2119" spans="1:16" ht="24" x14ac:dyDescent="0.2">
      <c r="A2119" s="524" t="s">
        <v>4666</v>
      </c>
      <c r="B2119" s="522" t="s">
        <v>817</v>
      </c>
      <c r="C2119" s="554" t="s">
        <v>86</v>
      </c>
      <c r="D2119" s="555" t="s">
        <v>818</v>
      </c>
      <c r="E2119" s="553">
        <v>5500</v>
      </c>
      <c r="F2119" s="556" t="s">
        <v>3515</v>
      </c>
      <c r="G2119" s="566" t="s">
        <v>3516</v>
      </c>
      <c r="H2119" s="569" t="s">
        <v>829</v>
      </c>
      <c r="I2119" s="562" t="s">
        <v>485</v>
      </c>
      <c r="J2119" s="558" t="s">
        <v>822</v>
      </c>
      <c r="K2119" s="571">
        <v>3</v>
      </c>
      <c r="L2119" s="574">
        <v>8</v>
      </c>
      <c r="M2119" s="572">
        <v>42557.200000000004</v>
      </c>
      <c r="N2119" s="577"/>
      <c r="O2119" s="574"/>
      <c r="P2119" s="576"/>
    </row>
    <row r="2120" spans="1:16" ht="24" x14ac:dyDescent="0.2">
      <c r="A2120" s="524" t="s">
        <v>4666</v>
      </c>
      <c r="B2120" s="522" t="s">
        <v>817</v>
      </c>
      <c r="C2120" s="554" t="s">
        <v>86</v>
      </c>
      <c r="D2120" s="555" t="s">
        <v>818</v>
      </c>
      <c r="E2120" s="553">
        <v>6500</v>
      </c>
      <c r="F2120" s="556" t="s">
        <v>3517</v>
      </c>
      <c r="G2120" s="566" t="s">
        <v>3518</v>
      </c>
      <c r="H2120" s="569" t="s">
        <v>821</v>
      </c>
      <c r="I2120" s="562" t="s">
        <v>485</v>
      </c>
      <c r="J2120" s="558" t="s">
        <v>822</v>
      </c>
      <c r="K2120" s="571">
        <v>3</v>
      </c>
      <c r="L2120" s="574">
        <v>8</v>
      </c>
      <c r="M2120" s="572">
        <v>50057.200000000004</v>
      </c>
      <c r="N2120" s="577"/>
      <c r="O2120" s="574"/>
      <c r="P2120" s="576"/>
    </row>
    <row r="2121" spans="1:16" ht="24" x14ac:dyDescent="0.2">
      <c r="A2121" s="524" t="s">
        <v>4666</v>
      </c>
      <c r="B2121" s="522" t="s">
        <v>817</v>
      </c>
      <c r="C2121" s="554" t="s">
        <v>86</v>
      </c>
      <c r="D2121" s="555" t="s">
        <v>818</v>
      </c>
      <c r="E2121" s="553">
        <v>2500</v>
      </c>
      <c r="F2121" s="556" t="s">
        <v>3519</v>
      </c>
      <c r="G2121" s="566" t="s">
        <v>3520</v>
      </c>
      <c r="H2121" s="569" t="s">
        <v>850</v>
      </c>
      <c r="I2121" s="562" t="s">
        <v>485</v>
      </c>
      <c r="J2121" s="558" t="s">
        <v>822</v>
      </c>
      <c r="K2121" s="571">
        <v>4</v>
      </c>
      <c r="L2121" s="574">
        <v>12</v>
      </c>
      <c r="M2121" s="572">
        <v>31960.800000000007</v>
      </c>
      <c r="N2121" s="577"/>
      <c r="O2121" s="574"/>
      <c r="P2121" s="576"/>
    </row>
    <row r="2122" spans="1:16" ht="24" x14ac:dyDescent="0.2">
      <c r="A2122" s="524" t="s">
        <v>4666</v>
      </c>
      <c r="B2122" s="522" t="s">
        <v>817</v>
      </c>
      <c r="C2122" s="554" t="s">
        <v>86</v>
      </c>
      <c r="D2122" s="555" t="s">
        <v>818</v>
      </c>
      <c r="E2122" s="553">
        <v>4500</v>
      </c>
      <c r="F2122" s="556" t="s">
        <v>3521</v>
      </c>
      <c r="G2122" s="566" t="s">
        <v>3522</v>
      </c>
      <c r="H2122" s="569" t="s">
        <v>836</v>
      </c>
      <c r="I2122" s="562" t="s">
        <v>489</v>
      </c>
      <c r="J2122" s="558" t="s">
        <v>822</v>
      </c>
      <c r="K2122" s="571">
        <v>2</v>
      </c>
      <c r="L2122" s="574">
        <v>5</v>
      </c>
      <c r="M2122" s="572">
        <v>28167</v>
      </c>
      <c r="N2122" s="577"/>
      <c r="O2122" s="574"/>
      <c r="P2122" s="576"/>
    </row>
    <row r="2123" spans="1:16" ht="24" x14ac:dyDescent="0.2">
      <c r="A2123" s="524" t="s">
        <v>4666</v>
      </c>
      <c r="B2123" s="522" t="s">
        <v>817</v>
      </c>
      <c r="C2123" s="554" t="s">
        <v>86</v>
      </c>
      <c r="D2123" s="555" t="s">
        <v>818</v>
      </c>
      <c r="E2123" s="553">
        <v>6000</v>
      </c>
      <c r="F2123" s="556" t="s">
        <v>3523</v>
      </c>
      <c r="G2123" s="566" t="s">
        <v>3524</v>
      </c>
      <c r="H2123" s="569" t="s">
        <v>821</v>
      </c>
      <c r="I2123" s="562" t="s">
        <v>485</v>
      </c>
      <c r="J2123" s="558" t="s">
        <v>822</v>
      </c>
      <c r="K2123" s="571">
        <v>4</v>
      </c>
      <c r="L2123" s="574">
        <v>12</v>
      </c>
      <c r="M2123" s="572">
        <v>74910.8</v>
      </c>
      <c r="N2123" s="577"/>
      <c r="O2123" s="574"/>
      <c r="P2123" s="576"/>
    </row>
    <row r="2124" spans="1:16" ht="24" x14ac:dyDescent="0.2">
      <c r="A2124" s="524" t="s">
        <v>4666</v>
      </c>
      <c r="B2124" s="522" t="s">
        <v>817</v>
      </c>
      <c r="C2124" s="554" t="s">
        <v>86</v>
      </c>
      <c r="D2124" s="555" t="s">
        <v>818</v>
      </c>
      <c r="E2124" s="553">
        <v>5500</v>
      </c>
      <c r="F2124" s="556" t="s">
        <v>3525</v>
      </c>
      <c r="G2124" s="566" t="s">
        <v>3526</v>
      </c>
      <c r="H2124" s="569" t="s">
        <v>836</v>
      </c>
      <c r="I2124" s="562" t="s">
        <v>485</v>
      </c>
      <c r="J2124" s="558" t="s">
        <v>822</v>
      </c>
      <c r="K2124" s="571">
        <v>3</v>
      </c>
      <c r="L2124" s="574">
        <v>8</v>
      </c>
      <c r="M2124" s="572">
        <v>42557.200000000004</v>
      </c>
      <c r="N2124" s="577"/>
      <c r="O2124" s="574"/>
      <c r="P2124" s="576"/>
    </row>
    <row r="2125" spans="1:16" ht="24" x14ac:dyDescent="0.2">
      <c r="A2125" s="524" t="s">
        <v>4666</v>
      </c>
      <c r="B2125" s="522" t="s">
        <v>817</v>
      </c>
      <c r="C2125" s="554" t="s">
        <v>86</v>
      </c>
      <c r="D2125" s="555" t="s">
        <v>818</v>
      </c>
      <c r="E2125" s="553">
        <v>12000</v>
      </c>
      <c r="F2125" s="556" t="s">
        <v>3527</v>
      </c>
      <c r="G2125" s="566" t="s">
        <v>3528</v>
      </c>
      <c r="H2125" s="569" t="s">
        <v>1573</v>
      </c>
      <c r="I2125" s="562" t="s">
        <v>485</v>
      </c>
      <c r="J2125" s="558" t="s">
        <v>822</v>
      </c>
      <c r="K2125" s="571">
        <v>4</v>
      </c>
      <c r="L2125" s="574">
        <v>12</v>
      </c>
      <c r="M2125" s="572">
        <v>136860.79999999996</v>
      </c>
      <c r="N2125" s="577"/>
      <c r="O2125" s="574"/>
      <c r="P2125" s="576"/>
    </row>
    <row r="2126" spans="1:16" ht="24" x14ac:dyDescent="0.2">
      <c r="A2126" s="524" t="s">
        <v>4666</v>
      </c>
      <c r="B2126" s="522" t="s">
        <v>817</v>
      </c>
      <c r="C2126" s="554" t="s">
        <v>86</v>
      </c>
      <c r="D2126" s="555" t="s">
        <v>818</v>
      </c>
      <c r="E2126" s="553">
        <v>8500</v>
      </c>
      <c r="F2126" s="556" t="s">
        <v>3529</v>
      </c>
      <c r="G2126" s="566" t="s">
        <v>3530</v>
      </c>
      <c r="H2126" s="569" t="s">
        <v>853</v>
      </c>
      <c r="I2126" s="562" t="s">
        <v>485</v>
      </c>
      <c r="J2126" s="558" t="s">
        <v>822</v>
      </c>
      <c r="K2126" s="571">
        <v>4</v>
      </c>
      <c r="L2126" s="574">
        <v>12</v>
      </c>
      <c r="M2126" s="572">
        <v>103960.79999999997</v>
      </c>
      <c r="N2126" s="577"/>
      <c r="O2126" s="574"/>
      <c r="P2126" s="576"/>
    </row>
    <row r="2127" spans="1:16" ht="24" x14ac:dyDescent="0.2">
      <c r="A2127" s="524" t="s">
        <v>4666</v>
      </c>
      <c r="B2127" s="522" t="s">
        <v>817</v>
      </c>
      <c r="C2127" s="554" t="s">
        <v>86</v>
      </c>
      <c r="D2127" s="555" t="s">
        <v>818</v>
      </c>
      <c r="E2127" s="553">
        <v>5500</v>
      </c>
      <c r="F2127" s="556" t="s">
        <v>3531</v>
      </c>
      <c r="G2127" s="566" t="s">
        <v>3532</v>
      </c>
      <c r="H2127" s="569" t="s">
        <v>829</v>
      </c>
      <c r="I2127" s="562" t="s">
        <v>485</v>
      </c>
      <c r="J2127" s="558" t="s">
        <v>822</v>
      </c>
      <c r="K2127" s="571">
        <v>3</v>
      </c>
      <c r="L2127" s="574">
        <v>8</v>
      </c>
      <c r="M2127" s="572">
        <v>42557.200000000004</v>
      </c>
      <c r="N2127" s="577"/>
      <c r="O2127" s="574"/>
      <c r="P2127" s="576"/>
    </row>
    <row r="2128" spans="1:16" ht="24" x14ac:dyDescent="0.2">
      <c r="A2128" s="524" t="s">
        <v>4666</v>
      </c>
      <c r="B2128" s="522" t="s">
        <v>817</v>
      </c>
      <c r="C2128" s="554" t="s">
        <v>86</v>
      </c>
      <c r="D2128" s="555" t="s">
        <v>818</v>
      </c>
      <c r="E2128" s="553">
        <v>6500</v>
      </c>
      <c r="F2128" s="556" t="s">
        <v>3533</v>
      </c>
      <c r="G2128" s="566" t="s">
        <v>3534</v>
      </c>
      <c r="H2128" s="569" t="s">
        <v>829</v>
      </c>
      <c r="I2128" s="562" t="s">
        <v>485</v>
      </c>
      <c r="J2128" s="558" t="s">
        <v>822</v>
      </c>
      <c r="K2128" s="571">
        <v>4</v>
      </c>
      <c r="L2128" s="574">
        <v>12</v>
      </c>
      <c r="M2128" s="572">
        <v>79960.799999999988</v>
      </c>
      <c r="N2128" s="577"/>
      <c r="O2128" s="574"/>
      <c r="P2128" s="576"/>
    </row>
    <row r="2129" spans="1:16" ht="24" x14ac:dyDescent="0.2">
      <c r="A2129" s="524" t="s">
        <v>4666</v>
      </c>
      <c r="B2129" s="522" t="s">
        <v>817</v>
      </c>
      <c r="C2129" s="554" t="s">
        <v>86</v>
      </c>
      <c r="D2129" s="555" t="s">
        <v>818</v>
      </c>
      <c r="E2129" s="553">
        <v>6500</v>
      </c>
      <c r="F2129" s="556" t="s">
        <v>3535</v>
      </c>
      <c r="G2129" s="566" t="s">
        <v>3536</v>
      </c>
      <c r="H2129" s="569" t="s">
        <v>821</v>
      </c>
      <c r="I2129" s="562" t="s">
        <v>485</v>
      </c>
      <c r="J2129" s="558" t="s">
        <v>822</v>
      </c>
      <c r="K2129" s="571">
        <v>4</v>
      </c>
      <c r="L2129" s="574">
        <v>12</v>
      </c>
      <c r="M2129" s="572">
        <v>80177.469999999987</v>
      </c>
      <c r="N2129" s="577"/>
      <c r="O2129" s="574"/>
      <c r="P2129" s="576"/>
    </row>
    <row r="2130" spans="1:16" ht="24" x14ac:dyDescent="0.2">
      <c r="A2130" s="524" t="s">
        <v>4666</v>
      </c>
      <c r="B2130" s="522" t="s">
        <v>817</v>
      </c>
      <c r="C2130" s="554" t="s">
        <v>86</v>
      </c>
      <c r="D2130" s="555" t="s">
        <v>818</v>
      </c>
      <c r="E2130" s="553">
        <v>7500</v>
      </c>
      <c r="F2130" s="556" t="s">
        <v>3537</v>
      </c>
      <c r="G2130" s="566" t="s">
        <v>3538</v>
      </c>
      <c r="H2130" s="569" t="s">
        <v>890</v>
      </c>
      <c r="I2130" s="562" t="s">
        <v>485</v>
      </c>
      <c r="J2130" s="558" t="s">
        <v>822</v>
      </c>
      <c r="K2130" s="571">
        <v>4</v>
      </c>
      <c r="L2130" s="574">
        <v>12</v>
      </c>
      <c r="M2130" s="572">
        <v>93210.799999999988</v>
      </c>
      <c r="N2130" s="577"/>
      <c r="O2130" s="574"/>
      <c r="P2130" s="576"/>
    </row>
    <row r="2131" spans="1:16" ht="24" x14ac:dyDescent="0.2">
      <c r="A2131" s="524" t="s">
        <v>4666</v>
      </c>
      <c r="B2131" s="522" t="s">
        <v>817</v>
      </c>
      <c r="C2131" s="554" t="s">
        <v>86</v>
      </c>
      <c r="D2131" s="555" t="s">
        <v>818</v>
      </c>
      <c r="E2131" s="553" t="s">
        <v>3539</v>
      </c>
      <c r="F2131" s="556" t="s">
        <v>3540</v>
      </c>
      <c r="G2131" s="566" t="s">
        <v>3541</v>
      </c>
      <c r="H2131" s="569" t="s">
        <v>829</v>
      </c>
      <c r="I2131" s="562" t="s">
        <v>485</v>
      </c>
      <c r="J2131" s="558" t="s">
        <v>822</v>
      </c>
      <c r="K2131" s="571">
        <v>4</v>
      </c>
      <c r="L2131" s="574">
        <v>12</v>
      </c>
      <c r="M2131" s="572">
        <v>107192.28999999998</v>
      </c>
      <c r="N2131" s="577"/>
      <c r="O2131" s="574"/>
      <c r="P2131" s="576"/>
    </row>
    <row r="2132" spans="1:16" ht="24" x14ac:dyDescent="0.2">
      <c r="A2132" s="524" t="s">
        <v>4666</v>
      </c>
      <c r="B2132" s="522" t="s">
        <v>817</v>
      </c>
      <c r="C2132" s="554" t="s">
        <v>86</v>
      </c>
      <c r="D2132" s="555" t="s">
        <v>818</v>
      </c>
      <c r="E2132" s="553">
        <v>6500</v>
      </c>
      <c r="F2132" s="556" t="s">
        <v>3542</v>
      </c>
      <c r="G2132" s="566" t="s">
        <v>3543</v>
      </c>
      <c r="H2132" s="569" t="s">
        <v>853</v>
      </c>
      <c r="I2132" s="562" t="s">
        <v>485</v>
      </c>
      <c r="J2132" s="558" t="s">
        <v>822</v>
      </c>
      <c r="K2132" s="571">
        <v>4</v>
      </c>
      <c r="L2132" s="574">
        <v>12</v>
      </c>
      <c r="M2132" s="572">
        <v>79960.799999999988</v>
      </c>
      <c r="N2132" s="577"/>
      <c r="O2132" s="574"/>
      <c r="P2132" s="576"/>
    </row>
    <row r="2133" spans="1:16" ht="24" x14ac:dyDescent="0.2">
      <c r="A2133" s="524" t="s">
        <v>4666</v>
      </c>
      <c r="B2133" s="522" t="s">
        <v>817</v>
      </c>
      <c r="C2133" s="554" t="s">
        <v>86</v>
      </c>
      <c r="D2133" s="555" t="s">
        <v>818</v>
      </c>
      <c r="E2133" s="553">
        <v>5500</v>
      </c>
      <c r="F2133" s="556" t="s">
        <v>3544</v>
      </c>
      <c r="G2133" s="566" t="s">
        <v>3545</v>
      </c>
      <c r="H2133" s="569" t="s">
        <v>836</v>
      </c>
      <c r="I2133" s="562" t="s">
        <v>485</v>
      </c>
      <c r="J2133" s="558" t="s">
        <v>822</v>
      </c>
      <c r="K2133" s="571">
        <v>3</v>
      </c>
      <c r="L2133" s="574">
        <v>8</v>
      </c>
      <c r="M2133" s="572">
        <v>42557.200000000004</v>
      </c>
      <c r="N2133" s="577"/>
      <c r="O2133" s="574"/>
      <c r="P2133" s="576"/>
    </row>
    <row r="2134" spans="1:16" ht="24" x14ac:dyDescent="0.2">
      <c r="A2134" s="524" t="s">
        <v>4666</v>
      </c>
      <c r="B2134" s="522" t="s">
        <v>817</v>
      </c>
      <c r="C2134" s="554" t="s">
        <v>86</v>
      </c>
      <c r="D2134" s="555" t="s">
        <v>818</v>
      </c>
      <c r="E2134" s="553">
        <v>8500</v>
      </c>
      <c r="F2134" s="556" t="s">
        <v>3546</v>
      </c>
      <c r="G2134" s="566" t="s">
        <v>3547</v>
      </c>
      <c r="H2134" s="569" t="s">
        <v>829</v>
      </c>
      <c r="I2134" s="562" t="s">
        <v>485</v>
      </c>
      <c r="J2134" s="558" t="s">
        <v>822</v>
      </c>
      <c r="K2134" s="571">
        <v>4</v>
      </c>
      <c r="L2134" s="574">
        <v>12</v>
      </c>
      <c r="M2134" s="572">
        <v>104828.50999999998</v>
      </c>
      <c r="N2134" s="577"/>
      <c r="O2134" s="574"/>
      <c r="P2134" s="576"/>
    </row>
    <row r="2135" spans="1:16" ht="24" x14ac:dyDescent="0.2">
      <c r="A2135" s="524" t="s">
        <v>4666</v>
      </c>
      <c r="B2135" s="522" t="s">
        <v>817</v>
      </c>
      <c r="C2135" s="554" t="s">
        <v>86</v>
      </c>
      <c r="D2135" s="555" t="s">
        <v>818</v>
      </c>
      <c r="E2135" s="553">
        <v>8500</v>
      </c>
      <c r="F2135" s="556" t="s">
        <v>3548</v>
      </c>
      <c r="G2135" s="566" t="s">
        <v>3549</v>
      </c>
      <c r="H2135" s="569" t="s">
        <v>853</v>
      </c>
      <c r="I2135" s="562" t="s">
        <v>485</v>
      </c>
      <c r="J2135" s="558" t="s">
        <v>822</v>
      </c>
      <c r="K2135" s="571">
        <v>4</v>
      </c>
      <c r="L2135" s="574">
        <v>12</v>
      </c>
      <c r="M2135" s="572">
        <v>105377.46999999999</v>
      </c>
      <c r="N2135" s="577"/>
      <c r="O2135" s="574"/>
      <c r="P2135" s="576"/>
    </row>
    <row r="2136" spans="1:16" ht="24" x14ac:dyDescent="0.2">
      <c r="A2136" s="524" t="s">
        <v>4666</v>
      </c>
      <c r="B2136" s="522" t="s">
        <v>817</v>
      </c>
      <c r="C2136" s="554" t="s">
        <v>86</v>
      </c>
      <c r="D2136" s="555" t="s">
        <v>818</v>
      </c>
      <c r="E2136" s="553">
        <v>6500</v>
      </c>
      <c r="F2136" s="556" t="s">
        <v>3550</v>
      </c>
      <c r="G2136" s="566" t="s">
        <v>3551</v>
      </c>
      <c r="H2136" s="569" t="s">
        <v>821</v>
      </c>
      <c r="I2136" s="562" t="s">
        <v>485</v>
      </c>
      <c r="J2136" s="558" t="s">
        <v>822</v>
      </c>
      <c r="K2136" s="571">
        <v>4</v>
      </c>
      <c r="L2136" s="574">
        <v>11</v>
      </c>
      <c r="M2136" s="572">
        <v>73571.009999999995</v>
      </c>
      <c r="N2136" s="577"/>
      <c r="O2136" s="574"/>
      <c r="P2136" s="576"/>
    </row>
    <row r="2137" spans="1:16" ht="24" x14ac:dyDescent="0.2">
      <c r="A2137" s="524" t="s">
        <v>4666</v>
      </c>
      <c r="B2137" s="522" t="s">
        <v>817</v>
      </c>
      <c r="C2137" s="554" t="s">
        <v>86</v>
      </c>
      <c r="D2137" s="555" t="s">
        <v>818</v>
      </c>
      <c r="E2137" s="553">
        <v>6500</v>
      </c>
      <c r="F2137" s="556" t="s">
        <v>3552</v>
      </c>
      <c r="G2137" s="566" t="s">
        <v>3553</v>
      </c>
      <c r="H2137" s="569" t="s">
        <v>853</v>
      </c>
      <c r="I2137" s="562" t="s">
        <v>485</v>
      </c>
      <c r="J2137" s="558" t="s">
        <v>822</v>
      </c>
      <c r="K2137" s="571">
        <v>3</v>
      </c>
      <c r="L2137" s="574">
        <v>7</v>
      </c>
      <c r="M2137" s="572">
        <v>28800.699999999997</v>
      </c>
      <c r="N2137" s="577"/>
      <c r="O2137" s="574"/>
      <c r="P2137" s="576"/>
    </row>
    <row r="2138" spans="1:16" ht="24" x14ac:dyDescent="0.2">
      <c r="A2138" s="524" t="s">
        <v>4666</v>
      </c>
      <c r="B2138" s="522" t="s">
        <v>817</v>
      </c>
      <c r="C2138" s="554" t="s">
        <v>86</v>
      </c>
      <c r="D2138" s="555" t="s">
        <v>818</v>
      </c>
      <c r="E2138" s="553">
        <v>6500</v>
      </c>
      <c r="F2138" s="556" t="s">
        <v>3554</v>
      </c>
      <c r="G2138" s="566" t="s">
        <v>3555</v>
      </c>
      <c r="H2138" s="569" t="s">
        <v>821</v>
      </c>
      <c r="I2138" s="562" t="s">
        <v>485</v>
      </c>
      <c r="J2138" s="558" t="s">
        <v>822</v>
      </c>
      <c r="K2138" s="571">
        <v>3</v>
      </c>
      <c r="L2138" s="574">
        <v>6</v>
      </c>
      <c r="M2138" s="572">
        <v>39734.57</v>
      </c>
      <c r="N2138" s="577"/>
      <c r="O2138" s="574"/>
      <c r="P2138" s="576"/>
    </row>
    <row r="2139" spans="1:16" ht="24" x14ac:dyDescent="0.2">
      <c r="A2139" s="524" t="s">
        <v>4666</v>
      </c>
      <c r="B2139" s="522" t="s">
        <v>817</v>
      </c>
      <c r="C2139" s="554" t="s">
        <v>86</v>
      </c>
      <c r="D2139" s="555" t="s">
        <v>818</v>
      </c>
      <c r="E2139" s="553">
        <v>6500</v>
      </c>
      <c r="F2139" s="556" t="s">
        <v>3556</v>
      </c>
      <c r="G2139" s="566" t="s">
        <v>3557</v>
      </c>
      <c r="H2139" s="569" t="s">
        <v>821</v>
      </c>
      <c r="I2139" s="562" t="s">
        <v>485</v>
      </c>
      <c r="J2139" s="558" t="s">
        <v>822</v>
      </c>
      <c r="K2139" s="571">
        <v>3</v>
      </c>
      <c r="L2139" s="574">
        <v>9</v>
      </c>
      <c r="M2139" s="572">
        <v>60795.600000000006</v>
      </c>
      <c r="N2139" s="577"/>
      <c r="O2139" s="574"/>
      <c r="P2139" s="576"/>
    </row>
    <row r="2140" spans="1:16" ht="24" x14ac:dyDescent="0.2">
      <c r="A2140" s="524" t="s">
        <v>4666</v>
      </c>
      <c r="B2140" s="522" t="s">
        <v>817</v>
      </c>
      <c r="C2140" s="554" t="s">
        <v>86</v>
      </c>
      <c r="D2140" s="555" t="s">
        <v>818</v>
      </c>
      <c r="E2140" s="553">
        <v>6500</v>
      </c>
      <c r="F2140" s="556" t="s">
        <v>3558</v>
      </c>
      <c r="G2140" s="566" t="s">
        <v>3559</v>
      </c>
      <c r="H2140" s="569" t="s">
        <v>853</v>
      </c>
      <c r="I2140" s="562" t="s">
        <v>485</v>
      </c>
      <c r="J2140" s="558" t="s">
        <v>822</v>
      </c>
      <c r="K2140" s="571">
        <v>3</v>
      </c>
      <c r="L2140" s="574">
        <v>8</v>
      </c>
      <c r="M2140" s="572">
        <v>50057.200000000004</v>
      </c>
      <c r="N2140" s="577"/>
      <c r="O2140" s="574"/>
      <c r="P2140" s="576"/>
    </row>
    <row r="2141" spans="1:16" ht="24" x14ac:dyDescent="0.2">
      <c r="A2141" s="524" t="s">
        <v>4666</v>
      </c>
      <c r="B2141" s="522" t="s">
        <v>817</v>
      </c>
      <c r="C2141" s="554" t="s">
        <v>86</v>
      </c>
      <c r="D2141" s="555" t="s">
        <v>818</v>
      </c>
      <c r="E2141" s="553">
        <v>6500</v>
      </c>
      <c r="F2141" s="556" t="s">
        <v>3560</v>
      </c>
      <c r="G2141" s="566" t="s">
        <v>3561</v>
      </c>
      <c r="H2141" s="569" t="s">
        <v>829</v>
      </c>
      <c r="I2141" s="562" t="s">
        <v>485</v>
      </c>
      <c r="J2141" s="558" t="s">
        <v>822</v>
      </c>
      <c r="K2141" s="571">
        <v>4</v>
      </c>
      <c r="L2141" s="574">
        <v>12</v>
      </c>
      <c r="M2141" s="572">
        <v>81044.12999999999</v>
      </c>
      <c r="N2141" s="577"/>
      <c r="O2141" s="574"/>
      <c r="P2141" s="576"/>
    </row>
    <row r="2142" spans="1:16" ht="24" x14ac:dyDescent="0.2">
      <c r="A2142" s="524" t="s">
        <v>4666</v>
      </c>
      <c r="B2142" s="522" t="s">
        <v>817</v>
      </c>
      <c r="C2142" s="554" t="s">
        <v>86</v>
      </c>
      <c r="D2142" s="555" t="s">
        <v>818</v>
      </c>
      <c r="E2142" s="553">
        <v>6500</v>
      </c>
      <c r="F2142" s="556" t="s">
        <v>3562</v>
      </c>
      <c r="G2142" s="566" t="s">
        <v>3563</v>
      </c>
      <c r="H2142" s="569" t="s">
        <v>821</v>
      </c>
      <c r="I2142" s="562" t="s">
        <v>485</v>
      </c>
      <c r="J2142" s="558" t="s">
        <v>822</v>
      </c>
      <c r="K2142" s="571">
        <v>4</v>
      </c>
      <c r="L2142" s="574">
        <v>12</v>
      </c>
      <c r="M2142" s="572">
        <v>79960.799999999988</v>
      </c>
      <c r="N2142" s="577"/>
      <c r="O2142" s="574"/>
      <c r="P2142" s="576"/>
    </row>
    <row r="2143" spans="1:16" ht="24" x14ac:dyDescent="0.2">
      <c r="A2143" s="524" t="s">
        <v>4666</v>
      </c>
      <c r="B2143" s="522" t="s">
        <v>817</v>
      </c>
      <c r="C2143" s="554" t="s">
        <v>86</v>
      </c>
      <c r="D2143" s="555" t="s">
        <v>818</v>
      </c>
      <c r="E2143" s="553">
        <v>5500</v>
      </c>
      <c r="F2143" s="556" t="s">
        <v>3564</v>
      </c>
      <c r="G2143" s="566" t="s">
        <v>3565</v>
      </c>
      <c r="H2143" s="569" t="s">
        <v>829</v>
      </c>
      <c r="I2143" s="562" t="s">
        <v>485</v>
      </c>
      <c r="J2143" s="558" t="s">
        <v>822</v>
      </c>
      <c r="K2143" s="571">
        <v>3</v>
      </c>
      <c r="L2143" s="574">
        <v>8</v>
      </c>
      <c r="M2143" s="572">
        <v>42557.200000000004</v>
      </c>
      <c r="N2143" s="577"/>
      <c r="O2143" s="574"/>
      <c r="P2143" s="576"/>
    </row>
    <row r="2144" spans="1:16" ht="24" x14ac:dyDescent="0.2">
      <c r="A2144" s="524" t="s">
        <v>4666</v>
      </c>
      <c r="B2144" s="522" t="s">
        <v>817</v>
      </c>
      <c r="C2144" s="554" t="s">
        <v>86</v>
      </c>
      <c r="D2144" s="555" t="s">
        <v>841</v>
      </c>
      <c r="E2144" s="553">
        <v>2500</v>
      </c>
      <c r="F2144" s="556" t="s">
        <v>3566</v>
      </c>
      <c r="G2144" s="566" t="s">
        <v>3567</v>
      </c>
      <c r="H2144" s="569" t="s">
        <v>844</v>
      </c>
      <c r="I2144" s="562" t="s">
        <v>485</v>
      </c>
      <c r="J2144" s="558" t="s">
        <v>480</v>
      </c>
      <c r="K2144" s="571">
        <v>1</v>
      </c>
      <c r="L2144" s="574">
        <v>3</v>
      </c>
      <c r="M2144" s="572">
        <v>7194.3600000000006</v>
      </c>
      <c r="N2144" s="577"/>
      <c r="O2144" s="574"/>
      <c r="P2144" s="576"/>
    </row>
    <row r="2145" spans="1:16" ht="24" x14ac:dyDescent="0.2">
      <c r="A2145" s="524" t="s">
        <v>4666</v>
      </c>
      <c r="B2145" s="522" t="s">
        <v>817</v>
      </c>
      <c r="C2145" s="554" t="s">
        <v>86</v>
      </c>
      <c r="D2145" s="555" t="s">
        <v>818</v>
      </c>
      <c r="E2145" s="553">
        <v>6500</v>
      </c>
      <c r="F2145" s="556" t="s">
        <v>3568</v>
      </c>
      <c r="G2145" s="566" t="s">
        <v>3569</v>
      </c>
      <c r="H2145" s="569" t="s">
        <v>850</v>
      </c>
      <c r="I2145" s="562" t="s">
        <v>485</v>
      </c>
      <c r="J2145" s="558" t="s">
        <v>822</v>
      </c>
      <c r="K2145" s="571">
        <v>4</v>
      </c>
      <c r="L2145" s="574">
        <v>12</v>
      </c>
      <c r="M2145" s="572">
        <v>80217.639999999985</v>
      </c>
      <c r="N2145" s="577"/>
      <c r="O2145" s="574"/>
      <c r="P2145" s="576"/>
    </row>
    <row r="2146" spans="1:16" ht="24" x14ac:dyDescent="0.2">
      <c r="A2146" s="524" t="s">
        <v>4666</v>
      </c>
      <c r="B2146" s="522" t="s">
        <v>817</v>
      </c>
      <c r="C2146" s="554" t="s">
        <v>86</v>
      </c>
      <c r="D2146" s="555" t="s">
        <v>818</v>
      </c>
      <c r="E2146" s="553">
        <v>8500</v>
      </c>
      <c r="F2146" s="556" t="s">
        <v>3570</v>
      </c>
      <c r="G2146" s="566" t="s">
        <v>3571</v>
      </c>
      <c r="H2146" s="569" t="s">
        <v>972</v>
      </c>
      <c r="I2146" s="562" t="s">
        <v>485</v>
      </c>
      <c r="J2146" s="558" t="s">
        <v>822</v>
      </c>
      <c r="K2146" s="571">
        <v>4</v>
      </c>
      <c r="L2146" s="574">
        <v>12</v>
      </c>
      <c r="M2146" s="572">
        <v>103960.79999999997</v>
      </c>
      <c r="N2146" s="577"/>
      <c r="O2146" s="574"/>
      <c r="P2146" s="576"/>
    </row>
    <row r="2147" spans="1:16" ht="24" x14ac:dyDescent="0.2">
      <c r="A2147" s="524" t="s">
        <v>4666</v>
      </c>
      <c r="B2147" s="522" t="s">
        <v>817</v>
      </c>
      <c r="C2147" s="554" t="s">
        <v>86</v>
      </c>
      <c r="D2147" s="555" t="s">
        <v>818</v>
      </c>
      <c r="E2147" s="553">
        <v>6500</v>
      </c>
      <c r="F2147" s="556" t="s">
        <v>3572</v>
      </c>
      <c r="G2147" s="566" t="s">
        <v>3573</v>
      </c>
      <c r="H2147" s="569" t="s">
        <v>853</v>
      </c>
      <c r="I2147" s="562" t="s">
        <v>485</v>
      </c>
      <c r="J2147" s="558" t="s">
        <v>822</v>
      </c>
      <c r="K2147" s="571">
        <v>4</v>
      </c>
      <c r="L2147" s="574">
        <v>12</v>
      </c>
      <c r="M2147" s="572">
        <v>79960.799999999988</v>
      </c>
      <c r="N2147" s="577"/>
      <c r="O2147" s="574"/>
      <c r="P2147" s="576"/>
    </row>
    <row r="2148" spans="1:16" ht="24" x14ac:dyDescent="0.2">
      <c r="A2148" s="524" t="s">
        <v>4666</v>
      </c>
      <c r="B2148" s="522" t="s">
        <v>817</v>
      </c>
      <c r="C2148" s="554" t="s">
        <v>86</v>
      </c>
      <c r="D2148" s="555" t="s">
        <v>818</v>
      </c>
      <c r="E2148" s="553">
        <v>6500</v>
      </c>
      <c r="F2148" s="556" t="s">
        <v>3574</v>
      </c>
      <c r="G2148" s="566" t="s">
        <v>3575</v>
      </c>
      <c r="H2148" s="569" t="s">
        <v>821</v>
      </c>
      <c r="I2148" s="562" t="s">
        <v>485</v>
      </c>
      <c r="J2148" s="558" t="s">
        <v>822</v>
      </c>
      <c r="K2148" s="571">
        <v>3</v>
      </c>
      <c r="L2148" s="574">
        <v>8</v>
      </c>
      <c r="M2148" s="572">
        <v>50607.200000000004</v>
      </c>
      <c r="N2148" s="577"/>
      <c r="O2148" s="574"/>
      <c r="P2148" s="576"/>
    </row>
    <row r="2149" spans="1:16" ht="24" x14ac:dyDescent="0.2">
      <c r="A2149" s="524" t="s">
        <v>4666</v>
      </c>
      <c r="B2149" s="522" t="s">
        <v>817</v>
      </c>
      <c r="C2149" s="554" t="s">
        <v>86</v>
      </c>
      <c r="D2149" s="555" t="s">
        <v>818</v>
      </c>
      <c r="E2149" s="553">
        <v>5000</v>
      </c>
      <c r="F2149" s="556" t="s">
        <v>3576</v>
      </c>
      <c r="G2149" s="566" t="s">
        <v>3577</v>
      </c>
      <c r="H2149" s="569" t="s">
        <v>829</v>
      </c>
      <c r="I2149" s="562" t="s">
        <v>485</v>
      </c>
      <c r="J2149" s="558" t="s">
        <v>822</v>
      </c>
      <c r="K2149" s="571">
        <v>4</v>
      </c>
      <c r="L2149" s="574">
        <v>12</v>
      </c>
      <c r="M2149" s="572">
        <v>61960.80000000001</v>
      </c>
      <c r="N2149" s="577"/>
      <c r="O2149" s="574"/>
      <c r="P2149" s="576"/>
    </row>
    <row r="2150" spans="1:16" ht="24" x14ac:dyDescent="0.2">
      <c r="A2150" s="524" t="s">
        <v>4666</v>
      </c>
      <c r="B2150" s="522" t="s">
        <v>817</v>
      </c>
      <c r="C2150" s="554" t="s">
        <v>86</v>
      </c>
      <c r="D2150" s="555" t="s">
        <v>818</v>
      </c>
      <c r="E2150" s="553">
        <v>6500</v>
      </c>
      <c r="F2150" s="556" t="s">
        <v>3578</v>
      </c>
      <c r="G2150" s="566" t="s">
        <v>3579</v>
      </c>
      <c r="H2150" s="569" t="s">
        <v>821</v>
      </c>
      <c r="I2150" s="562" t="s">
        <v>485</v>
      </c>
      <c r="J2150" s="558" t="s">
        <v>822</v>
      </c>
      <c r="K2150" s="571">
        <v>3</v>
      </c>
      <c r="L2150" s="574">
        <v>8</v>
      </c>
      <c r="M2150" s="572">
        <v>50057.200000000004</v>
      </c>
      <c r="N2150" s="577"/>
      <c r="O2150" s="574"/>
      <c r="P2150" s="576"/>
    </row>
    <row r="2151" spans="1:16" ht="24" x14ac:dyDescent="0.2">
      <c r="A2151" s="524" t="s">
        <v>4666</v>
      </c>
      <c r="B2151" s="522" t="s">
        <v>817</v>
      </c>
      <c r="C2151" s="554" t="s">
        <v>86</v>
      </c>
      <c r="D2151" s="555" t="s">
        <v>902</v>
      </c>
      <c r="E2151" s="553">
        <v>2500</v>
      </c>
      <c r="F2151" s="556" t="s">
        <v>3580</v>
      </c>
      <c r="G2151" s="566" t="s">
        <v>3581</v>
      </c>
      <c r="H2151" s="569" t="s">
        <v>3582</v>
      </c>
      <c r="I2151" s="562" t="s">
        <v>845</v>
      </c>
      <c r="J2151" s="558" t="s">
        <v>480</v>
      </c>
      <c r="K2151" s="571">
        <v>4</v>
      </c>
      <c r="L2151" s="574">
        <v>12</v>
      </c>
      <c r="M2151" s="572">
        <v>31960.800000000007</v>
      </c>
      <c r="N2151" s="577"/>
      <c r="O2151" s="574"/>
      <c r="P2151" s="576"/>
    </row>
    <row r="2152" spans="1:16" ht="24" x14ac:dyDescent="0.2">
      <c r="A2152" s="524" t="s">
        <v>4666</v>
      </c>
      <c r="B2152" s="522" t="s">
        <v>817</v>
      </c>
      <c r="C2152" s="554" t="s">
        <v>86</v>
      </c>
      <c r="D2152" s="555" t="s">
        <v>818</v>
      </c>
      <c r="E2152" s="553">
        <v>10000</v>
      </c>
      <c r="F2152" s="556" t="s">
        <v>3583</v>
      </c>
      <c r="G2152" s="566" t="s">
        <v>3584</v>
      </c>
      <c r="H2152" s="569" t="s">
        <v>821</v>
      </c>
      <c r="I2152" s="562" t="s">
        <v>485</v>
      </c>
      <c r="J2152" s="558" t="s">
        <v>822</v>
      </c>
      <c r="K2152" s="571">
        <v>4</v>
      </c>
      <c r="L2152" s="574">
        <v>12</v>
      </c>
      <c r="M2152" s="572">
        <v>121960.79999999997</v>
      </c>
      <c r="N2152" s="577"/>
      <c r="O2152" s="574"/>
      <c r="P2152" s="576"/>
    </row>
    <row r="2153" spans="1:16" ht="24" x14ac:dyDescent="0.2">
      <c r="A2153" s="524" t="s">
        <v>4666</v>
      </c>
      <c r="B2153" s="522" t="s">
        <v>817</v>
      </c>
      <c r="C2153" s="554" t="s">
        <v>86</v>
      </c>
      <c r="D2153" s="555" t="s">
        <v>818</v>
      </c>
      <c r="E2153" s="553">
        <v>6500</v>
      </c>
      <c r="F2153" s="556" t="s">
        <v>3585</v>
      </c>
      <c r="G2153" s="566" t="s">
        <v>3586</v>
      </c>
      <c r="H2153" s="569" t="s">
        <v>853</v>
      </c>
      <c r="I2153" s="562" t="s">
        <v>485</v>
      </c>
      <c r="J2153" s="558" t="s">
        <v>822</v>
      </c>
      <c r="K2153" s="571">
        <v>3</v>
      </c>
      <c r="L2153" s="574">
        <v>8</v>
      </c>
      <c r="M2153" s="572">
        <v>50057.200000000004</v>
      </c>
      <c r="N2153" s="577"/>
      <c r="O2153" s="574"/>
      <c r="P2153" s="576"/>
    </row>
    <row r="2154" spans="1:16" ht="24" x14ac:dyDescent="0.2">
      <c r="A2154" s="524" t="s">
        <v>4666</v>
      </c>
      <c r="B2154" s="522" t="s">
        <v>817</v>
      </c>
      <c r="C2154" s="554" t="s">
        <v>86</v>
      </c>
      <c r="D2154" s="555" t="s">
        <v>818</v>
      </c>
      <c r="E2154" s="553">
        <v>10500</v>
      </c>
      <c r="F2154" s="556" t="s">
        <v>3587</v>
      </c>
      <c r="G2154" s="566" t="s">
        <v>3588</v>
      </c>
      <c r="H2154" s="569" t="s">
        <v>850</v>
      </c>
      <c r="I2154" s="562" t="s">
        <v>485</v>
      </c>
      <c r="J2154" s="558" t="s">
        <v>822</v>
      </c>
      <c r="K2154" s="571">
        <v>4</v>
      </c>
      <c r="L2154" s="574">
        <v>12</v>
      </c>
      <c r="M2154" s="572">
        <v>127960.79999999997</v>
      </c>
      <c r="N2154" s="577"/>
      <c r="O2154" s="574"/>
      <c r="P2154" s="576"/>
    </row>
    <row r="2155" spans="1:16" ht="24" x14ac:dyDescent="0.2">
      <c r="A2155" s="524" t="s">
        <v>4666</v>
      </c>
      <c r="B2155" s="522" t="s">
        <v>817</v>
      </c>
      <c r="C2155" s="554" t="s">
        <v>86</v>
      </c>
      <c r="D2155" s="555" t="s">
        <v>818</v>
      </c>
      <c r="E2155" s="553">
        <v>7500</v>
      </c>
      <c r="F2155" s="556" t="s">
        <v>3589</v>
      </c>
      <c r="G2155" s="566" t="s">
        <v>3590</v>
      </c>
      <c r="H2155" s="569" t="s">
        <v>836</v>
      </c>
      <c r="I2155" s="562" t="s">
        <v>485</v>
      </c>
      <c r="J2155" s="558" t="s">
        <v>822</v>
      </c>
      <c r="K2155" s="571">
        <v>3</v>
      </c>
      <c r="L2155" s="574">
        <v>8</v>
      </c>
      <c r="M2155" s="572">
        <v>57557.200000000004</v>
      </c>
      <c r="N2155" s="577"/>
      <c r="O2155" s="574"/>
      <c r="P2155" s="576"/>
    </row>
    <row r="2156" spans="1:16" ht="24" x14ac:dyDescent="0.2">
      <c r="A2156" s="524" t="s">
        <v>4666</v>
      </c>
      <c r="B2156" s="522" t="s">
        <v>817</v>
      </c>
      <c r="C2156" s="554" t="s">
        <v>86</v>
      </c>
      <c r="D2156" s="555" t="s">
        <v>818</v>
      </c>
      <c r="E2156" s="553">
        <v>6500</v>
      </c>
      <c r="F2156" s="556" t="s">
        <v>3591</v>
      </c>
      <c r="G2156" s="566" t="s">
        <v>3592</v>
      </c>
      <c r="H2156" s="569" t="s">
        <v>821</v>
      </c>
      <c r="I2156" s="562" t="s">
        <v>485</v>
      </c>
      <c r="J2156" s="558" t="s">
        <v>822</v>
      </c>
      <c r="K2156" s="571">
        <v>4</v>
      </c>
      <c r="L2156" s="574">
        <v>12</v>
      </c>
      <c r="M2156" s="572">
        <v>79960.799999999988</v>
      </c>
      <c r="N2156" s="577"/>
      <c r="O2156" s="574"/>
      <c r="P2156" s="576"/>
    </row>
    <row r="2157" spans="1:16" ht="24" x14ac:dyDescent="0.2">
      <c r="A2157" s="524" t="s">
        <v>4666</v>
      </c>
      <c r="B2157" s="522" t="s">
        <v>817</v>
      </c>
      <c r="C2157" s="554" t="s">
        <v>86</v>
      </c>
      <c r="D2157" s="555" t="s">
        <v>818</v>
      </c>
      <c r="E2157" s="553">
        <v>6500</v>
      </c>
      <c r="F2157" s="556" t="s">
        <v>3593</v>
      </c>
      <c r="G2157" s="566" t="s">
        <v>3594</v>
      </c>
      <c r="H2157" s="569" t="s">
        <v>853</v>
      </c>
      <c r="I2157" s="562" t="s">
        <v>485</v>
      </c>
      <c r="J2157" s="558" t="s">
        <v>822</v>
      </c>
      <c r="K2157" s="571">
        <v>3</v>
      </c>
      <c r="L2157" s="574">
        <v>8</v>
      </c>
      <c r="M2157" s="572">
        <v>50057.200000000004</v>
      </c>
      <c r="N2157" s="577"/>
      <c r="O2157" s="574"/>
      <c r="P2157" s="576"/>
    </row>
    <row r="2158" spans="1:16" ht="24" x14ac:dyDescent="0.2">
      <c r="A2158" s="524" t="s">
        <v>4666</v>
      </c>
      <c r="B2158" s="522" t="s">
        <v>817</v>
      </c>
      <c r="C2158" s="554" t="s">
        <v>86</v>
      </c>
      <c r="D2158" s="555" t="s">
        <v>818</v>
      </c>
      <c r="E2158" s="553">
        <v>3500</v>
      </c>
      <c r="F2158" s="556" t="s">
        <v>3595</v>
      </c>
      <c r="G2158" s="566" t="s">
        <v>3596</v>
      </c>
      <c r="H2158" s="569" t="s">
        <v>3597</v>
      </c>
      <c r="I2158" s="562" t="s">
        <v>489</v>
      </c>
      <c r="J2158" s="558" t="s">
        <v>822</v>
      </c>
      <c r="K2158" s="571">
        <v>4</v>
      </c>
      <c r="L2158" s="574">
        <v>12</v>
      </c>
      <c r="M2158" s="572">
        <v>43960.80000000001</v>
      </c>
      <c r="N2158" s="577"/>
      <c r="O2158" s="574"/>
      <c r="P2158" s="576"/>
    </row>
    <row r="2159" spans="1:16" ht="24" x14ac:dyDescent="0.2">
      <c r="A2159" s="524" t="s">
        <v>4666</v>
      </c>
      <c r="B2159" s="522" t="s">
        <v>817</v>
      </c>
      <c r="C2159" s="554" t="s">
        <v>86</v>
      </c>
      <c r="D2159" s="555" t="s">
        <v>818</v>
      </c>
      <c r="E2159" s="553">
        <v>6500</v>
      </c>
      <c r="F2159" s="556" t="s">
        <v>3598</v>
      </c>
      <c r="G2159" s="566" t="s">
        <v>3599</v>
      </c>
      <c r="H2159" s="569" t="s">
        <v>821</v>
      </c>
      <c r="I2159" s="562" t="s">
        <v>485</v>
      </c>
      <c r="J2159" s="558" t="s">
        <v>822</v>
      </c>
      <c r="K2159" s="571">
        <v>3</v>
      </c>
      <c r="L2159" s="574">
        <v>8</v>
      </c>
      <c r="M2159" s="572">
        <v>61061.37</v>
      </c>
      <c r="N2159" s="577"/>
      <c r="O2159" s="574"/>
      <c r="P2159" s="576"/>
    </row>
    <row r="2160" spans="1:16" ht="24" x14ac:dyDescent="0.2">
      <c r="A2160" s="524" t="s">
        <v>4666</v>
      </c>
      <c r="B2160" s="522" t="s">
        <v>817</v>
      </c>
      <c r="C2160" s="554" t="s">
        <v>86</v>
      </c>
      <c r="D2160" s="555" t="s">
        <v>818</v>
      </c>
      <c r="E2160" s="553">
        <v>7500</v>
      </c>
      <c r="F2160" s="556" t="s">
        <v>3600</v>
      </c>
      <c r="G2160" s="566" t="s">
        <v>3601</v>
      </c>
      <c r="H2160" s="569" t="s">
        <v>821</v>
      </c>
      <c r="I2160" s="562" t="s">
        <v>485</v>
      </c>
      <c r="J2160" s="558" t="s">
        <v>822</v>
      </c>
      <c r="K2160" s="571">
        <v>4</v>
      </c>
      <c r="L2160" s="574">
        <v>12</v>
      </c>
      <c r="M2160" s="572">
        <v>92740.559999999983</v>
      </c>
      <c r="N2160" s="577"/>
      <c r="O2160" s="574"/>
      <c r="P2160" s="576"/>
    </row>
    <row r="2161" spans="1:16" ht="24" x14ac:dyDescent="0.2">
      <c r="A2161" s="524" t="s">
        <v>4666</v>
      </c>
      <c r="B2161" s="522" t="s">
        <v>817</v>
      </c>
      <c r="C2161" s="554" t="s">
        <v>86</v>
      </c>
      <c r="D2161" s="555" t="s">
        <v>818</v>
      </c>
      <c r="E2161" s="553">
        <v>6500</v>
      </c>
      <c r="F2161" s="556" t="s">
        <v>3602</v>
      </c>
      <c r="G2161" s="566" t="s">
        <v>3603</v>
      </c>
      <c r="H2161" s="569" t="s">
        <v>821</v>
      </c>
      <c r="I2161" s="562" t="s">
        <v>485</v>
      </c>
      <c r="J2161" s="558" t="s">
        <v>822</v>
      </c>
      <c r="K2161" s="571">
        <v>2</v>
      </c>
      <c r="L2161" s="574">
        <v>7</v>
      </c>
      <c r="M2161" s="572">
        <v>43434.080000000002</v>
      </c>
      <c r="N2161" s="577"/>
      <c r="O2161" s="574"/>
      <c r="P2161" s="576"/>
    </row>
    <row r="2162" spans="1:16" ht="24" x14ac:dyDescent="0.2">
      <c r="A2162" s="524" t="s">
        <v>4666</v>
      </c>
      <c r="B2162" s="522" t="s">
        <v>817</v>
      </c>
      <c r="C2162" s="554" t="s">
        <v>86</v>
      </c>
      <c r="D2162" s="555" t="s">
        <v>818</v>
      </c>
      <c r="E2162" s="553">
        <v>6000</v>
      </c>
      <c r="F2162" s="556" t="s">
        <v>3604</v>
      </c>
      <c r="G2162" s="566" t="s">
        <v>3605</v>
      </c>
      <c r="H2162" s="569" t="s">
        <v>853</v>
      </c>
      <c r="I2162" s="562" t="s">
        <v>485</v>
      </c>
      <c r="J2162" s="558" t="s">
        <v>822</v>
      </c>
      <c r="K2162" s="571">
        <v>4</v>
      </c>
      <c r="L2162" s="574">
        <v>12</v>
      </c>
      <c r="M2162" s="572">
        <v>74160.800000000003</v>
      </c>
      <c r="N2162" s="577"/>
      <c r="O2162" s="574"/>
      <c r="P2162" s="576"/>
    </row>
    <row r="2163" spans="1:16" ht="24" x14ac:dyDescent="0.2">
      <c r="A2163" s="524" t="s">
        <v>4666</v>
      </c>
      <c r="B2163" s="522" t="s">
        <v>817</v>
      </c>
      <c r="C2163" s="554" t="s">
        <v>86</v>
      </c>
      <c r="D2163" s="555" t="s">
        <v>818</v>
      </c>
      <c r="E2163" s="553" t="s">
        <v>2767</v>
      </c>
      <c r="F2163" s="556" t="s">
        <v>3606</v>
      </c>
      <c r="G2163" s="566" t="s">
        <v>3607</v>
      </c>
      <c r="H2163" s="569" t="s">
        <v>821</v>
      </c>
      <c r="I2163" s="562" t="s">
        <v>485</v>
      </c>
      <c r="J2163" s="558" t="s">
        <v>822</v>
      </c>
      <c r="K2163" s="571">
        <v>5</v>
      </c>
      <c r="L2163" s="574">
        <v>12</v>
      </c>
      <c r="M2163" s="572">
        <v>90410.799999999988</v>
      </c>
      <c r="N2163" s="577"/>
      <c r="O2163" s="574"/>
      <c r="P2163" s="576"/>
    </row>
    <row r="2164" spans="1:16" ht="24" x14ac:dyDescent="0.2">
      <c r="A2164" s="524" t="s">
        <v>4666</v>
      </c>
      <c r="B2164" s="522" t="s">
        <v>817</v>
      </c>
      <c r="C2164" s="554" t="s">
        <v>86</v>
      </c>
      <c r="D2164" s="555" t="s">
        <v>818</v>
      </c>
      <c r="E2164" s="553">
        <v>5500</v>
      </c>
      <c r="F2164" s="556" t="s">
        <v>3608</v>
      </c>
      <c r="G2164" s="566" t="s">
        <v>3609</v>
      </c>
      <c r="H2164" s="569" t="s">
        <v>829</v>
      </c>
      <c r="I2164" s="562" t="s">
        <v>485</v>
      </c>
      <c r="J2164" s="558" t="s">
        <v>822</v>
      </c>
      <c r="K2164" s="571">
        <v>3</v>
      </c>
      <c r="L2164" s="574">
        <v>8</v>
      </c>
      <c r="M2164" s="572">
        <v>42557.200000000004</v>
      </c>
      <c r="N2164" s="577"/>
      <c r="O2164" s="574"/>
      <c r="P2164" s="576"/>
    </row>
    <row r="2165" spans="1:16" ht="24" x14ac:dyDescent="0.2">
      <c r="A2165" s="524" t="s">
        <v>4666</v>
      </c>
      <c r="B2165" s="522" t="s">
        <v>817</v>
      </c>
      <c r="C2165" s="554" t="s">
        <v>86</v>
      </c>
      <c r="D2165" s="555" t="s">
        <v>818</v>
      </c>
      <c r="E2165" s="553">
        <v>14500</v>
      </c>
      <c r="F2165" s="556" t="s">
        <v>3610</v>
      </c>
      <c r="G2165" s="566" t="s">
        <v>3611</v>
      </c>
      <c r="H2165" s="569" t="s">
        <v>909</v>
      </c>
      <c r="I2165" s="562" t="s">
        <v>485</v>
      </c>
      <c r="J2165" s="558" t="s">
        <v>822</v>
      </c>
      <c r="K2165" s="571">
        <v>2</v>
      </c>
      <c r="L2165" s="574">
        <v>5</v>
      </c>
      <c r="M2165" s="572">
        <v>87867</v>
      </c>
      <c r="N2165" s="577"/>
      <c r="O2165" s="574"/>
      <c r="P2165" s="576"/>
    </row>
    <row r="2166" spans="1:16" ht="24" x14ac:dyDescent="0.2">
      <c r="A2166" s="524" t="s">
        <v>4666</v>
      </c>
      <c r="B2166" s="522" t="s">
        <v>817</v>
      </c>
      <c r="C2166" s="554" t="s">
        <v>86</v>
      </c>
      <c r="D2166" s="555" t="s">
        <v>818</v>
      </c>
      <c r="E2166" s="553">
        <v>7500</v>
      </c>
      <c r="F2166" s="556" t="s">
        <v>3612</v>
      </c>
      <c r="G2166" s="566" t="s">
        <v>3613</v>
      </c>
      <c r="H2166" s="569" t="s">
        <v>829</v>
      </c>
      <c r="I2166" s="562" t="s">
        <v>485</v>
      </c>
      <c r="J2166" s="558" t="s">
        <v>822</v>
      </c>
      <c r="K2166" s="571">
        <v>3</v>
      </c>
      <c r="L2166" s="574">
        <v>8</v>
      </c>
      <c r="M2166" s="572">
        <v>57557.200000000004</v>
      </c>
      <c r="N2166" s="577"/>
      <c r="O2166" s="574"/>
      <c r="P2166" s="576"/>
    </row>
    <row r="2167" spans="1:16" ht="24" x14ac:dyDescent="0.2">
      <c r="A2167" s="524" t="s">
        <v>4666</v>
      </c>
      <c r="B2167" s="522" t="s">
        <v>817</v>
      </c>
      <c r="C2167" s="554" t="s">
        <v>86</v>
      </c>
      <c r="D2167" s="555" t="s">
        <v>818</v>
      </c>
      <c r="E2167" s="553">
        <v>6500</v>
      </c>
      <c r="F2167" s="556" t="s">
        <v>3614</v>
      </c>
      <c r="G2167" s="566" t="s">
        <v>3615</v>
      </c>
      <c r="H2167" s="569" t="s">
        <v>853</v>
      </c>
      <c r="I2167" s="562" t="s">
        <v>485</v>
      </c>
      <c r="J2167" s="558" t="s">
        <v>822</v>
      </c>
      <c r="K2167" s="571">
        <v>2</v>
      </c>
      <c r="L2167" s="574">
        <v>6</v>
      </c>
      <c r="M2167" s="572">
        <v>29947.659999999996</v>
      </c>
      <c r="N2167" s="577"/>
      <c r="O2167" s="574"/>
      <c r="P2167" s="576"/>
    </row>
    <row r="2168" spans="1:16" ht="24" x14ac:dyDescent="0.2">
      <c r="A2168" s="524" t="s">
        <v>4666</v>
      </c>
      <c r="B2168" s="522" t="s">
        <v>817</v>
      </c>
      <c r="C2168" s="554" t="s">
        <v>86</v>
      </c>
      <c r="D2168" s="555" t="s">
        <v>818</v>
      </c>
      <c r="E2168" s="553">
        <v>6500</v>
      </c>
      <c r="F2168" s="556" t="s">
        <v>3616</v>
      </c>
      <c r="G2168" s="566" t="s">
        <v>3617</v>
      </c>
      <c r="H2168" s="569" t="s">
        <v>821</v>
      </c>
      <c r="I2168" s="562" t="s">
        <v>485</v>
      </c>
      <c r="J2168" s="558" t="s">
        <v>822</v>
      </c>
      <c r="K2168" s="571">
        <v>5</v>
      </c>
      <c r="L2168" s="574">
        <v>11</v>
      </c>
      <c r="M2168" s="572">
        <v>72252.960000000006</v>
      </c>
      <c r="N2168" s="577"/>
      <c r="O2168" s="574"/>
      <c r="P2168" s="576"/>
    </row>
    <row r="2169" spans="1:16" ht="24" x14ac:dyDescent="0.2">
      <c r="A2169" s="524" t="s">
        <v>4666</v>
      </c>
      <c r="B2169" s="522" t="s">
        <v>817</v>
      </c>
      <c r="C2169" s="554" t="s">
        <v>86</v>
      </c>
      <c r="D2169" s="555" t="s">
        <v>818</v>
      </c>
      <c r="E2169" s="553">
        <v>6500</v>
      </c>
      <c r="F2169" s="556" t="s">
        <v>3618</v>
      </c>
      <c r="G2169" s="566" t="s">
        <v>3619</v>
      </c>
      <c r="H2169" s="569" t="s">
        <v>1132</v>
      </c>
      <c r="I2169" s="562" t="s">
        <v>485</v>
      </c>
      <c r="J2169" s="558" t="s">
        <v>822</v>
      </c>
      <c r="K2169" s="571">
        <v>4</v>
      </c>
      <c r="L2169" s="574">
        <v>12</v>
      </c>
      <c r="M2169" s="572">
        <v>79960.799999999988</v>
      </c>
      <c r="N2169" s="577"/>
      <c r="O2169" s="574"/>
      <c r="P2169" s="576"/>
    </row>
    <row r="2170" spans="1:16" ht="24" x14ac:dyDescent="0.2">
      <c r="A2170" s="524" t="s">
        <v>4666</v>
      </c>
      <c r="B2170" s="522" t="s">
        <v>817</v>
      </c>
      <c r="C2170" s="554" t="s">
        <v>86</v>
      </c>
      <c r="D2170" s="555" t="s">
        <v>818</v>
      </c>
      <c r="E2170" s="553">
        <v>8500</v>
      </c>
      <c r="F2170" s="556" t="s">
        <v>3620</v>
      </c>
      <c r="G2170" s="566" t="s">
        <v>3621</v>
      </c>
      <c r="H2170" s="569" t="s">
        <v>1992</v>
      </c>
      <c r="I2170" s="562" t="s">
        <v>485</v>
      </c>
      <c r="J2170" s="558" t="s">
        <v>822</v>
      </c>
      <c r="K2170" s="571">
        <v>4</v>
      </c>
      <c r="L2170" s="574">
        <v>12</v>
      </c>
      <c r="M2170" s="572">
        <v>103960.79999999997</v>
      </c>
      <c r="N2170" s="577"/>
      <c r="O2170" s="574"/>
      <c r="P2170" s="576"/>
    </row>
    <row r="2171" spans="1:16" ht="24" x14ac:dyDescent="0.2">
      <c r="A2171" s="524" t="s">
        <v>4666</v>
      </c>
      <c r="B2171" s="522" t="s">
        <v>817</v>
      </c>
      <c r="C2171" s="554" t="s">
        <v>86</v>
      </c>
      <c r="D2171" s="555" t="s">
        <v>818</v>
      </c>
      <c r="E2171" s="553">
        <v>5500</v>
      </c>
      <c r="F2171" s="556" t="s">
        <v>3622</v>
      </c>
      <c r="G2171" s="566" t="s">
        <v>3623</v>
      </c>
      <c r="H2171" s="569" t="s">
        <v>836</v>
      </c>
      <c r="I2171" s="562" t="s">
        <v>485</v>
      </c>
      <c r="J2171" s="558" t="s">
        <v>822</v>
      </c>
      <c r="K2171" s="571">
        <v>3</v>
      </c>
      <c r="L2171" s="574">
        <v>8</v>
      </c>
      <c r="M2171" s="572">
        <v>42557.200000000004</v>
      </c>
      <c r="N2171" s="577"/>
      <c r="O2171" s="574"/>
      <c r="P2171" s="576"/>
    </row>
    <row r="2172" spans="1:16" ht="24" x14ac:dyDescent="0.2">
      <c r="A2172" s="524" t="s">
        <v>4666</v>
      </c>
      <c r="B2172" s="522" t="s">
        <v>817</v>
      </c>
      <c r="C2172" s="554" t="s">
        <v>86</v>
      </c>
      <c r="D2172" s="555" t="s">
        <v>818</v>
      </c>
      <c r="E2172" s="553">
        <v>8500</v>
      </c>
      <c r="F2172" s="556" t="s">
        <v>3624</v>
      </c>
      <c r="G2172" s="566" t="s">
        <v>3625</v>
      </c>
      <c r="H2172" s="569" t="s">
        <v>853</v>
      </c>
      <c r="I2172" s="562" t="s">
        <v>485</v>
      </c>
      <c r="J2172" s="558" t="s">
        <v>822</v>
      </c>
      <c r="K2172" s="571">
        <v>4</v>
      </c>
      <c r="L2172" s="574">
        <v>12</v>
      </c>
      <c r="M2172" s="572">
        <v>103960.79999999997</v>
      </c>
      <c r="N2172" s="577"/>
      <c r="O2172" s="574"/>
      <c r="P2172" s="576"/>
    </row>
    <row r="2173" spans="1:16" ht="24" x14ac:dyDescent="0.2">
      <c r="A2173" s="524" t="s">
        <v>4666</v>
      </c>
      <c r="B2173" s="522" t="s">
        <v>817</v>
      </c>
      <c r="C2173" s="554" t="s">
        <v>86</v>
      </c>
      <c r="D2173" s="555" t="s">
        <v>818</v>
      </c>
      <c r="E2173" s="553">
        <v>3200</v>
      </c>
      <c r="F2173" s="556" t="s">
        <v>3626</v>
      </c>
      <c r="G2173" s="566" t="s">
        <v>3627</v>
      </c>
      <c r="H2173" s="569" t="s">
        <v>850</v>
      </c>
      <c r="I2173" s="562" t="s">
        <v>485</v>
      </c>
      <c r="J2173" s="558" t="s">
        <v>822</v>
      </c>
      <c r="K2173" s="571">
        <v>4</v>
      </c>
      <c r="L2173" s="574">
        <v>12</v>
      </c>
      <c r="M2173" s="572">
        <v>40360.80000000001</v>
      </c>
      <c r="N2173" s="577"/>
      <c r="O2173" s="574"/>
      <c r="P2173" s="576"/>
    </row>
    <row r="2174" spans="1:16" ht="24" x14ac:dyDescent="0.2">
      <c r="A2174" s="524" t="s">
        <v>4666</v>
      </c>
      <c r="B2174" s="522" t="s">
        <v>817</v>
      </c>
      <c r="C2174" s="554" t="s">
        <v>86</v>
      </c>
      <c r="D2174" s="555" t="s">
        <v>818</v>
      </c>
      <c r="E2174" s="553">
        <v>6500</v>
      </c>
      <c r="F2174" s="556" t="s">
        <v>3628</v>
      </c>
      <c r="G2174" s="566" t="s">
        <v>3629</v>
      </c>
      <c r="H2174" s="569" t="s">
        <v>821</v>
      </c>
      <c r="I2174" s="562" t="s">
        <v>485</v>
      </c>
      <c r="J2174" s="558" t="s">
        <v>822</v>
      </c>
      <c r="K2174" s="571">
        <v>4</v>
      </c>
      <c r="L2174" s="574">
        <v>12</v>
      </c>
      <c r="M2174" s="572">
        <v>79960.799999999988</v>
      </c>
      <c r="N2174" s="577"/>
      <c r="O2174" s="574"/>
      <c r="P2174" s="576"/>
    </row>
    <row r="2175" spans="1:16" ht="24" x14ac:dyDescent="0.2">
      <c r="A2175" s="524" t="s">
        <v>4666</v>
      </c>
      <c r="B2175" s="522" t="s">
        <v>817</v>
      </c>
      <c r="C2175" s="554" t="s">
        <v>86</v>
      </c>
      <c r="D2175" s="555" t="s">
        <v>818</v>
      </c>
      <c r="E2175" s="553">
        <v>6500</v>
      </c>
      <c r="F2175" s="556" t="s">
        <v>3630</v>
      </c>
      <c r="G2175" s="566" t="s">
        <v>3631</v>
      </c>
      <c r="H2175" s="569" t="s">
        <v>972</v>
      </c>
      <c r="I2175" s="562" t="s">
        <v>485</v>
      </c>
      <c r="J2175" s="558" t="s">
        <v>822</v>
      </c>
      <c r="K2175" s="571">
        <v>1</v>
      </c>
      <c r="L2175" s="574">
        <v>2</v>
      </c>
      <c r="M2175" s="572">
        <v>11926.8</v>
      </c>
      <c r="N2175" s="577"/>
      <c r="O2175" s="574"/>
      <c r="P2175" s="576"/>
    </row>
    <row r="2176" spans="1:16" ht="24" x14ac:dyDescent="0.2">
      <c r="A2176" s="524" t="s">
        <v>4666</v>
      </c>
      <c r="B2176" s="522" t="s">
        <v>817</v>
      </c>
      <c r="C2176" s="554" t="s">
        <v>86</v>
      </c>
      <c r="D2176" s="555" t="s">
        <v>818</v>
      </c>
      <c r="E2176" s="553">
        <v>5500</v>
      </c>
      <c r="F2176" s="556" t="s">
        <v>3632</v>
      </c>
      <c r="G2176" s="566" t="s">
        <v>3633</v>
      </c>
      <c r="H2176" s="569" t="s">
        <v>829</v>
      </c>
      <c r="I2176" s="562" t="s">
        <v>485</v>
      </c>
      <c r="J2176" s="558" t="s">
        <v>822</v>
      </c>
      <c r="K2176" s="571">
        <v>3</v>
      </c>
      <c r="L2176" s="574">
        <v>8</v>
      </c>
      <c r="M2176" s="572">
        <v>42557.200000000004</v>
      </c>
      <c r="N2176" s="577"/>
      <c r="O2176" s="574"/>
      <c r="P2176" s="576"/>
    </row>
    <row r="2177" spans="1:16" ht="24" x14ac:dyDescent="0.2">
      <c r="A2177" s="524" t="s">
        <v>4666</v>
      </c>
      <c r="B2177" s="522" t="s">
        <v>817</v>
      </c>
      <c r="C2177" s="554" t="s">
        <v>86</v>
      </c>
      <c r="D2177" s="555" t="s">
        <v>818</v>
      </c>
      <c r="E2177" s="553">
        <v>7500</v>
      </c>
      <c r="F2177" s="556" t="s">
        <v>3634</v>
      </c>
      <c r="G2177" s="566" t="s">
        <v>3635</v>
      </c>
      <c r="H2177" s="569" t="s">
        <v>829</v>
      </c>
      <c r="I2177" s="562" t="s">
        <v>485</v>
      </c>
      <c r="J2177" s="558" t="s">
        <v>822</v>
      </c>
      <c r="K2177" s="571">
        <v>2</v>
      </c>
      <c r="L2177" s="574">
        <v>5</v>
      </c>
      <c r="M2177" s="572">
        <v>43617</v>
      </c>
      <c r="N2177" s="577"/>
      <c r="O2177" s="574"/>
      <c r="P2177" s="576"/>
    </row>
    <row r="2178" spans="1:16" ht="24" x14ac:dyDescent="0.2">
      <c r="A2178" s="524" t="s">
        <v>4666</v>
      </c>
      <c r="B2178" s="522" t="s">
        <v>817</v>
      </c>
      <c r="C2178" s="554" t="s">
        <v>86</v>
      </c>
      <c r="D2178" s="555" t="s">
        <v>818</v>
      </c>
      <c r="E2178" s="553">
        <v>6500</v>
      </c>
      <c r="F2178" s="556" t="s">
        <v>3636</v>
      </c>
      <c r="G2178" s="566" t="s">
        <v>3637</v>
      </c>
      <c r="H2178" s="569" t="s">
        <v>850</v>
      </c>
      <c r="I2178" s="562" t="s">
        <v>485</v>
      </c>
      <c r="J2178" s="558" t="s">
        <v>822</v>
      </c>
      <c r="K2178" s="571">
        <v>4</v>
      </c>
      <c r="L2178" s="574">
        <v>12</v>
      </c>
      <c r="M2178" s="572">
        <v>79964.409999999989</v>
      </c>
      <c r="N2178" s="577"/>
      <c r="O2178" s="574"/>
      <c r="P2178" s="576"/>
    </row>
    <row r="2179" spans="1:16" ht="24" x14ac:dyDescent="0.2">
      <c r="A2179" s="524" t="s">
        <v>4666</v>
      </c>
      <c r="B2179" s="522" t="s">
        <v>817</v>
      </c>
      <c r="C2179" s="554" t="s">
        <v>86</v>
      </c>
      <c r="D2179" s="555" t="s">
        <v>818</v>
      </c>
      <c r="E2179" s="553">
        <v>8500</v>
      </c>
      <c r="F2179" s="556" t="s">
        <v>3638</v>
      </c>
      <c r="G2179" s="566" t="s">
        <v>3639</v>
      </c>
      <c r="H2179" s="569" t="s">
        <v>821</v>
      </c>
      <c r="I2179" s="562" t="s">
        <v>485</v>
      </c>
      <c r="J2179" s="558" t="s">
        <v>822</v>
      </c>
      <c r="K2179" s="571">
        <v>4</v>
      </c>
      <c r="L2179" s="574">
        <v>12</v>
      </c>
      <c r="M2179" s="572">
        <v>103960.79999999997</v>
      </c>
      <c r="N2179" s="577"/>
      <c r="O2179" s="574"/>
      <c r="P2179" s="576"/>
    </row>
    <row r="2180" spans="1:16" ht="24" x14ac:dyDescent="0.2">
      <c r="A2180" s="524" t="s">
        <v>4666</v>
      </c>
      <c r="B2180" s="522" t="s">
        <v>817</v>
      </c>
      <c r="C2180" s="554" t="s">
        <v>86</v>
      </c>
      <c r="D2180" s="555" t="s">
        <v>818</v>
      </c>
      <c r="E2180" s="553">
        <v>5500</v>
      </c>
      <c r="F2180" s="556" t="s">
        <v>3640</v>
      </c>
      <c r="G2180" s="566" t="s">
        <v>3641</v>
      </c>
      <c r="H2180" s="569" t="s">
        <v>1087</v>
      </c>
      <c r="I2180" s="562" t="s">
        <v>485</v>
      </c>
      <c r="J2180" s="558" t="s">
        <v>822</v>
      </c>
      <c r="K2180" s="571">
        <v>4</v>
      </c>
      <c r="L2180" s="574">
        <v>12</v>
      </c>
      <c r="M2180" s="572">
        <v>68167.05</v>
      </c>
      <c r="N2180" s="577"/>
      <c r="O2180" s="574"/>
      <c r="P2180" s="576"/>
    </row>
    <row r="2181" spans="1:16" ht="24" x14ac:dyDescent="0.2">
      <c r="A2181" s="524" t="s">
        <v>4666</v>
      </c>
      <c r="B2181" s="522" t="s">
        <v>817</v>
      </c>
      <c r="C2181" s="554" t="s">
        <v>86</v>
      </c>
      <c r="D2181" s="555" t="s">
        <v>818</v>
      </c>
      <c r="E2181" s="553">
        <v>3000</v>
      </c>
      <c r="F2181" s="556" t="s">
        <v>3642</v>
      </c>
      <c r="G2181" s="566" t="s">
        <v>3643</v>
      </c>
      <c r="H2181" s="569" t="s">
        <v>3644</v>
      </c>
      <c r="I2181" s="562" t="s">
        <v>485</v>
      </c>
      <c r="J2181" s="558" t="s">
        <v>822</v>
      </c>
      <c r="K2181" s="571">
        <v>4</v>
      </c>
      <c r="L2181" s="574">
        <v>12</v>
      </c>
      <c r="M2181" s="572">
        <v>37960.80000000001</v>
      </c>
      <c r="N2181" s="577"/>
      <c r="O2181" s="574"/>
      <c r="P2181" s="576"/>
    </row>
    <row r="2182" spans="1:16" ht="24" x14ac:dyDescent="0.2">
      <c r="A2182" s="524" t="s">
        <v>4666</v>
      </c>
      <c r="B2182" s="522" t="s">
        <v>817</v>
      </c>
      <c r="C2182" s="554" t="s">
        <v>86</v>
      </c>
      <c r="D2182" s="555" t="s">
        <v>818</v>
      </c>
      <c r="E2182" s="553">
        <v>10500</v>
      </c>
      <c r="F2182" s="556" t="s">
        <v>3645</v>
      </c>
      <c r="G2182" s="566" t="s">
        <v>3646</v>
      </c>
      <c r="H2182" s="569" t="s">
        <v>890</v>
      </c>
      <c r="I2182" s="562" t="s">
        <v>485</v>
      </c>
      <c r="J2182" s="558" t="s">
        <v>822</v>
      </c>
      <c r="K2182" s="571">
        <v>4</v>
      </c>
      <c r="L2182" s="574">
        <v>12</v>
      </c>
      <c r="M2182" s="572">
        <v>127960.79999999997</v>
      </c>
      <c r="N2182" s="577"/>
      <c r="O2182" s="574"/>
      <c r="P2182" s="576"/>
    </row>
    <row r="2183" spans="1:16" ht="24" x14ac:dyDescent="0.2">
      <c r="A2183" s="524" t="s">
        <v>4666</v>
      </c>
      <c r="B2183" s="522" t="s">
        <v>817</v>
      </c>
      <c r="C2183" s="554" t="s">
        <v>86</v>
      </c>
      <c r="D2183" s="555" t="s">
        <v>818</v>
      </c>
      <c r="E2183" s="553">
        <v>7000</v>
      </c>
      <c r="F2183" s="556" t="s">
        <v>3647</v>
      </c>
      <c r="G2183" s="566" t="s">
        <v>3648</v>
      </c>
      <c r="H2183" s="569" t="s">
        <v>1132</v>
      </c>
      <c r="I2183" s="562" t="s">
        <v>485</v>
      </c>
      <c r="J2183" s="558" t="s">
        <v>822</v>
      </c>
      <c r="K2183" s="571">
        <v>3</v>
      </c>
      <c r="L2183" s="574">
        <v>10</v>
      </c>
      <c r="M2183" s="572">
        <v>71161.78</v>
      </c>
      <c r="N2183" s="577"/>
      <c r="O2183" s="574"/>
      <c r="P2183" s="576"/>
    </row>
    <row r="2184" spans="1:16" ht="24" x14ac:dyDescent="0.2">
      <c r="A2184" s="524" t="s">
        <v>4666</v>
      </c>
      <c r="B2184" s="522" t="s">
        <v>817</v>
      </c>
      <c r="C2184" s="554" t="s">
        <v>86</v>
      </c>
      <c r="D2184" s="555" t="s">
        <v>818</v>
      </c>
      <c r="E2184" s="553">
        <v>10000</v>
      </c>
      <c r="F2184" s="556" t="s">
        <v>3649</v>
      </c>
      <c r="G2184" s="566" t="s">
        <v>3650</v>
      </c>
      <c r="H2184" s="569" t="s">
        <v>853</v>
      </c>
      <c r="I2184" s="562" t="s">
        <v>485</v>
      </c>
      <c r="J2184" s="558" t="s">
        <v>822</v>
      </c>
      <c r="K2184" s="571">
        <v>4</v>
      </c>
      <c r="L2184" s="574">
        <v>12</v>
      </c>
      <c r="M2184" s="572">
        <v>121960.79999999997</v>
      </c>
      <c r="N2184" s="577"/>
      <c r="O2184" s="574"/>
      <c r="P2184" s="576"/>
    </row>
    <row r="2185" spans="1:16" ht="24" x14ac:dyDescent="0.2">
      <c r="A2185" s="524" t="s">
        <v>4666</v>
      </c>
      <c r="B2185" s="522" t="s">
        <v>817</v>
      </c>
      <c r="C2185" s="554" t="s">
        <v>86</v>
      </c>
      <c r="D2185" s="555" t="s">
        <v>818</v>
      </c>
      <c r="E2185" s="553">
        <v>12500</v>
      </c>
      <c r="F2185" s="556" t="s">
        <v>3651</v>
      </c>
      <c r="G2185" s="566" t="s">
        <v>3652</v>
      </c>
      <c r="H2185" s="569" t="s">
        <v>1573</v>
      </c>
      <c r="I2185" s="562" t="s">
        <v>485</v>
      </c>
      <c r="J2185" s="558" t="s">
        <v>822</v>
      </c>
      <c r="K2185" s="571">
        <v>2</v>
      </c>
      <c r="L2185" s="574">
        <v>6</v>
      </c>
      <c r="M2185" s="572">
        <v>78897.069999999992</v>
      </c>
      <c r="N2185" s="577"/>
      <c r="O2185" s="574"/>
      <c r="P2185" s="576"/>
    </row>
    <row r="2186" spans="1:16" ht="24" x14ac:dyDescent="0.2">
      <c r="A2186" s="524" t="s">
        <v>4666</v>
      </c>
      <c r="B2186" s="522" t="s">
        <v>817</v>
      </c>
      <c r="C2186" s="554" t="s">
        <v>86</v>
      </c>
      <c r="D2186" s="555" t="s">
        <v>902</v>
      </c>
      <c r="E2186" s="553">
        <v>2500</v>
      </c>
      <c r="F2186" s="556" t="s">
        <v>3653</v>
      </c>
      <c r="G2186" s="566" t="s">
        <v>3654</v>
      </c>
      <c r="H2186" s="569" t="s">
        <v>2503</v>
      </c>
      <c r="I2186" s="562" t="s">
        <v>485</v>
      </c>
      <c r="J2186" s="558" t="s">
        <v>480</v>
      </c>
      <c r="K2186" s="571">
        <v>4</v>
      </c>
      <c r="L2186" s="574">
        <v>12</v>
      </c>
      <c r="M2186" s="572">
        <v>31960.800000000007</v>
      </c>
      <c r="N2186" s="577"/>
      <c r="O2186" s="574"/>
      <c r="P2186" s="576"/>
    </row>
    <row r="2187" spans="1:16" ht="24" x14ac:dyDescent="0.2">
      <c r="A2187" s="524" t="s">
        <v>4666</v>
      </c>
      <c r="B2187" s="522" t="s">
        <v>817</v>
      </c>
      <c r="C2187" s="554" t="s">
        <v>86</v>
      </c>
      <c r="D2187" s="555" t="s">
        <v>818</v>
      </c>
      <c r="E2187" s="553">
        <v>5500</v>
      </c>
      <c r="F2187" s="556" t="s">
        <v>3655</v>
      </c>
      <c r="G2187" s="566" t="s">
        <v>3656</v>
      </c>
      <c r="H2187" s="569" t="s">
        <v>829</v>
      </c>
      <c r="I2187" s="562" t="s">
        <v>485</v>
      </c>
      <c r="J2187" s="558" t="s">
        <v>822</v>
      </c>
      <c r="K2187" s="571">
        <v>3</v>
      </c>
      <c r="L2187" s="574">
        <v>8</v>
      </c>
      <c r="M2187" s="572">
        <v>42614.49</v>
      </c>
      <c r="N2187" s="577"/>
      <c r="O2187" s="574"/>
      <c r="P2187" s="576"/>
    </row>
    <row r="2188" spans="1:16" ht="24" x14ac:dyDescent="0.2">
      <c r="A2188" s="524" t="s">
        <v>4666</v>
      </c>
      <c r="B2188" s="522" t="s">
        <v>817</v>
      </c>
      <c r="C2188" s="554" t="s">
        <v>86</v>
      </c>
      <c r="D2188" s="555" t="s">
        <v>818</v>
      </c>
      <c r="E2188" s="553">
        <v>6500</v>
      </c>
      <c r="F2188" s="556" t="s">
        <v>3657</v>
      </c>
      <c r="G2188" s="566" t="s">
        <v>3658</v>
      </c>
      <c r="H2188" s="569" t="s">
        <v>821</v>
      </c>
      <c r="I2188" s="562" t="s">
        <v>485</v>
      </c>
      <c r="J2188" s="558" t="s">
        <v>822</v>
      </c>
      <c r="K2188" s="571">
        <v>4</v>
      </c>
      <c r="L2188" s="574">
        <v>12</v>
      </c>
      <c r="M2188" s="572">
        <v>79960.799999999988</v>
      </c>
      <c r="N2188" s="577"/>
      <c r="O2188" s="574"/>
      <c r="P2188" s="576"/>
    </row>
    <row r="2189" spans="1:16" ht="24" x14ac:dyDescent="0.2">
      <c r="A2189" s="524" t="s">
        <v>4666</v>
      </c>
      <c r="B2189" s="522" t="s">
        <v>817</v>
      </c>
      <c r="C2189" s="554" t="s">
        <v>86</v>
      </c>
      <c r="D2189" s="555" t="s">
        <v>818</v>
      </c>
      <c r="E2189" s="553">
        <v>7500</v>
      </c>
      <c r="F2189" s="556" t="s">
        <v>3659</v>
      </c>
      <c r="G2189" s="566" t="s">
        <v>3660</v>
      </c>
      <c r="H2189" s="569" t="s">
        <v>829</v>
      </c>
      <c r="I2189" s="562" t="s">
        <v>485</v>
      </c>
      <c r="J2189" s="558" t="s">
        <v>822</v>
      </c>
      <c r="K2189" s="571">
        <v>3</v>
      </c>
      <c r="L2189" s="574">
        <v>7</v>
      </c>
      <c r="M2189" s="572">
        <v>53093.8</v>
      </c>
      <c r="N2189" s="577"/>
      <c r="O2189" s="574"/>
      <c r="P2189" s="576"/>
    </row>
    <row r="2190" spans="1:16" ht="24" x14ac:dyDescent="0.2">
      <c r="A2190" s="524" t="s">
        <v>4666</v>
      </c>
      <c r="B2190" s="522" t="s">
        <v>817</v>
      </c>
      <c r="C2190" s="554" t="s">
        <v>86</v>
      </c>
      <c r="D2190" s="555" t="s">
        <v>818</v>
      </c>
      <c r="E2190" s="553">
        <v>7500</v>
      </c>
      <c r="F2190" s="556" t="s">
        <v>3661</v>
      </c>
      <c r="G2190" s="566" t="s">
        <v>3662</v>
      </c>
      <c r="H2190" s="569" t="s">
        <v>829</v>
      </c>
      <c r="I2190" s="562" t="s">
        <v>485</v>
      </c>
      <c r="J2190" s="558" t="s">
        <v>822</v>
      </c>
      <c r="K2190" s="571">
        <v>3</v>
      </c>
      <c r="L2190" s="574">
        <v>8</v>
      </c>
      <c r="M2190" s="572">
        <v>57557.200000000004</v>
      </c>
      <c r="N2190" s="577"/>
      <c r="O2190" s="574"/>
      <c r="P2190" s="576"/>
    </row>
    <row r="2191" spans="1:16" ht="24" x14ac:dyDescent="0.2">
      <c r="A2191" s="524" t="s">
        <v>4666</v>
      </c>
      <c r="B2191" s="522" t="s">
        <v>817</v>
      </c>
      <c r="C2191" s="554" t="s">
        <v>86</v>
      </c>
      <c r="D2191" s="555" t="s">
        <v>818</v>
      </c>
      <c r="E2191" s="553">
        <v>5500</v>
      </c>
      <c r="F2191" s="556" t="s">
        <v>3663</v>
      </c>
      <c r="G2191" s="566" t="s">
        <v>3664</v>
      </c>
      <c r="H2191" s="569" t="s">
        <v>866</v>
      </c>
      <c r="I2191" s="562" t="s">
        <v>489</v>
      </c>
      <c r="J2191" s="558" t="s">
        <v>822</v>
      </c>
      <c r="K2191" s="571">
        <v>4</v>
      </c>
      <c r="L2191" s="574">
        <v>12</v>
      </c>
      <c r="M2191" s="572">
        <v>67960.800000000003</v>
      </c>
      <c r="N2191" s="577"/>
      <c r="O2191" s="574"/>
      <c r="P2191" s="576"/>
    </row>
    <row r="2192" spans="1:16" ht="24" x14ac:dyDescent="0.2">
      <c r="A2192" s="524" t="s">
        <v>4666</v>
      </c>
      <c r="B2192" s="522" t="s">
        <v>817</v>
      </c>
      <c r="C2192" s="554" t="s">
        <v>86</v>
      </c>
      <c r="D2192" s="555" t="s">
        <v>818</v>
      </c>
      <c r="E2192" s="553">
        <v>10500</v>
      </c>
      <c r="F2192" s="556" t="s">
        <v>3665</v>
      </c>
      <c r="G2192" s="566" t="s">
        <v>3666</v>
      </c>
      <c r="H2192" s="569" t="s">
        <v>850</v>
      </c>
      <c r="I2192" s="562" t="s">
        <v>485</v>
      </c>
      <c r="J2192" s="558" t="s">
        <v>822</v>
      </c>
      <c r="K2192" s="571">
        <v>2</v>
      </c>
      <c r="L2192" s="574">
        <v>12</v>
      </c>
      <c r="M2192" s="572">
        <v>124593.37999999998</v>
      </c>
      <c r="N2192" s="577"/>
      <c r="O2192" s="574"/>
      <c r="P2192" s="576"/>
    </row>
    <row r="2193" spans="1:16" ht="24" x14ac:dyDescent="0.2">
      <c r="A2193" s="524" t="s">
        <v>4666</v>
      </c>
      <c r="B2193" s="522" t="s">
        <v>817</v>
      </c>
      <c r="C2193" s="554" t="s">
        <v>86</v>
      </c>
      <c r="D2193" s="555" t="s">
        <v>818</v>
      </c>
      <c r="E2193" s="553">
        <v>6500</v>
      </c>
      <c r="F2193" s="556" t="s">
        <v>3667</v>
      </c>
      <c r="G2193" s="566" t="s">
        <v>3668</v>
      </c>
      <c r="H2193" s="569" t="s">
        <v>829</v>
      </c>
      <c r="I2193" s="562" t="s">
        <v>485</v>
      </c>
      <c r="J2193" s="558" t="s">
        <v>822</v>
      </c>
      <c r="K2193" s="571">
        <v>2</v>
      </c>
      <c r="L2193" s="574">
        <v>12</v>
      </c>
      <c r="M2193" s="572">
        <v>65554.140000000014</v>
      </c>
      <c r="N2193" s="577"/>
      <c r="O2193" s="574"/>
      <c r="P2193" s="576"/>
    </row>
    <row r="2194" spans="1:16" ht="24" x14ac:dyDescent="0.2">
      <c r="A2194" s="524" t="s">
        <v>4666</v>
      </c>
      <c r="B2194" s="522" t="s">
        <v>817</v>
      </c>
      <c r="C2194" s="554" t="s">
        <v>86</v>
      </c>
      <c r="D2194" s="555" t="s">
        <v>818</v>
      </c>
      <c r="E2194" s="553">
        <v>10000</v>
      </c>
      <c r="F2194" s="556" t="s">
        <v>3669</v>
      </c>
      <c r="G2194" s="566" t="s">
        <v>3670</v>
      </c>
      <c r="H2194" s="569" t="s">
        <v>853</v>
      </c>
      <c r="I2194" s="562" t="s">
        <v>485</v>
      </c>
      <c r="J2194" s="558" t="s">
        <v>822</v>
      </c>
      <c r="K2194" s="571">
        <v>4</v>
      </c>
      <c r="L2194" s="574">
        <v>12</v>
      </c>
      <c r="M2194" s="572">
        <v>126758.13999999996</v>
      </c>
      <c r="N2194" s="577"/>
      <c r="O2194" s="574"/>
      <c r="P2194" s="576"/>
    </row>
    <row r="2195" spans="1:16" ht="24" x14ac:dyDescent="0.2">
      <c r="A2195" s="524" t="s">
        <v>4666</v>
      </c>
      <c r="B2195" s="522" t="s">
        <v>817</v>
      </c>
      <c r="C2195" s="554" t="s">
        <v>86</v>
      </c>
      <c r="D2195" s="555" t="s">
        <v>818</v>
      </c>
      <c r="E2195" s="553">
        <v>4800</v>
      </c>
      <c r="F2195" s="556" t="s">
        <v>3671</v>
      </c>
      <c r="G2195" s="566" t="s">
        <v>3672</v>
      </c>
      <c r="H2195" s="569" t="s">
        <v>821</v>
      </c>
      <c r="I2195" s="562" t="s">
        <v>485</v>
      </c>
      <c r="J2195" s="558" t="s">
        <v>822</v>
      </c>
      <c r="K2195" s="571">
        <v>4</v>
      </c>
      <c r="L2195" s="574">
        <v>10</v>
      </c>
      <c r="M2195" s="572">
        <v>49380.670000000006</v>
      </c>
      <c r="N2195" s="577"/>
      <c r="O2195" s="574"/>
      <c r="P2195" s="576"/>
    </row>
    <row r="2196" spans="1:16" ht="24" x14ac:dyDescent="0.2">
      <c r="A2196" s="524" t="s">
        <v>4666</v>
      </c>
      <c r="B2196" s="522" t="s">
        <v>817</v>
      </c>
      <c r="C2196" s="554" t="s">
        <v>86</v>
      </c>
      <c r="D2196" s="555" t="s">
        <v>818</v>
      </c>
      <c r="E2196" s="553">
        <v>6500</v>
      </c>
      <c r="F2196" s="556" t="s">
        <v>3673</v>
      </c>
      <c r="G2196" s="566" t="s">
        <v>3674</v>
      </c>
      <c r="H2196" s="569" t="s">
        <v>821</v>
      </c>
      <c r="I2196" s="562" t="s">
        <v>485</v>
      </c>
      <c r="J2196" s="558" t="s">
        <v>822</v>
      </c>
      <c r="K2196" s="571">
        <v>4</v>
      </c>
      <c r="L2196" s="574">
        <v>11</v>
      </c>
      <c r="M2196" s="572">
        <v>73571.009999999995</v>
      </c>
      <c r="N2196" s="577"/>
      <c r="O2196" s="574"/>
      <c r="P2196" s="576"/>
    </row>
    <row r="2197" spans="1:16" ht="24" x14ac:dyDescent="0.2">
      <c r="A2197" s="524" t="s">
        <v>4666</v>
      </c>
      <c r="B2197" s="522" t="s">
        <v>817</v>
      </c>
      <c r="C2197" s="554" t="s">
        <v>86</v>
      </c>
      <c r="D2197" s="555" t="s">
        <v>818</v>
      </c>
      <c r="E2197" s="553">
        <v>8500</v>
      </c>
      <c r="F2197" s="556" t="s">
        <v>3675</v>
      </c>
      <c r="G2197" s="566" t="s">
        <v>3676</v>
      </c>
      <c r="H2197" s="569" t="s">
        <v>853</v>
      </c>
      <c r="I2197" s="562" t="s">
        <v>485</v>
      </c>
      <c r="J2197" s="558" t="s">
        <v>822</v>
      </c>
      <c r="K2197" s="571">
        <v>4</v>
      </c>
      <c r="L2197" s="574">
        <v>12</v>
      </c>
      <c r="M2197" s="572">
        <v>103960.79999999997</v>
      </c>
      <c r="N2197" s="577"/>
      <c r="O2197" s="574"/>
      <c r="P2197" s="576"/>
    </row>
    <row r="2198" spans="1:16" ht="24" x14ac:dyDescent="0.2">
      <c r="A2198" s="524" t="s">
        <v>4666</v>
      </c>
      <c r="B2198" s="522" t="s">
        <v>817</v>
      </c>
      <c r="C2198" s="554" t="s">
        <v>86</v>
      </c>
      <c r="D2198" s="555" t="s">
        <v>818</v>
      </c>
      <c r="E2198" s="553">
        <v>10000</v>
      </c>
      <c r="F2198" s="556" t="s">
        <v>3677</v>
      </c>
      <c r="G2198" s="566" t="s">
        <v>3678</v>
      </c>
      <c r="H2198" s="569" t="s">
        <v>853</v>
      </c>
      <c r="I2198" s="562" t="s">
        <v>485</v>
      </c>
      <c r="J2198" s="558" t="s">
        <v>822</v>
      </c>
      <c r="K2198" s="571">
        <v>4</v>
      </c>
      <c r="L2198" s="574">
        <v>12</v>
      </c>
      <c r="M2198" s="572">
        <v>121960.79999999997</v>
      </c>
      <c r="N2198" s="577"/>
      <c r="O2198" s="574"/>
      <c r="P2198" s="576"/>
    </row>
    <row r="2199" spans="1:16" ht="24" x14ac:dyDescent="0.2">
      <c r="A2199" s="524" t="s">
        <v>4666</v>
      </c>
      <c r="B2199" s="522" t="s">
        <v>817</v>
      </c>
      <c r="C2199" s="554" t="s">
        <v>86</v>
      </c>
      <c r="D2199" s="555" t="s">
        <v>818</v>
      </c>
      <c r="E2199" s="553">
        <v>8500</v>
      </c>
      <c r="F2199" s="556" t="s">
        <v>3679</v>
      </c>
      <c r="G2199" s="566" t="s">
        <v>3680</v>
      </c>
      <c r="H2199" s="569" t="s">
        <v>853</v>
      </c>
      <c r="I2199" s="562" t="s">
        <v>485</v>
      </c>
      <c r="J2199" s="558" t="s">
        <v>822</v>
      </c>
      <c r="K2199" s="571">
        <v>4</v>
      </c>
      <c r="L2199" s="574">
        <v>12</v>
      </c>
      <c r="M2199" s="572">
        <v>103960.79999999997</v>
      </c>
      <c r="N2199" s="577"/>
      <c r="O2199" s="574"/>
      <c r="P2199" s="576"/>
    </row>
    <row r="2200" spans="1:16" ht="24" x14ac:dyDescent="0.2">
      <c r="A2200" s="524" t="s">
        <v>4666</v>
      </c>
      <c r="B2200" s="522" t="s">
        <v>817</v>
      </c>
      <c r="C2200" s="554" t="s">
        <v>86</v>
      </c>
      <c r="D2200" s="555" t="s">
        <v>818</v>
      </c>
      <c r="E2200" s="553">
        <v>6500</v>
      </c>
      <c r="F2200" s="556" t="s">
        <v>3681</v>
      </c>
      <c r="G2200" s="566" t="s">
        <v>3682</v>
      </c>
      <c r="H2200" s="569" t="s">
        <v>853</v>
      </c>
      <c r="I2200" s="562" t="s">
        <v>485</v>
      </c>
      <c r="J2200" s="558" t="s">
        <v>822</v>
      </c>
      <c r="K2200" s="571">
        <v>4</v>
      </c>
      <c r="L2200" s="574">
        <v>12</v>
      </c>
      <c r="M2200" s="572">
        <v>79960.799999999988</v>
      </c>
      <c r="N2200" s="577"/>
      <c r="O2200" s="574"/>
      <c r="P2200" s="576"/>
    </row>
    <row r="2201" spans="1:16" ht="24" x14ac:dyDescent="0.2">
      <c r="A2201" s="524" t="s">
        <v>4666</v>
      </c>
      <c r="B2201" s="522" t="s">
        <v>817</v>
      </c>
      <c r="C2201" s="554" t="s">
        <v>86</v>
      </c>
      <c r="D2201" s="555" t="s">
        <v>818</v>
      </c>
      <c r="E2201" s="553">
        <v>7500</v>
      </c>
      <c r="F2201" s="556" t="s">
        <v>3683</v>
      </c>
      <c r="G2201" s="566" t="s">
        <v>3684</v>
      </c>
      <c r="H2201" s="569" t="s">
        <v>829</v>
      </c>
      <c r="I2201" s="562" t="s">
        <v>485</v>
      </c>
      <c r="J2201" s="558" t="s">
        <v>822</v>
      </c>
      <c r="K2201" s="571">
        <v>3</v>
      </c>
      <c r="L2201" s="574">
        <v>8</v>
      </c>
      <c r="M2201" s="572">
        <v>57557.200000000004</v>
      </c>
      <c r="N2201" s="577"/>
      <c r="O2201" s="574"/>
      <c r="P2201" s="576"/>
    </row>
    <row r="2202" spans="1:16" ht="24" x14ac:dyDescent="0.2">
      <c r="A2202" s="524" t="s">
        <v>4666</v>
      </c>
      <c r="B2202" s="522" t="s">
        <v>817</v>
      </c>
      <c r="C2202" s="554" t="s">
        <v>86</v>
      </c>
      <c r="D2202" s="555" t="s">
        <v>818</v>
      </c>
      <c r="E2202" s="553">
        <v>8500</v>
      </c>
      <c r="F2202" s="556" t="s">
        <v>3685</v>
      </c>
      <c r="G2202" s="566" t="s">
        <v>3686</v>
      </c>
      <c r="H2202" s="569" t="s">
        <v>1560</v>
      </c>
      <c r="I2202" s="562" t="s">
        <v>485</v>
      </c>
      <c r="J2202" s="558" t="s">
        <v>822</v>
      </c>
      <c r="K2202" s="571">
        <v>4</v>
      </c>
      <c r="L2202" s="574">
        <v>12</v>
      </c>
      <c r="M2202" s="572">
        <v>103960.79999999997</v>
      </c>
      <c r="N2202" s="577"/>
      <c r="O2202" s="574"/>
      <c r="P2202" s="576"/>
    </row>
    <row r="2203" spans="1:16" ht="24" x14ac:dyDescent="0.2">
      <c r="A2203" s="524" t="s">
        <v>4666</v>
      </c>
      <c r="B2203" s="522" t="s">
        <v>817</v>
      </c>
      <c r="C2203" s="554" t="s">
        <v>86</v>
      </c>
      <c r="D2203" s="555" t="s">
        <v>818</v>
      </c>
      <c r="E2203" s="553">
        <v>4800</v>
      </c>
      <c r="F2203" s="556" t="s">
        <v>3687</v>
      </c>
      <c r="G2203" s="566" t="s">
        <v>3688</v>
      </c>
      <c r="H2203" s="569" t="s">
        <v>821</v>
      </c>
      <c r="I2203" s="562" t="s">
        <v>485</v>
      </c>
      <c r="J2203" s="558" t="s">
        <v>822</v>
      </c>
      <c r="K2203" s="571">
        <v>4</v>
      </c>
      <c r="L2203" s="574">
        <v>12</v>
      </c>
      <c r="M2203" s="572">
        <v>59560.80000000001</v>
      </c>
      <c r="N2203" s="577"/>
      <c r="O2203" s="574"/>
      <c r="P2203" s="576"/>
    </row>
    <row r="2204" spans="1:16" ht="24" x14ac:dyDescent="0.2">
      <c r="A2204" s="524" t="s">
        <v>4666</v>
      </c>
      <c r="B2204" s="522" t="s">
        <v>817</v>
      </c>
      <c r="C2204" s="554" t="s">
        <v>86</v>
      </c>
      <c r="D2204" s="555" t="s">
        <v>818</v>
      </c>
      <c r="E2204" s="553">
        <v>12000</v>
      </c>
      <c r="F2204" s="556" t="s">
        <v>3689</v>
      </c>
      <c r="G2204" s="566" t="s">
        <v>3690</v>
      </c>
      <c r="H2204" s="569" t="s">
        <v>853</v>
      </c>
      <c r="I2204" s="562" t="s">
        <v>485</v>
      </c>
      <c r="J2204" s="558" t="s">
        <v>822</v>
      </c>
      <c r="K2204" s="571">
        <v>4</v>
      </c>
      <c r="L2204" s="574">
        <v>12</v>
      </c>
      <c r="M2204" s="572">
        <v>145960.79999999996</v>
      </c>
      <c r="N2204" s="577"/>
      <c r="O2204" s="574"/>
      <c r="P2204" s="576"/>
    </row>
    <row r="2205" spans="1:16" ht="24" x14ac:dyDescent="0.2">
      <c r="A2205" s="524" t="s">
        <v>4666</v>
      </c>
      <c r="B2205" s="522" t="s">
        <v>817</v>
      </c>
      <c r="C2205" s="554" t="s">
        <v>86</v>
      </c>
      <c r="D2205" s="555" t="s">
        <v>818</v>
      </c>
      <c r="E2205" s="553">
        <v>6500</v>
      </c>
      <c r="F2205" s="556" t="s">
        <v>3691</v>
      </c>
      <c r="G2205" s="566" t="s">
        <v>3692</v>
      </c>
      <c r="H2205" s="569" t="s">
        <v>853</v>
      </c>
      <c r="I2205" s="562" t="s">
        <v>485</v>
      </c>
      <c r="J2205" s="558" t="s">
        <v>822</v>
      </c>
      <c r="K2205" s="571">
        <v>3</v>
      </c>
      <c r="L2205" s="574">
        <v>8</v>
      </c>
      <c r="M2205" s="572">
        <v>46589.700000000004</v>
      </c>
      <c r="N2205" s="577"/>
      <c r="O2205" s="574"/>
      <c r="P2205" s="576"/>
    </row>
    <row r="2206" spans="1:16" ht="24" x14ac:dyDescent="0.2">
      <c r="A2206" s="524" t="s">
        <v>4666</v>
      </c>
      <c r="B2206" s="522" t="s">
        <v>817</v>
      </c>
      <c r="C2206" s="554" t="s">
        <v>86</v>
      </c>
      <c r="D2206" s="555" t="s">
        <v>818</v>
      </c>
      <c r="E2206" s="553">
        <v>6500</v>
      </c>
      <c r="F2206" s="556" t="s">
        <v>3693</v>
      </c>
      <c r="G2206" s="566" t="s">
        <v>3694</v>
      </c>
      <c r="H2206" s="569" t="s">
        <v>821</v>
      </c>
      <c r="I2206" s="562" t="s">
        <v>485</v>
      </c>
      <c r="J2206" s="558" t="s">
        <v>822</v>
      </c>
      <c r="K2206" s="571">
        <v>4</v>
      </c>
      <c r="L2206" s="574">
        <v>12</v>
      </c>
      <c r="M2206" s="572">
        <v>79960.799999999988</v>
      </c>
      <c r="N2206" s="577"/>
      <c r="O2206" s="574"/>
      <c r="P2206" s="576"/>
    </row>
    <row r="2207" spans="1:16" ht="24" x14ac:dyDescent="0.2">
      <c r="A2207" s="524" t="s">
        <v>4666</v>
      </c>
      <c r="B2207" s="522" t="s">
        <v>817</v>
      </c>
      <c r="C2207" s="554" t="s">
        <v>86</v>
      </c>
      <c r="D2207" s="555" t="s">
        <v>818</v>
      </c>
      <c r="E2207" s="553">
        <v>4200</v>
      </c>
      <c r="F2207" s="556" t="s">
        <v>3695</v>
      </c>
      <c r="G2207" s="566" t="s">
        <v>3696</v>
      </c>
      <c r="H2207" s="569" t="s">
        <v>866</v>
      </c>
      <c r="I2207" s="562" t="s">
        <v>485</v>
      </c>
      <c r="J2207" s="558" t="s">
        <v>822</v>
      </c>
      <c r="K2207" s="571">
        <v>4</v>
      </c>
      <c r="L2207" s="574">
        <v>12</v>
      </c>
      <c r="M2207" s="572">
        <v>52360.80000000001</v>
      </c>
      <c r="N2207" s="577"/>
      <c r="O2207" s="574"/>
      <c r="P2207" s="576"/>
    </row>
    <row r="2208" spans="1:16" ht="24" x14ac:dyDescent="0.2">
      <c r="A2208" s="524" t="s">
        <v>4666</v>
      </c>
      <c r="B2208" s="522" t="s">
        <v>817</v>
      </c>
      <c r="C2208" s="554" t="s">
        <v>86</v>
      </c>
      <c r="D2208" s="555" t="s">
        <v>818</v>
      </c>
      <c r="E2208" s="553">
        <v>4200</v>
      </c>
      <c r="F2208" s="556" t="s">
        <v>3697</v>
      </c>
      <c r="G2208" s="566" t="s">
        <v>3698</v>
      </c>
      <c r="H2208" s="569" t="s">
        <v>866</v>
      </c>
      <c r="I2208" s="562" t="s">
        <v>485</v>
      </c>
      <c r="J2208" s="558" t="s">
        <v>822</v>
      </c>
      <c r="K2208" s="571">
        <v>4</v>
      </c>
      <c r="L2208" s="574">
        <v>12</v>
      </c>
      <c r="M2208" s="572">
        <v>52360.80000000001</v>
      </c>
      <c r="N2208" s="577"/>
      <c r="O2208" s="574"/>
      <c r="P2208" s="576"/>
    </row>
    <row r="2209" spans="1:16" ht="24" x14ac:dyDescent="0.2">
      <c r="A2209" s="524" t="s">
        <v>4666</v>
      </c>
      <c r="B2209" s="522" t="s">
        <v>817</v>
      </c>
      <c r="C2209" s="554" t="s">
        <v>86</v>
      </c>
      <c r="D2209" s="555" t="s">
        <v>818</v>
      </c>
      <c r="E2209" s="553">
        <v>6500</v>
      </c>
      <c r="F2209" s="556" t="s">
        <v>3699</v>
      </c>
      <c r="G2209" s="566" t="s">
        <v>3700</v>
      </c>
      <c r="H2209" s="569" t="s">
        <v>829</v>
      </c>
      <c r="I2209" s="562" t="s">
        <v>485</v>
      </c>
      <c r="J2209" s="558" t="s">
        <v>822</v>
      </c>
      <c r="K2209" s="571">
        <v>4</v>
      </c>
      <c r="L2209" s="574">
        <v>12</v>
      </c>
      <c r="M2209" s="572">
        <v>81044.12999999999</v>
      </c>
      <c r="N2209" s="577"/>
      <c r="O2209" s="574"/>
      <c r="P2209" s="576"/>
    </row>
    <row r="2210" spans="1:16" ht="24" x14ac:dyDescent="0.2">
      <c r="A2210" s="524" t="s">
        <v>4666</v>
      </c>
      <c r="B2210" s="522" t="s">
        <v>817</v>
      </c>
      <c r="C2210" s="554" t="s">
        <v>86</v>
      </c>
      <c r="D2210" s="555" t="s">
        <v>818</v>
      </c>
      <c r="E2210" s="553">
        <v>2500</v>
      </c>
      <c r="F2210" s="556" t="s">
        <v>3701</v>
      </c>
      <c r="G2210" s="566" t="s">
        <v>3702</v>
      </c>
      <c r="H2210" s="569" t="s">
        <v>866</v>
      </c>
      <c r="I2210" s="562" t="s">
        <v>485</v>
      </c>
      <c r="J2210" s="558" t="s">
        <v>822</v>
      </c>
      <c r="K2210" s="571">
        <v>3</v>
      </c>
      <c r="L2210" s="574">
        <v>7</v>
      </c>
      <c r="M2210" s="572">
        <v>20420.189999999999</v>
      </c>
      <c r="N2210" s="577"/>
      <c r="O2210" s="574"/>
      <c r="P2210" s="576"/>
    </row>
    <row r="2211" spans="1:16" ht="24" x14ac:dyDescent="0.2">
      <c r="A2211" s="524" t="s">
        <v>4666</v>
      </c>
      <c r="B2211" s="522" t="s">
        <v>817</v>
      </c>
      <c r="C2211" s="554" t="s">
        <v>86</v>
      </c>
      <c r="D2211" s="555" t="s">
        <v>818</v>
      </c>
      <c r="E2211" s="553">
        <v>7000</v>
      </c>
      <c r="F2211" s="556" t="s">
        <v>3703</v>
      </c>
      <c r="G2211" s="566" t="s">
        <v>3704</v>
      </c>
      <c r="H2211" s="569" t="s">
        <v>850</v>
      </c>
      <c r="I2211" s="562" t="s">
        <v>485</v>
      </c>
      <c r="J2211" s="558" t="s">
        <v>822</v>
      </c>
      <c r="K2211" s="571">
        <v>4</v>
      </c>
      <c r="L2211" s="574">
        <v>12</v>
      </c>
      <c r="M2211" s="572">
        <v>85960.799999999988</v>
      </c>
      <c r="N2211" s="577"/>
      <c r="O2211" s="574"/>
      <c r="P2211" s="576"/>
    </row>
    <row r="2212" spans="1:16" ht="24" x14ac:dyDescent="0.2">
      <c r="A2212" s="524" t="s">
        <v>4666</v>
      </c>
      <c r="B2212" s="522" t="s">
        <v>817</v>
      </c>
      <c r="C2212" s="554" t="s">
        <v>86</v>
      </c>
      <c r="D2212" s="555" t="s">
        <v>818</v>
      </c>
      <c r="E2212" s="553">
        <v>7500</v>
      </c>
      <c r="F2212" s="556" t="s">
        <v>3705</v>
      </c>
      <c r="G2212" s="566" t="s">
        <v>3706</v>
      </c>
      <c r="H2212" s="569" t="s">
        <v>829</v>
      </c>
      <c r="I2212" s="562" t="s">
        <v>485</v>
      </c>
      <c r="J2212" s="558" t="s">
        <v>822</v>
      </c>
      <c r="K2212" s="571">
        <v>3</v>
      </c>
      <c r="L2212" s="574">
        <v>8</v>
      </c>
      <c r="M2212" s="572">
        <v>57557.200000000004</v>
      </c>
      <c r="N2212" s="577"/>
      <c r="O2212" s="574"/>
      <c r="P2212" s="576"/>
    </row>
    <row r="2213" spans="1:16" ht="24" x14ac:dyDescent="0.2">
      <c r="A2213" s="524" t="s">
        <v>4666</v>
      </c>
      <c r="B2213" s="522" t="s">
        <v>817</v>
      </c>
      <c r="C2213" s="554" t="s">
        <v>86</v>
      </c>
      <c r="D2213" s="555" t="s">
        <v>818</v>
      </c>
      <c r="E2213" s="553">
        <v>6500</v>
      </c>
      <c r="F2213" s="556" t="s">
        <v>3707</v>
      </c>
      <c r="G2213" s="566" t="s">
        <v>3708</v>
      </c>
      <c r="H2213" s="569" t="s">
        <v>821</v>
      </c>
      <c r="I2213" s="562" t="s">
        <v>485</v>
      </c>
      <c r="J2213" s="558" t="s">
        <v>822</v>
      </c>
      <c r="K2213" s="571">
        <v>4</v>
      </c>
      <c r="L2213" s="574">
        <v>12</v>
      </c>
      <c r="M2213" s="572">
        <v>79960.799999999988</v>
      </c>
      <c r="N2213" s="577"/>
      <c r="O2213" s="574"/>
      <c r="P2213" s="576"/>
    </row>
    <row r="2214" spans="1:16" ht="24" x14ac:dyDescent="0.2">
      <c r="A2214" s="524" t="s">
        <v>4666</v>
      </c>
      <c r="B2214" s="522" t="s">
        <v>817</v>
      </c>
      <c r="C2214" s="554" t="s">
        <v>86</v>
      </c>
      <c r="D2214" s="555" t="s">
        <v>818</v>
      </c>
      <c r="E2214" s="553">
        <v>7500</v>
      </c>
      <c r="F2214" s="556" t="s">
        <v>3709</v>
      </c>
      <c r="G2214" s="566" t="s">
        <v>3710</v>
      </c>
      <c r="H2214" s="569" t="s">
        <v>829</v>
      </c>
      <c r="I2214" s="562" t="s">
        <v>485</v>
      </c>
      <c r="J2214" s="558" t="s">
        <v>822</v>
      </c>
      <c r="K2214" s="571">
        <v>3</v>
      </c>
      <c r="L2214" s="574">
        <v>8</v>
      </c>
      <c r="M2214" s="572">
        <v>57557.200000000004</v>
      </c>
      <c r="N2214" s="577"/>
      <c r="O2214" s="574"/>
      <c r="P2214" s="576"/>
    </row>
    <row r="2215" spans="1:16" ht="24" x14ac:dyDescent="0.2">
      <c r="A2215" s="524" t="s">
        <v>4666</v>
      </c>
      <c r="B2215" s="522" t="s">
        <v>817</v>
      </c>
      <c r="C2215" s="554" t="s">
        <v>86</v>
      </c>
      <c r="D2215" s="555" t="s">
        <v>818</v>
      </c>
      <c r="E2215" s="553">
        <v>6500</v>
      </c>
      <c r="F2215" s="556" t="s">
        <v>3711</v>
      </c>
      <c r="G2215" s="566" t="s">
        <v>3712</v>
      </c>
      <c r="H2215" s="569" t="s">
        <v>821</v>
      </c>
      <c r="I2215" s="562" t="s">
        <v>485</v>
      </c>
      <c r="J2215" s="558" t="s">
        <v>822</v>
      </c>
      <c r="K2215" s="571">
        <v>4</v>
      </c>
      <c r="L2215" s="574">
        <v>12</v>
      </c>
      <c r="M2215" s="572">
        <v>79960.799999999988</v>
      </c>
      <c r="N2215" s="577"/>
      <c r="O2215" s="574"/>
      <c r="P2215" s="576"/>
    </row>
    <row r="2216" spans="1:16" ht="24" x14ac:dyDescent="0.2">
      <c r="A2216" s="524" t="s">
        <v>4666</v>
      </c>
      <c r="B2216" s="522" t="s">
        <v>817</v>
      </c>
      <c r="C2216" s="554" t="s">
        <v>86</v>
      </c>
      <c r="D2216" s="555" t="s">
        <v>818</v>
      </c>
      <c r="E2216" s="553">
        <v>6500</v>
      </c>
      <c r="F2216" s="556" t="s">
        <v>3713</v>
      </c>
      <c r="G2216" s="566" t="s">
        <v>3714</v>
      </c>
      <c r="H2216" s="569" t="s">
        <v>829</v>
      </c>
      <c r="I2216" s="562" t="s">
        <v>485</v>
      </c>
      <c r="J2216" s="558" t="s">
        <v>822</v>
      </c>
      <c r="K2216" s="571">
        <v>4</v>
      </c>
      <c r="L2216" s="574">
        <v>12</v>
      </c>
      <c r="M2216" s="572">
        <v>85138.709999999992</v>
      </c>
      <c r="N2216" s="577"/>
      <c r="O2216" s="574"/>
      <c r="P2216" s="576"/>
    </row>
    <row r="2217" spans="1:16" ht="24" x14ac:dyDescent="0.2">
      <c r="A2217" s="524" t="s">
        <v>4666</v>
      </c>
      <c r="B2217" s="522" t="s">
        <v>817</v>
      </c>
      <c r="C2217" s="554" t="s">
        <v>86</v>
      </c>
      <c r="D2217" s="555" t="s">
        <v>818</v>
      </c>
      <c r="E2217" s="553">
        <v>6500</v>
      </c>
      <c r="F2217" s="556" t="s">
        <v>3715</v>
      </c>
      <c r="G2217" s="566" t="s">
        <v>3716</v>
      </c>
      <c r="H2217" s="569" t="s">
        <v>821</v>
      </c>
      <c r="I2217" s="562" t="s">
        <v>485</v>
      </c>
      <c r="J2217" s="558" t="s">
        <v>822</v>
      </c>
      <c r="K2217" s="571">
        <v>1</v>
      </c>
      <c r="L2217" s="574">
        <v>3</v>
      </c>
      <c r="M2217" s="572">
        <v>15976.31</v>
      </c>
      <c r="N2217" s="577"/>
      <c r="O2217" s="574"/>
      <c r="P2217" s="576"/>
    </row>
    <row r="2218" spans="1:16" ht="24" x14ac:dyDescent="0.2">
      <c r="A2218" s="524" t="s">
        <v>4666</v>
      </c>
      <c r="B2218" s="522" t="s">
        <v>817</v>
      </c>
      <c r="C2218" s="554" t="s">
        <v>86</v>
      </c>
      <c r="D2218" s="555" t="s">
        <v>818</v>
      </c>
      <c r="E2218" s="553">
        <v>5500</v>
      </c>
      <c r="F2218" s="556" t="s">
        <v>3717</v>
      </c>
      <c r="G2218" s="566" t="s">
        <v>3718</v>
      </c>
      <c r="H2218" s="569" t="s">
        <v>829</v>
      </c>
      <c r="I2218" s="562" t="s">
        <v>485</v>
      </c>
      <c r="J2218" s="558" t="s">
        <v>822</v>
      </c>
      <c r="K2218" s="571">
        <v>3</v>
      </c>
      <c r="L2218" s="574">
        <v>8</v>
      </c>
      <c r="M2218" s="572">
        <v>42557.200000000004</v>
      </c>
      <c r="N2218" s="577"/>
      <c r="O2218" s="574"/>
      <c r="P2218" s="576"/>
    </row>
    <row r="2219" spans="1:16" ht="24" x14ac:dyDescent="0.2">
      <c r="A2219" s="524" t="s">
        <v>4666</v>
      </c>
      <c r="B2219" s="522" t="s">
        <v>817</v>
      </c>
      <c r="C2219" s="554" t="s">
        <v>86</v>
      </c>
      <c r="D2219" s="555" t="s">
        <v>818</v>
      </c>
      <c r="E2219" s="553">
        <v>12000</v>
      </c>
      <c r="F2219" s="556" t="s">
        <v>3719</v>
      </c>
      <c r="G2219" s="566" t="s">
        <v>3720</v>
      </c>
      <c r="H2219" s="569" t="s">
        <v>821</v>
      </c>
      <c r="I2219" s="562" t="s">
        <v>485</v>
      </c>
      <c r="J2219" s="558" t="s">
        <v>822</v>
      </c>
      <c r="K2219" s="571">
        <v>4</v>
      </c>
      <c r="L2219" s="574">
        <v>12</v>
      </c>
      <c r="M2219" s="572">
        <v>145960.79999999996</v>
      </c>
      <c r="N2219" s="577"/>
      <c r="O2219" s="574"/>
      <c r="P2219" s="576"/>
    </row>
    <row r="2220" spans="1:16" ht="24" x14ac:dyDescent="0.2">
      <c r="A2220" s="524" t="s">
        <v>4666</v>
      </c>
      <c r="B2220" s="522" t="s">
        <v>817</v>
      </c>
      <c r="C2220" s="554" t="s">
        <v>86</v>
      </c>
      <c r="D2220" s="555" t="s">
        <v>818</v>
      </c>
      <c r="E2220" s="553">
        <v>2500</v>
      </c>
      <c r="F2220" s="556" t="s">
        <v>3721</v>
      </c>
      <c r="G2220" s="566" t="s">
        <v>3722</v>
      </c>
      <c r="H2220" s="569" t="s">
        <v>829</v>
      </c>
      <c r="I2220" s="562" t="s">
        <v>489</v>
      </c>
      <c r="J2220" s="558" t="s">
        <v>822</v>
      </c>
      <c r="K2220" s="571">
        <v>4</v>
      </c>
      <c r="L2220" s="574">
        <v>12</v>
      </c>
      <c r="M2220" s="572">
        <v>31960.800000000007</v>
      </c>
      <c r="N2220" s="577"/>
      <c r="O2220" s="574"/>
      <c r="P2220" s="576"/>
    </row>
    <row r="2221" spans="1:16" ht="24" x14ac:dyDescent="0.2">
      <c r="A2221" s="524" t="s">
        <v>4666</v>
      </c>
      <c r="B2221" s="522" t="s">
        <v>817</v>
      </c>
      <c r="C2221" s="554" t="s">
        <v>86</v>
      </c>
      <c r="D2221" s="555" t="s">
        <v>818</v>
      </c>
      <c r="E2221" s="553">
        <v>4800</v>
      </c>
      <c r="F2221" s="556" t="s">
        <v>3723</v>
      </c>
      <c r="G2221" s="566" t="s">
        <v>3724</v>
      </c>
      <c r="H2221" s="569" t="s">
        <v>972</v>
      </c>
      <c r="I2221" s="562" t="s">
        <v>485</v>
      </c>
      <c r="J2221" s="558" t="s">
        <v>822</v>
      </c>
      <c r="K2221" s="571">
        <v>4</v>
      </c>
      <c r="L2221" s="574">
        <v>12</v>
      </c>
      <c r="M2221" s="572">
        <v>59720.80000000001</v>
      </c>
      <c r="N2221" s="577"/>
      <c r="O2221" s="574"/>
      <c r="P2221" s="576"/>
    </row>
    <row r="2222" spans="1:16" ht="24" x14ac:dyDescent="0.2">
      <c r="A2222" s="524" t="s">
        <v>4666</v>
      </c>
      <c r="B2222" s="522" t="s">
        <v>817</v>
      </c>
      <c r="C2222" s="554" t="s">
        <v>86</v>
      </c>
      <c r="D2222" s="555" t="s">
        <v>818</v>
      </c>
      <c r="E2222" s="553">
        <v>5500</v>
      </c>
      <c r="F2222" s="556" t="s">
        <v>3725</v>
      </c>
      <c r="G2222" s="566" t="s">
        <v>3726</v>
      </c>
      <c r="H2222" s="569" t="s">
        <v>829</v>
      </c>
      <c r="I2222" s="562" t="s">
        <v>485</v>
      </c>
      <c r="J2222" s="558" t="s">
        <v>822</v>
      </c>
      <c r="K2222" s="571">
        <v>3</v>
      </c>
      <c r="L2222" s="574">
        <v>8</v>
      </c>
      <c r="M2222" s="572">
        <v>42557.200000000004</v>
      </c>
      <c r="N2222" s="577"/>
      <c r="O2222" s="574"/>
      <c r="P2222" s="576"/>
    </row>
    <row r="2223" spans="1:16" ht="24" x14ac:dyDescent="0.2">
      <c r="A2223" s="524" t="s">
        <v>4666</v>
      </c>
      <c r="B2223" s="522" t="s">
        <v>817</v>
      </c>
      <c r="C2223" s="554" t="s">
        <v>86</v>
      </c>
      <c r="D2223" s="555" t="s">
        <v>818</v>
      </c>
      <c r="E2223" s="553">
        <v>6500</v>
      </c>
      <c r="F2223" s="556" t="s">
        <v>3727</v>
      </c>
      <c r="G2223" s="566" t="s">
        <v>3728</v>
      </c>
      <c r="H2223" s="569" t="s">
        <v>821</v>
      </c>
      <c r="I2223" s="562" t="s">
        <v>485</v>
      </c>
      <c r="J2223" s="558" t="s">
        <v>822</v>
      </c>
      <c r="K2223" s="571">
        <v>4</v>
      </c>
      <c r="L2223" s="574">
        <v>12</v>
      </c>
      <c r="M2223" s="572">
        <v>80827.469999999987</v>
      </c>
      <c r="N2223" s="577"/>
      <c r="O2223" s="574"/>
      <c r="P2223" s="576"/>
    </row>
    <row r="2224" spans="1:16" ht="24" x14ac:dyDescent="0.2">
      <c r="A2224" s="524" t="s">
        <v>4666</v>
      </c>
      <c r="B2224" s="522" t="s">
        <v>817</v>
      </c>
      <c r="C2224" s="554" t="s">
        <v>86</v>
      </c>
      <c r="D2224" s="555" t="s">
        <v>818</v>
      </c>
      <c r="E2224" s="553">
        <v>6500</v>
      </c>
      <c r="F2224" s="556" t="s">
        <v>3729</v>
      </c>
      <c r="G2224" s="566" t="s">
        <v>3730</v>
      </c>
      <c r="H2224" s="569" t="s">
        <v>829</v>
      </c>
      <c r="I2224" s="562" t="s">
        <v>485</v>
      </c>
      <c r="J2224" s="558" t="s">
        <v>822</v>
      </c>
      <c r="K2224" s="571">
        <v>4</v>
      </c>
      <c r="L2224" s="574">
        <v>12</v>
      </c>
      <c r="M2224" s="572">
        <v>79960.799999999988</v>
      </c>
      <c r="N2224" s="577"/>
      <c r="O2224" s="574"/>
      <c r="P2224" s="576"/>
    </row>
    <row r="2225" spans="1:16" ht="24" x14ac:dyDescent="0.2">
      <c r="A2225" s="524" t="s">
        <v>4666</v>
      </c>
      <c r="B2225" s="522" t="s">
        <v>817</v>
      </c>
      <c r="C2225" s="554" t="s">
        <v>86</v>
      </c>
      <c r="D2225" s="555" t="s">
        <v>818</v>
      </c>
      <c r="E2225" s="553">
        <v>2800</v>
      </c>
      <c r="F2225" s="556" t="s">
        <v>3731</v>
      </c>
      <c r="G2225" s="566" t="s">
        <v>3732</v>
      </c>
      <c r="H2225" s="569" t="s">
        <v>829</v>
      </c>
      <c r="I2225" s="562" t="s">
        <v>485</v>
      </c>
      <c r="J2225" s="558" t="s">
        <v>822</v>
      </c>
      <c r="K2225" s="571">
        <v>4</v>
      </c>
      <c r="L2225" s="574">
        <v>12</v>
      </c>
      <c r="M2225" s="572">
        <v>35560.80000000001</v>
      </c>
      <c r="N2225" s="577"/>
      <c r="O2225" s="574"/>
      <c r="P2225" s="576"/>
    </row>
    <row r="2226" spans="1:16" ht="24" x14ac:dyDescent="0.2">
      <c r="A2226" s="524" t="s">
        <v>4666</v>
      </c>
      <c r="B2226" s="522" t="s">
        <v>817</v>
      </c>
      <c r="C2226" s="554" t="s">
        <v>86</v>
      </c>
      <c r="D2226" s="555" t="s">
        <v>818</v>
      </c>
      <c r="E2226" s="553">
        <v>7500</v>
      </c>
      <c r="F2226" s="556" t="s">
        <v>3733</v>
      </c>
      <c r="G2226" s="566" t="s">
        <v>3734</v>
      </c>
      <c r="H2226" s="569" t="s">
        <v>890</v>
      </c>
      <c r="I2226" s="562" t="s">
        <v>485</v>
      </c>
      <c r="J2226" s="558" t="s">
        <v>822</v>
      </c>
      <c r="K2226" s="571">
        <v>1</v>
      </c>
      <c r="L2226" s="574">
        <v>2</v>
      </c>
      <c r="M2226" s="572">
        <v>13726.8</v>
      </c>
      <c r="N2226" s="577"/>
      <c r="O2226" s="574"/>
      <c r="P2226" s="576"/>
    </row>
    <row r="2227" spans="1:16" ht="24" x14ac:dyDescent="0.2">
      <c r="A2227" s="524" t="s">
        <v>4666</v>
      </c>
      <c r="B2227" s="522" t="s">
        <v>817</v>
      </c>
      <c r="C2227" s="554" t="s">
        <v>86</v>
      </c>
      <c r="D2227" s="555" t="s">
        <v>818</v>
      </c>
      <c r="E2227" s="553">
        <v>10000</v>
      </c>
      <c r="F2227" s="556" t="s">
        <v>3735</v>
      </c>
      <c r="G2227" s="566" t="s">
        <v>3736</v>
      </c>
      <c r="H2227" s="569" t="s">
        <v>821</v>
      </c>
      <c r="I2227" s="562" t="s">
        <v>485</v>
      </c>
      <c r="J2227" s="558" t="s">
        <v>822</v>
      </c>
      <c r="K2227" s="571">
        <v>4</v>
      </c>
      <c r="L2227" s="574">
        <v>12</v>
      </c>
      <c r="M2227" s="572">
        <v>121960.79999999997</v>
      </c>
      <c r="N2227" s="577"/>
      <c r="O2227" s="574"/>
      <c r="P2227" s="576"/>
    </row>
    <row r="2228" spans="1:16" ht="24" x14ac:dyDescent="0.2">
      <c r="A2228" s="524" t="s">
        <v>4666</v>
      </c>
      <c r="B2228" s="522" t="s">
        <v>817</v>
      </c>
      <c r="C2228" s="554" t="s">
        <v>86</v>
      </c>
      <c r="D2228" s="555" t="s">
        <v>818</v>
      </c>
      <c r="E2228" s="553">
        <v>6000</v>
      </c>
      <c r="F2228" s="556" t="s">
        <v>3737</v>
      </c>
      <c r="G2228" s="566" t="s">
        <v>3738</v>
      </c>
      <c r="H2228" s="569" t="s">
        <v>821</v>
      </c>
      <c r="I2228" s="562" t="s">
        <v>485</v>
      </c>
      <c r="J2228" s="558" t="s">
        <v>822</v>
      </c>
      <c r="K2228" s="571">
        <v>4</v>
      </c>
      <c r="L2228" s="574">
        <v>12</v>
      </c>
      <c r="M2228" s="572">
        <v>72060.800000000003</v>
      </c>
      <c r="N2228" s="577"/>
      <c r="O2228" s="574"/>
      <c r="P2228" s="576"/>
    </row>
    <row r="2229" spans="1:16" ht="24" x14ac:dyDescent="0.2">
      <c r="A2229" s="524" t="s">
        <v>4666</v>
      </c>
      <c r="B2229" s="522" t="s">
        <v>817</v>
      </c>
      <c r="C2229" s="554" t="s">
        <v>86</v>
      </c>
      <c r="D2229" s="555" t="s">
        <v>818</v>
      </c>
      <c r="E2229" s="553">
        <v>6500</v>
      </c>
      <c r="F2229" s="556" t="s">
        <v>3739</v>
      </c>
      <c r="G2229" s="566" t="s">
        <v>3740</v>
      </c>
      <c r="H2229" s="569" t="s">
        <v>853</v>
      </c>
      <c r="I2229" s="562" t="s">
        <v>485</v>
      </c>
      <c r="J2229" s="558" t="s">
        <v>822</v>
      </c>
      <c r="K2229" s="571">
        <v>4</v>
      </c>
      <c r="L2229" s="574">
        <v>12</v>
      </c>
      <c r="M2229" s="572">
        <v>79960.799999999988</v>
      </c>
      <c r="N2229" s="577"/>
      <c r="O2229" s="574"/>
      <c r="P2229" s="576"/>
    </row>
    <row r="2230" spans="1:16" ht="24" x14ac:dyDescent="0.2">
      <c r="A2230" s="524" t="s">
        <v>4666</v>
      </c>
      <c r="B2230" s="522" t="s">
        <v>817</v>
      </c>
      <c r="C2230" s="554" t="s">
        <v>86</v>
      </c>
      <c r="D2230" s="555" t="s">
        <v>841</v>
      </c>
      <c r="E2230" s="553">
        <v>3400</v>
      </c>
      <c r="F2230" s="556" t="s">
        <v>3741</v>
      </c>
      <c r="G2230" s="566" t="s">
        <v>3742</v>
      </c>
      <c r="H2230" s="569" t="s">
        <v>1955</v>
      </c>
      <c r="I2230" s="562" t="s">
        <v>485</v>
      </c>
      <c r="J2230" s="558" t="s">
        <v>480</v>
      </c>
      <c r="K2230" s="571">
        <v>3</v>
      </c>
      <c r="L2230" s="574">
        <v>8</v>
      </c>
      <c r="M2230" s="572">
        <v>28227.760000000002</v>
      </c>
      <c r="N2230" s="577"/>
      <c r="O2230" s="574"/>
      <c r="P2230" s="576"/>
    </row>
    <row r="2231" spans="1:16" ht="24" x14ac:dyDescent="0.2">
      <c r="A2231" s="524" t="s">
        <v>4666</v>
      </c>
      <c r="B2231" s="522" t="s">
        <v>817</v>
      </c>
      <c r="C2231" s="554" t="s">
        <v>86</v>
      </c>
      <c r="D2231" s="555" t="s">
        <v>818</v>
      </c>
      <c r="E2231" s="553">
        <v>7500</v>
      </c>
      <c r="F2231" s="556" t="s">
        <v>3743</v>
      </c>
      <c r="G2231" s="566" t="s">
        <v>3744</v>
      </c>
      <c r="H2231" s="569" t="s">
        <v>829</v>
      </c>
      <c r="I2231" s="562" t="s">
        <v>485</v>
      </c>
      <c r="J2231" s="558" t="s">
        <v>822</v>
      </c>
      <c r="K2231" s="571">
        <v>3</v>
      </c>
      <c r="L2231" s="574">
        <v>7</v>
      </c>
      <c r="M2231" s="572">
        <v>53093.8</v>
      </c>
      <c r="N2231" s="577"/>
      <c r="O2231" s="574"/>
      <c r="P2231" s="576"/>
    </row>
    <row r="2232" spans="1:16" ht="24" x14ac:dyDescent="0.2">
      <c r="A2232" s="524" t="s">
        <v>4666</v>
      </c>
      <c r="B2232" s="522" t="s">
        <v>817</v>
      </c>
      <c r="C2232" s="554" t="s">
        <v>86</v>
      </c>
      <c r="D2232" s="555" t="s">
        <v>818</v>
      </c>
      <c r="E2232" s="553">
        <v>7500</v>
      </c>
      <c r="F2232" s="556" t="s">
        <v>3745</v>
      </c>
      <c r="G2232" s="566" t="s">
        <v>3746</v>
      </c>
      <c r="H2232" s="569" t="s">
        <v>853</v>
      </c>
      <c r="I2232" s="562" t="s">
        <v>485</v>
      </c>
      <c r="J2232" s="558" t="s">
        <v>822</v>
      </c>
      <c r="K2232" s="571">
        <v>4</v>
      </c>
      <c r="L2232" s="574">
        <v>12</v>
      </c>
      <c r="M2232" s="572">
        <v>91960.799999999988</v>
      </c>
      <c r="N2232" s="577"/>
      <c r="O2232" s="574"/>
      <c r="P2232" s="576"/>
    </row>
    <row r="2233" spans="1:16" ht="24" x14ac:dyDescent="0.2">
      <c r="A2233" s="524" t="s">
        <v>4666</v>
      </c>
      <c r="B2233" s="522" t="s">
        <v>817</v>
      </c>
      <c r="C2233" s="554" t="s">
        <v>86</v>
      </c>
      <c r="D2233" s="555" t="s">
        <v>818</v>
      </c>
      <c r="E2233" s="553">
        <v>7500</v>
      </c>
      <c r="F2233" s="556" t="s">
        <v>3747</v>
      </c>
      <c r="G2233" s="566" t="s">
        <v>3748</v>
      </c>
      <c r="H2233" s="569" t="s">
        <v>829</v>
      </c>
      <c r="I2233" s="562" t="s">
        <v>485</v>
      </c>
      <c r="J2233" s="558" t="s">
        <v>822</v>
      </c>
      <c r="K2233" s="571">
        <v>2</v>
      </c>
      <c r="L2233" s="574">
        <v>6</v>
      </c>
      <c r="M2233" s="572">
        <v>43730.400000000001</v>
      </c>
      <c r="N2233" s="577"/>
      <c r="O2233" s="574"/>
      <c r="P2233" s="576"/>
    </row>
    <row r="2234" spans="1:16" ht="24" x14ac:dyDescent="0.2">
      <c r="A2234" s="524" t="s">
        <v>4666</v>
      </c>
      <c r="B2234" s="522" t="s">
        <v>817</v>
      </c>
      <c r="C2234" s="554" t="s">
        <v>86</v>
      </c>
      <c r="D2234" s="555" t="s">
        <v>818</v>
      </c>
      <c r="E2234" s="553">
        <v>14500</v>
      </c>
      <c r="F2234" s="556" t="s">
        <v>3749</v>
      </c>
      <c r="G2234" s="566" t="s">
        <v>3750</v>
      </c>
      <c r="H2234" s="569" t="s">
        <v>890</v>
      </c>
      <c r="I2234" s="562" t="s">
        <v>485</v>
      </c>
      <c r="J2234" s="558" t="s">
        <v>822</v>
      </c>
      <c r="K2234" s="571">
        <v>2</v>
      </c>
      <c r="L2234" s="574">
        <v>6</v>
      </c>
      <c r="M2234" s="572">
        <v>91363.73</v>
      </c>
      <c r="N2234" s="577"/>
      <c r="O2234" s="574"/>
      <c r="P2234" s="576"/>
    </row>
    <row r="2235" spans="1:16" ht="24" x14ac:dyDescent="0.2">
      <c r="A2235" s="524" t="s">
        <v>4666</v>
      </c>
      <c r="B2235" s="522" t="s">
        <v>817</v>
      </c>
      <c r="C2235" s="554" t="s">
        <v>86</v>
      </c>
      <c r="D2235" s="555" t="s">
        <v>818</v>
      </c>
      <c r="E2235" s="553">
        <v>5500</v>
      </c>
      <c r="F2235" s="556" t="s">
        <v>3751</v>
      </c>
      <c r="G2235" s="566" t="s">
        <v>3752</v>
      </c>
      <c r="H2235" s="569" t="s">
        <v>821</v>
      </c>
      <c r="I2235" s="562" t="s">
        <v>485</v>
      </c>
      <c r="J2235" s="558" t="s">
        <v>822</v>
      </c>
      <c r="K2235" s="571">
        <v>4</v>
      </c>
      <c r="L2235" s="574">
        <v>12</v>
      </c>
      <c r="M2235" s="572">
        <v>62347.400000000009</v>
      </c>
      <c r="N2235" s="577"/>
      <c r="O2235" s="574"/>
      <c r="P2235" s="576"/>
    </row>
    <row r="2236" spans="1:16" ht="24" x14ac:dyDescent="0.2">
      <c r="A2236" s="524" t="s">
        <v>4666</v>
      </c>
      <c r="B2236" s="522" t="s">
        <v>817</v>
      </c>
      <c r="C2236" s="554" t="s">
        <v>86</v>
      </c>
      <c r="D2236" s="555" t="s">
        <v>902</v>
      </c>
      <c r="E2236" s="553">
        <v>2500</v>
      </c>
      <c r="F2236" s="556" t="s">
        <v>3753</v>
      </c>
      <c r="G2236" s="566" t="s">
        <v>3754</v>
      </c>
      <c r="H2236" s="569" t="s">
        <v>905</v>
      </c>
      <c r="I2236" s="562" t="s">
        <v>845</v>
      </c>
      <c r="J2236" s="558" t="s">
        <v>906</v>
      </c>
      <c r="K2236" s="571">
        <v>4</v>
      </c>
      <c r="L2236" s="574">
        <v>12</v>
      </c>
      <c r="M2236" s="572">
        <v>31960.800000000007</v>
      </c>
      <c r="N2236" s="577"/>
      <c r="O2236" s="574"/>
      <c r="P2236" s="576"/>
    </row>
    <row r="2237" spans="1:16" ht="24" x14ac:dyDescent="0.2">
      <c r="A2237" s="524" t="s">
        <v>4666</v>
      </c>
      <c r="B2237" s="522" t="s">
        <v>817</v>
      </c>
      <c r="C2237" s="554" t="s">
        <v>86</v>
      </c>
      <c r="D2237" s="555" t="s">
        <v>818</v>
      </c>
      <c r="E2237" s="553">
        <v>6500</v>
      </c>
      <c r="F2237" s="556" t="s">
        <v>3755</v>
      </c>
      <c r="G2237" s="566" t="s">
        <v>3756</v>
      </c>
      <c r="H2237" s="569" t="s">
        <v>821</v>
      </c>
      <c r="I2237" s="562" t="s">
        <v>485</v>
      </c>
      <c r="J2237" s="558" t="s">
        <v>822</v>
      </c>
      <c r="K2237" s="571">
        <v>2</v>
      </c>
      <c r="L2237" s="574">
        <v>5</v>
      </c>
      <c r="M2237" s="572">
        <v>28823.949999999997</v>
      </c>
      <c r="N2237" s="577"/>
      <c r="O2237" s="574"/>
      <c r="P2237" s="576"/>
    </row>
    <row r="2238" spans="1:16" ht="24" x14ac:dyDescent="0.2">
      <c r="A2238" s="524" t="s">
        <v>4666</v>
      </c>
      <c r="B2238" s="522" t="s">
        <v>817</v>
      </c>
      <c r="C2238" s="554" t="s">
        <v>86</v>
      </c>
      <c r="D2238" s="555" t="s">
        <v>818</v>
      </c>
      <c r="E2238" s="553">
        <v>6500</v>
      </c>
      <c r="F2238" s="556" t="s">
        <v>3757</v>
      </c>
      <c r="G2238" s="566" t="s">
        <v>3758</v>
      </c>
      <c r="H2238" s="569" t="s">
        <v>890</v>
      </c>
      <c r="I2238" s="562" t="s">
        <v>485</v>
      </c>
      <c r="J2238" s="558" t="s">
        <v>822</v>
      </c>
      <c r="K2238" s="571">
        <v>4</v>
      </c>
      <c r="L2238" s="574">
        <v>12</v>
      </c>
      <c r="M2238" s="572">
        <v>79960.799999999988</v>
      </c>
      <c r="N2238" s="577"/>
      <c r="O2238" s="574"/>
      <c r="P2238" s="576"/>
    </row>
    <row r="2239" spans="1:16" ht="24" x14ac:dyDescent="0.2">
      <c r="A2239" s="524" t="s">
        <v>4666</v>
      </c>
      <c r="B2239" s="522" t="s">
        <v>817</v>
      </c>
      <c r="C2239" s="554" t="s">
        <v>86</v>
      </c>
      <c r="D2239" s="555" t="s">
        <v>818</v>
      </c>
      <c r="E2239" s="553">
        <v>5500</v>
      </c>
      <c r="F2239" s="556" t="s">
        <v>3759</v>
      </c>
      <c r="G2239" s="566" t="s">
        <v>3760</v>
      </c>
      <c r="H2239" s="569" t="s">
        <v>829</v>
      </c>
      <c r="I2239" s="562" t="s">
        <v>485</v>
      </c>
      <c r="J2239" s="558" t="s">
        <v>822</v>
      </c>
      <c r="K2239" s="571">
        <v>4</v>
      </c>
      <c r="L2239" s="574">
        <v>12</v>
      </c>
      <c r="M2239" s="572">
        <v>68877.47</v>
      </c>
      <c r="N2239" s="577"/>
      <c r="O2239" s="574"/>
      <c r="P2239" s="576"/>
    </row>
    <row r="2240" spans="1:16" ht="24" x14ac:dyDescent="0.2">
      <c r="A2240" s="524" t="s">
        <v>4666</v>
      </c>
      <c r="B2240" s="522" t="s">
        <v>817</v>
      </c>
      <c r="C2240" s="554" t="s">
        <v>86</v>
      </c>
      <c r="D2240" s="555" t="s">
        <v>818</v>
      </c>
      <c r="E2240" s="553">
        <v>6500</v>
      </c>
      <c r="F2240" s="556" t="s">
        <v>3761</v>
      </c>
      <c r="G2240" s="566" t="s">
        <v>3762</v>
      </c>
      <c r="H2240" s="569" t="s">
        <v>853</v>
      </c>
      <c r="I2240" s="562" t="s">
        <v>485</v>
      </c>
      <c r="J2240" s="558" t="s">
        <v>822</v>
      </c>
      <c r="K2240" s="571">
        <v>3</v>
      </c>
      <c r="L2240" s="574">
        <v>8</v>
      </c>
      <c r="M2240" s="572">
        <v>50057.200000000004</v>
      </c>
      <c r="N2240" s="577"/>
      <c r="O2240" s="574"/>
      <c r="P2240" s="576"/>
    </row>
    <row r="2241" spans="1:16" ht="24" x14ac:dyDescent="0.2">
      <c r="A2241" s="524" t="s">
        <v>4666</v>
      </c>
      <c r="B2241" s="522" t="s">
        <v>817</v>
      </c>
      <c r="C2241" s="554" t="s">
        <v>86</v>
      </c>
      <c r="D2241" s="555" t="s">
        <v>902</v>
      </c>
      <c r="E2241" s="553">
        <v>3500</v>
      </c>
      <c r="F2241" s="556" t="s">
        <v>3763</v>
      </c>
      <c r="G2241" s="566" t="s">
        <v>3764</v>
      </c>
      <c r="H2241" s="569" t="s">
        <v>3765</v>
      </c>
      <c r="I2241" s="562" t="s">
        <v>485</v>
      </c>
      <c r="J2241" s="558" t="s">
        <v>480</v>
      </c>
      <c r="K2241" s="571">
        <v>4</v>
      </c>
      <c r="L2241" s="574">
        <v>12</v>
      </c>
      <c r="M2241" s="572">
        <v>43960.80000000001</v>
      </c>
      <c r="N2241" s="577"/>
      <c r="O2241" s="574"/>
      <c r="P2241" s="576"/>
    </row>
    <row r="2242" spans="1:16" ht="24" x14ac:dyDescent="0.2">
      <c r="A2242" s="524" t="s">
        <v>4666</v>
      </c>
      <c r="B2242" s="522" t="s">
        <v>817</v>
      </c>
      <c r="C2242" s="554" t="s">
        <v>86</v>
      </c>
      <c r="D2242" s="555" t="s">
        <v>818</v>
      </c>
      <c r="E2242" s="553">
        <v>8500</v>
      </c>
      <c r="F2242" s="556" t="s">
        <v>3766</v>
      </c>
      <c r="G2242" s="566" t="s">
        <v>3767</v>
      </c>
      <c r="H2242" s="569" t="s">
        <v>853</v>
      </c>
      <c r="I2242" s="562" t="s">
        <v>485</v>
      </c>
      <c r="J2242" s="558" t="s">
        <v>822</v>
      </c>
      <c r="K2242" s="571">
        <v>4</v>
      </c>
      <c r="L2242" s="574">
        <v>12</v>
      </c>
      <c r="M2242" s="572">
        <v>103960.79999999997</v>
      </c>
      <c r="N2242" s="577"/>
      <c r="O2242" s="574"/>
      <c r="P2242" s="576"/>
    </row>
    <row r="2243" spans="1:16" ht="24" x14ac:dyDescent="0.2">
      <c r="A2243" s="524" t="s">
        <v>4666</v>
      </c>
      <c r="B2243" s="522" t="s">
        <v>817</v>
      </c>
      <c r="C2243" s="554" t="s">
        <v>86</v>
      </c>
      <c r="D2243" s="555" t="s">
        <v>818</v>
      </c>
      <c r="E2243" s="553">
        <v>6500</v>
      </c>
      <c r="F2243" s="556" t="s">
        <v>3768</v>
      </c>
      <c r="G2243" s="566" t="s">
        <v>3769</v>
      </c>
      <c r="H2243" s="569" t="s">
        <v>821</v>
      </c>
      <c r="I2243" s="562" t="s">
        <v>485</v>
      </c>
      <c r="J2243" s="558" t="s">
        <v>822</v>
      </c>
      <c r="K2243" s="571">
        <v>4</v>
      </c>
      <c r="L2243" s="574">
        <v>11</v>
      </c>
      <c r="M2243" s="572">
        <v>73571.009999999995</v>
      </c>
      <c r="N2243" s="577"/>
      <c r="O2243" s="574"/>
      <c r="P2243" s="576"/>
    </row>
    <row r="2244" spans="1:16" ht="24" x14ac:dyDescent="0.2">
      <c r="A2244" s="524" t="s">
        <v>4666</v>
      </c>
      <c r="B2244" s="522" t="s">
        <v>817</v>
      </c>
      <c r="C2244" s="554" t="s">
        <v>86</v>
      </c>
      <c r="D2244" s="555" t="s">
        <v>818</v>
      </c>
      <c r="E2244" s="553">
        <v>10000</v>
      </c>
      <c r="F2244" s="556" t="s">
        <v>3770</v>
      </c>
      <c r="G2244" s="566" t="s">
        <v>3771</v>
      </c>
      <c r="H2244" s="569" t="s">
        <v>853</v>
      </c>
      <c r="I2244" s="562" t="s">
        <v>485</v>
      </c>
      <c r="J2244" s="558" t="s">
        <v>822</v>
      </c>
      <c r="K2244" s="571">
        <v>4</v>
      </c>
      <c r="L2244" s="574">
        <v>12</v>
      </c>
      <c r="M2244" s="572">
        <v>121960.79999999997</v>
      </c>
      <c r="N2244" s="577"/>
      <c r="O2244" s="574"/>
      <c r="P2244" s="576"/>
    </row>
    <row r="2245" spans="1:16" ht="24" x14ac:dyDescent="0.2">
      <c r="A2245" s="524" t="s">
        <v>4666</v>
      </c>
      <c r="B2245" s="522" t="s">
        <v>817</v>
      </c>
      <c r="C2245" s="554" t="s">
        <v>86</v>
      </c>
      <c r="D2245" s="555" t="s">
        <v>818</v>
      </c>
      <c r="E2245" s="553">
        <v>5500</v>
      </c>
      <c r="F2245" s="556" t="s">
        <v>3772</v>
      </c>
      <c r="G2245" s="566" t="s">
        <v>3773</v>
      </c>
      <c r="H2245" s="569" t="s">
        <v>821</v>
      </c>
      <c r="I2245" s="562" t="s">
        <v>485</v>
      </c>
      <c r="J2245" s="558" t="s">
        <v>822</v>
      </c>
      <c r="K2245" s="571">
        <v>4</v>
      </c>
      <c r="L2245" s="574">
        <v>12</v>
      </c>
      <c r="M2245" s="572">
        <v>67960.800000000003</v>
      </c>
      <c r="N2245" s="577"/>
      <c r="O2245" s="574"/>
      <c r="P2245" s="576"/>
    </row>
    <row r="2246" spans="1:16" ht="24" x14ac:dyDescent="0.2">
      <c r="A2246" s="524" t="s">
        <v>4666</v>
      </c>
      <c r="B2246" s="522" t="s">
        <v>817</v>
      </c>
      <c r="C2246" s="554" t="s">
        <v>86</v>
      </c>
      <c r="D2246" s="555" t="s">
        <v>818</v>
      </c>
      <c r="E2246" s="553">
        <v>5500</v>
      </c>
      <c r="F2246" s="556" t="s">
        <v>3774</v>
      </c>
      <c r="G2246" s="566" t="s">
        <v>3775</v>
      </c>
      <c r="H2246" s="569" t="s">
        <v>850</v>
      </c>
      <c r="I2246" s="562" t="s">
        <v>485</v>
      </c>
      <c r="J2246" s="558" t="s">
        <v>822</v>
      </c>
      <c r="K2246" s="571">
        <v>1</v>
      </c>
      <c r="L2246" s="574">
        <v>2</v>
      </c>
      <c r="M2246" s="572">
        <v>10126.799999999999</v>
      </c>
      <c r="N2246" s="577"/>
      <c r="O2246" s="574"/>
      <c r="P2246" s="576"/>
    </row>
    <row r="2247" spans="1:16" ht="24" x14ac:dyDescent="0.2">
      <c r="A2247" s="524" t="s">
        <v>4666</v>
      </c>
      <c r="B2247" s="522" t="s">
        <v>817</v>
      </c>
      <c r="C2247" s="554" t="s">
        <v>86</v>
      </c>
      <c r="D2247" s="555" t="s">
        <v>818</v>
      </c>
      <c r="E2247" s="553">
        <v>6500</v>
      </c>
      <c r="F2247" s="556" t="s">
        <v>3776</v>
      </c>
      <c r="G2247" s="566" t="s">
        <v>3777</v>
      </c>
      <c r="H2247" s="569" t="s">
        <v>821</v>
      </c>
      <c r="I2247" s="562" t="s">
        <v>485</v>
      </c>
      <c r="J2247" s="558" t="s">
        <v>822</v>
      </c>
      <c r="K2247" s="571">
        <v>3</v>
      </c>
      <c r="L2247" s="574">
        <v>8</v>
      </c>
      <c r="M2247" s="572">
        <v>50057.200000000004</v>
      </c>
      <c r="N2247" s="577"/>
      <c r="O2247" s="574"/>
      <c r="P2247" s="576"/>
    </row>
    <row r="2248" spans="1:16" ht="24" x14ac:dyDescent="0.2">
      <c r="A2248" s="524" t="s">
        <v>4666</v>
      </c>
      <c r="B2248" s="522" t="s">
        <v>817</v>
      </c>
      <c r="C2248" s="554" t="s">
        <v>86</v>
      </c>
      <c r="D2248" s="555" t="s">
        <v>818</v>
      </c>
      <c r="E2248" s="553">
        <v>8500</v>
      </c>
      <c r="F2248" s="556" t="s">
        <v>3778</v>
      </c>
      <c r="G2248" s="566" t="s">
        <v>3779</v>
      </c>
      <c r="H2248" s="569" t="s">
        <v>909</v>
      </c>
      <c r="I2248" s="562" t="s">
        <v>485</v>
      </c>
      <c r="J2248" s="558" t="s">
        <v>822</v>
      </c>
      <c r="K2248" s="571">
        <v>4</v>
      </c>
      <c r="L2248" s="574">
        <v>12</v>
      </c>
      <c r="M2248" s="572">
        <v>103960.79999999997</v>
      </c>
      <c r="N2248" s="577"/>
      <c r="O2248" s="574"/>
      <c r="P2248" s="576"/>
    </row>
    <row r="2249" spans="1:16" ht="24" x14ac:dyDescent="0.2">
      <c r="A2249" s="524" t="s">
        <v>4666</v>
      </c>
      <c r="B2249" s="522" t="s">
        <v>817</v>
      </c>
      <c r="C2249" s="554" t="s">
        <v>86</v>
      </c>
      <c r="D2249" s="555" t="s">
        <v>818</v>
      </c>
      <c r="E2249" s="553">
        <v>5500</v>
      </c>
      <c r="F2249" s="556" t="s">
        <v>3780</v>
      </c>
      <c r="G2249" s="566" t="s">
        <v>3781</v>
      </c>
      <c r="H2249" s="569" t="s">
        <v>829</v>
      </c>
      <c r="I2249" s="562" t="s">
        <v>485</v>
      </c>
      <c r="J2249" s="558" t="s">
        <v>822</v>
      </c>
      <c r="K2249" s="571">
        <v>3</v>
      </c>
      <c r="L2249" s="574">
        <v>8</v>
      </c>
      <c r="M2249" s="572">
        <v>42557.200000000004</v>
      </c>
      <c r="N2249" s="577"/>
      <c r="O2249" s="574"/>
      <c r="P2249" s="576"/>
    </row>
    <row r="2250" spans="1:16" ht="24" x14ac:dyDescent="0.2">
      <c r="A2250" s="524" t="s">
        <v>4666</v>
      </c>
      <c r="B2250" s="522" t="s">
        <v>817</v>
      </c>
      <c r="C2250" s="554" t="s">
        <v>86</v>
      </c>
      <c r="D2250" s="555" t="s">
        <v>841</v>
      </c>
      <c r="E2250" s="553">
        <v>4200</v>
      </c>
      <c r="F2250" s="556" t="s">
        <v>3782</v>
      </c>
      <c r="G2250" s="566" t="s">
        <v>3783</v>
      </c>
      <c r="H2250" s="569" t="s">
        <v>866</v>
      </c>
      <c r="I2250" s="562" t="s">
        <v>845</v>
      </c>
      <c r="J2250" s="558" t="s">
        <v>822</v>
      </c>
      <c r="K2250" s="571">
        <v>4</v>
      </c>
      <c r="L2250" s="574">
        <v>12</v>
      </c>
      <c r="M2250" s="572">
        <v>52360.80000000001</v>
      </c>
      <c r="N2250" s="577"/>
      <c r="O2250" s="574"/>
      <c r="P2250" s="576"/>
    </row>
    <row r="2251" spans="1:16" ht="24" x14ac:dyDescent="0.2">
      <c r="A2251" s="524" t="s">
        <v>4666</v>
      </c>
      <c r="B2251" s="522" t="s">
        <v>817</v>
      </c>
      <c r="C2251" s="554" t="s">
        <v>86</v>
      </c>
      <c r="D2251" s="555" t="s">
        <v>902</v>
      </c>
      <c r="E2251" s="553">
        <v>4500</v>
      </c>
      <c r="F2251" s="556" t="s">
        <v>3784</v>
      </c>
      <c r="G2251" s="566" t="s">
        <v>3785</v>
      </c>
      <c r="H2251" s="569" t="s">
        <v>844</v>
      </c>
      <c r="I2251" s="562" t="s">
        <v>485</v>
      </c>
      <c r="J2251" s="558" t="s">
        <v>480</v>
      </c>
      <c r="K2251" s="571">
        <v>4</v>
      </c>
      <c r="L2251" s="574">
        <v>12</v>
      </c>
      <c r="M2251" s="572">
        <v>55960.80000000001</v>
      </c>
      <c r="N2251" s="577"/>
      <c r="O2251" s="574"/>
      <c r="P2251" s="576"/>
    </row>
    <row r="2252" spans="1:16" ht="24" x14ac:dyDescent="0.2">
      <c r="A2252" s="524" t="s">
        <v>4666</v>
      </c>
      <c r="B2252" s="522" t="s">
        <v>817</v>
      </c>
      <c r="C2252" s="554" t="s">
        <v>86</v>
      </c>
      <c r="D2252" s="555" t="s">
        <v>818</v>
      </c>
      <c r="E2252" s="553">
        <v>5500</v>
      </c>
      <c r="F2252" s="556" t="s">
        <v>3786</v>
      </c>
      <c r="G2252" s="566" t="s">
        <v>3787</v>
      </c>
      <c r="H2252" s="569" t="s">
        <v>829</v>
      </c>
      <c r="I2252" s="562" t="s">
        <v>485</v>
      </c>
      <c r="J2252" s="558" t="s">
        <v>822</v>
      </c>
      <c r="K2252" s="571">
        <v>3</v>
      </c>
      <c r="L2252" s="574">
        <v>8</v>
      </c>
      <c r="M2252" s="572">
        <v>42557.200000000004</v>
      </c>
      <c r="N2252" s="577"/>
      <c r="O2252" s="574"/>
      <c r="P2252" s="576"/>
    </row>
    <row r="2253" spans="1:16" ht="24" x14ac:dyDescent="0.2">
      <c r="A2253" s="524" t="s">
        <v>4666</v>
      </c>
      <c r="B2253" s="522" t="s">
        <v>817</v>
      </c>
      <c r="C2253" s="554" t="s">
        <v>86</v>
      </c>
      <c r="D2253" s="555" t="s">
        <v>818</v>
      </c>
      <c r="E2253" s="553">
        <v>6500</v>
      </c>
      <c r="F2253" s="556" t="s">
        <v>3788</v>
      </c>
      <c r="G2253" s="566" t="s">
        <v>3789</v>
      </c>
      <c r="H2253" s="569" t="s">
        <v>853</v>
      </c>
      <c r="I2253" s="562" t="s">
        <v>485</v>
      </c>
      <c r="J2253" s="558" t="s">
        <v>822</v>
      </c>
      <c r="K2253" s="571">
        <v>4</v>
      </c>
      <c r="L2253" s="574">
        <v>12</v>
      </c>
      <c r="M2253" s="572">
        <v>79960.799999999988</v>
      </c>
      <c r="N2253" s="577"/>
      <c r="O2253" s="574"/>
      <c r="P2253" s="576"/>
    </row>
    <row r="2254" spans="1:16" ht="24" x14ac:dyDescent="0.2">
      <c r="A2254" s="524" t="s">
        <v>4666</v>
      </c>
      <c r="B2254" s="522" t="s">
        <v>817</v>
      </c>
      <c r="C2254" s="554" t="s">
        <v>86</v>
      </c>
      <c r="D2254" s="555" t="s">
        <v>818</v>
      </c>
      <c r="E2254" s="553">
        <v>9500</v>
      </c>
      <c r="F2254" s="556" t="s">
        <v>3790</v>
      </c>
      <c r="G2254" s="566" t="s">
        <v>3791</v>
      </c>
      <c r="H2254" s="569" t="s">
        <v>1000</v>
      </c>
      <c r="I2254" s="562" t="s">
        <v>485</v>
      </c>
      <c r="J2254" s="558" t="s">
        <v>822</v>
      </c>
      <c r="K2254" s="571">
        <v>4</v>
      </c>
      <c r="L2254" s="574">
        <v>12</v>
      </c>
      <c r="M2254" s="572">
        <v>115960.79999999997</v>
      </c>
      <c r="N2254" s="577"/>
      <c r="O2254" s="574"/>
      <c r="P2254" s="576"/>
    </row>
    <row r="2255" spans="1:16" ht="24" x14ac:dyDescent="0.2">
      <c r="A2255" s="524" t="s">
        <v>4666</v>
      </c>
      <c r="B2255" s="522" t="s">
        <v>817</v>
      </c>
      <c r="C2255" s="554" t="s">
        <v>86</v>
      </c>
      <c r="D2255" s="555" t="s">
        <v>818</v>
      </c>
      <c r="E2255" s="553">
        <v>5500</v>
      </c>
      <c r="F2255" s="556" t="s">
        <v>3792</v>
      </c>
      <c r="G2255" s="566" t="s">
        <v>3793</v>
      </c>
      <c r="H2255" s="569" t="s">
        <v>836</v>
      </c>
      <c r="I2255" s="562" t="s">
        <v>485</v>
      </c>
      <c r="J2255" s="558" t="s">
        <v>822</v>
      </c>
      <c r="K2255" s="571">
        <v>3</v>
      </c>
      <c r="L2255" s="574">
        <v>8</v>
      </c>
      <c r="M2255" s="572">
        <v>42557.200000000004</v>
      </c>
      <c r="N2255" s="577"/>
      <c r="O2255" s="574"/>
      <c r="P2255" s="576"/>
    </row>
    <row r="2256" spans="1:16" ht="24" x14ac:dyDescent="0.2">
      <c r="A2256" s="524" t="s">
        <v>4666</v>
      </c>
      <c r="B2256" s="522" t="s">
        <v>817</v>
      </c>
      <c r="C2256" s="554" t="s">
        <v>86</v>
      </c>
      <c r="D2256" s="555" t="s">
        <v>818</v>
      </c>
      <c r="E2256" s="553">
        <v>12500</v>
      </c>
      <c r="F2256" s="556" t="s">
        <v>3794</v>
      </c>
      <c r="G2256" s="566" t="s">
        <v>3795</v>
      </c>
      <c r="H2256" s="569" t="s">
        <v>890</v>
      </c>
      <c r="I2256" s="562" t="s">
        <v>485</v>
      </c>
      <c r="J2256" s="558" t="s">
        <v>822</v>
      </c>
      <c r="K2256" s="571">
        <v>4</v>
      </c>
      <c r="L2256" s="574">
        <v>12</v>
      </c>
      <c r="M2256" s="572">
        <v>154044.12999999998</v>
      </c>
      <c r="N2256" s="577"/>
      <c r="O2256" s="574"/>
      <c r="P2256" s="576"/>
    </row>
    <row r="2257" spans="1:16" ht="24" x14ac:dyDescent="0.2">
      <c r="A2257" s="524" t="s">
        <v>4666</v>
      </c>
      <c r="B2257" s="522" t="s">
        <v>817</v>
      </c>
      <c r="C2257" s="554" t="s">
        <v>86</v>
      </c>
      <c r="D2257" s="555" t="s">
        <v>818</v>
      </c>
      <c r="E2257" s="553">
        <v>6500</v>
      </c>
      <c r="F2257" s="556" t="s">
        <v>3796</v>
      </c>
      <c r="G2257" s="566" t="s">
        <v>3797</v>
      </c>
      <c r="H2257" s="569" t="s">
        <v>821</v>
      </c>
      <c r="I2257" s="562" t="s">
        <v>485</v>
      </c>
      <c r="J2257" s="558" t="s">
        <v>822</v>
      </c>
      <c r="K2257" s="571">
        <v>4</v>
      </c>
      <c r="L2257" s="574">
        <v>12</v>
      </c>
      <c r="M2257" s="572">
        <v>80177.469999999987</v>
      </c>
      <c r="N2257" s="577"/>
      <c r="O2257" s="574"/>
      <c r="P2257" s="576"/>
    </row>
    <row r="2258" spans="1:16" ht="24" x14ac:dyDescent="0.2">
      <c r="A2258" s="524" t="s">
        <v>4666</v>
      </c>
      <c r="B2258" s="522" t="s">
        <v>817</v>
      </c>
      <c r="C2258" s="554" t="s">
        <v>86</v>
      </c>
      <c r="D2258" s="555" t="s">
        <v>818</v>
      </c>
      <c r="E2258" s="553">
        <v>8500</v>
      </c>
      <c r="F2258" s="556" t="s">
        <v>3798</v>
      </c>
      <c r="G2258" s="566" t="s">
        <v>3799</v>
      </c>
      <c r="H2258" s="569" t="s">
        <v>829</v>
      </c>
      <c r="I2258" s="562" t="s">
        <v>485</v>
      </c>
      <c r="J2258" s="558" t="s">
        <v>822</v>
      </c>
      <c r="K2258" s="571">
        <v>4</v>
      </c>
      <c r="L2258" s="574">
        <v>12</v>
      </c>
      <c r="M2258" s="572">
        <v>103960.79999999997</v>
      </c>
      <c r="N2258" s="577"/>
      <c r="O2258" s="574"/>
      <c r="P2258" s="576"/>
    </row>
    <row r="2259" spans="1:16" ht="24" x14ac:dyDescent="0.2">
      <c r="A2259" s="524" t="s">
        <v>4666</v>
      </c>
      <c r="B2259" s="522" t="s">
        <v>817</v>
      </c>
      <c r="C2259" s="554" t="s">
        <v>86</v>
      </c>
      <c r="D2259" s="555" t="s">
        <v>818</v>
      </c>
      <c r="E2259" s="553">
        <v>7500</v>
      </c>
      <c r="F2259" s="556" t="s">
        <v>3800</v>
      </c>
      <c r="G2259" s="566" t="s">
        <v>3801</v>
      </c>
      <c r="H2259" s="569" t="s">
        <v>829</v>
      </c>
      <c r="I2259" s="562" t="s">
        <v>485</v>
      </c>
      <c r="J2259" s="558" t="s">
        <v>822</v>
      </c>
      <c r="K2259" s="571">
        <v>2</v>
      </c>
      <c r="L2259" s="574">
        <v>6</v>
      </c>
      <c r="M2259" s="572">
        <v>43730.400000000001</v>
      </c>
      <c r="N2259" s="577"/>
      <c r="O2259" s="574"/>
      <c r="P2259" s="576"/>
    </row>
    <row r="2260" spans="1:16" ht="24" x14ac:dyDescent="0.2">
      <c r="A2260" s="524" t="s">
        <v>4666</v>
      </c>
      <c r="B2260" s="522" t="s">
        <v>817</v>
      </c>
      <c r="C2260" s="554" t="s">
        <v>86</v>
      </c>
      <c r="D2260" s="555" t="s">
        <v>818</v>
      </c>
      <c r="E2260" s="553">
        <v>10500</v>
      </c>
      <c r="F2260" s="556" t="s">
        <v>3802</v>
      </c>
      <c r="G2260" s="566" t="s">
        <v>3803</v>
      </c>
      <c r="H2260" s="569" t="s">
        <v>1033</v>
      </c>
      <c r="I2260" s="562" t="s">
        <v>485</v>
      </c>
      <c r="J2260" s="558" t="s">
        <v>822</v>
      </c>
      <c r="K2260" s="571">
        <v>4</v>
      </c>
      <c r="L2260" s="574">
        <v>12</v>
      </c>
      <c r="M2260" s="572">
        <v>128870.06999999998</v>
      </c>
      <c r="N2260" s="577"/>
      <c r="O2260" s="574"/>
      <c r="P2260" s="576"/>
    </row>
    <row r="2261" spans="1:16" ht="24" x14ac:dyDescent="0.2">
      <c r="A2261" s="524" t="s">
        <v>4666</v>
      </c>
      <c r="B2261" s="522" t="s">
        <v>817</v>
      </c>
      <c r="C2261" s="554" t="s">
        <v>86</v>
      </c>
      <c r="D2261" s="555" t="s">
        <v>818</v>
      </c>
      <c r="E2261" s="553">
        <v>8500</v>
      </c>
      <c r="F2261" s="556" t="s">
        <v>3804</v>
      </c>
      <c r="G2261" s="566" t="s">
        <v>3805</v>
      </c>
      <c r="H2261" s="569" t="s">
        <v>853</v>
      </c>
      <c r="I2261" s="562" t="s">
        <v>485</v>
      </c>
      <c r="J2261" s="558" t="s">
        <v>822</v>
      </c>
      <c r="K2261" s="571">
        <v>2</v>
      </c>
      <c r="L2261" s="574">
        <v>6</v>
      </c>
      <c r="M2261" s="572">
        <v>49430.400000000001</v>
      </c>
      <c r="N2261" s="577"/>
      <c r="O2261" s="574"/>
      <c r="P2261" s="576"/>
    </row>
    <row r="2262" spans="1:16" ht="24" x14ac:dyDescent="0.2">
      <c r="A2262" s="524" t="s">
        <v>4666</v>
      </c>
      <c r="B2262" s="522" t="s">
        <v>817</v>
      </c>
      <c r="C2262" s="554" t="s">
        <v>86</v>
      </c>
      <c r="D2262" s="555" t="s">
        <v>818</v>
      </c>
      <c r="E2262" s="553">
        <v>5500</v>
      </c>
      <c r="F2262" s="556" t="s">
        <v>3806</v>
      </c>
      <c r="G2262" s="566" t="s">
        <v>3807</v>
      </c>
      <c r="H2262" s="569" t="s">
        <v>821</v>
      </c>
      <c r="I2262" s="562" t="s">
        <v>485</v>
      </c>
      <c r="J2262" s="558" t="s">
        <v>822</v>
      </c>
      <c r="K2262" s="571">
        <v>4</v>
      </c>
      <c r="L2262" s="574">
        <v>12</v>
      </c>
      <c r="M2262" s="572">
        <v>68877.47</v>
      </c>
      <c r="N2262" s="577"/>
      <c r="O2262" s="574"/>
      <c r="P2262" s="576"/>
    </row>
    <row r="2263" spans="1:16" ht="24" x14ac:dyDescent="0.2">
      <c r="A2263" s="524" t="s">
        <v>4666</v>
      </c>
      <c r="B2263" s="522" t="s">
        <v>817</v>
      </c>
      <c r="C2263" s="554" t="s">
        <v>86</v>
      </c>
      <c r="D2263" s="555" t="s">
        <v>818</v>
      </c>
      <c r="E2263" s="553">
        <v>8500</v>
      </c>
      <c r="F2263" s="556" t="s">
        <v>3808</v>
      </c>
      <c r="G2263" s="566" t="s">
        <v>3809</v>
      </c>
      <c r="H2263" s="569" t="s">
        <v>829</v>
      </c>
      <c r="I2263" s="562" t="s">
        <v>485</v>
      </c>
      <c r="J2263" s="558" t="s">
        <v>822</v>
      </c>
      <c r="K2263" s="571">
        <v>4</v>
      </c>
      <c r="L2263" s="574">
        <v>12</v>
      </c>
      <c r="M2263" s="572">
        <v>104244.12999999998</v>
      </c>
      <c r="N2263" s="577"/>
      <c r="O2263" s="574"/>
      <c r="P2263" s="576"/>
    </row>
    <row r="2264" spans="1:16" ht="24" x14ac:dyDescent="0.2">
      <c r="A2264" s="524" t="s">
        <v>4666</v>
      </c>
      <c r="B2264" s="522" t="s">
        <v>817</v>
      </c>
      <c r="C2264" s="554" t="s">
        <v>86</v>
      </c>
      <c r="D2264" s="555" t="s">
        <v>841</v>
      </c>
      <c r="E2264" s="553">
        <v>3500</v>
      </c>
      <c r="F2264" s="556" t="s">
        <v>3810</v>
      </c>
      <c r="G2264" s="566" t="s">
        <v>3811</v>
      </c>
      <c r="H2264" s="569" t="s">
        <v>844</v>
      </c>
      <c r="I2264" s="562" t="s">
        <v>845</v>
      </c>
      <c r="J2264" s="558" t="s">
        <v>480</v>
      </c>
      <c r="K2264" s="571">
        <v>4</v>
      </c>
      <c r="L2264" s="574">
        <v>12</v>
      </c>
      <c r="M2264" s="572">
        <v>43960.80000000001</v>
      </c>
      <c r="N2264" s="577"/>
      <c r="O2264" s="574"/>
      <c r="P2264" s="576"/>
    </row>
    <row r="2265" spans="1:16" ht="24" x14ac:dyDescent="0.2">
      <c r="A2265" s="524" t="s">
        <v>4666</v>
      </c>
      <c r="B2265" s="522" t="s">
        <v>817</v>
      </c>
      <c r="C2265" s="554" t="s">
        <v>86</v>
      </c>
      <c r="D2265" s="555" t="s">
        <v>818</v>
      </c>
      <c r="E2265" s="553">
        <v>6500</v>
      </c>
      <c r="F2265" s="556" t="s">
        <v>3812</v>
      </c>
      <c r="G2265" s="566" t="s">
        <v>3813</v>
      </c>
      <c r="H2265" s="569" t="s">
        <v>853</v>
      </c>
      <c r="I2265" s="562" t="s">
        <v>485</v>
      </c>
      <c r="J2265" s="558" t="s">
        <v>822</v>
      </c>
      <c r="K2265" s="571">
        <v>3</v>
      </c>
      <c r="L2265" s="574">
        <v>8</v>
      </c>
      <c r="M2265" s="572">
        <v>50057.200000000004</v>
      </c>
      <c r="N2265" s="577"/>
      <c r="O2265" s="574"/>
      <c r="P2265" s="576"/>
    </row>
    <row r="2266" spans="1:16" ht="24" x14ac:dyDescent="0.2">
      <c r="A2266" s="524" t="s">
        <v>4666</v>
      </c>
      <c r="B2266" s="522" t="s">
        <v>817</v>
      </c>
      <c r="C2266" s="554" t="s">
        <v>86</v>
      </c>
      <c r="D2266" s="555" t="s">
        <v>818</v>
      </c>
      <c r="E2266" s="553">
        <v>5500</v>
      </c>
      <c r="F2266" s="556" t="s">
        <v>3814</v>
      </c>
      <c r="G2266" s="566" t="s">
        <v>3815</v>
      </c>
      <c r="H2266" s="569" t="s">
        <v>3644</v>
      </c>
      <c r="I2266" s="562" t="s">
        <v>485</v>
      </c>
      <c r="J2266" s="558" t="s">
        <v>822</v>
      </c>
      <c r="K2266" s="571">
        <v>4</v>
      </c>
      <c r="L2266" s="574">
        <v>12</v>
      </c>
      <c r="M2266" s="572">
        <v>67960.800000000003</v>
      </c>
      <c r="N2266" s="577"/>
      <c r="O2266" s="574"/>
      <c r="P2266" s="576"/>
    </row>
    <row r="2267" spans="1:16" ht="24" x14ac:dyDescent="0.2">
      <c r="A2267" s="524" t="s">
        <v>4666</v>
      </c>
      <c r="B2267" s="522" t="s">
        <v>817</v>
      </c>
      <c r="C2267" s="554" t="s">
        <v>86</v>
      </c>
      <c r="D2267" s="555" t="s">
        <v>818</v>
      </c>
      <c r="E2267" s="553">
        <v>5500</v>
      </c>
      <c r="F2267" s="556" t="s">
        <v>3816</v>
      </c>
      <c r="G2267" s="566" t="s">
        <v>3817</v>
      </c>
      <c r="H2267" s="569" t="s">
        <v>836</v>
      </c>
      <c r="I2267" s="562" t="s">
        <v>485</v>
      </c>
      <c r="J2267" s="558" t="s">
        <v>822</v>
      </c>
      <c r="K2267" s="571">
        <v>3</v>
      </c>
      <c r="L2267" s="574">
        <v>8</v>
      </c>
      <c r="M2267" s="572">
        <v>42557.200000000004</v>
      </c>
      <c r="N2267" s="577"/>
      <c r="O2267" s="574"/>
      <c r="P2267" s="576"/>
    </row>
    <row r="2268" spans="1:16" ht="24" x14ac:dyDescent="0.2">
      <c r="A2268" s="524" t="s">
        <v>4666</v>
      </c>
      <c r="B2268" s="522" t="s">
        <v>817</v>
      </c>
      <c r="C2268" s="554" t="s">
        <v>86</v>
      </c>
      <c r="D2268" s="555" t="s">
        <v>818</v>
      </c>
      <c r="E2268" s="553">
        <v>6000</v>
      </c>
      <c r="F2268" s="556" t="s">
        <v>3818</v>
      </c>
      <c r="G2268" s="566" t="s">
        <v>3819</v>
      </c>
      <c r="H2268" s="569" t="s">
        <v>866</v>
      </c>
      <c r="I2268" s="562" t="s">
        <v>485</v>
      </c>
      <c r="J2268" s="558" t="s">
        <v>822</v>
      </c>
      <c r="K2268" s="571">
        <v>4</v>
      </c>
      <c r="L2268" s="574">
        <v>12</v>
      </c>
      <c r="M2268" s="572">
        <v>73960.800000000003</v>
      </c>
      <c r="N2268" s="577"/>
      <c r="O2268" s="574"/>
      <c r="P2268" s="576"/>
    </row>
    <row r="2269" spans="1:16" ht="24" x14ac:dyDescent="0.2">
      <c r="A2269" s="524" t="s">
        <v>4666</v>
      </c>
      <c r="B2269" s="522" t="s">
        <v>817</v>
      </c>
      <c r="C2269" s="554" t="s">
        <v>86</v>
      </c>
      <c r="D2269" s="555" t="s">
        <v>818</v>
      </c>
      <c r="E2269" s="553">
        <v>6500</v>
      </c>
      <c r="F2269" s="556" t="s">
        <v>3820</v>
      </c>
      <c r="G2269" s="566" t="s">
        <v>3821</v>
      </c>
      <c r="H2269" s="569" t="s">
        <v>853</v>
      </c>
      <c r="I2269" s="562" t="s">
        <v>485</v>
      </c>
      <c r="J2269" s="558" t="s">
        <v>822</v>
      </c>
      <c r="K2269" s="571">
        <v>4</v>
      </c>
      <c r="L2269" s="574">
        <v>12</v>
      </c>
      <c r="M2269" s="572">
        <v>79960.799999999988</v>
      </c>
      <c r="N2269" s="577"/>
      <c r="O2269" s="574"/>
      <c r="P2269" s="576"/>
    </row>
    <row r="2270" spans="1:16" ht="24" x14ac:dyDescent="0.2">
      <c r="A2270" s="524" t="s">
        <v>4666</v>
      </c>
      <c r="B2270" s="522" t="s">
        <v>817</v>
      </c>
      <c r="C2270" s="554" t="s">
        <v>86</v>
      </c>
      <c r="D2270" s="555" t="s">
        <v>818</v>
      </c>
      <c r="E2270" s="553">
        <v>7500</v>
      </c>
      <c r="F2270" s="556" t="s">
        <v>3822</v>
      </c>
      <c r="G2270" s="566" t="s">
        <v>3823</v>
      </c>
      <c r="H2270" s="569" t="s">
        <v>829</v>
      </c>
      <c r="I2270" s="562" t="s">
        <v>485</v>
      </c>
      <c r="J2270" s="558" t="s">
        <v>822</v>
      </c>
      <c r="K2270" s="571">
        <v>3</v>
      </c>
      <c r="L2270" s="574">
        <v>8</v>
      </c>
      <c r="M2270" s="572">
        <v>57557.200000000004</v>
      </c>
      <c r="N2270" s="577"/>
      <c r="O2270" s="574"/>
      <c r="P2270" s="576"/>
    </row>
    <row r="2271" spans="1:16" ht="24" x14ac:dyDescent="0.2">
      <c r="A2271" s="524" t="s">
        <v>4666</v>
      </c>
      <c r="B2271" s="522" t="s">
        <v>817</v>
      </c>
      <c r="C2271" s="554" t="s">
        <v>86</v>
      </c>
      <c r="D2271" s="555" t="s">
        <v>818</v>
      </c>
      <c r="E2271" s="553">
        <v>6500</v>
      </c>
      <c r="F2271" s="556" t="s">
        <v>3824</v>
      </c>
      <c r="G2271" s="566" t="s">
        <v>3825</v>
      </c>
      <c r="H2271" s="569" t="s">
        <v>853</v>
      </c>
      <c r="I2271" s="562" t="s">
        <v>485</v>
      </c>
      <c r="J2271" s="558" t="s">
        <v>822</v>
      </c>
      <c r="K2271" s="571">
        <v>3</v>
      </c>
      <c r="L2271" s="574">
        <v>8</v>
      </c>
      <c r="M2271" s="572">
        <v>50057.200000000004</v>
      </c>
      <c r="N2271" s="577"/>
      <c r="O2271" s="574"/>
      <c r="P2271" s="576"/>
    </row>
    <row r="2272" spans="1:16" ht="24" x14ac:dyDescent="0.2">
      <c r="A2272" s="524" t="s">
        <v>4666</v>
      </c>
      <c r="B2272" s="522" t="s">
        <v>817</v>
      </c>
      <c r="C2272" s="554" t="s">
        <v>86</v>
      </c>
      <c r="D2272" s="555" t="s">
        <v>818</v>
      </c>
      <c r="E2272" s="553">
        <v>9500</v>
      </c>
      <c r="F2272" s="556" t="s">
        <v>3826</v>
      </c>
      <c r="G2272" s="566" t="s">
        <v>3827</v>
      </c>
      <c r="H2272" s="569" t="s">
        <v>890</v>
      </c>
      <c r="I2272" s="562" t="s">
        <v>485</v>
      </c>
      <c r="J2272" s="558" t="s">
        <v>822</v>
      </c>
      <c r="K2272" s="571">
        <v>4</v>
      </c>
      <c r="L2272" s="574">
        <v>12</v>
      </c>
      <c r="M2272" s="572">
        <v>118708.29999999997</v>
      </c>
      <c r="N2272" s="577"/>
      <c r="O2272" s="574"/>
      <c r="P2272" s="576"/>
    </row>
    <row r="2273" spans="1:16" ht="24" x14ac:dyDescent="0.2">
      <c r="A2273" s="524" t="s">
        <v>4666</v>
      </c>
      <c r="B2273" s="522" t="s">
        <v>817</v>
      </c>
      <c r="C2273" s="554" t="s">
        <v>86</v>
      </c>
      <c r="D2273" s="555" t="s">
        <v>818</v>
      </c>
      <c r="E2273" s="553" t="s">
        <v>897</v>
      </c>
      <c r="F2273" s="556" t="s">
        <v>3828</v>
      </c>
      <c r="G2273" s="566" t="s">
        <v>3829</v>
      </c>
      <c r="H2273" s="569" t="s">
        <v>829</v>
      </c>
      <c r="I2273" s="562" t="s">
        <v>485</v>
      </c>
      <c r="J2273" s="558" t="s">
        <v>822</v>
      </c>
      <c r="K2273" s="571">
        <v>5</v>
      </c>
      <c r="L2273" s="574">
        <v>12</v>
      </c>
      <c r="M2273" s="572">
        <v>91323.299999999988</v>
      </c>
      <c r="N2273" s="577"/>
      <c r="O2273" s="574"/>
      <c r="P2273" s="576"/>
    </row>
    <row r="2274" spans="1:16" ht="24" x14ac:dyDescent="0.2">
      <c r="A2274" s="524" t="s">
        <v>4666</v>
      </c>
      <c r="B2274" s="522" t="s">
        <v>817</v>
      </c>
      <c r="C2274" s="554" t="s">
        <v>86</v>
      </c>
      <c r="D2274" s="555" t="s">
        <v>818</v>
      </c>
      <c r="E2274" s="553">
        <v>8500</v>
      </c>
      <c r="F2274" s="556" t="s">
        <v>3830</v>
      </c>
      <c r="G2274" s="566" t="s">
        <v>3831</v>
      </c>
      <c r="H2274" s="569" t="s">
        <v>821</v>
      </c>
      <c r="I2274" s="562" t="s">
        <v>485</v>
      </c>
      <c r="J2274" s="558" t="s">
        <v>822</v>
      </c>
      <c r="K2274" s="571">
        <v>4</v>
      </c>
      <c r="L2274" s="574">
        <v>12</v>
      </c>
      <c r="M2274" s="572">
        <v>105435.90999999997</v>
      </c>
      <c r="N2274" s="577"/>
      <c r="O2274" s="574"/>
      <c r="P2274" s="576"/>
    </row>
    <row r="2275" spans="1:16" ht="24" x14ac:dyDescent="0.2">
      <c r="A2275" s="524" t="s">
        <v>4666</v>
      </c>
      <c r="B2275" s="522" t="s">
        <v>817</v>
      </c>
      <c r="C2275" s="554" t="s">
        <v>86</v>
      </c>
      <c r="D2275" s="555" t="s">
        <v>818</v>
      </c>
      <c r="E2275" s="553">
        <v>7500</v>
      </c>
      <c r="F2275" s="556" t="s">
        <v>3832</v>
      </c>
      <c r="G2275" s="566" t="s">
        <v>3833</v>
      </c>
      <c r="H2275" s="569" t="s">
        <v>829</v>
      </c>
      <c r="I2275" s="562" t="s">
        <v>485</v>
      </c>
      <c r="J2275" s="558" t="s">
        <v>822</v>
      </c>
      <c r="K2275" s="571">
        <v>3</v>
      </c>
      <c r="L2275" s="574">
        <v>8</v>
      </c>
      <c r="M2275" s="572">
        <v>57557.200000000004</v>
      </c>
      <c r="N2275" s="577"/>
      <c r="O2275" s="574"/>
      <c r="P2275" s="576"/>
    </row>
    <row r="2276" spans="1:16" ht="24" x14ac:dyDescent="0.2">
      <c r="A2276" s="524" t="s">
        <v>4666</v>
      </c>
      <c r="B2276" s="522" t="s">
        <v>817</v>
      </c>
      <c r="C2276" s="554" t="s">
        <v>86</v>
      </c>
      <c r="D2276" s="555" t="s">
        <v>818</v>
      </c>
      <c r="E2276" s="553">
        <v>10000</v>
      </c>
      <c r="F2276" s="556" t="s">
        <v>3834</v>
      </c>
      <c r="G2276" s="566" t="s">
        <v>3835</v>
      </c>
      <c r="H2276" s="569" t="s">
        <v>853</v>
      </c>
      <c r="I2276" s="562" t="s">
        <v>485</v>
      </c>
      <c r="J2276" s="558" t="s">
        <v>822</v>
      </c>
      <c r="K2276" s="571">
        <v>4</v>
      </c>
      <c r="L2276" s="574">
        <v>12</v>
      </c>
      <c r="M2276" s="572">
        <v>121960.79999999997</v>
      </c>
      <c r="N2276" s="577"/>
      <c r="O2276" s="574"/>
      <c r="P2276" s="576"/>
    </row>
    <row r="2277" spans="1:16" ht="24" x14ac:dyDescent="0.2">
      <c r="A2277" s="524" t="s">
        <v>4666</v>
      </c>
      <c r="B2277" s="522" t="s">
        <v>817</v>
      </c>
      <c r="C2277" s="554" t="s">
        <v>86</v>
      </c>
      <c r="D2277" s="555" t="s">
        <v>818</v>
      </c>
      <c r="E2277" s="553">
        <v>8500</v>
      </c>
      <c r="F2277" s="556" t="s">
        <v>3836</v>
      </c>
      <c r="G2277" s="566" t="s">
        <v>3837</v>
      </c>
      <c r="H2277" s="569" t="s">
        <v>829</v>
      </c>
      <c r="I2277" s="562" t="s">
        <v>485</v>
      </c>
      <c r="J2277" s="558" t="s">
        <v>822</v>
      </c>
      <c r="K2277" s="571">
        <v>4</v>
      </c>
      <c r="L2277" s="574">
        <v>12</v>
      </c>
      <c r="M2277" s="572">
        <v>103960.79999999997</v>
      </c>
      <c r="N2277" s="577"/>
      <c r="O2277" s="574"/>
      <c r="P2277" s="576"/>
    </row>
    <row r="2278" spans="1:16" ht="24" x14ac:dyDescent="0.2">
      <c r="A2278" s="524" t="s">
        <v>4666</v>
      </c>
      <c r="B2278" s="522" t="s">
        <v>817</v>
      </c>
      <c r="C2278" s="554" t="s">
        <v>86</v>
      </c>
      <c r="D2278" s="555" t="s">
        <v>902</v>
      </c>
      <c r="E2278" s="553">
        <v>3000</v>
      </c>
      <c r="F2278" s="556" t="s">
        <v>3838</v>
      </c>
      <c r="G2278" s="566" t="s">
        <v>3839</v>
      </c>
      <c r="H2278" s="569" t="s">
        <v>905</v>
      </c>
      <c r="I2278" s="562" t="s">
        <v>845</v>
      </c>
      <c r="J2278" s="558" t="s">
        <v>906</v>
      </c>
      <c r="K2278" s="571">
        <v>4</v>
      </c>
      <c r="L2278" s="574">
        <v>12</v>
      </c>
      <c r="M2278" s="572">
        <v>37960.80000000001</v>
      </c>
      <c r="N2278" s="577"/>
      <c r="O2278" s="574"/>
      <c r="P2278" s="576"/>
    </row>
    <row r="2279" spans="1:16" ht="24" x14ac:dyDescent="0.2">
      <c r="A2279" s="524" t="s">
        <v>4666</v>
      </c>
      <c r="B2279" s="522" t="s">
        <v>817</v>
      </c>
      <c r="C2279" s="554" t="s">
        <v>86</v>
      </c>
      <c r="D2279" s="555" t="s">
        <v>818</v>
      </c>
      <c r="E2279" s="553">
        <v>6500</v>
      </c>
      <c r="F2279" s="556" t="s">
        <v>3840</v>
      </c>
      <c r="G2279" s="566" t="s">
        <v>3841</v>
      </c>
      <c r="H2279" s="569" t="s">
        <v>853</v>
      </c>
      <c r="I2279" s="562" t="s">
        <v>485</v>
      </c>
      <c r="J2279" s="558" t="s">
        <v>822</v>
      </c>
      <c r="K2279" s="571">
        <v>2</v>
      </c>
      <c r="L2279" s="574">
        <v>5</v>
      </c>
      <c r="M2279" s="572">
        <v>37917</v>
      </c>
      <c r="N2279" s="577"/>
      <c r="O2279" s="574"/>
      <c r="P2279" s="576"/>
    </row>
    <row r="2280" spans="1:16" ht="24" x14ac:dyDescent="0.2">
      <c r="A2280" s="524" t="s">
        <v>4666</v>
      </c>
      <c r="B2280" s="522" t="s">
        <v>817</v>
      </c>
      <c r="C2280" s="554" t="s">
        <v>86</v>
      </c>
      <c r="D2280" s="555" t="s">
        <v>818</v>
      </c>
      <c r="E2280" s="553">
        <v>6500</v>
      </c>
      <c r="F2280" s="556" t="s">
        <v>3842</v>
      </c>
      <c r="G2280" s="566" t="s">
        <v>3843</v>
      </c>
      <c r="H2280" s="569" t="s">
        <v>829</v>
      </c>
      <c r="I2280" s="562" t="s">
        <v>485</v>
      </c>
      <c r="J2280" s="558" t="s">
        <v>822</v>
      </c>
      <c r="K2280" s="571">
        <v>4</v>
      </c>
      <c r="L2280" s="574">
        <v>12</v>
      </c>
      <c r="M2280" s="572">
        <v>80197.78</v>
      </c>
      <c r="N2280" s="577"/>
      <c r="O2280" s="574"/>
      <c r="P2280" s="576"/>
    </row>
    <row r="2281" spans="1:16" ht="24" x14ac:dyDescent="0.2">
      <c r="A2281" s="524" t="s">
        <v>4666</v>
      </c>
      <c r="B2281" s="522" t="s">
        <v>817</v>
      </c>
      <c r="C2281" s="554" t="s">
        <v>86</v>
      </c>
      <c r="D2281" s="555" t="s">
        <v>818</v>
      </c>
      <c r="E2281" s="553">
        <v>7500</v>
      </c>
      <c r="F2281" s="556" t="s">
        <v>3844</v>
      </c>
      <c r="G2281" s="566" t="s">
        <v>3845</v>
      </c>
      <c r="H2281" s="569" t="s">
        <v>836</v>
      </c>
      <c r="I2281" s="562" t="s">
        <v>485</v>
      </c>
      <c r="J2281" s="558" t="s">
        <v>822</v>
      </c>
      <c r="K2281" s="571">
        <v>3</v>
      </c>
      <c r="L2281" s="574">
        <v>8</v>
      </c>
      <c r="M2281" s="572">
        <v>57557.200000000004</v>
      </c>
      <c r="N2281" s="577"/>
      <c r="O2281" s="574"/>
      <c r="P2281" s="576"/>
    </row>
    <row r="2282" spans="1:16" ht="24" x14ac:dyDescent="0.2">
      <c r="A2282" s="524" t="s">
        <v>4666</v>
      </c>
      <c r="B2282" s="522" t="s">
        <v>817</v>
      </c>
      <c r="C2282" s="554" t="s">
        <v>86</v>
      </c>
      <c r="D2282" s="555" t="s">
        <v>818</v>
      </c>
      <c r="E2282" s="553">
        <v>5500</v>
      </c>
      <c r="F2282" s="556" t="s">
        <v>3846</v>
      </c>
      <c r="G2282" s="566" t="s">
        <v>3847</v>
      </c>
      <c r="H2282" s="569" t="s">
        <v>829</v>
      </c>
      <c r="I2282" s="562" t="s">
        <v>485</v>
      </c>
      <c r="J2282" s="558" t="s">
        <v>822</v>
      </c>
      <c r="K2282" s="571">
        <v>2</v>
      </c>
      <c r="L2282" s="574">
        <v>6</v>
      </c>
      <c r="M2282" s="572">
        <v>32330.400000000001</v>
      </c>
      <c r="N2282" s="577"/>
      <c r="O2282" s="574"/>
      <c r="P2282" s="576"/>
    </row>
    <row r="2283" spans="1:16" ht="24" x14ac:dyDescent="0.2">
      <c r="A2283" s="524" t="s">
        <v>4666</v>
      </c>
      <c r="B2283" s="522" t="s">
        <v>817</v>
      </c>
      <c r="C2283" s="554" t="s">
        <v>86</v>
      </c>
      <c r="D2283" s="555" t="s">
        <v>818</v>
      </c>
      <c r="E2283" s="553">
        <v>4800</v>
      </c>
      <c r="F2283" s="556" t="s">
        <v>3848</v>
      </c>
      <c r="G2283" s="566" t="s">
        <v>3849</v>
      </c>
      <c r="H2283" s="569" t="s">
        <v>821</v>
      </c>
      <c r="I2283" s="562" t="s">
        <v>485</v>
      </c>
      <c r="J2283" s="558" t="s">
        <v>822</v>
      </c>
      <c r="K2283" s="571">
        <v>4</v>
      </c>
      <c r="L2283" s="574">
        <v>12</v>
      </c>
      <c r="M2283" s="572">
        <v>59560.80000000001</v>
      </c>
      <c r="N2283" s="577"/>
      <c r="O2283" s="574"/>
      <c r="P2283" s="576"/>
    </row>
    <row r="2284" spans="1:16" ht="24" x14ac:dyDescent="0.2">
      <c r="A2284" s="524" t="s">
        <v>4666</v>
      </c>
      <c r="B2284" s="522" t="s">
        <v>817</v>
      </c>
      <c r="C2284" s="554" t="s">
        <v>86</v>
      </c>
      <c r="D2284" s="555" t="s">
        <v>818</v>
      </c>
      <c r="E2284" s="553">
        <v>6500</v>
      </c>
      <c r="F2284" s="556" t="s">
        <v>3850</v>
      </c>
      <c r="G2284" s="566" t="s">
        <v>3851</v>
      </c>
      <c r="H2284" s="569" t="s">
        <v>821</v>
      </c>
      <c r="I2284" s="562" t="s">
        <v>485</v>
      </c>
      <c r="J2284" s="558" t="s">
        <v>822</v>
      </c>
      <c r="K2284" s="571">
        <v>3</v>
      </c>
      <c r="L2284" s="574">
        <v>8</v>
      </c>
      <c r="M2284" s="572">
        <v>50057.200000000004</v>
      </c>
      <c r="N2284" s="577"/>
      <c r="O2284" s="574"/>
      <c r="P2284" s="576"/>
    </row>
    <row r="2285" spans="1:16" ht="24" x14ac:dyDescent="0.2">
      <c r="A2285" s="524" t="s">
        <v>4666</v>
      </c>
      <c r="B2285" s="522" t="s">
        <v>817</v>
      </c>
      <c r="C2285" s="554" t="s">
        <v>86</v>
      </c>
      <c r="D2285" s="555" t="s">
        <v>818</v>
      </c>
      <c r="E2285" s="553">
        <v>8500</v>
      </c>
      <c r="F2285" s="556" t="s">
        <v>3852</v>
      </c>
      <c r="G2285" s="566" t="s">
        <v>3853</v>
      </c>
      <c r="H2285" s="569" t="s">
        <v>1560</v>
      </c>
      <c r="I2285" s="562" t="s">
        <v>485</v>
      </c>
      <c r="J2285" s="558" t="s">
        <v>822</v>
      </c>
      <c r="K2285" s="571">
        <v>4</v>
      </c>
      <c r="L2285" s="574">
        <v>12</v>
      </c>
      <c r="M2285" s="572">
        <v>103960.79999999997</v>
      </c>
      <c r="N2285" s="577"/>
      <c r="O2285" s="574"/>
      <c r="P2285" s="576"/>
    </row>
    <row r="2286" spans="1:16" ht="24" x14ac:dyDescent="0.2">
      <c r="A2286" s="524" t="s">
        <v>4666</v>
      </c>
      <c r="B2286" s="522" t="s">
        <v>817</v>
      </c>
      <c r="C2286" s="554" t="s">
        <v>86</v>
      </c>
      <c r="D2286" s="555" t="s">
        <v>818</v>
      </c>
      <c r="E2286" s="553">
        <v>6500</v>
      </c>
      <c r="F2286" s="556" t="s">
        <v>3854</v>
      </c>
      <c r="G2286" s="566" t="s">
        <v>3855</v>
      </c>
      <c r="H2286" s="569" t="s">
        <v>853</v>
      </c>
      <c r="I2286" s="562" t="s">
        <v>485</v>
      </c>
      <c r="J2286" s="558" t="s">
        <v>822</v>
      </c>
      <c r="K2286" s="571">
        <v>4</v>
      </c>
      <c r="L2286" s="574">
        <v>12</v>
      </c>
      <c r="M2286" s="572">
        <v>79960.799999999988</v>
      </c>
      <c r="N2286" s="577"/>
      <c r="O2286" s="574"/>
      <c r="P2286" s="576"/>
    </row>
    <row r="2287" spans="1:16" ht="24" x14ac:dyDescent="0.2">
      <c r="A2287" s="524" t="s">
        <v>4666</v>
      </c>
      <c r="B2287" s="522" t="s">
        <v>817</v>
      </c>
      <c r="C2287" s="554" t="s">
        <v>86</v>
      </c>
      <c r="D2287" s="555" t="s">
        <v>818</v>
      </c>
      <c r="E2287" s="553">
        <v>7500</v>
      </c>
      <c r="F2287" s="556" t="s">
        <v>3856</v>
      </c>
      <c r="G2287" s="566" t="s">
        <v>3857</v>
      </c>
      <c r="H2287" s="569" t="s">
        <v>829</v>
      </c>
      <c r="I2287" s="562" t="s">
        <v>489</v>
      </c>
      <c r="J2287" s="558" t="s">
        <v>822</v>
      </c>
      <c r="K2287" s="571">
        <v>3</v>
      </c>
      <c r="L2287" s="574">
        <v>7</v>
      </c>
      <c r="M2287" s="572">
        <v>57443.8</v>
      </c>
      <c r="N2287" s="577"/>
      <c r="O2287" s="574"/>
      <c r="P2287" s="576"/>
    </row>
    <row r="2288" spans="1:16" ht="24" x14ac:dyDescent="0.2">
      <c r="A2288" s="524" t="s">
        <v>4666</v>
      </c>
      <c r="B2288" s="522" t="s">
        <v>817</v>
      </c>
      <c r="C2288" s="554" t="s">
        <v>86</v>
      </c>
      <c r="D2288" s="555" t="s">
        <v>818</v>
      </c>
      <c r="E2288" s="553">
        <v>5500</v>
      </c>
      <c r="F2288" s="556" t="s">
        <v>3858</v>
      </c>
      <c r="G2288" s="566" t="s">
        <v>3859</v>
      </c>
      <c r="H2288" s="569" t="s">
        <v>1132</v>
      </c>
      <c r="I2288" s="562" t="s">
        <v>489</v>
      </c>
      <c r="J2288" s="558" t="s">
        <v>822</v>
      </c>
      <c r="K2288" s="571">
        <v>4</v>
      </c>
      <c r="L2288" s="574">
        <v>12</v>
      </c>
      <c r="M2288" s="572">
        <v>67960.800000000003</v>
      </c>
      <c r="N2288" s="577"/>
      <c r="O2288" s="574"/>
      <c r="P2288" s="576"/>
    </row>
    <row r="2289" spans="1:16" ht="24" x14ac:dyDescent="0.2">
      <c r="A2289" s="524" t="s">
        <v>4666</v>
      </c>
      <c r="B2289" s="522" t="s">
        <v>817</v>
      </c>
      <c r="C2289" s="554" t="s">
        <v>86</v>
      </c>
      <c r="D2289" s="555" t="s">
        <v>818</v>
      </c>
      <c r="E2289" s="553">
        <v>5500</v>
      </c>
      <c r="F2289" s="556" t="s">
        <v>3860</v>
      </c>
      <c r="G2289" s="566" t="s">
        <v>3861</v>
      </c>
      <c r="H2289" s="569" t="s">
        <v>821</v>
      </c>
      <c r="I2289" s="562" t="s">
        <v>485</v>
      </c>
      <c r="J2289" s="558" t="s">
        <v>822</v>
      </c>
      <c r="K2289" s="571">
        <v>4</v>
      </c>
      <c r="L2289" s="574">
        <v>12</v>
      </c>
      <c r="M2289" s="572">
        <v>67960.800000000003</v>
      </c>
      <c r="N2289" s="577"/>
      <c r="O2289" s="574"/>
      <c r="P2289" s="576"/>
    </row>
    <row r="2290" spans="1:16" ht="24" x14ac:dyDescent="0.2">
      <c r="A2290" s="524" t="s">
        <v>4666</v>
      </c>
      <c r="B2290" s="522" t="s">
        <v>817</v>
      </c>
      <c r="C2290" s="554" t="s">
        <v>86</v>
      </c>
      <c r="D2290" s="555" t="s">
        <v>818</v>
      </c>
      <c r="E2290" s="553">
        <v>12500</v>
      </c>
      <c r="F2290" s="556" t="s">
        <v>3862</v>
      </c>
      <c r="G2290" s="566" t="s">
        <v>3863</v>
      </c>
      <c r="H2290" s="569" t="s">
        <v>890</v>
      </c>
      <c r="I2290" s="562" t="s">
        <v>485</v>
      </c>
      <c r="J2290" s="558" t="s">
        <v>822</v>
      </c>
      <c r="K2290" s="571">
        <v>4</v>
      </c>
      <c r="L2290" s="574">
        <v>12</v>
      </c>
      <c r="M2290" s="572">
        <v>151996.38999999998</v>
      </c>
      <c r="N2290" s="577"/>
      <c r="O2290" s="574"/>
      <c r="P2290" s="576"/>
    </row>
    <row r="2291" spans="1:16" ht="24" x14ac:dyDescent="0.2">
      <c r="A2291" s="524" t="s">
        <v>4666</v>
      </c>
      <c r="B2291" s="522" t="s">
        <v>817</v>
      </c>
      <c r="C2291" s="554" t="s">
        <v>86</v>
      </c>
      <c r="D2291" s="555" t="s">
        <v>818</v>
      </c>
      <c r="E2291" s="553">
        <v>7500</v>
      </c>
      <c r="F2291" s="556" t="s">
        <v>3864</v>
      </c>
      <c r="G2291" s="566" t="s">
        <v>3865</v>
      </c>
      <c r="H2291" s="569" t="s">
        <v>821</v>
      </c>
      <c r="I2291" s="562" t="s">
        <v>485</v>
      </c>
      <c r="J2291" s="558" t="s">
        <v>822</v>
      </c>
      <c r="K2291" s="571">
        <v>4</v>
      </c>
      <c r="L2291" s="574">
        <v>12</v>
      </c>
      <c r="M2291" s="572">
        <v>91960.799999999988</v>
      </c>
      <c r="N2291" s="577"/>
      <c r="O2291" s="574"/>
      <c r="P2291" s="576"/>
    </row>
    <row r="2292" spans="1:16" ht="24" x14ac:dyDescent="0.2">
      <c r="A2292" s="524" t="s">
        <v>4666</v>
      </c>
      <c r="B2292" s="522" t="s">
        <v>817</v>
      </c>
      <c r="C2292" s="554" t="s">
        <v>86</v>
      </c>
      <c r="D2292" s="555" t="s">
        <v>818</v>
      </c>
      <c r="E2292" s="553">
        <v>5500</v>
      </c>
      <c r="F2292" s="556" t="s">
        <v>3866</v>
      </c>
      <c r="G2292" s="566" t="s">
        <v>3867</v>
      </c>
      <c r="H2292" s="569" t="s">
        <v>866</v>
      </c>
      <c r="I2292" s="562" t="s">
        <v>485</v>
      </c>
      <c r="J2292" s="558" t="s">
        <v>822</v>
      </c>
      <c r="K2292" s="571">
        <v>4</v>
      </c>
      <c r="L2292" s="574">
        <v>12</v>
      </c>
      <c r="M2292" s="572">
        <v>67960.800000000003</v>
      </c>
      <c r="N2292" s="577"/>
      <c r="O2292" s="574"/>
      <c r="P2292" s="576"/>
    </row>
    <row r="2293" spans="1:16" ht="24" x14ac:dyDescent="0.2">
      <c r="A2293" s="524" t="s">
        <v>4666</v>
      </c>
      <c r="B2293" s="522" t="s">
        <v>817</v>
      </c>
      <c r="C2293" s="554" t="s">
        <v>86</v>
      </c>
      <c r="D2293" s="555" t="s">
        <v>818</v>
      </c>
      <c r="E2293" s="553">
        <v>3400</v>
      </c>
      <c r="F2293" s="556" t="s">
        <v>3868</v>
      </c>
      <c r="G2293" s="566" t="s">
        <v>3869</v>
      </c>
      <c r="H2293" s="569" t="s">
        <v>821</v>
      </c>
      <c r="I2293" s="562" t="s">
        <v>485</v>
      </c>
      <c r="J2293" s="558" t="s">
        <v>822</v>
      </c>
      <c r="K2293" s="571">
        <v>4</v>
      </c>
      <c r="L2293" s="574">
        <v>12</v>
      </c>
      <c r="M2293" s="572">
        <v>42760.80000000001</v>
      </c>
      <c r="N2293" s="577"/>
      <c r="O2293" s="574"/>
      <c r="P2293" s="576"/>
    </row>
    <row r="2294" spans="1:16" ht="24" x14ac:dyDescent="0.2">
      <c r="A2294" s="524" t="s">
        <v>4666</v>
      </c>
      <c r="B2294" s="522" t="s">
        <v>817</v>
      </c>
      <c r="C2294" s="554" t="s">
        <v>86</v>
      </c>
      <c r="D2294" s="555" t="s">
        <v>818</v>
      </c>
      <c r="E2294" s="553">
        <v>5500</v>
      </c>
      <c r="F2294" s="556" t="s">
        <v>3870</v>
      </c>
      <c r="G2294" s="566" t="s">
        <v>3871</v>
      </c>
      <c r="H2294" s="569" t="s">
        <v>836</v>
      </c>
      <c r="I2294" s="562" t="s">
        <v>485</v>
      </c>
      <c r="J2294" s="558" t="s">
        <v>822</v>
      </c>
      <c r="K2294" s="571">
        <v>3</v>
      </c>
      <c r="L2294" s="574">
        <v>8</v>
      </c>
      <c r="M2294" s="572">
        <v>42557.200000000004</v>
      </c>
      <c r="N2294" s="577"/>
      <c r="O2294" s="574"/>
      <c r="P2294" s="576"/>
    </row>
    <row r="2295" spans="1:16" ht="24" x14ac:dyDescent="0.2">
      <c r="A2295" s="524" t="s">
        <v>4666</v>
      </c>
      <c r="B2295" s="522" t="s">
        <v>817</v>
      </c>
      <c r="C2295" s="554" t="s">
        <v>86</v>
      </c>
      <c r="D2295" s="555" t="s">
        <v>818</v>
      </c>
      <c r="E2295" s="553">
        <v>10000</v>
      </c>
      <c r="F2295" s="556" t="s">
        <v>3872</v>
      </c>
      <c r="G2295" s="566" t="s">
        <v>3873</v>
      </c>
      <c r="H2295" s="569" t="s">
        <v>1830</v>
      </c>
      <c r="I2295" s="562" t="s">
        <v>485</v>
      </c>
      <c r="J2295" s="558" t="s">
        <v>822</v>
      </c>
      <c r="K2295" s="571">
        <v>4</v>
      </c>
      <c r="L2295" s="574">
        <v>12</v>
      </c>
      <c r="M2295" s="572">
        <v>121960.79999999997</v>
      </c>
      <c r="N2295" s="577"/>
      <c r="O2295" s="574"/>
      <c r="P2295" s="576"/>
    </row>
    <row r="2296" spans="1:16" ht="24" x14ac:dyDescent="0.2">
      <c r="A2296" s="524" t="s">
        <v>4666</v>
      </c>
      <c r="B2296" s="522" t="s">
        <v>817</v>
      </c>
      <c r="C2296" s="554" t="s">
        <v>86</v>
      </c>
      <c r="D2296" s="555" t="s">
        <v>841</v>
      </c>
      <c r="E2296" s="553">
        <v>3600</v>
      </c>
      <c r="F2296" s="556" t="s">
        <v>3874</v>
      </c>
      <c r="G2296" s="566" t="s">
        <v>3875</v>
      </c>
      <c r="H2296" s="569" t="s">
        <v>844</v>
      </c>
      <c r="I2296" s="562" t="s">
        <v>845</v>
      </c>
      <c r="J2296" s="558" t="s">
        <v>822</v>
      </c>
      <c r="K2296" s="571">
        <v>4</v>
      </c>
      <c r="L2296" s="574">
        <v>12</v>
      </c>
      <c r="M2296" s="572">
        <v>45280.80000000001</v>
      </c>
      <c r="N2296" s="577"/>
      <c r="O2296" s="574"/>
      <c r="P2296" s="576"/>
    </row>
    <row r="2297" spans="1:16" ht="24" x14ac:dyDescent="0.2">
      <c r="A2297" s="524" t="s">
        <v>4666</v>
      </c>
      <c r="B2297" s="522" t="s">
        <v>817</v>
      </c>
      <c r="C2297" s="554" t="s">
        <v>86</v>
      </c>
      <c r="D2297" s="555" t="s">
        <v>818</v>
      </c>
      <c r="E2297" s="553">
        <v>10000</v>
      </c>
      <c r="F2297" s="556" t="s">
        <v>3876</v>
      </c>
      <c r="G2297" s="566" t="s">
        <v>3877</v>
      </c>
      <c r="H2297" s="569" t="s">
        <v>853</v>
      </c>
      <c r="I2297" s="562" t="s">
        <v>485</v>
      </c>
      <c r="J2297" s="558" t="s">
        <v>822</v>
      </c>
      <c r="K2297" s="571">
        <v>4</v>
      </c>
      <c r="L2297" s="574">
        <v>12</v>
      </c>
      <c r="M2297" s="572">
        <v>122294.12999999998</v>
      </c>
      <c r="N2297" s="577"/>
      <c r="O2297" s="574"/>
      <c r="P2297" s="576"/>
    </row>
    <row r="2298" spans="1:16" ht="24" x14ac:dyDescent="0.2">
      <c r="A2298" s="524" t="s">
        <v>4666</v>
      </c>
      <c r="B2298" s="522" t="s">
        <v>817</v>
      </c>
      <c r="C2298" s="554" t="s">
        <v>86</v>
      </c>
      <c r="D2298" s="555" t="s">
        <v>818</v>
      </c>
      <c r="E2298" s="553">
        <v>7500</v>
      </c>
      <c r="F2298" s="556" t="s">
        <v>3878</v>
      </c>
      <c r="G2298" s="566" t="s">
        <v>3879</v>
      </c>
      <c r="H2298" s="569" t="s">
        <v>829</v>
      </c>
      <c r="I2298" s="562" t="s">
        <v>485</v>
      </c>
      <c r="J2298" s="558" t="s">
        <v>822</v>
      </c>
      <c r="K2298" s="571">
        <v>3</v>
      </c>
      <c r="L2298" s="574">
        <v>8</v>
      </c>
      <c r="M2298" s="572">
        <v>57557.200000000004</v>
      </c>
      <c r="N2298" s="577"/>
      <c r="O2298" s="574"/>
      <c r="P2298" s="576"/>
    </row>
    <row r="2299" spans="1:16" ht="24" x14ac:dyDescent="0.2">
      <c r="A2299" s="524" t="s">
        <v>4666</v>
      </c>
      <c r="B2299" s="522" t="s">
        <v>817</v>
      </c>
      <c r="C2299" s="554" t="s">
        <v>86</v>
      </c>
      <c r="D2299" s="555" t="s">
        <v>818</v>
      </c>
      <c r="E2299" s="553">
        <v>7500</v>
      </c>
      <c r="F2299" s="556" t="s">
        <v>3880</v>
      </c>
      <c r="G2299" s="566" t="s">
        <v>3881</v>
      </c>
      <c r="H2299" s="569" t="s">
        <v>829</v>
      </c>
      <c r="I2299" s="562" t="s">
        <v>485</v>
      </c>
      <c r="J2299" s="558" t="s">
        <v>822</v>
      </c>
      <c r="K2299" s="571">
        <v>2</v>
      </c>
      <c r="L2299" s="574">
        <v>6</v>
      </c>
      <c r="M2299" s="572">
        <v>43730.400000000001</v>
      </c>
      <c r="N2299" s="577"/>
      <c r="O2299" s="574"/>
      <c r="P2299" s="576"/>
    </row>
    <row r="2300" spans="1:16" ht="24" x14ac:dyDescent="0.2">
      <c r="A2300" s="524" t="s">
        <v>4666</v>
      </c>
      <c r="B2300" s="522" t="s">
        <v>817</v>
      </c>
      <c r="C2300" s="554" t="s">
        <v>86</v>
      </c>
      <c r="D2300" s="555" t="s">
        <v>841</v>
      </c>
      <c r="E2300" s="553">
        <v>3800</v>
      </c>
      <c r="F2300" s="556" t="s">
        <v>3882</v>
      </c>
      <c r="G2300" s="566" t="s">
        <v>3883</v>
      </c>
      <c r="H2300" s="569" t="s">
        <v>836</v>
      </c>
      <c r="I2300" s="562" t="s">
        <v>871</v>
      </c>
      <c r="J2300" s="558" t="s">
        <v>822</v>
      </c>
      <c r="K2300" s="571">
        <v>4</v>
      </c>
      <c r="L2300" s="574">
        <v>12</v>
      </c>
      <c r="M2300" s="572">
        <v>47560.80000000001</v>
      </c>
      <c r="N2300" s="577"/>
      <c r="O2300" s="574"/>
      <c r="P2300" s="576"/>
    </row>
    <row r="2301" spans="1:16" ht="24" x14ac:dyDescent="0.2">
      <c r="A2301" s="524" t="s">
        <v>4666</v>
      </c>
      <c r="B2301" s="522" t="s">
        <v>817</v>
      </c>
      <c r="C2301" s="554" t="s">
        <v>86</v>
      </c>
      <c r="D2301" s="555" t="s">
        <v>818</v>
      </c>
      <c r="E2301" s="553" t="s">
        <v>2767</v>
      </c>
      <c r="F2301" s="556" t="s">
        <v>3884</v>
      </c>
      <c r="G2301" s="566" t="s">
        <v>3885</v>
      </c>
      <c r="H2301" s="569" t="s">
        <v>853</v>
      </c>
      <c r="I2301" s="562" t="s">
        <v>485</v>
      </c>
      <c r="J2301" s="558" t="s">
        <v>822</v>
      </c>
      <c r="K2301" s="571">
        <v>6</v>
      </c>
      <c r="L2301" s="574">
        <v>12</v>
      </c>
      <c r="M2301" s="572">
        <v>88431.139999999985</v>
      </c>
      <c r="N2301" s="577"/>
      <c r="O2301" s="574"/>
      <c r="P2301" s="576"/>
    </row>
    <row r="2302" spans="1:16" ht="24" x14ac:dyDescent="0.2">
      <c r="A2302" s="524" t="s">
        <v>4666</v>
      </c>
      <c r="B2302" s="522" t="s">
        <v>817</v>
      </c>
      <c r="C2302" s="554" t="s">
        <v>86</v>
      </c>
      <c r="D2302" s="555" t="s">
        <v>818</v>
      </c>
      <c r="E2302" s="553">
        <v>6500</v>
      </c>
      <c r="F2302" s="556" t="s">
        <v>3886</v>
      </c>
      <c r="G2302" s="566" t="s">
        <v>3887</v>
      </c>
      <c r="H2302" s="569" t="s">
        <v>853</v>
      </c>
      <c r="I2302" s="562" t="s">
        <v>485</v>
      </c>
      <c r="J2302" s="558" t="s">
        <v>822</v>
      </c>
      <c r="K2302" s="571">
        <v>3</v>
      </c>
      <c r="L2302" s="574">
        <v>8</v>
      </c>
      <c r="M2302" s="572">
        <v>50057.200000000004</v>
      </c>
      <c r="N2302" s="577"/>
      <c r="O2302" s="574"/>
      <c r="P2302" s="576"/>
    </row>
    <row r="2303" spans="1:16" ht="24" x14ac:dyDescent="0.2">
      <c r="A2303" s="524" t="s">
        <v>4666</v>
      </c>
      <c r="B2303" s="522" t="s">
        <v>817</v>
      </c>
      <c r="C2303" s="554" t="s">
        <v>86</v>
      </c>
      <c r="D2303" s="555" t="s">
        <v>818</v>
      </c>
      <c r="E2303" s="553">
        <v>6500</v>
      </c>
      <c r="F2303" s="556" t="s">
        <v>3888</v>
      </c>
      <c r="G2303" s="566" t="s">
        <v>3889</v>
      </c>
      <c r="H2303" s="569" t="s">
        <v>821</v>
      </c>
      <c r="I2303" s="562" t="s">
        <v>485</v>
      </c>
      <c r="J2303" s="558" t="s">
        <v>822</v>
      </c>
      <c r="K2303" s="571">
        <v>4</v>
      </c>
      <c r="L2303" s="574">
        <v>12</v>
      </c>
      <c r="M2303" s="572">
        <v>79960.799999999988</v>
      </c>
      <c r="N2303" s="577"/>
      <c r="O2303" s="574"/>
      <c r="P2303" s="576"/>
    </row>
    <row r="2304" spans="1:16" ht="24" x14ac:dyDescent="0.2">
      <c r="A2304" s="524" t="s">
        <v>4666</v>
      </c>
      <c r="B2304" s="522" t="s">
        <v>817</v>
      </c>
      <c r="C2304" s="554" t="s">
        <v>86</v>
      </c>
      <c r="D2304" s="555" t="s">
        <v>818</v>
      </c>
      <c r="E2304" s="553">
        <v>8500</v>
      </c>
      <c r="F2304" s="556" t="s">
        <v>3890</v>
      </c>
      <c r="G2304" s="566" t="s">
        <v>3891</v>
      </c>
      <c r="H2304" s="569" t="s">
        <v>1033</v>
      </c>
      <c r="I2304" s="562" t="s">
        <v>485</v>
      </c>
      <c r="J2304" s="558" t="s">
        <v>822</v>
      </c>
      <c r="K2304" s="571">
        <v>0</v>
      </c>
      <c r="L2304" s="574">
        <v>1</v>
      </c>
      <c r="M2304" s="572">
        <v>9675.9</v>
      </c>
      <c r="N2304" s="577"/>
      <c r="O2304" s="574"/>
      <c r="P2304" s="576"/>
    </row>
    <row r="2305" spans="1:16" ht="24" x14ac:dyDescent="0.2">
      <c r="A2305" s="524" t="s">
        <v>4666</v>
      </c>
      <c r="B2305" s="522" t="s">
        <v>817</v>
      </c>
      <c r="C2305" s="554" t="s">
        <v>86</v>
      </c>
      <c r="D2305" s="555" t="s">
        <v>818</v>
      </c>
      <c r="E2305" s="553">
        <v>8500</v>
      </c>
      <c r="F2305" s="556" t="s">
        <v>3892</v>
      </c>
      <c r="G2305" s="566" t="s">
        <v>3893</v>
      </c>
      <c r="H2305" s="569" t="s">
        <v>853</v>
      </c>
      <c r="I2305" s="562" t="s">
        <v>485</v>
      </c>
      <c r="J2305" s="558" t="s">
        <v>822</v>
      </c>
      <c r="K2305" s="571">
        <v>4</v>
      </c>
      <c r="L2305" s="574">
        <v>12</v>
      </c>
      <c r="M2305" s="572">
        <v>103960.79999999997</v>
      </c>
      <c r="N2305" s="577"/>
      <c r="O2305" s="574"/>
      <c r="P2305" s="576"/>
    </row>
    <row r="2306" spans="1:16" ht="24" x14ac:dyDescent="0.2">
      <c r="A2306" s="524" t="s">
        <v>4666</v>
      </c>
      <c r="B2306" s="522" t="s">
        <v>817</v>
      </c>
      <c r="C2306" s="554" t="s">
        <v>86</v>
      </c>
      <c r="D2306" s="555" t="s">
        <v>818</v>
      </c>
      <c r="E2306" s="553" t="s">
        <v>897</v>
      </c>
      <c r="F2306" s="556" t="s">
        <v>3894</v>
      </c>
      <c r="G2306" s="566" t="s">
        <v>3895</v>
      </c>
      <c r="H2306" s="569" t="s">
        <v>829</v>
      </c>
      <c r="I2306" s="562" t="s">
        <v>485</v>
      </c>
      <c r="J2306" s="558" t="s">
        <v>822</v>
      </c>
      <c r="K2306" s="571">
        <v>5</v>
      </c>
      <c r="L2306" s="574">
        <v>12</v>
      </c>
      <c r="M2306" s="572">
        <v>90438.579999999987</v>
      </c>
      <c r="N2306" s="577"/>
      <c r="O2306" s="574"/>
      <c r="P2306" s="576"/>
    </row>
    <row r="2307" spans="1:16" ht="24" x14ac:dyDescent="0.2">
      <c r="A2307" s="524" t="s">
        <v>4666</v>
      </c>
      <c r="B2307" s="522" t="s">
        <v>817</v>
      </c>
      <c r="C2307" s="554" t="s">
        <v>86</v>
      </c>
      <c r="D2307" s="555" t="s">
        <v>818</v>
      </c>
      <c r="E2307" s="553">
        <v>7500</v>
      </c>
      <c r="F2307" s="556" t="s">
        <v>3896</v>
      </c>
      <c r="G2307" s="566" t="s">
        <v>3897</v>
      </c>
      <c r="H2307" s="569" t="s">
        <v>829</v>
      </c>
      <c r="I2307" s="562" t="s">
        <v>485</v>
      </c>
      <c r="J2307" s="558" t="s">
        <v>822</v>
      </c>
      <c r="K2307" s="571">
        <v>3</v>
      </c>
      <c r="L2307" s="574">
        <v>8</v>
      </c>
      <c r="M2307" s="572">
        <v>57557.200000000004</v>
      </c>
      <c r="N2307" s="577"/>
      <c r="O2307" s="574"/>
      <c r="P2307" s="576"/>
    </row>
    <row r="2308" spans="1:16" ht="24" x14ac:dyDescent="0.2">
      <c r="A2308" s="524" t="s">
        <v>4666</v>
      </c>
      <c r="B2308" s="522" t="s">
        <v>817</v>
      </c>
      <c r="C2308" s="554" t="s">
        <v>86</v>
      </c>
      <c r="D2308" s="555" t="s">
        <v>818</v>
      </c>
      <c r="E2308" s="553">
        <v>10000</v>
      </c>
      <c r="F2308" s="556" t="s">
        <v>3898</v>
      </c>
      <c r="G2308" s="566" t="s">
        <v>3899</v>
      </c>
      <c r="H2308" s="569" t="s">
        <v>853</v>
      </c>
      <c r="I2308" s="562" t="s">
        <v>485</v>
      </c>
      <c r="J2308" s="558" t="s">
        <v>822</v>
      </c>
      <c r="K2308" s="571">
        <v>4</v>
      </c>
      <c r="L2308" s="574">
        <v>12</v>
      </c>
      <c r="M2308" s="572">
        <v>121960.79999999997</v>
      </c>
      <c r="N2308" s="577"/>
      <c r="O2308" s="574"/>
      <c r="P2308" s="576"/>
    </row>
    <row r="2309" spans="1:16" ht="24" x14ac:dyDescent="0.2">
      <c r="A2309" s="524" t="s">
        <v>4666</v>
      </c>
      <c r="B2309" s="522" t="s">
        <v>817</v>
      </c>
      <c r="C2309" s="554" t="s">
        <v>86</v>
      </c>
      <c r="D2309" s="555" t="s">
        <v>818</v>
      </c>
      <c r="E2309" s="553">
        <v>6500</v>
      </c>
      <c r="F2309" s="556" t="s">
        <v>3900</v>
      </c>
      <c r="G2309" s="566" t="s">
        <v>3901</v>
      </c>
      <c r="H2309" s="569" t="s">
        <v>821</v>
      </c>
      <c r="I2309" s="562" t="s">
        <v>485</v>
      </c>
      <c r="J2309" s="558" t="s">
        <v>822</v>
      </c>
      <c r="K2309" s="571">
        <v>0</v>
      </c>
      <c r="L2309" s="574">
        <v>1</v>
      </c>
      <c r="M2309" s="572">
        <v>1738.4</v>
      </c>
      <c r="N2309" s="577"/>
      <c r="O2309" s="574"/>
      <c r="P2309" s="576"/>
    </row>
    <row r="2310" spans="1:16" ht="24" x14ac:dyDescent="0.2">
      <c r="A2310" s="524" t="s">
        <v>4666</v>
      </c>
      <c r="B2310" s="522" t="s">
        <v>817</v>
      </c>
      <c r="C2310" s="554" t="s">
        <v>86</v>
      </c>
      <c r="D2310" s="555" t="s">
        <v>818</v>
      </c>
      <c r="E2310" s="553">
        <v>6000</v>
      </c>
      <c r="F2310" s="556" t="s">
        <v>3902</v>
      </c>
      <c r="G2310" s="566" t="s">
        <v>3903</v>
      </c>
      <c r="H2310" s="569" t="s">
        <v>853</v>
      </c>
      <c r="I2310" s="562" t="s">
        <v>485</v>
      </c>
      <c r="J2310" s="558" t="s">
        <v>822</v>
      </c>
      <c r="K2310" s="571">
        <v>4</v>
      </c>
      <c r="L2310" s="574">
        <v>12</v>
      </c>
      <c r="M2310" s="572">
        <v>73960.800000000003</v>
      </c>
      <c r="N2310" s="577"/>
      <c r="O2310" s="574"/>
      <c r="P2310" s="576"/>
    </row>
    <row r="2311" spans="1:16" ht="24" x14ac:dyDescent="0.2">
      <c r="A2311" s="524" t="s">
        <v>4666</v>
      </c>
      <c r="B2311" s="522" t="s">
        <v>817</v>
      </c>
      <c r="C2311" s="554" t="s">
        <v>86</v>
      </c>
      <c r="D2311" s="555" t="s">
        <v>818</v>
      </c>
      <c r="E2311" s="553">
        <v>8500</v>
      </c>
      <c r="F2311" s="556" t="s">
        <v>3904</v>
      </c>
      <c r="G2311" s="566" t="s">
        <v>3905</v>
      </c>
      <c r="H2311" s="569" t="s">
        <v>1992</v>
      </c>
      <c r="I2311" s="562" t="s">
        <v>485</v>
      </c>
      <c r="J2311" s="558" t="s">
        <v>822</v>
      </c>
      <c r="K2311" s="571">
        <v>4</v>
      </c>
      <c r="L2311" s="574">
        <v>11</v>
      </c>
      <c r="M2311" s="572">
        <v>96597.469999999987</v>
      </c>
      <c r="N2311" s="577"/>
      <c r="O2311" s="574"/>
      <c r="P2311" s="576"/>
    </row>
    <row r="2312" spans="1:16" ht="24" x14ac:dyDescent="0.2">
      <c r="A2312" s="524" t="s">
        <v>4666</v>
      </c>
      <c r="B2312" s="522" t="s">
        <v>817</v>
      </c>
      <c r="C2312" s="554" t="s">
        <v>86</v>
      </c>
      <c r="D2312" s="555" t="s">
        <v>818</v>
      </c>
      <c r="E2312" s="553">
        <v>6500</v>
      </c>
      <c r="F2312" s="556" t="s">
        <v>3906</v>
      </c>
      <c r="G2312" s="566" t="s">
        <v>3907</v>
      </c>
      <c r="H2312" s="569" t="s">
        <v>853</v>
      </c>
      <c r="I2312" s="562" t="s">
        <v>485</v>
      </c>
      <c r="J2312" s="558" t="s">
        <v>822</v>
      </c>
      <c r="K2312" s="571">
        <v>4</v>
      </c>
      <c r="L2312" s="574">
        <v>12</v>
      </c>
      <c r="M2312" s="572">
        <v>79960.799999999988</v>
      </c>
      <c r="N2312" s="577"/>
      <c r="O2312" s="574"/>
      <c r="P2312" s="576"/>
    </row>
    <row r="2313" spans="1:16" ht="24" x14ac:dyDescent="0.2">
      <c r="A2313" s="524" t="s">
        <v>4666</v>
      </c>
      <c r="B2313" s="522" t="s">
        <v>817</v>
      </c>
      <c r="C2313" s="554" t="s">
        <v>86</v>
      </c>
      <c r="D2313" s="555" t="s">
        <v>818</v>
      </c>
      <c r="E2313" s="553">
        <v>5500</v>
      </c>
      <c r="F2313" s="556" t="s">
        <v>3908</v>
      </c>
      <c r="G2313" s="566" t="s">
        <v>3909</v>
      </c>
      <c r="H2313" s="569" t="s">
        <v>866</v>
      </c>
      <c r="I2313" s="562" t="s">
        <v>485</v>
      </c>
      <c r="J2313" s="558" t="s">
        <v>822</v>
      </c>
      <c r="K2313" s="571">
        <v>1</v>
      </c>
      <c r="L2313" s="574">
        <v>2</v>
      </c>
      <c r="M2313" s="572">
        <v>10126.799999999999</v>
      </c>
      <c r="N2313" s="577"/>
      <c r="O2313" s="574"/>
      <c r="P2313" s="576"/>
    </row>
    <row r="2314" spans="1:16" ht="24" x14ac:dyDescent="0.2">
      <c r="A2314" s="524" t="s">
        <v>4666</v>
      </c>
      <c r="B2314" s="522" t="s">
        <v>817</v>
      </c>
      <c r="C2314" s="554" t="s">
        <v>86</v>
      </c>
      <c r="D2314" s="555" t="s">
        <v>818</v>
      </c>
      <c r="E2314" s="553">
        <v>8500</v>
      </c>
      <c r="F2314" s="556" t="s">
        <v>3910</v>
      </c>
      <c r="G2314" s="566" t="s">
        <v>3911</v>
      </c>
      <c r="H2314" s="569" t="s">
        <v>821</v>
      </c>
      <c r="I2314" s="562" t="s">
        <v>485</v>
      </c>
      <c r="J2314" s="558" t="s">
        <v>822</v>
      </c>
      <c r="K2314" s="571">
        <v>4</v>
      </c>
      <c r="L2314" s="574">
        <v>12</v>
      </c>
      <c r="M2314" s="572">
        <v>103960.79999999997</v>
      </c>
      <c r="N2314" s="577"/>
      <c r="O2314" s="574"/>
      <c r="P2314" s="576"/>
    </row>
    <row r="2315" spans="1:16" ht="24" x14ac:dyDescent="0.2">
      <c r="A2315" s="524" t="s">
        <v>4666</v>
      </c>
      <c r="B2315" s="522" t="s">
        <v>817</v>
      </c>
      <c r="C2315" s="554" t="s">
        <v>86</v>
      </c>
      <c r="D2315" s="555" t="s">
        <v>818</v>
      </c>
      <c r="E2315" s="553">
        <v>6500</v>
      </c>
      <c r="F2315" s="556" t="s">
        <v>3912</v>
      </c>
      <c r="G2315" s="566" t="s">
        <v>3913</v>
      </c>
      <c r="H2315" s="569" t="s">
        <v>3914</v>
      </c>
      <c r="I2315" s="562" t="s">
        <v>485</v>
      </c>
      <c r="J2315" s="558" t="s">
        <v>822</v>
      </c>
      <c r="K2315" s="571">
        <v>4</v>
      </c>
      <c r="L2315" s="574">
        <v>12</v>
      </c>
      <c r="M2315" s="572">
        <v>79960.799999999988</v>
      </c>
      <c r="N2315" s="577"/>
      <c r="O2315" s="574"/>
      <c r="P2315" s="576"/>
    </row>
    <row r="2316" spans="1:16" ht="24" x14ac:dyDescent="0.2">
      <c r="A2316" s="524" t="s">
        <v>4666</v>
      </c>
      <c r="B2316" s="522" t="s">
        <v>817</v>
      </c>
      <c r="C2316" s="554" t="s">
        <v>86</v>
      </c>
      <c r="D2316" s="555" t="s">
        <v>818</v>
      </c>
      <c r="E2316" s="553">
        <v>6500</v>
      </c>
      <c r="F2316" s="556" t="s">
        <v>3915</v>
      </c>
      <c r="G2316" s="566" t="s">
        <v>3916</v>
      </c>
      <c r="H2316" s="569" t="s">
        <v>821</v>
      </c>
      <c r="I2316" s="562" t="s">
        <v>485</v>
      </c>
      <c r="J2316" s="558" t="s">
        <v>822</v>
      </c>
      <c r="K2316" s="571">
        <v>3</v>
      </c>
      <c r="L2316" s="574">
        <v>12</v>
      </c>
      <c r="M2316" s="572">
        <v>70450.73</v>
      </c>
      <c r="N2316" s="577"/>
      <c r="O2316" s="574"/>
      <c r="P2316" s="576"/>
    </row>
    <row r="2317" spans="1:16" ht="24" x14ac:dyDescent="0.2">
      <c r="A2317" s="524" t="s">
        <v>4666</v>
      </c>
      <c r="B2317" s="522" t="s">
        <v>817</v>
      </c>
      <c r="C2317" s="554" t="s">
        <v>86</v>
      </c>
      <c r="D2317" s="555" t="s">
        <v>818</v>
      </c>
      <c r="E2317" s="553">
        <v>6500</v>
      </c>
      <c r="F2317" s="556" t="s">
        <v>3917</v>
      </c>
      <c r="G2317" s="566" t="s">
        <v>3918</v>
      </c>
      <c r="H2317" s="569" t="s">
        <v>821</v>
      </c>
      <c r="I2317" s="562" t="s">
        <v>485</v>
      </c>
      <c r="J2317" s="558" t="s">
        <v>822</v>
      </c>
      <c r="K2317" s="571">
        <v>2</v>
      </c>
      <c r="L2317" s="574">
        <v>6</v>
      </c>
      <c r="M2317" s="572">
        <v>38030.400000000001</v>
      </c>
      <c r="N2317" s="577"/>
      <c r="O2317" s="574"/>
      <c r="P2317" s="576"/>
    </row>
    <row r="2318" spans="1:16" ht="24" x14ac:dyDescent="0.2">
      <c r="A2318" s="524" t="s">
        <v>4666</v>
      </c>
      <c r="B2318" s="522" t="s">
        <v>817</v>
      </c>
      <c r="C2318" s="554" t="s">
        <v>86</v>
      </c>
      <c r="D2318" s="555" t="s">
        <v>818</v>
      </c>
      <c r="E2318" s="553">
        <v>6500</v>
      </c>
      <c r="F2318" s="556" t="s">
        <v>3919</v>
      </c>
      <c r="G2318" s="566" t="s">
        <v>3920</v>
      </c>
      <c r="H2318" s="569" t="s">
        <v>853</v>
      </c>
      <c r="I2318" s="562" t="s">
        <v>485</v>
      </c>
      <c r="J2318" s="558" t="s">
        <v>822</v>
      </c>
      <c r="K2318" s="571">
        <v>3</v>
      </c>
      <c r="L2318" s="574">
        <v>8</v>
      </c>
      <c r="M2318" s="572">
        <v>50057.200000000004</v>
      </c>
      <c r="N2318" s="577"/>
      <c r="O2318" s="574"/>
      <c r="P2318" s="576"/>
    </row>
    <row r="2319" spans="1:16" ht="24" x14ac:dyDescent="0.2">
      <c r="A2319" s="524" t="s">
        <v>4666</v>
      </c>
      <c r="B2319" s="522" t="s">
        <v>817</v>
      </c>
      <c r="C2319" s="554" t="s">
        <v>86</v>
      </c>
      <c r="D2319" s="555" t="s">
        <v>818</v>
      </c>
      <c r="E2319" s="553">
        <v>6500</v>
      </c>
      <c r="F2319" s="556" t="s">
        <v>3921</v>
      </c>
      <c r="G2319" s="566" t="s">
        <v>3922</v>
      </c>
      <c r="H2319" s="569" t="s">
        <v>829</v>
      </c>
      <c r="I2319" s="562" t="s">
        <v>485</v>
      </c>
      <c r="J2319" s="558" t="s">
        <v>822</v>
      </c>
      <c r="K2319" s="571">
        <v>4</v>
      </c>
      <c r="L2319" s="574">
        <v>12</v>
      </c>
      <c r="M2319" s="572">
        <v>79960.799999999988</v>
      </c>
      <c r="N2319" s="577"/>
      <c r="O2319" s="574"/>
      <c r="P2319" s="576"/>
    </row>
    <row r="2320" spans="1:16" ht="24" x14ac:dyDescent="0.2">
      <c r="A2320" s="524" t="s">
        <v>4666</v>
      </c>
      <c r="B2320" s="522" t="s">
        <v>817</v>
      </c>
      <c r="C2320" s="554" t="s">
        <v>86</v>
      </c>
      <c r="D2320" s="555" t="s">
        <v>818</v>
      </c>
      <c r="E2320" s="553">
        <v>6500</v>
      </c>
      <c r="F2320" s="556" t="s">
        <v>3923</v>
      </c>
      <c r="G2320" s="566" t="s">
        <v>3924</v>
      </c>
      <c r="H2320" s="569" t="s">
        <v>829</v>
      </c>
      <c r="I2320" s="562" t="s">
        <v>485</v>
      </c>
      <c r="J2320" s="558" t="s">
        <v>822</v>
      </c>
      <c r="K2320" s="571">
        <v>3</v>
      </c>
      <c r="L2320" s="574">
        <v>8</v>
      </c>
      <c r="M2320" s="572">
        <v>50057.200000000004</v>
      </c>
      <c r="N2320" s="577"/>
      <c r="O2320" s="574"/>
      <c r="P2320" s="576"/>
    </row>
    <row r="2321" spans="1:16" ht="24" x14ac:dyDescent="0.2">
      <c r="A2321" s="524" t="s">
        <v>4666</v>
      </c>
      <c r="B2321" s="522" t="s">
        <v>817</v>
      </c>
      <c r="C2321" s="554" t="s">
        <v>86</v>
      </c>
      <c r="D2321" s="555" t="s">
        <v>818</v>
      </c>
      <c r="E2321" s="553">
        <v>6500</v>
      </c>
      <c r="F2321" s="556" t="s">
        <v>3925</v>
      </c>
      <c r="G2321" s="566" t="s">
        <v>3926</v>
      </c>
      <c r="H2321" s="569" t="s">
        <v>821</v>
      </c>
      <c r="I2321" s="562" t="s">
        <v>485</v>
      </c>
      <c r="J2321" s="558" t="s">
        <v>822</v>
      </c>
      <c r="K2321" s="571">
        <v>5</v>
      </c>
      <c r="L2321" s="574">
        <v>12</v>
      </c>
      <c r="M2321" s="572">
        <v>81733.929999999993</v>
      </c>
      <c r="N2321" s="577"/>
      <c r="O2321" s="574"/>
      <c r="P2321" s="576"/>
    </row>
    <row r="2322" spans="1:16" ht="24" x14ac:dyDescent="0.2">
      <c r="A2322" s="524" t="s">
        <v>4666</v>
      </c>
      <c r="B2322" s="522" t="s">
        <v>817</v>
      </c>
      <c r="C2322" s="554" t="s">
        <v>86</v>
      </c>
      <c r="D2322" s="555" t="s">
        <v>818</v>
      </c>
      <c r="E2322" s="553">
        <v>5500</v>
      </c>
      <c r="F2322" s="556" t="s">
        <v>3927</v>
      </c>
      <c r="G2322" s="566" t="s">
        <v>3928</v>
      </c>
      <c r="H2322" s="569" t="s">
        <v>829</v>
      </c>
      <c r="I2322" s="562" t="s">
        <v>485</v>
      </c>
      <c r="J2322" s="558" t="s">
        <v>822</v>
      </c>
      <c r="K2322" s="571">
        <v>3</v>
      </c>
      <c r="L2322" s="574">
        <v>8</v>
      </c>
      <c r="M2322" s="572">
        <v>42557.200000000004</v>
      </c>
      <c r="N2322" s="577"/>
      <c r="O2322" s="574"/>
      <c r="P2322" s="576"/>
    </row>
    <row r="2323" spans="1:16" ht="24" x14ac:dyDescent="0.2">
      <c r="A2323" s="524" t="s">
        <v>4666</v>
      </c>
      <c r="B2323" s="522" t="s">
        <v>817</v>
      </c>
      <c r="C2323" s="554" t="s">
        <v>86</v>
      </c>
      <c r="D2323" s="555" t="s">
        <v>818</v>
      </c>
      <c r="E2323" s="553">
        <v>7500</v>
      </c>
      <c r="F2323" s="556" t="s">
        <v>3929</v>
      </c>
      <c r="G2323" s="566" t="s">
        <v>3930</v>
      </c>
      <c r="H2323" s="569" t="s">
        <v>829</v>
      </c>
      <c r="I2323" s="562" t="s">
        <v>485</v>
      </c>
      <c r="J2323" s="558" t="s">
        <v>822</v>
      </c>
      <c r="K2323" s="571">
        <v>2</v>
      </c>
      <c r="L2323" s="574">
        <v>6</v>
      </c>
      <c r="M2323" s="572">
        <v>43730.400000000001</v>
      </c>
      <c r="N2323" s="577"/>
      <c r="O2323" s="574"/>
      <c r="P2323" s="576"/>
    </row>
    <row r="2324" spans="1:16" ht="24" x14ac:dyDescent="0.2">
      <c r="A2324" s="524" t="s">
        <v>4666</v>
      </c>
      <c r="B2324" s="522" t="s">
        <v>817</v>
      </c>
      <c r="C2324" s="554" t="s">
        <v>86</v>
      </c>
      <c r="D2324" s="555" t="s">
        <v>818</v>
      </c>
      <c r="E2324" s="553">
        <v>5500</v>
      </c>
      <c r="F2324" s="556" t="s">
        <v>3931</v>
      </c>
      <c r="G2324" s="566" t="s">
        <v>3932</v>
      </c>
      <c r="H2324" s="569" t="s">
        <v>829</v>
      </c>
      <c r="I2324" s="562" t="s">
        <v>485</v>
      </c>
      <c r="J2324" s="558" t="s">
        <v>822</v>
      </c>
      <c r="K2324" s="571">
        <v>3</v>
      </c>
      <c r="L2324" s="574">
        <v>8</v>
      </c>
      <c r="M2324" s="572">
        <v>42557.200000000004</v>
      </c>
      <c r="N2324" s="577"/>
      <c r="O2324" s="574"/>
      <c r="P2324" s="576"/>
    </row>
    <row r="2325" spans="1:16" ht="24" x14ac:dyDescent="0.2">
      <c r="A2325" s="524" t="s">
        <v>4666</v>
      </c>
      <c r="B2325" s="522" t="s">
        <v>817</v>
      </c>
      <c r="C2325" s="554" t="s">
        <v>86</v>
      </c>
      <c r="D2325" s="555" t="s">
        <v>818</v>
      </c>
      <c r="E2325" s="553">
        <v>8500</v>
      </c>
      <c r="F2325" s="556" t="s">
        <v>3933</v>
      </c>
      <c r="G2325" s="566" t="s">
        <v>3934</v>
      </c>
      <c r="H2325" s="569" t="s">
        <v>853</v>
      </c>
      <c r="I2325" s="562" t="s">
        <v>485</v>
      </c>
      <c r="J2325" s="558" t="s">
        <v>822</v>
      </c>
      <c r="K2325" s="571">
        <v>1</v>
      </c>
      <c r="L2325" s="574">
        <v>4</v>
      </c>
      <c r="M2325" s="572">
        <v>37641.1</v>
      </c>
      <c r="N2325" s="577"/>
      <c r="O2325" s="574"/>
      <c r="P2325" s="576"/>
    </row>
    <row r="2326" spans="1:16" ht="24" x14ac:dyDescent="0.2">
      <c r="A2326" s="524" t="s">
        <v>4666</v>
      </c>
      <c r="B2326" s="522" t="s">
        <v>817</v>
      </c>
      <c r="C2326" s="554" t="s">
        <v>86</v>
      </c>
      <c r="D2326" s="555" t="s">
        <v>841</v>
      </c>
      <c r="E2326" s="553">
        <v>3500</v>
      </c>
      <c r="F2326" s="556" t="s">
        <v>3935</v>
      </c>
      <c r="G2326" s="566" t="s">
        <v>3936</v>
      </c>
      <c r="H2326" s="569" t="s">
        <v>995</v>
      </c>
      <c r="I2326" s="562" t="s">
        <v>485</v>
      </c>
      <c r="J2326" s="558" t="s">
        <v>480</v>
      </c>
      <c r="K2326" s="571">
        <v>4</v>
      </c>
      <c r="L2326" s="574">
        <v>12</v>
      </c>
      <c r="M2326" s="572">
        <v>43960.80000000001</v>
      </c>
      <c r="N2326" s="577"/>
      <c r="O2326" s="574"/>
      <c r="P2326" s="576"/>
    </row>
    <row r="2327" spans="1:16" ht="24" x14ac:dyDescent="0.2">
      <c r="A2327" s="524" t="s">
        <v>4666</v>
      </c>
      <c r="B2327" s="522" t="s">
        <v>817</v>
      </c>
      <c r="C2327" s="554" t="s">
        <v>86</v>
      </c>
      <c r="D2327" s="555" t="s">
        <v>818</v>
      </c>
      <c r="E2327" s="553">
        <v>8500</v>
      </c>
      <c r="F2327" s="556" t="s">
        <v>3937</v>
      </c>
      <c r="G2327" s="566" t="s">
        <v>3938</v>
      </c>
      <c r="H2327" s="569" t="s">
        <v>853</v>
      </c>
      <c r="I2327" s="562" t="s">
        <v>485</v>
      </c>
      <c r="J2327" s="558" t="s">
        <v>822</v>
      </c>
      <c r="K2327" s="571">
        <v>4</v>
      </c>
      <c r="L2327" s="574">
        <v>12</v>
      </c>
      <c r="M2327" s="572">
        <v>103960.79999999997</v>
      </c>
      <c r="N2327" s="577"/>
      <c r="O2327" s="574"/>
      <c r="P2327" s="576"/>
    </row>
    <row r="2328" spans="1:16" ht="24" x14ac:dyDescent="0.2">
      <c r="A2328" s="524" t="s">
        <v>4666</v>
      </c>
      <c r="B2328" s="522" t="s">
        <v>817</v>
      </c>
      <c r="C2328" s="554" t="s">
        <v>86</v>
      </c>
      <c r="D2328" s="555" t="s">
        <v>818</v>
      </c>
      <c r="E2328" s="553">
        <v>6500</v>
      </c>
      <c r="F2328" s="556" t="s">
        <v>3939</v>
      </c>
      <c r="G2328" s="566" t="s">
        <v>3940</v>
      </c>
      <c r="H2328" s="569" t="s">
        <v>821</v>
      </c>
      <c r="I2328" s="562" t="s">
        <v>485</v>
      </c>
      <c r="J2328" s="558" t="s">
        <v>822</v>
      </c>
      <c r="K2328" s="571">
        <v>4</v>
      </c>
      <c r="L2328" s="574">
        <v>12</v>
      </c>
      <c r="M2328" s="572">
        <v>58634.000000000007</v>
      </c>
      <c r="N2328" s="577"/>
      <c r="O2328" s="574"/>
      <c r="P2328" s="576"/>
    </row>
    <row r="2329" spans="1:16" ht="24" x14ac:dyDescent="0.2">
      <c r="A2329" s="524" t="s">
        <v>4666</v>
      </c>
      <c r="B2329" s="522" t="s">
        <v>817</v>
      </c>
      <c r="C2329" s="554" t="s">
        <v>86</v>
      </c>
      <c r="D2329" s="555" t="s">
        <v>818</v>
      </c>
      <c r="E2329" s="553">
        <v>6500</v>
      </c>
      <c r="F2329" s="556" t="s">
        <v>3941</v>
      </c>
      <c r="G2329" s="566" t="s">
        <v>3942</v>
      </c>
      <c r="H2329" s="569" t="s">
        <v>853</v>
      </c>
      <c r="I2329" s="562" t="s">
        <v>485</v>
      </c>
      <c r="J2329" s="558" t="s">
        <v>822</v>
      </c>
      <c r="K2329" s="571">
        <v>2</v>
      </c>
      <c r="L2329" s="574">
        <v>6</v>
      </c>
      <c r="M2329" s="572">
        <v>38030.400000000001</v>
      </c>
      <c r="N2329" s="577"/>
      <c r="O2329" s="574"/>
      <c r="P2329" s="576"/>
    </row>
    <row r="2330" spans="1:16" ht="24" x14ac:dyDescent="0.2">
      <c r="A2330" s="524" t="s">
        <v>4666</v>
      </c>
      <c r="B2330" s="522" t="s">
        <v>817</v>
      </c>
      <c r="C2330" s="554" t="s">
        <v>86</v>
      </c>
      <c r="D2330" s="555" t="s">
        <v>818</v>
      </c>
      <c r="E2330" s="553">
        <v>6500</v>
      </c>
      <c r="F2330" s="556" t="s">
        <v>3943</v>
      </c>
      <c r="G2330" s="566" t="s">
        <v>3944</v>
      </c>
      <c r="H2330" s="569" t="s">
        <v>853</v>
      </c>
      <c r="I2330" s="562" t="s">
        <v>485</v>
      </c>
      <c r="J2330" s="558" t="s">
        <v>822</v>
      </c>
      <c r="K2330" s="571">
        <v>4</v>
      </c>
      <c r="L2330" s="574">
        <v>12</v>
      </c>
      <c r="M2330" s="572">
        <v>79960.799999999988</v>
      </c>
      <c r="N2330" s="577"/>
      <c r="O2330" s="574"/>
      <c r="P2330" s="576"/>
    </row>
    <row r="2331" spans="1:16" ht="24" x14ac:dyDescent="0.2">
      <c r="A2331" s="524" t="s">
        <v>4666</v>
      </c>
      <c r="B2331" s="522" t="s">
        <v>817</v>
      </c>
      <c r="C2331" s="554" t="s">
        <v>86</v>
      </c>
      <c r="D2331" s="555" t="s">
        <v>818</v>
      </c>
      <c r="E2331" s="553">
        <v>6500</v>
      </c>
      <c r="F2331" s="556" t="s">
        <v>3945</v>
      </c>
      <c r="G2331" s="566" t="s">
        <v>3946</v>
      </c>
      <c r="H2331" s="569" t="s">
        <v>821</v>
      </c>
      <c r="I2331" s="562" t="s">
        <v>485</v>
      </c>
      <c r="J2331" s="558" t="s">
        <v>822</v>
      </c>
      <c r="K2331" s="571">
        <v>4</v>
      </c>
      <c r="L2331" s="574">
        <v>12</v>
      </c>
      <c r="M2331" s="572">
        <v>79960.799999999988</v>
      </c>
      <c r="N2331" s="577"/>
      <c r="O2331" s="574"/>
      <c r="P2331" s="576"/>
    </row>
    <row r="2332" spans="1:16" ht="24" x14ac:dyDescent="0.2">
      <c r="A2332" s="524" t="s">
        <v>4666</v>
      </c>
      <c r="B2332" s="522" t="s">
        <v>817</v>
      </c>
      <c r="C2332" s="554" t="s">
        <v>86</v>
      </c>
      <c r="D2332" s="555" t="s">
        <v>818</v>
      </c>
      <c r="E2332" s="553">
        <v>5500</v>
      </c>
      <c r="F2332" s="556" t="s">
        <v>3947</v>
      </c>
      <c r="G2332" s="566" t="s">
        <v>3948</v>
      </c>
      <c r="H2332" s="569" t="s">
        <v>836</v>
      </c>
      <c r="I2332" s="562" t="s">
        <v>485</v>
      </c>
      <c r="J2332" s="558" t="s">
        <v>822</v>
      </c>
      <c r="K2332" s="571">
        <v>1</v>
      </c>
      <c r="L2332" s="574">
        <v>2</v>
      </c>
      <c r="M2332" s="572">
        <v>10126.799999999999</v>
      </c>
      <c r="N2332" s="577"/>
      <c r="O2332" s="574"/>
      <c r="P2332" s="576"/>
    </row>
    <row r="2333" spans="1:16" ht="24" x14ac:dyDescent="0.2">
      <c r="A2333" s="524" t="s">
        <v>4666</v>
      </c>
      <c r="B2333" s="522" t="s">
        <v>817</v>
      </c>
      <c r="C2333" s="554" t="s">
        <v>86</v>
      </c>
      <c r="D2333" s="555" t="s">
        <v>902</v>
      </c>
      <c r="E2333" s="553">
        <v>2500</v>
      </c>
      <c r="F2333" s="556" t="s">
        <v>3949</v>
      </c>
      <c r="G2333" s="566" t="s">
        <v>3950</v>
      </c>
      <c r="H2333" s="569" t="s">
        <v>905</v>
      </c>
      <c r="I2333" s="562" t="s">
        <v>845</v>
      </c>
      <c r="J2333" s="558" t="s">
        <v>906</v>
      </c>
      <c r="K2333" s="571">
        <v>4</v>
      </c>
      <c r="L2333" s="574">
        <v>12</v>
      </c>
      <c r="M2333" s="572">
        <v>31960.800000000007</v>
      </c>
      <c r="N2333" s="577"/>
      <c r="O2333" s="574"/>
      <c r="P2333" s="576"/>
    </row>
    <row r="2334" spans="1:16" ht="24" x14ac:dyDescent="0.2">
      <c r="A2334" s="524" t="s">
        <v>4666</v>
      </c>
      <c r="B2334" s="522" t="s">
        <v>817</v>
      </c>
      <c r="C2334" s="554" t="s">
        <v>86</v>
      </c>
      <c r="D2334" s="555" t="s">
        <v>818</v>
      </c>
      <c r="E2334" s="553">
        <v>10500</v>
      </c>
      <c r="F2334" s="556" t="s">
        <v>3951</v>
      </c>
      <c r="G2334" s="566" t="s">
        <v>3952</v>
      </c>
      <c r="H2334" s="569" t="s">
        <v>909</v>
      </c>
      <c r="I2334" s="562" t="s">
        <v>485</v>
      </c>
      <c r="J2334" s="558" t="s">
        <v>822</v>
      </c>
      <c r="K2334" s="571">
        <v>4</v>
      </c>
      <c r="L2334" s="574">
        <v>12</v>
      </c>
      <c r="M2334" s="572">
        <v>129360.79999999997</v>
      </c>
      <c r="N2334" s="577"/>
      <c r="O2334" s="574"/>
      <c r="P2334" s="576"/>
    </row>
    <row r="2335" spans="1:16" ht="24" x14ac:dyDescent="0.2">
      <c r="A2335" s="524" t="s">
        <v>4666</v>
      </c>
      <c r="B2335" s="522" t="s">
        <v>817</v>
      </c>
      <c r="C2335" s="554" t="s">
        <v>86</v>
      </c>
      <c r="D2335" s="555" t="s">
        <v>818</v>
      </c>
      <c r="E2335" s="553">
        <v>5500</v>
      </c>
      <c r="F2335" s="556" t="s">
        <v>3953</v>
      </c>
      <c r="G2335" s="566" t="s">
        <v>3954</v>
      </c>
      <c r="H2335" s="569" t="s">
        <v>829</v>
      </c>
      <c r="I2335" s="562" t="s">
        <v>485</v>
      </c>
      <c r="J2335" s="558" t="s">
        <v>822</v>
      </c>
      <c r="K2335" s="571">
        <v>3</v>
      </c>
      <c r="L2335" s="574">
        <v>8</v>
      </c>
      <c r="M2335" s="572">
        <v>42557.200000000004</v>
      </c>
      <c r="N2335" s="577"/>
      <c r="O2335" s="574"/>
      <c r="P2335" s="576"/>
    </row>
    <row r="2336" spans="1:16" ht="24" x14ac:dyDescent="0.2">
      <c r="A2336" s="524" t="s">
        <v>4666</v>
      </c>
      <c r="B2336" s="522" t="s">
        <v>817</v>
      </c>
      <c r="C2336" s="554" t="s">
        <v>86</v>
      </c>
      <c r="D2336" s="555" t="s">
        <v>818</v>
      </c>
      <c r="E2336" s="553">
        <v>8500</v>
      </c>
      <c r="F2336" s="556" t="s">
        <v>3955</v>
      </c>
      <c r="G2336" s="566" t="s">
        <v>3956</v>
      </c>
      <c r="H2336" s="569" t="s">
        <v>853</v>
      </c>
      <c r="I2336" s="562" t="s">
        <v>485</v>
      </c>
      <c r="J2336" s="558" t="s">
        <v>822</v>
      </c>
      <c r="K2336" s="571">
        <v>4</v>
      </c>
      <c r="L2336" s="574">
        <v>12</v>
      </c>
      <c r="M2336" s="572">
        <v>103960.79999999997</v>
      </c>
      <c r="N2336" s="577"/>
      <c r="O2336" s="574"/>
      <c r="P2336" s="576"/>
    </row>
    <row r="2337" spans="1:16" ht="24" x14ac:dyDescent="0.2">
      <c r="A2337" s="524" t="s">
        <v>4666</v>
      </c>
      <c r="B2337" s="522" t="s">
        <v>817</v>
      </c>
      <c r="C2337" s="554" t="s">
        <v>86</v>
      </c>
      <c r="D2337" s="555" t="s">
        <v>818</v>
      </c>
      <c r="E2337" s="553">
        <v>6000</v>
      </c>
      <c r="F2337" s="556" t="s">
        <v>3957</v>
      </c>
      <c r="G2337" s="566" t="s">
        <v>3958</v>
      </c>
      <c r="H2337" s="569" t="s">
        <v>821</v>
      </c>
      <c r="I2337" s="562" t="s">
        <v>485</v>
      </c>
      <c r="J2337" s="558" t="s">
        <v>822</v>
      </c>
      <c r="K2337" s="571">
        <v>4</v>
      </c>
      <c r="L2337" s="574">
        <v>12</v>
      </c>
      <c r="M2337" s="572">
        <v>67282.12000000001</v>
      </c>
      <c r="N2337" s="577"/>
      <c r="O2337" s="574"/>
      <c r="P2337" s="576"/>
    </row>
    <row r="2338" spans="1:16" ht="24" x14ac:dyDescent="0.2">
      <c r="A2338" s="524" t="s">
        <v>4666</v>
      </c>
      <c r="B2338" s="522" t="s">
        <v>817</v>
      </c>
      <c r="C2338" s="554" t="s">
        <v>86</v>
      </c>
      <c r="D2338" s="555" t="s">
        <v>818</v>
      </c>
      <c r="E2338" s="553">
        <v>6500</v>
      </c>
      <c r="F2338" s="556" t="s">
        <v>3959</v>
      </c>
      <c r="G2338" s="566" t="s">
        <v>3960</v>
      </c>
      <c r="H2338" s="569" t="s">
        <v>853</v>
      </c>
      <c r="I2338" s="562" t="s">
        <v>485</v>
      </c>
      <c r="J2338" s="558" t="s">
        <v>822</v>
      </c>
      <c r="K2338" s="571">
        <v>4</v>
      </c>
      <c r="L2338" s="574">
        <v>12</v>
      </c>
      <c r="M2338" s="572">
        <v>79960.799999999988</v>
      </c>
      <c r="N2338" s="577"/>
      <c r="O2338" s="574"/>
      <c r="P2338" s="576"/>
    </row>
    <row r="2339" spans="1:16" ht="24" x14ac:dyDescent="0.2">
      <c r="A2339" s="524" t="s">
        <v>4666</v>
      </c>
      <c r="B2339" s="522" t="s">
        <v>817</v>
      </c>
      <c r="C2339" s="554" t="s">
        <v>86</v>
      </c>
      <c r="D2339" s="555" t="s">
        <v>818</v>
      </c>
      <c r="E2339" s="553">
        <v>6500</v>
      </c>
      <c r="F2339" s="556" t="s">
        <v>3961</v>
      </c>
      <c r="G2339" s="566" t="s">
        <v>3962</v>
      </c>
      <c r="H2339" s="569" t="s">
        <v>836</v>
      </c>
      <c r="I2339" s="562" t="s">
        <v>485</v>
      </c>
      <c r="J2339" s="558" t="s">
        <v>822</v>
      </c>
      <c r="K2339" s="571">
        <v>4</v>
      </c>
      <c r="L2339" s="574">
        <v>12</v>
      </c>
      <c r="M2339" s="572">
        <v>79960.799999999988</v>
      </c>
      <c r="N2339" s="577"/>
      <c r="O2339" s="574"/>
      <c r="P2339" s="576"/>
    </row>
    <row r="2340" spans="1:16" ht="24" x14ac:dyDescent="0.2">
      <c r="A2340" s="524" t="s">
        <v>4666</v>
      </c>
      <c r="B2340" s="522" t="s">
        <v>817</v>
      </c>
      <c r="C2340" s="554" t="s">
        <v>86</v>
      </c>
      <c r="D2340" s="555" t="s">
        <v>818</v>
      </c>
      <c r="E2340" s="553">
        <v>5500</v>
      </c>
      <c r="F2340" s="556" t="s">
        <v>3963</v>
      </c>
      <c r="G2340" s="566" t="s">
        <v>3964</v>
      </c>
      <c r="H2340" s="569" t="s">
        <v>866</v>
      </c>
      <c r="I2340" s="562" t="s">
        <v>485</v>
      </c>
      <c r="J2340" s="558" t="s">
        <v>822</v>
      </c>
      <c r="K2340" s="571">
        <v>4</v>
      </c>
      <c r="L2340" s="574">
        <v>12</v>
      </c>
      <c r="M2340" s="572">
        <v>68877.47</v>
      </c>
      <c r="N2340" s="577"/>
      <c r="O2340" s="574"/>
      <c r="P2340" s="576"/>
    </row>
    <row r="2341" spans="1:16" ht="24" x14ac:dyDescent="0.2">
      <c r="A2341" s="524" t="s">
        <v>4666</v>
      </c>
      <c r="B2341" s="522" t="s">
        <v>817</v>
      </c>
      <c r="C2341" s="554" t="s">
        <v>86</v>
      </c>
      <c r="D2341" s="555" t="s">
        <v>818</v>
      </c>
      <c r="E2341" s="553">
        <v>6500</v>
      </c>
      <c r="F2341" s="556" t="s">
        <v>3965</v>
      </c>
      <c r="G2341" s="566" t="s">
        <v>3966</v>
      </c>
      <c r="H2341" s="569" t="s">
        <v>821</v>
      </c>
      <c r="I2341" s="562" t="s">
        <v>485</v>
      </c>
      <c r="J2341" s="558" t="s">
        <v>822</v>
      </c>
      <c r="K2341" s="571">
        <v>4</v>
      </c>
      <c r="L2341" s="574">
        <v>12</v>
      </c>
      <c r="M2341" s="572">
        <v>79960.799999999988</v>
      </c>
      <c r="N2341" s="577"/>
      <c r="O2341" s="574"/>
      <c r="P2341" s="576"/>
    </row>
    <row r="2342" spans="1:16" ht="24" x14ac:dyDescent="0.2">
      <c r="A2342" s="524" t="s">
        <v>4666</v>
      </c>
      <c r="B2342" s="522" t="s">
        <v>817</v>
      </c>
      <c r="C2342" s="554" t="s">
        <v>86</v>
      </c>
      <c r="D2342" s="555" t="s">
        <v>818</v>
      </c>
      <c r="E2342" s="553">
        <v>5500</v>
      </c>
      <c r="F2342" s="556" t="s">
        <v>3967</v>
      </c>
      <c r="G2342" s="566" t="s">
        <v>3968</v>
      </c>
      <c r="H2342" s="569" t="s">
        <v>2202</v>
      </c>
      <c r="I2342" s="562" t="s">
        <v>485</v>
      </c>
      <c r="J2342" s="558" t="s">
        <v>822</v>
      </c>
      <c r="K2342" s="571">
        <v>2</v>
      </c>
      <c r="L2342" s="574">
        <v>6</v>
      </c>
      <c r="M2342" s="572">
        <v>35263.730000000003</v>
      </c>
      <c r="N2342" s="577"/>
      <c r="O2342" s="574"/>
      <c r="P2342" s="576"/>
    </row>
    <row r="2343" spans="1:16" ht="24" x14ac:dyDescent="0.2">
      <c r="A2343" s="524" t="s">
        <v>4666</v>
      </c>
      <c r="B2343" s="522" t="s">
        <v>817</v>
      </c>
      <c r="C2343" s="554" t="s">
        <v>86</v>
      </c>
      <c r="D2343" s="555" t="s">
        <v>902</v>
      </c>
      <c r="E2343" s="553">
        <v>2500</v>
      </c>
      <c r="F2343" s="556" t="s">
        <v>3969</v>
      </c>
      <c r="G2343" s="566" t="s">
        <v>3970</v>
      </c>
      <c r="H2343" s="569" t="s">
        <v>905</v>
      </c>
      <c r="I2343" s="562" t="s">
        <v>845</v>
      </c>
      <c r="J2343" s="558" t="s">
        <v>906</v>
      </c>
      <c r="K2343" s="571">
        <v>1</v>
      </c>
      <c r="L2343" s="574">
        <v>2</v>
      </c>
      <c r="M2343" s="572">
        <v>4726.8</v>
      </c>
      <c r="N2343" s="577"/>
      <c r="O2343" s="574"/>
      <c r="P2343" s="576"/>
    </row>
    <row r="2344" spans="1:16" ht="24" x14ac:dyDescent="0.2">
      <c r="A2344" s="524" t="s">
        <v>4666</v>
      </c>
      <c r="B2344" s="522" t="s">
        <v>817</v>
      </c>
      <c r="C2344" s="554" t="s">
        <v>86</v>
      </c>
      <c r="D2344" s="555" t="s">
        <v>818</v>
      </c>
      <c r="E2344" s="553">
        <v>8500</v>
      </c>
      <c r="F2344" s="556" t="s">
        <v>3971</v>
      </c>
      <c r="G2344" s="566" t="s">
        <v>3972</v>
      </c>
      <c r="H2344" s="569" t="s">
        <v>821</v>
      </c>
      <c r="I2344" s="562" t="s">
        <v>485</v>
      </c>
      <c r="J2344" s="558" t="s">
        <v>822</v>
      </c>
      <c r="K2344" s="571">
        <v>1</v>
      </c>
      <c r="L2344" s="574">
        <v>2</v>
      </c>
      <c r="M2344" s="572">
        <v>15526.8</v>
      </c>
      <c r="N2344" s="577"/>
      <c r="O2344" s="574"/>
      <c r="P2344" s="576"/>
    </row>
    <row r="2345" spans="1:16" ht="24" x14ac:dyDescent="0.2">
      <c r="A2345" s="524" t="s">
        <v>4666</v>
      </c>
      <c r="B2345" s="522" t="s">
        <v>817</v>
      </c>
      <c r="C2345" s="554" t="s">
        <v>86</v>
      </c>
      <c r="D2345" s="555" t="s">
        <v>818</v>
      </c>
      <c r="E2345" s="553">
        <v>5500</v>
      </c>
      <c r="F2345" s="556" t="s">
        <v>3973</v>
      </c>
      <c r="G2345" s="566" t="s">
        <v>3974</v>
      </c>
      <c r="H2345" s="569" t="s">
        <v>829</v>
      </c>
      <c r="I2345" s="562" t="s">
        <v>485</v>
      </c>
      <c r="J2345" s="558" t="s">
        <v>822</v>
      </c>
      <c r="K2345" s="571">
        <v>3</v>
      </c>
      <c r="L2345" s="574">
        <v>8</v>
      </c>
      <c r="M2345" s="572">
        <v>42557.200000000004</v>
      </c>
      <c r="N2345" s="577"/>
      <c r="O2345" s="574"/>
      <c r="P2345" s="576"/>
    </row>
    <row r="2346" spans="1:16" ht="24" x14ac:dyDescent="0.2">
      <c r="A2346" s="524" t="s">
        <v>4666</v>
      </c>
      <c r="B2346" s="522" t="s">
        <v>817</v>
      </c>
      <c r="C2346" s="554" t="s">
        <v>86</v>
      </c>
      <c r="D2346" s="555" t="s">
        <v>818</v>
      </c>
      <c r="E2346" s="553">
        <v>8500</v>
      </c>
      <c r="F2346" s="556" t="s">
        <v>3975</v>
      </c>
      <c r="G2346" s="566" t="s">
        <v>3976</v>
      </c>
      <c r="H2346" s="569" t="s">
        <v>821</v>
      </c>
      <c r="I2346" s="562" t="s">
        <v>485</v>
      </c>
      <c r="J2346" s="558" t="s">
        <v>822</v>
      </c>
      <c r="K2346" s="571">
        <v>1</v>
      </c>
      <c r="L2346" s="574">
        <v>4</v>
      </c>
      <c r="M2346" s="572">
        <v>28223.809999999998</v>
      </c>
      <c r="N2346" s="577"/>
      <c r="O2346" s="574"/>
      <c r="P2346" s="576"/>
    </row>
    <row r="2347" spans="1:16" ht="24" x14ac:dyDescent="0.2">
      <c r="A2347" s="524" t="s">
        <v>4666</v>
      </c>
      <c r="B2347" s="522" t="s">
        <v>817</v>
      </c>
      <c r="C2347" s="554" t="s">
        <v>86</v>
      </c>
      <c r="D2347" s="555" t="s">
        <v>818</v>
      </c>
      <c r="E2347" s="553">
        <v>5500</v>
      </c>
      <c r="F2347" s="556" t="s">
        <v>3977</v>
      </c>
      <c r="G2347" s="566" t="s">
        <v>3978</v>
      </c>
      <c r="H2347" s="569" t="s">
        <v>829</v>
      </c>
      <c r="I2347" s="562" t="s">
        <v>485</v>
      </c>
      <c r="J2347" s="558" t="s">
        <v>822</v>
      </c>
      <c r="K2347" s="571">
        <v>3</v>
      </c>
      <c r="L2347" s="574">
        <v>8</v>
      </c>
      <c r="M2347" s="572">
        <v>42557.200000000004</v>
      </c>
      <c r="N2347" s="577"/>
      <c r="O2347" s="574"/>
      <c r="P2347" s="576"/>
    </row>
    <row r="2348" spans="1:16" ht="24" x14ac:dyDescent="0.2">
      <c r="A2348" s="524" t="s">
        <v>4666</v>
      </c>
      <c r="B2348" s="522" t="s">
        <v>817</v>
      </c>
      <c r="C2348" s="554" t="s">
        <v>86</v>
      </c>
      <c r="D2348" s="555" t="s">
        <v>818</v>
      </c>
      <c r="E2348" s="553">
        <v>4800</v>
      </c>
      <c r="F2348" s="556" t="s">
        <v>3979</v>
      </c>
      <c r="G2348" s="566" t="s">
        <v>3980</v>
      </c>
      <c r="H2348" s="569" t="s">
        <v>821</v>
      </c>
      <c r="I2348" s="562" t="s">
        <v>485</v>
      </c>
      <c r="J2348" s="558" t="s">
        <v>822</v>
      </c>
      <c r="K2348" s="571">
        <v>4</v>
      </c>
      <c r="L2348" s="574">
        <v>12</v>
      </c>
      <c r="M2348" s="572">
        <v>59560.80000000001</v>
      </c>
      <c r="N2348" s="577"/>
      <c r="O2348" s="574"/>
      <c r="P2348" s="576"/>
    </row>
    <row r="2349" spans="1:16" ht="24" x14ac:dyDescent="0.2">
      <c r="A2349" s="524" t="s">
        <v>4666</v>
      </c>
      <c r="B2349" s="522" t="s">
        <v>817</v>
      </c>
      <c r="C2349" s="554" t="s">
        <v>86</v>
      </c>
      <c r="D2349" s="555" t="s">
        <v>818</v>
      </c>
      <c r="E2349" s="553">
        <v>7500</v>
      </c>
      <c r="F2349" s="556" t="s">
        <v>3981</v>
      </c>
      <c r="G2349" s="566" t="s">
        <v>3982</v>
      </c>
      <c r="H2349" s="569" t="s">
        <v>829</v>
      </c>
      <c r="I2349" s="562" t="s">
        <v>485</v>
      </c>
      <c r="J2349" s="558" t="s">
        <v>822</v>
      </c>
      <c r="K2349" s="571">
        <v>3</v>
      </c>
      <c r="L2349" s="574">
        <v>8</v>
      </c>
      <c r="M2349" s="572">
        <v>57557.200000000004</v>
      </c>
      <c r="N2349" s="577"/>
      <c r="O2349" s="574"/>
      <c r="P2349" s="576"/>
    </row>
    <row r="2350" spans="1:16" ht="24" x14ac:dyDescent="0.2">
      <c r="A2350" s="524" t="s">
        <v>4666</v>
      </c>
      <c r="B2350" s="522" t="s">
        <v>817</v>
      </c>
      <c r="C2350" s="554" t="s">
        <v>86</v>
      </c>
      <c r="D2350" s="555" t="s">
        <v>818</v>
      </c>
      <c r="E2350" s="553">
        <v>6500</v>
      </c>
      <c r="F2350" s="556" t="s">
        <v>3983</v>
      </c>
      <c r="G2350" s="566" t="s">
        <v>3984</v>
      </c>
      <c r="H2350" s="569" t="s">
        <v>821</v>
      </c>
      <c r="I2350" s="562" t="s">
        <v>485</v>
      </c>
      <c r="J2350" s="558" t="s">
        <v>822</v>
      </c>
      <c r="K2350" s="571">
        <v>3</v>
      </c>
      <c r="L2350" s="574">
        <v>8</v>
      </c>
      <c r="M2350" s="572">
        <v>50057.200000000004</v>
      </c>
      <c r="N2350" s="577"/>
      <c r="O2350" s="574"/>
      <c r="P2350" s="576"/>
    </row>
    <row r="2351" spans="1:16" ht="24" x14ac:dyDescent="0.2">
      <c r="A2351" s="524" t="s">
        <v>4666</v>
      </c>
      <c r="B2351" s="522" t="s">
        <v>817</v>
      </c>
      <c r="C2351" s="554" t="s">
        <v>86</v>
      </c>
      <c r="D2351" s="555" t="s">
        <v>818</v>
      </c>
      <c r="E2351" s="553">
        <v>6500</v>
      </c>
      <c r="F2351" s="556" t="s">
        <v>3985</v>
      </c>
      <c r="G2351" s="566" t="s">
        <v>3986</v>
      </c>
      <c r="H2351" s="569" t="s">
        <v>853</v>
      </c>
      <c r="I2351" s="562" t="s">
        <v>485</v>
      </c>
      <c r="J2351" s="558" t="s">
        <v>822</v>
      </c>
      <c r="K2351" s="571">
        <v>4</v>
      </c>
      <c r="L2351" s="574">
        <v>12</v>
      </c>
      <c r="M2351" s="572">
        <v>79960.799999999988</v>
      </c>
      <c r="N2351" s="577"/>
      <c r="O2351" s="574"/>
      <c r="P2351" s="576"/>
    </row>
    <row r="2352" spans="1:16" ht="24" x14ac:dyDescent="0.2">
      <c r="A2352" s="524" t="s">
        <v>4666</v>
      </c>
      <c r="B2352" s="522" t="s">
        <v>817</v>
      </c>
      <c r="C2352" s="554" t="s">
        <v>86</v>
      </c>
      <c r="D2352" s="555" t="s">
        <v>818</v>
      </c>
      <c r="E2352" s="553">
        <v>4800</v>
      </c>
      <c r="F2352" s="556" t="s">
        <v>3987</v>
      </c>
      <c r="G2352" s="566" t="s">
        <v>3988</v>
      </c>
      <c r="H2352" s="569" t="s">
        <v>3345</v>
      </c>
      <c r="I2352" s="562" t="s">
        <v>489</v>
      </c>
      <c r="J2352" s="558" t="s">
        <v>822</v>
      </c>
      <c r="K2352" s="571">
        <v>4</v>
      </c>
      <c r="L2352" s="574">
        <v>12</v>
      </c>
      <c r="M2352" s="572">
        <v>59560.80000000001</v>
      </c>
      <c r="N2352" s="577"/>
      <c r="O2352" s="574"/>
      <c r="P2352" s="576"/>
    </row>
    <row r="2353" spans="1:16" ht="24" x14ac:dyDescent="0.2">
      <c r="A2353" s="524" t="s">
        <v>4666</v>
      </c>
      <c r="B2353" s="522" t="s">
        <v>817</v>
      </c>
      <c r="C2353" s="554" t="s">
        <v>86</v>
      </c>
      <c r="D2353" s="555" t="s">
        <v>818</v>
      </c>
      <c r="E2353" s="553">
        <v>6500</v>
      </c>
      <c r="F2353" s="556" t="s">
        <v>3989</v>
      </c>
      <c r="G2353" s="566" t="s">
        <v>3990</v>
      </c>
      <c r="H2353" s="569" t="s">
        <v>890</v>
      </c>
      <c r="I2353" s="562" t="s">
        <v>485</v>
      </c>
      <c r="J2353" s="558" t="s">
        <v>822</v>
      </c>
      <c r="K2353" s="571">
        <v>4</v>
      </c>
      <c r="L2353" s="574">
        <v>12</v>
      </c>
      <c r="M2353" s="572">
        <v>79960.799999999988</v>
      </c>
      <c r="N2353" s="577"/>
      <c r="O2353" s="574"/>
      <c r="P2353" s="576"/>
    </row>
    <row r="2354" spans="1:16" ht="24" x14ac:dyDescent="0.2">
      <c r="A2354" s="524" t="s">
        <v>4666</v>
      </c>
      <c r="B2354" s="522" t="s">
        <v>817</v>
      </c>
      <c r="C2354" s="554" t="s">
        <v>86</v>
      </c>
      <c r="D2354" s="555" t="s">
        <v>818</v>
      </c>
      <c r="E2354" s="553">
        <v>6500</v>
      </c>
      <c r="F2354" s="556" t="s">
        <v>3991</v>
      </c>
      <c r="G2354" s="566" t="s">
        <v>3992</v>
      </c>
      <c r="H2354" s="569" t="s">
        <v>821</v>
      </c>
      <c r="I2354" s="562" t="s">
        <v>485</v>
      </c>
      <c r="J2354" s="558" t="s">
        <v>822</v>
      </c>
      <c r="K2354" s="571">
        <v>4</v>
      </c>
      <c r="L2354" s="574">
        <v>12</v>
      </c>
      <c r="M2354" s="572">
        <v>79960.799999999988</v>
      </c>
      <c r="N2354" s="577"/>
      <c r="O2354" s="574"/>
      <c r="P2354" s="576"/>
    </row>
    <row r="2355" spans="1:16" ht="24" x14ac:dyDescent="0.2">
      <c r="A2355" s="524" t="s">
        <v>4666</v>
      </c>
      <c r="B2355" s="522" t="s">
        <v>817</v>
      </c>
      <c r="C2355" s="554" t="s">
        <v>86</v>
      </c>
      <c r="D2355" s="555" t="s">
        <v>818</v>
      </c>
      <c r="E2355" s="553">
        <v>5500</v>
      </c>
      <c r="F2355" s="556" t="s">
        <v>3993</v>
      </c>
      <c r="G2355" s="566" t="s">
        <v>3994</v>
      </c>
      <c r="H2355" s="569" t="s">
        <v>829</v>
      </c>
      <c r="I2355" s="562" t="s">
        <v>485</v>
      </c>
      <c r="J2355" s="558" t="s">
        <v>822</v>
      </c>
      <c r="K2355" s="571">
        <v>3</v>
      </c>
      <c r="L2355" s="574">
        <v>8</v>
      </c>
      <c r="M2355" s="572">
        <v>42557.200000000004</v>
      </c>
      <c r="N2355" s="577"/>
      <c r="O2355" s="574"/>
      <c r="P2355" s="576"/>
    </row>
    <row r="2356" spans="1:16" ht="24" x14ac:dyDescent="0.2">
      <c r="A2356" s="524" t="s">
        <v>4666</v>
      </c>
      <c r="B2356" s="522" t="s">
        <v>817</v>
      </c>
      <c r="C2356" s="554" t="s">
        <v>86</v>
      </c>
      <c r="D2356" s="555" t="s">
        <v>818</v>
      </c>
      <c r="E2356" s="553">
        <v>10000</v>
      </c>
      <c r="F2356" s="556" t="s">
        <v>3995</v>
      </c>
      <c r="G2356" s="566" t="s">
        <v>3996</v>
      </c>
      <c r="H2356" s="569" t="s">
        <v>853</v>
      </c>
      <c r="I2356" s="562" t="s">
        <v>485</v>
      </c>
      <c r="J2356" s="558" t="s">
        <v>822</v>
      </c>
      <c r="K2356" s="571">
        <v>4</v>
      </c>
      <c r="L2356" s="574">
        <v>12</v>
      </c>
      <c r="M2356" s="572">
        <v>121960.79999999997</v>
      </c>
      <c r="N2356" s="577"/>
      <c r="O2356" s="574"/>
      <c r="P2356" s="576"/>
    </row>
    <row r="2357" spans="1:16" ht="24" x14ac:dyDescent="0.2">
      <c r="A2357" s="524" t="s">
        <v>4666</v>
      </c>
      <c r="B2357" s="522" t="s">
        <v>817</v>
      </c>
      <c r="C2357" s="554" t="s">
        <v>86</v>
      </c>
      <c r="D2357" s="555" t="s">
        <v>818</v>
      </c>
      <c r="E2357" s="553">
        <v>3000</v>
      </c>
      <c r="F2357" s="556" t="s">
        <v>3997</v>
      </c>
      <c r="G2357" s="566" t="s">
        <v>3998</v>
      </c>
      <c r="H2357" s="569" t="s">
        <v>850</v>
      </c>
      <c r="I2357" s="562" t="s">
        <v>485</v>
      </c>
      <c r="J2357" s="558" t="s">
        <v>822</v>
      </c>
      <c r="K2357" s="571">
        <v>4</v>
      </c>
      <c r="L2357" s="574">
        <v>12</v>
      </c>
      <c r="M2357" s="572">
        <v>37960.80000000001</v>
      </c>
      <c r="N2357" s="577"/>
      <c r="O2357" s="574"/>
      <c r="P2357" s="576"/>
    </row>
    <row r="2358" spans="1:16" ht="24" x14ac:dyDescent="0.2">
      <c r="A2358" s="524" t="s">
        <v>4666</v>
      </c>
      <c r="B2358" s="522" t="s">
        <v>817</v>
      </c>
      <c r="C2358" s="554" t="s">
        <v>86</v>
      </c>
      <c r="D2358" s="555" t="s">
        <v>902</v>
      </c>
      <c r="E2358" s="553">
        <v>3400</v>
      </c>
      <c r="F2358" s="556" t="s">
        <v>3999</v>
      </c>
      <c r="G2358" s="566" t="s">
        <v>4000</v>
      </c>
      <c r="H2358" s="569" t="s">
        <v>2695</v>
      </c>
      <c r="I2358" s="562" t="s">
        <v>845</v>
      </c>
      <c r="J2358" s="558" t="s">
        <v>480</v>
      </c>
      <c r="K2358" s="571">
        <v>4</v>
      </c>
      <c r="L2358" s="574">
        <v>12</v>
      </c>
      <c r="M2358" s="572">
        <v>42796.220000000008</v>
      </c>
      <c r="N2358" s="577"/>
      <c r="O2358" s="574"/>
      <c r="P2358" s="576"/>
    </row>
    <row r="2359" spans="1:16" ht="24" x14ac:dyDescent="0.2">
      <c r="A2359" s="524" t="s">
        <v>4666</v>
      </c>
      <c r="B2359" s="522" t="s">
        <v>817</v>
      </c>
      <c r="C2359" s="554" t="s">
        <v>86</v>
      </c>
      <c r="D2359" s="555" t="s">
        <v>818</v>
      </c>
      <c r="E2359" s="553">
        <v>6500</v>
      </c>
      <c r="F2359" s="556" t="s">
        <v>4001</v>
      </c>
      <c r="G2359" s="566" t="s">
        <v>4002</v>
      </c>
      <c r="H2359" s="569" t="s">
        <v>1905</v>
      </c>
      <c r="I2359" s="562" t="s">
        <v>485</v>
      </c>
      <c r="J2359" s="558" t="s">
        <v>822</v>
      </c>
      <c r="K2359" s="571">
        <v>4</v>
      </c>
      <c r="L2359" s="574">
        <v>12</v>
      </c>
      <c r="M2359" s="572">
        <v>81044.12999999999</v>
      </c>
      <c r="N2359" s="577"/>
      <c r="O2359" s="574"/>
      <c r="P2359" s="576"/>
    </row>
    <row r="2360" spans="1:16" ht="24" x14ac:dyDescent="0.2">
      <c r="A2360" s="524" t="s">
        <v>4666</v>
      </c>
      <c r="B2360" s="522" t="s">
        <v>817</v>
      </c>
      <c r="C2360" s="554" t="s">
        <v>86</v>
      </c>
      <c r="D2360" s="555" t="s">
        <v>818</v>
      </c>
      <c r="E2360" s="553">
        <v>8500</v>
      </c>
      <c r="F2360" s="556" t="s">
        <v>4003</v>
      </c>
      <c r="G2360" s="566" t="s">
        <v>4004</v>
      </c>
      <c r="H2360" s="569" t="s">
        <v>853</v>
      </c>
      <c r="I2360" s="562" t="s">
        <v>485</v>
      </c>
      <c r="J2360" s="558" t="s">
        <v>822</v>
      </c>
      <c r="K2360" s="571">
        <v>4</v>
      </c>
      <c r="L2360" s="574">
        <v>12</v>
      </c>
      <c r="M2360" s="572">
        <v>103960.79999999997</v>
      </c>
      <c r="N2360" s="577"/>
      <c r="O2360" s="574"/>
      <c r="P2360" s="576"/>
    </row>
    <row r="2361" spans="1:16" ht="24" x14ac:dyDescent="0.2">
      <c r="A2361" s="524" t="s">
        <v>4666</v>
      </c>
      <c r="B2361" s="522" t="s">
        <v>817</v>
      </c>
      <c r="C2361" s="554" t="s">
        <v>86</v>
      </c>
      <c r="D2361" s="555" t="s">
        <v>841</v>
      </c>
      <c r="E2361" s="553">
        <v>4500</v>
      </c>
      <c r="F2361" s="556" t="s">
        <v>4005</v>
      </c>
      <c r="G2361" s="566" t="s">
        <v>4006</v>
      </c>
      <c r="H2361" s="569" t="s">
        <v>836</v>
      </c>
      <c r="I2361" s="562" t="s">
        <v>871</v>
      </c>
      <c r="J2361" s="558" t="s">
        <v>822</v>
      </c>
      <c r="K2361" s="571">
        <v>4</v>
      </c>
      <c r="L2361" s="574">
        <v>12</v>
      </c>
      <c r="M2361" s="572">
        <v>55960.80000000001</v>
      </c>
      <c r="N2361" s="577"/>
      <c r="O2361" s="574"/>
      <c r="P2361" s="576"/>
    </row>
    <row r="2362" spans="1:16" ht="24" x14ac:dyDescent="0.2">
      <c r="A2362" s="524" t="s">
        <v>4666</v>
      </c>
      <c r="B2362" s="522" t="s">
        <v>817</v>
      </c>
      <c r="C2362" s="554" t="s">
        <v>86</v>
      </c>
      <c r="D2362" s="555" t="s">
        <v>818</v>
      </c>
      <c r="E2362" s="553">
        <v>5500</v>
      </c>
      <c r="F2362" s="556" t="s">
        <v>4007</v>
      </c>
      <c r="G2362" s="566" t="s">
        <v>4008</v>
      </c>
      <c r="H2362" s="569" t="s">
        <v>836</v>
      </c>
      <c r="I2362" s="562" t="s">
        <v>485</v>
      </c>
      <c r="J2362" s="558" t="s">
        <v>822</v>
      </c>
      <c r="K2362" s="571">
        <v>3</v>
      </c>
      <c r="L2362" s="574">
        <v>8</v>
      </c>
      <c r="M2362" s="572">
        <v>42557.200000000004</v>
      </c>
      <c r="N2362" s="577"/>
      <c r="O2362" s="574"/>
      <c r="P2362" s="576"/>
    </row>
    <row r="2363" spans="1:16" ht="24" x14ac:dyDescent="0.2">
      <c r="A2363" s="524" t="s">
        <v>4666</v>
      </c>
      <c r="B2363" s="522" t="s">
        <v>817</v>
      </c>
      <c r="C2363" s="554" t="s">
        <v>86</v>
      </c>
      <c r="D2363" s="555" t="s">
        <v>818</v>
      </c>
      <c r="E2363" s="553">
        <v>3000</v>
      </c>
      <c r="F2363" s="556" t="s">
        <v>4009</v>
      </c>
      <c r="G2363" s="566" t="s">
        <v>4010</v>
      </c>
      <c r="H2363" s="569" t="s">
        <v>836</v>
      </c>
      <c r="I2363" s="562" t="s">
        <v>485</v>
      </c>
      <c r="J2363" s="558" t="s">
        <v>822</v>
      </c>
      <c r="K2363" s="571">
        <v>0</v>
      </c>
      <c r="L2363" s="574">
        <v>1</v>
      </c>
      <c r="M2363" s="572">
        <v>3096.73</v>
      </c>
      <c r="N2363" s="577"/>
      <c r="O2363" s="574"/>
      <c r="P2363" s="576"/>
    </row>
    <row r="2364" spans="1:16" ht="24" x14ac:dyDescent="0.2">
      <c r="A2364" s="524" t="s">
        <v>4666</v>
      </c>
      <c r="B2364" s="522" t="s">
        <v>817</v>
      </c>
      <c r="C2364" s="554" t="s">
        <v>86</v>
      </c>
      <c r="D2364" s="555" t="s">
        <v>818</v>
      </c>
      <c r="E2364" s="553">
        <v>7500</v>
      </c>
      <c r="F2364" s="556" t="s">
        <v>4011</v>
      </c>
      <c r="G2364" s="566" t="s">
        <v>4012</v>
      </c>
      <c r="H2364" s="569" t="s">
        <v>829</v>
      </c>
      <c r="I2364" s="562" t="s">
        <v>485</v>
      </c>
      <c r="J2364" s="558" t="s">
        <v>822</v>
      </c>
      <c r="K2364" s="571">
        <v>3</v>
      </c>
      <c r="L2364" s="574">
        <v>8</v>
      </c>
      <c r="M2364" s="572">
        <v>57557.200000000004</v>
      </c>
      <c r="N2364" s="577"/>
      <c r="O2364" s="574"/>
      <c r="P2364" s="576"/>
    </row>
    <row r="2365" spans="1:16" ht="24" x14ac:dyDescent="0.2">
      <c r="A2365" s="524" t="s">
        <v>4666</v>
      </c>
      <c r="B2365" s="522" t="s">
        <v>817</v>
      </c>
      <c r="C2365" s="554" t="s">
        <v>86</v>
      </c>
      <c r="D2365" s="555" t="s">
        <v>818</v>
      </c>
      <c r="E2365" s="553">
        <v>7500</v>
      </c>
      <c r="F2365" s="556" t="s">
        <v>4013</v>
      </c>
      <c r="G2365" s="566" t="s">
        <v>4014</v>
      </c>
      <c r="H2365" s="569" t="s">
        <v>829</v>
      </c>
      <c r="I2365" s="562" t="s">
        <v>485</v>
      </c>
      <c r="J2365" s="558" t="s">
        <v>822</v>
      </c>
      <c r="K2365" s="571">
        <v>2</v>
      </c>
      <c r="L2365" s="574">
        <v>6</v>
      </c>
      <c r="M2365" s="572">
        <v>43730.400000000001</v>
      </c>
      <c r="N2365" s="577"/>
      <c r="O2365" s="574"/>
      <c r="P2365" s="576"/>
    </row>
    <row r="2366" spans="1:16" ht="24" x14ac:dyDescent="0.2">
      <c r="A2366" s="524" t="s">
        <v>4666</v>
      </c>
      <c r="B2366" s="522" t="s">
        <v>817</v>
      </c>
      <c r="C2366" s="554" t="s">
        <v>86</v>
      </c>
      <c r="D2366" s="555" t="s">
        <v>818</v>
      </c>
      <c r="E2366" s="553">
        <v>8500</v>
      </c>
      <c r="F2366" s="556" t="s">
        <v>4015</v>
      </c>
      <c r="G2366" s="566" t="s">
        <v>4016</v>
      </c>
      <c r="H2366" s="569" t="s">
        <v>4017</v>
      </c>
      <c r="I2366" s="562" t="s">
        <v>485</v>
      </c>
      <c r="J2366" s="558" t="s">
        <v>822</v>
      </c>
      <c r="K2366" s="571">
        <v>4</v>
      </c>
      <c r="L2366" s="574">
        <v>12</v>
      </c>
      <c r="M2366" s="572">
        <v>103960.79999999997</v>
      </c>
      <c r="N2366" s="577"/>
      <c r="O2366" s="574"/>
      <c r="P2366" s="576"/>
    </row>
    <row r="2367" spans="1:16" ht="24" x14ac:dyDescent="0.2">
      <c r="A2367" s="524" t="s">
        <v>4666</v>
      </c>
      <c r="B2367" s="522" t="s">
        <v>817</v>
      </c>
      <c r="C2367" s="554" t="s">
        <v>86</v>
      </c>
      <c r="D2367" s="555" t="s">
        <v>818</v>
      </c>
      <c r="E2367" s="553">
        <v>7500</v>
      </c>
      <c r="F2367" s="556" t="s">
        <v>4018</v>
      </c>
      <c r="G2367" s="566" t="s">
        <v>4019</v>
      </c>
      <c r="H2367" s="569" t="s">
        <v>821</v>
      </c>
      <c r="I2367" s="562" t="s">
        <v>485</v>
      </c>
      <c r="J2367" s="558" t="s">
        <v>822</v>
      </c>
      <c r="K2367" s="571">
        <v>2</v>
      </c>
      <c r="L2367" s="574">
        <v>6</v>
      </c>
      <c r="M2367" s="572">
        <v>47730.400000000001</v>
      </c>
      <c r="N2367" s="577"/>
      <c r="O2367" s="574"/>
      <c r="P2367" s="576"/>
    </row>
    <row r="2368" spans="1:16" ht="24" x14ac:dyDescent="0.2">
      <c r="A2368" s="524" t="s">
        <v>4666</v>
      </c>
      <c r="B2368" s="522" t="s">
        <v>817</v>
      </c>
      <c r="C2368" s="554" t="s">
        <v>86</v>
      </c>
      <c r="D2368" s="555" t="s">
        <v>818</v>
      </c>
      <c r="E2368" s="553">
        <v>3500</v>
      </c>
      <c r="F2368" s="556" t="s">
        <v>4020</v>
      </c>
      <c r="G2368" s="566" t="s">
        <v>4021</v>
      </c>
      <c r="H2368" s="569" t="s">
        <v>821</v>
      </c>
      <c r="I2368" s="562" t="s">
        <v>485</v>
      </c>
      <c r="J2368" s="558" t="s">
        <v>822</v>
      </c>
      <c r="K2368" s="571">
        <v>4</v>
      </c>
      <c r="L2368" s="574">
        <v>12</v>
      </c>
      <c r="M2368" s="572">
        <v>43960.80000000001</v>
      </c>
      <c r="N2368" s="577"/>
      <c r="O2368" s="574"/>
      <c r="P2368" s="576"/>
    </row>
    <row r="2369" spans="1:16" ht="24" x14ac:dyDescent="0.2">
      <c r="A2369" s="524" t="s">
        <v>4666</v>
      </c>
      <c r="B2369" s="522" t="s">
        <v>817</v>
      </c>
      <c r="C2369" s="554" t="s">
        <v>86</v>
      </c>
      <c r="D2369" s="555" t="s">
        <v>818</v>
      </c>
      <c r="E2369" s="553">
        <v>6500</v>
      </c>
      <c r="F2369" s="556" t="s">
        <v>4022</v>
      </c>
      <c r="G2369" s="566" t="s">
        <v>4023</v>
      </c>
      <c r="H2369" s="569" t="s">
        <v>821</v>
      </c>
      <c r="I2369" s="562" t="s">
        <v>485</v>
      </c>
      <c r="J2369" s="558" t="s">
        <v>822</v>
      </c>
      <c r="K2369" s="571">
        <v>2</v>
      </c>
      <c r="L2369" s="574">
        <v>7</v>
      </c>
      <c r="M2369" s="572">
        <v>43143.8</v>
      </c>
      <c r="N2369" s="577"/>
      <c r="O2369" s="574"/>
      <c r="P2369" s="576"/>
    </row>
    <row r="2370" spans="1:16" ht="24" x14ac:dyDescent="0.2">
      <c r="A2370" s="524" t="s">
        <v>4666</v>
      </c>
      <c r="B2370" s="522" t="s">
        <v>817</v>
      </c>
      <c r="C2370" s="554" t="s">
        <v>86</v>
      </c>
      <c r="D2370" s="555" t="s">
        <v>818</v>
      </c>
      <c r="E2370" s="553">
        <v>6000</v>
      </c>
      <c r="F2370" s="556" t="s">
        <v>4024</v>
      </c>
      <c r="G2370" s="566" t="s">
        <v>4025</v>
      </c>
      <c r="H2370" s="569" t="s">
        <v>866</v>
      </c>
      <c r="I2370" s="562" t="s">
        <v>485</v>
      </c>
      <c r="J2370" s="558" t="s">
        <v>822</v>
      </c>
      <c r="K2370" s="571">
        <v>4</v>
      </c>
      <c r="L2370" s="574">
        <v>12</v>
      </c>
      <c r="M2370" s="572">
        <v>73960.800000000003</v>
      </c>
      <c r="N2370" s="577"/>
      <c r="O2370" s="574"/>
      <c r="P2370" s="576"/>
    </row>
    <row r="2371" spans="1:16" ht="24" x14ac:dyDescent="0.2">
      <c r="A2371" s="524" t="s">
        <v>4666</v>
      </c>
      <c r="B2371" s="522" t="s">
        <v>817</v>
      </c>
      <c r="C2371" s="554" t="s">
        <v>86</v>
      </c>
      <c r="D2371" s="555" t="s">
        <v>818</v>
      </c>
      <c r="E2371" s="553">
        <v>6500</v>
      </c>
      <c r="F2371" s="556" t="s">
        <v>4026</v>
      </c>
      <c r="G2371" s="566" t="s">
        <v>4027</v>
      </c>
      <c r="H2371" s="569" t="s">
        <v>850</v>
      </c>
      <c r="I2371" s="562" t="s">
        <v>485</v>
      </c>
      <c r="J2371" s="558" t="s">
        <v>822</v>
      </c>
      <c r="K2371" s="571">
        <v>4</v>
      </c>
      <c r="L2371" s="574">
        <v>12</v>
      </c>
      <c r="M2371" s="572">
        <v>81044.12999999999</v>
      </c>
      <c r="N2371" s="577"/>
      <c r="O2371" s="574"/>
      <c r="P2371" s="576"/>
    </row>
    <row r="2372" spans="1:16" ht="24" x14ac:dyDescent="0.2">
      <c r="A2372" s="524" t="s">
        <v>4666</v>
      </c>
      <c r="B2372" s="522" t="s">
        <v>817</v>
      </c>
      <c r="C2372" s="554" t="s">
        <v>86</v>
      </c>
      <c r="D2372" s="555" t="s">
        <v>818</v>
      </c>
      <c r="E2372" s="553">
        <v>5500</v>
      </c>
      <c r="F2372" s="556" t="s">
        <v>4028</v>
      </c>
      <c r="G2372" s="566" t="s">
        <v>4029</v>
      </c>
      <c r="H2372" s="569" t="s">
        <v>829</v>
      </c>
      <c r="I2372" s="562" t="s">
        <v>485</v>
      </c>
      <c r="J2372" s="558" t="s">
        <v>822</v>
      </c>
      <c r="K2372" s="571">
        <v>3</v>
      </c>
      <c r="L2372" s="574">
        <v>8</v>
      </c>
      <c r="M2372" s="572">
        <v>42557.200000000004</v>
      </c>
      <c r="N2372" s="577"/>
      <c r="O2372" s="574"/>
      <c r="P2372" s="576"/>
    </row>
    <row r="2373" spans="1:16" ht="24" x14ac:dyDescent="0.2">
      <c r="A2373" s="524" t="s">
        <v>4666</v>
      </c>
      <c r="B2373" s="522" t="s">
        <v>817</v>
      </c>
      <c r="C2373" s="554" t="s">
        <v>86</v>
      </c>
      <c r="D2373" s="555" t="s">
        <v>818</v>
      </c>
      <c r="E2373" s="553">
        <v>4200</v>
      </c>
      <c r="F2373" s="556" t="s">
        <v>4030</v>
      </c>
      <c r="G2373" s="566" t="s">
        <v>4031</v>
      </c>
      <c r="H2373" s="569" t="s">
        <v>866</v>
      </c>
      <c r="I2373" s="562" t="s">
        <v>485</v>
      </c>
      <c r="J2373" s="558" t="s">
        <v>822</v>
      </c>
      <c r="K2373" s="571">
        <v>4</v>
      </c>
      <c r="L2373" s="574">
        <v>12</v>
      </c>
      <c r="M2373" s="572">
        <v>52360.80000000001</v>
      </c>
      <c r="N2373" s="577"/>
      <c r="O2373" s="574"/>
      <c r="P2373" s="576"/>
    </row>
    <row r="2374" spans="1:16" ht="24" x14ac:dyDescent="0.2">
      <c r="A2374" s="524" t="s">
        <v>4666</v>
      </c>
      <c r="B2374" s="522" t="s">
        <v>817</v>
      </c>
      <c r="C2374" s="554" t="s">
        <v>86</v>
      </c>
      <c r="D2374" s="555" t="s">
        <v>818</v>
      </c>
      <c r="E2374" s="553">
        <v>7000</v>
      </c>
      <c r="F2374" s="556" t="s">
        <v>4032</v>
      </c>
      <c r="G2374" s="566" t="s">
        <v>4033</v>
      </c>
      <c r="H2374" s="569" t="s">
        <v>850</v>
      </c>
      <c r="I2374" s="562" t="s">
        <v>485</v>
      </c>
      <c r="J2374" s="558" t="s">
        <v>822</v>
      </c>
      <c r="K2374" s="571">
        <v>4</v>
      </c>
      <c r="L2374" s="574">
        <v>12</v>
      </c>
      <c r="M2374" s="572">
        <v>85960.799999999988</v>
      </c>
      <c r="N2374" s="577"/>
      <c r="O2374" s="574"/>
      <c r="P2374" s="576"/>
    </row>
    <row r="2375" spans="1:16" ht="24" x14ac:dyDescent="0.2">
      <c r="A2375" s="524" t="s">
        <v>4666</v>
      </c>
      <c r="B2375" s="522" t="s">
        <v>817</v>
      </c>
      <c r="C2375" s="554" t="s">
        <v>86</v>
      </c>
      <c r="D2375" s="555" t="s">
        <v>818</v>
      </c>
      <c r="E2375" s="553">
        <v>6500</v>
      </c>
      <c r="F2375" s="556" t="s">
        <v>4034</v>
      </c>
      <c r="G2375" s="566" t="s">
        <v>4035</v>
      </c>
      <c r="H2375" s="569" t="s">
        <v>1000</v>
      </c>
      <c r="I2375" s="562" t="s">
        <v>485</v>
      </c>
      <c r="J2375" s="558" t="s">
        <v>822</v>
      </c>
      <c r="K2375" s="571">
        <v>2</v>
      </c>
      <c r="L2375" s="574">
        <v>6</v>
      </c>
      <c r="M2375" s="572">
        <v>38030.400000000001</v>
      </c>
      <c r="N2375" s="577"/>
      <c r="O2375" s="574"/>
      <c r="P2375" s="576"/>
    </row>
    <row r="2376" spans="1:16" ht="24" x14ac:dyDescent="0.2">
      <c r="A2376" s="524" t="s">
        <v>4666</v>
      </c>
      <c r="B2376" s="522" t="s">
        <v>817</v>
      </c>
      <c r="C2376" s="554" t="s">
        <v>86</v>
      </c>
      <c r="D2376" s="555" t="s">
        <v>818</v>
      </c>
      <c r="E2376" s="553">
        <v>6500</v>
      </c>
      <c r="F2376" s="556" t="s">
        <v>4036</v>
      </c>
      <c r="G2376" s="566" t="s">
        <v>4037</v>
      </c>
      <c r="H2376" s="569" t="s">
        <v>1487</v>
      </c>
      <c r="I2376" s="562" t="s">
        <v>485</v>
      </c>
      <c r="J2376" s="558" t="s">
        <v>822</v>
      </c>
      <c r="K2376" s="571">
        <v>1</v>
      </c>
      <c r="L2376" s="574">
        <v>2</v>
      </c>
      <c r="M2376" s="572">
        <v>11926.8</v>
      </c>
      <c r="N2376" s="577"/>
      <c r="O2376" s="574"/>
      <c r="P2376" s="576"/>
    </row>
    <row r="2377" spans="1:16" ht="24" x14ac:dyDescent="0.2">
      <c r="A2377" s="524" t="s">
        <v>4666</v>
      </c>
      <c r="B2377" s="522" t="s">
        <v>817</v>
      </c>
      <c r="C2377" s="554" t="s">
        <v>86</v>
      </c>
      <c r="D2377" s="555" t="s">
        <v>818</v>
      </c>
      <c r="E2377" s="553">
        <v>2500</v>
      </c>
      <c r="F2377" s="556" t="s">
        <v>4038</v>
      </c>
      <c r="G2377" s="566" t="s">
        <v>4039</v>
      </c>
      <c r="H2377" s="569" t="s">
        <v>890</v>
      </c>
      <c r="I2377" s="562" t="s">
        <v>489</v>
      </c>
      <c r="J2377" s="558" t="s">
        <v>822</v>
      </c>
      <c r="K2377" s="571">
        <v>1</v>
      </c>
      <c r="L2377" s="574">
        <v>2</v>
      </c>
      <c r="M2377" s="572">
        <v>4726.8</v>
      </c>
      <c r="N2377" s="577"/>
      <c r="O2377" s="574"/>
      <c r="P2377" s="576"/>
    </row>
    <row r="2378" spans="1:16" ht="24" x14ac:dyDescent="0.2">
      <c r="A2378" s="524" t="s">
        <v>4666</v>
      </c>
      <c r="B2378" s="522" t="s">
        <v>817</v>
      </c>
      <c r="C2378" s="554" t="s">
        <v>86</v>
      </c>
      <c r="D2378" s="555" t="s">
        <v>818</v>
      </c>
      <c r="E2378" s="553">
        <v>5500</v>
      </c>
      <c r="F2378" s="556" t="s">
        <v>4040</v>
      </c>
      <c r="G2378" s="566" t="s">
        <v>4041</v>
      </c>
      <c r="H2378" s="569" t="s">
        <v>829</v>
      </c>
      <c r="I2378" s="562" t="s">
        <v>485</v>
      </c>
      <c r="J2378" s="558" t="s">
        <v>822</v>
      </c>
      <c r="K2378" s="571">
        <v>2</v>
      </c>
      <c r="L2378" s="574">
        <v>6</v>
      </c>
      <c r="M2378" s="572">
        <v>32330.400000000001</v>
      </c>
      <c r="N2378" s="577"/>
      <c r="O2378" s="574"/>
      <c r="P2378" s="576"/>
    </row>
    <row r="2379" spans="1:16" ht="24" x14ac:dyDescent="0.2">
      <c r="A2379" s="524" t="s">
        <v>4666</v>
      </c>
      <c r="B2379" s="522" t="s">
        <v>817</v>
      </c>
      <c r="C2379" s="554" t="s">
        <v>86</v>
      </c>
      <c r="D2379" s="555" t="s">
        <v>818</v>
      </c>
      <c r="E2379" s="553">
        <v>6500</v>
      </c>
      <c r="F2379" s="556" t="s">
        <v>4042</v>
      </c>
      <c r="G2379" s="566" t="s">
        <v>4043</v>
      </c>
      <c r="H2379" s="569" t="s">
        <v>821</v>
      </c>
      <c r="I2379" s="562" t="s">
        <v>485</v>
      </c>
      <c r="J2379" s="558" t="s">
        <v>822</v>
      </c>
      <c r="K2379" s="571">
        <v>2</v>
      </c>
      <c r="L2379" s="574">
        <v>6</v>
      </c>
      <c r="M2379" s="572">
        <v>38030.400000000001</v>
      </c>
      <c r="N2379" s="577"/>
      <c r="O2379" s="574"/>
      <c r="P2379" s="576"/>
    </row>
    <row r="2380" spans="1:16" ht="24" x14ac:dyDescent="0.2">
      <c r="A2380" s="524" t="s">
        <v>4666</v>
      </c>
      <c r="B2380" s="522" t="s">
        <v>817</v>
      </c>
      <c r="C2380" s="554" t="s">
        <v>86</v>
      </c>
      <c r="D2380" s="555" t="s">
        <v>818</v>
      </c>
      <c r="E2380" s="553">
        <v>5500</v>
      </c>
      <c r="F2380" s="556" t="s">
        <v>4044</v>
      </c>
      <c r="G2380" s="566" t="s">
        <v>4045</v>
      </c>
      <c r="H2380" s="569" t="s">
        <v>829</v>
      </c>
      <c r="I2380" s="562" t="s">
        <v>485</v>
      </c>
      <c r="J2380" s="558" t="s">
        <v>822</v>
      </c>
      <c r="K2380" s="571">
        <v>3</v>
      </c>
      <c r="L2380" s="574">
        <v>8</v>
      </c>
      <c r="M2380" s="572">
        <v>44598.130000000005</v>
      </c>
      <c r="N2380" s="577"/>
      <c r="O2380" s="574"/>
      <c r="P2380" s="576"/>
    </row>
    <row r="2381" spans="1:16" ht="24" x14ac:dyDescent="0.2">
      <c r="A2381" s="524" t="s">
        <v>4666</v>
      </c>
      <c r="B2381" s="522" t="s">
        <v>817</v>
      </c>
      <c r="C2381" s="554" t="s">
        <v>86</v>
      </c>
      <c r="D2381" s="555" t="s">
        <v>818</v>
      </c>
      <c r="E2381" s="553">
        <v>5500</v>
      </c>
      <c r="F2381" s="556" t="s">
        <v>4046</v>
      </c>
      <c r="G2381" s="566" t="s">
        <v>4047</v>
      </c>
      <c r="H2381" s="569" t="s">
        <v>866</v>
      </c>
      <c r="I2381" s="562" t="s">
        <v>485</v>
      </c>
      <c r="J2381" s="558" t="s">
        <v>822</v>
      </c>
      <c r="K2381" s="571">
        <v>4</v>
      </c>
      <c r="L2381" s="574">
        <v>12</v>
      </c>
      <c r="M2381" s="572">
        <v>67960.800000000003</v>
      </c>
      <c r="N2381" s="577"/>
      <c r="O2381" s="574"/>
      <c r="P2381" s="576"/>
    </row>
    <row r="2382" spans="1:16" ht="24" x14ac:dyDescent="0.2">
      <c r="A2382" s="524" t="s">
        <v>4666</v>
      </c>
      <c r="B2382" s="522" t="s">
        <v>817</v>
      </c>
      <c r="C2382" s="554" t="s">
        <v>86</v>
      </c>
      <c r="D2382" s="555" t="s">
        <v>818</v>
      </c>
      <c r="E2382" s="553">
        <v>7500</v>
      </c>
      <c r="F2382" s="556" t="s">
        <v>4048</v>
      </c>
      <c r="G2382" s="566" t="s">
        <v>4049</v>
      </c>
      <c r="H2382" s="569" t="s">
        <v>821</v>
      </c>
      <c r="I2382" s="562" t="s">
        <v>485</v>
      </c>
      <c r="J2382" s="558" t="s">
        <v>822</v>
      </c>
      <c r="K2382" s="571">
        <v>1</v>
      </c>
      <c r="L2382" s="574">
        <v>2</v>
      </c>
      <c r="M2382" s="572">
        <v>13726.8</v>
      </c>
      <c r="N2382" s="577"/>
      <c r="O2382" s="574"/>
      <c r="P2382" s="576"/>
    </row>
    <row r="2383" spans="1:16" ht="24" x14ac:dyDescent="0.2">
      <c r="A2383" s="524" t="s">
        <v>4666</v>
      </c>
      <c r="B2383" s="522" t="s">
        <v>817</v>
      </c>
      <c r="C2383" s="554" t="s">
        <v>86</v>
      </c>
      <c r="D2383" s="555" t="s">
        <v>818</v>
      </c>
      <c r="E2383" s="553">
        <v>10000</v>
      </c>
      <c r="F2383" s="556" t="s">
        <v>4050</v>
      </c>
      <c r="G2383" s="566" t="s">
        <v>4051</v>
      </c>
      <c r="H2383" s="569" t="s">
        <v>853</v>
      </c>
      <c r="I2383" s="562" t="s">
        <v>485</v>
      </c>
      <c r="J2383" s="558" t="s">
        <v>822</v>
      </c>
      <c r="K2383" s="571">
        <v>4</v>
      </c>
      <c r="L2383" s="574">
        <v>12</v>
      </c>
      <c r="M2383" s="572">
        <v>122335.79999999997</v>
      </c>
      <c r="N2383" s="577"/>
      <c r="O2383" s="574"/>
      <c r="P2383" s="576"/>
    </row>
    <row r="2384" spans="1:16" ht="24" x14ac:dyDescent="0.2">
      <c r="A2384" s="524" t="s">
        <v>4666</v>
      </c>
      <c r="B2384" s="522" t="s">
        <v>817</v>
      </c>
      <c r="C2384" s="554" t="s">
        <v>86</v>
      </c>
      <c r="D2384" s="555" t="s">
        <v>818</v>
      </c>
      <c r="E2384" s="553">
        <v>4200</v>
      </c>
      <c r="F2384" s="556" t="s">
        <v>4052</v>
      </c>
      <c r="G2384" s="566" t="s">
        <v>4053</v>
      </c>
      <c r="H2384" s="569" t="s">
        <v>850</v>
      </c>
      <c r="I2384" s="562" t="s">
        <v>489</v>
      </c>
      <c r="J2384" s="558" t="s">
        <v>822</v>
      </c>
      <c r="K2384" s="571">
        <v>4</v>
      </c>
      <c r="L2384" s="574">
        <v>12</v>
      </c>
      <c r="M2384" s="572">
        <v>52360.80000000001</v>
      </c>
      <c r="N2384" s="577"/>
      <c r="O2384" s="574"/>
      <c r="P2384" s="576"/>
    </row>
    <row r="2385" spans="1:16" ht="24" x14ac:dyDescent="0.2">
      <c r="A2385" s="524" t="s">
        <v>4666</v>
      </c>
      <c r="B2385" s="522" t="s">
        <v>817</v>
      </c>
      <c r="C2385" s="554" t="s">
        <v>86</v>
      </c>
      <c r="D2385" s="555" t="s">
        <v>818</v>
      </c>
      <c r="E2385" s="553">
        <v>4800</v>
      </c>
      <c r="F2385" s="556" t="s">
        <v>4054</v>
      </c>
      <c r="G2385" s="566" t="s">
        <v>4055</v>
      </c>
      <c r="H2385" s="569" t="s">
        <v>821</v>
      </c>
      <c r="I2385" s="562" t="s">
        <v>485</v>
      </c>
      <c r="J2385" s="558" t="s">
        <v>822</v>
      </c>
      <c r="K2385" s="571">
        <v>4</v>
      </c>
      <c r="L2385" s="574">
        <v>12</v>
      </c>
      <c r="M2385" s="572">
        <v>55589.05</v>
      </c>
      <c r="N2385" s="577"/>
      <c r="O2385" s="574"/>
      <c r="P2385" s="576"/>
    </row>
    <row r="2386" spans="1:16" ht="24" x14ac:dyDescent="0.2">
      <c r="A2386" s="524" t="s">
        <v>4666</v>
      </c>
      <c r="B2386" s="522" t="s">
        <v>817</v>
      </c>
      <c r="C2386" s="554" t="s">
        <v>86</v>
      </c>
      <c r="D2386" s="555" t="s">
        <v>818</v>
      </c>
      <c r="E2386" s="553">
        <v>6000</v>
      </c>
      <c r="F2386" s="556" t="s">
        <v>4056</v>
      </c>
      <c r="G2386" s="566" t="s">
        <v>4057</v>
      </c>
      <c r="H2386" s="569" t="s">
        <v>1560</v>
      </c>
      <c r="I2386" s="562" t="s">
        <v>485</v>
      </c>
      <c r="J2386" s="558" t="s">
        <v>822</v>
      </c>
      <c r="K2386" s="571">
        <v>4</v>
      </c>
      <c r="L2386" s="574">
        <v>12</v>
      </c>
      <c r="M2386" s="572">
        <v>73960.800000000003</v>
      </c>
      <c r="N2386" s="577"/>
      <c r="O2386" s="574"/>
      <c r="P2386" s="576"/>
    </row>
    <row r="2387" spans="1:16" ht="24" x14ac:dyDescent="0.2">
      <c r="A2387" s="524" t="s">
        <v>4666</v>
      </c>
      <c r="B2387" s="522" t="s">
        <v>817</v>
      </c>
      <c r="C2387" s="554" t="s">
        <v>86</v>
      </c>
      <c r="D2387" s="555" t="s">
        <v>818</v>
      </c>
      <c r="E2387" s="553">
        <v>6500</v>
      </c>
      <c r="F2387" s="556" t="s">
        <v>4058</v>
      </c>
      <c r="G2387" s="566" t="s">
        <v>4059</v>
      </c>
      <c r="H2387" s="569" t="s">
        <v>853</v>
      </c>
      <c r="I2387" s="562" t="s">
        <v>485</v>
      </c>
      <c r="J2387" s="558" t="s">
        <v>822</v>
      </c>
      <c r="K2387" s="571">
        <v>4</v>
      </c>
      <c r="L2387" s="574">
        <v>12</v>
      </c>
      <c r="M2387" s="572">
        <v>79263.579999999987</v>
      </c>
      <c r="N2387" s="577"/>
      <c r="O2387" s="574"/>
      <c r="P2387" s="576"/>
    </row>
    <row r="2388" spans="1:16" ht="24" x14ac:dyDescent="0.2">
      <c r="A2388" s="524" t="s">
        <v>4666</v>
      </c>
      <c r="B2388" s="522" t="s">
        <v>817</v>
      </c>
      <c r="C2388" s="554" t="s">
        <v>86</v>
      </c>
      <c r="D2388" s="555" t="s">
        <v>818</v>
      </c>
      <c r="E2388" s="553">
        <v>3000</v>
      </c>
      <c r="F2388" s="556" t="s">
        <v>4060</v>
      </c>
      <c r="G2388" s="566" t="s">
        <v>4061</v>
      </c>
      <c r="H2388" s="569" t="s">
        <v>836</v>
      </c>
      <c r="I2388" s="562" t="s">
        <v>485</v>
      </c>
      <c r="J2388" s="558" t="s">
        <v>822</v>
      </c>
      <c r="K2388" s="571">
        <v>4</v>
      </c>
      <c r="L2388" s="574">
        <v>12</v>
      </c>
      <c r="M2388" s="572">
        <v>37960.80000000001</v>
      </c>
      <c r="N2388" s="577"/>
      <c r="O2388" s="574"/>
      <c r="P2388" s="576"/>
    </row>
    <row r="2389" spans="1:16" ht="24" x14ac:dyDescent="0.2">
      <c r="A2389" s="524" t="s">
        <v>4666</v>
      </c>
      <c r="B2389" s="522" t="s">
        <v>817</v>
      </c>
      <c r="C2389" s="554" t="s">
        <v>86</v>
      </c>
      <c r="D2389" s="555" t="s">
        <v>818</v>
      </c>
      <c r="E2389" s="553">
        <v>6500</v>
      </c>
      <c r="F2389" s="556" t="s">
        <v>4062</v>
      </c>
      <c r="G2389" s="566" t="s">
        <v>4063</v>
      </c>
      <c r="H2389" s="569" t="s">
        <v>829</v>
      </c>
      <c r="I2389" s="562" t="s">
        <v>485</v>
      </c>
      <c r="J2389" s="558" t="s">
        <v>822</v>
      </c>
      <c r="K2389" s="571">
        <v>4</v>
      </c>
      <c r="L2389" s="574">
        <v>12</v>
      </c>
      <c r="M2389" s="572">
        <v>79960.799999999988</v>
      </c>
      <c r="N2389" s="577"/>
      <c r="O2389" s="574"/>
      <c r="P2389" s="576"/>
    </row>
    <row r="2390" spans="1:16" ht="24" x14ac:dyDescent="0.2">
      <c r="A2390" s="524" t="s">
        <v>4666</v>
      </c>
      <c r="B2390" s="522" t="s">
        <v>817</v>
      </c>
      <c r="C2390" s="554" t="s">
        <v>86</v>
      </c>
      <c r="D2390" s="555" t="s">
        <v>818</v>
      </c>
      <c r="E2390" s="553">
        <v>5500</v>
      </c>
      <c r="F2390" s="556" t="s">
        <v>4064</v>
      </c>
      <c r="G2390" s="566" t="s">
        <v>4065</v>
      </c>
      <c r="H2390" s="569" t="s">
        <v>829</v>
      </c>
      <c r="I2390" s="562" t="s">
        <v>485</v>
      </c>
      <c r="J2390" s="558" t="s">
        <v>822</v>
      </c>
      <c r="K2390" s="571">
        <v>3</v>
      </c>
      <c r="L2390" s="574">
        <v>7</v>
      </c>
      <c r="M2390" s="572">
        <v>42443.8</v>
      </c>
      <c r="N2390" s="577"/>
      <c r="O2390" s="574"/>
      <c r="P2390" s="576"/>
    </row>
    <row r="2391" spans="1:16" ht="24" x14ac:dyDescent="0.2">
      <c r="A2391" s="524" t="s">
        <v>4666</v>
      </c>
      <c r="B2391" s="522" t="s">
        <v>817</v>
      </c>
      <c r="C2391" s="554" t="s">
        <v>86</v>
      </c>
      <c r="D2391" s="555" t="s">
        <v>818</v>
      </c>
      <c r="E2391" s="553">
        <v>4800</v>
      </c>
      <c r="F2391" s="556" t="s">
        <v>4066</v>
      </c>
      <c r="G2391" s="566" t="s">
        <v>4067</v>
      </c>
      <c r="H2391" s="569" t="s">
        <v>821</v>
      </c>
      <c r="I2391" s="562" t="s">
        <v>485</v>
      </c>
      <c r="J2391" s="558" t="s">
        <v>822</v>
      </c>
      <c r="K2391" s="571">
        <v>4</v>
      </c>
      <c r="L2391" s="574">
        <v>12</v>
      </c>
      <c r="M2391" s="572">
        <v>59720.80000000001</v>
      </c>
      <c r="N2391" s="577"/>
      <c r="O2391" s="574"/>
      <c r="P2391" s="576"/>
    </row>
    <row r="2392" spans="1:16" ht="24" x14ac:dyDescent="0.2">
      <c r="A2392" s="524" t="s">
        <v>4666</v>
      </c>
      <c r="B2392" s="522" t="s">
        <v>817</v>
      </c>
      <c r="C2392" s="554" t="s">
        <v>86</v>
      </c>
      <c r="D2392" s="555" t="s">
        <v>818</v>
      </c>
      <c r="E2392" s="553">
        <v>6500</v>
      </c>
      <c r="F2392" s="556" t="s">
        <v>4068</v>
      </c>
      <c r="G2392" s="566" t="s">
        <v>4069</v>
      </c>
      <c r="H2392" s="569" t="s">
        <v>853</v>
      </c>
      <c r="I2392" s="562" t="s">
        <v>485</v>
      </c>
      <c r="J2392" s="558" t="s">
        <v>822</v>
      </c>
      <c r="K2392" s="571">
        <v>1</v>
      </c>
      <c r="L2392" s="574">
        <v>2</v>
      </c>
      <c r="M2392" s="572">
        <v>8207.36</v>
      </c>
      <c r="N2392" s="577"/>
      <c r="O2392" s="574"/>
      <c r="P2392" s="576"/>
    </row>
    <row r="2393" spans="1:16" ht="24" x14ac:dyDescent="0.2">
      <c r="A2393" s="524" t="s">
        <v>4666</v>
      </c>
      <c r="B2393" s="522" t="s">
        <v>817</v>
      </c>
      <c r="C2393" s="554" t="s">
        <v>86</v>
      </c>
      <c r="D2393" s="555" t="s">
        <v>818</v>
      </c>
      <c r="E2393" s="553">
        <v>10000</v>
      </c>
      <c r="F2393" s="556" t="s">
        <v>4070</v>
      </c>
      <c r="G2393" s="566" t="s">
        <v>4071</v>
      </c>
      <c r="H2393" s="569" t="s">
        <v>853</v>
      </c>
      <c r="I2393" s="562" t="s">
        <v>485</v>
      </c>
      <c r="J2393" s="558" t="s">
        <v>822</v>
      </c>
      <c r="K2393" s="571">
        <v>4</v>
      </c>
      <c r="L2393" s="574">
        <v>12</v>
      </c>
      <c r="M2393" s="572">
        <v>121960.79999999997</v>
      </c>
      <c r="N2393" s="577"/>
      <c r="O2393" s="574"/>
      <c r="P2393" s="576"/>
    </row>
    <row r="2394" spans="1:16" ht="24" x14ac:dyDescent="0.2">
      <c r="A2394" s="524" t="s">
        <v>4666</v>
      </c>
      <c r="B2394" s="522" t="s">
        <v>817</v>
      </c>
      <c r="C2394" s="554" t="s">
        <v>86</v>
      </c>
      <c r="D2394" s="555" t="s">
        <v>818</v>
      </c>
      <c r="E2394" s="553">
        <v>8500</v>
      </c>
      <c r="F2394" s="556" t="s">
        <v>4072</v>
      </c>
      <c r="G2394" s="566" t="s">
        <v>4073</v>
      </c>
      <c r="H2394" s="569" t="s">
        <v>1396</v>
      </c>
      <c r="I2394" s="562" t="s">
        <v>485</v>
      </c>
      <c r="J2394" s="558" t="s">
        <v>822</v>
      </c>
      <c r="K2394" s="571">
        <v>4</v>
      </c>
      <c r="L2394" s="574">
        <v>12</v>
      </c>
      <c r="M2394" s="572">
        <v>103960.79999999997</v>
      </c>
      <c r="N2394" s="577"/>
      <c r="O2394" s="574"/>
      <c r="P2394" s="576"/>
    </row>
    <row r="2395" spans="1:16" ht="24" x14ac:dyDescent="0.2">
      <c r="A2395" s="524" t="s">
        <v>4666</v>
      </c>
      <c r="B2395" s="522" t="s">
        <v>817</v>
      </c>
      <c r="C2395" s="554" t="s">
        <v>86</v>
      </c>
      <c r="D2395" s="555" t="s">
        <v>818</v>
      </c>
      <c r="E2395" s="553">
        <v>6500</v>
      </c>
      <c r="F2395" s="556" t="s">
        <v>4074</v>
      </c>
      <c r="G2395" s="566" t="s">
        <v>4075</v>
      </c>
      <c r="H2395" s="569" t="s">
        <v>821</v>
      </c>
      <c r="I2395" s="562" t="s">
        <v>485</v>
      </c>
      <c r="J2395" s="558" t="s">
        <v>822</v>
      </c>
      <c r="K2395" s="571">
        <v>3</v>
      </c>
      <c r="L2395" s="574">
        <v>8</v>
      </c>
      <c r="M2395" s="572">
        <v>52918.310000000005</v>
      </c>
      <c r="N2395" s="577"/>
      <c r="O2395" s="574"/>
      <c r="P2395" s="576"/>
    </row>
    <row r="2396" spans="1:16" ht="24" x14ac:dyDescent="0.2">
      <c r="A2396" s="524" t="s">
        <v>4666</v>
      </c>
      <c r="B2396" s="522" t="s">
        <v>817</v>
      </c>
      <c r="C2396" s="554" t="s">
        <v>86</v>
      </c>
      <c r="D2396" s="555" t="s">
        <v>818</v>
      </c>
      <c r="E2396" s="553">
        <v>8500</v>
      </c>
      <c r="F2396" s="556" t="s">
        <v>4076</v>
      </c>
      <c r="G2396" s="566" t="s">
        <v>4077</v>
      </c>
      <c r="H2396" s="569" t="s">
        <v>853</v>
      </c>
      <c r="I2396" s="562" t="s">
        <v>485</v>
      </c>
      <c r="J2396" s="558" t="s">
        <v>822</v>
      </c>
      <c r="K2396" s="571">
        <v>4</v>
      </c>
      <c r="L2396" s="574">
        <v>12</v>
      </c>
      <c r="M2396" s="572">
        <v>104244.12999999998</v>
      </c>
      <c r="N2396" s="577"/>
      <c r="O2396" s="574"/>
      <c r="P2396" s="576"/>
    </row>
    <row r="2397" spans="1:16" ht="24" x14ac:dyDescent="0.2">
      <c r="A2397" s="524" t="s">
        <v>4666</v>
      </c>
      <c r="B2397" s="522" t="s">
        <v>817</v>
      </c>
      <c r="C2397" s="554" t="s">
        <v>86</v>
      </c>
      <c r="D2397" s="555" t="s">
        <v>818</v>
      </c>
      <c r="E2397" s="553">
        <v>6500</v>
      </c>
      <c r="F2397" s="556" t="s">
        <v>4078</v>
      </c>
      <c r="G2397" s="566" t="s">
        <v>4079</v>
      </c>
      <c r="H2397" s="569" t="s">
        <v>821</v>
      </c>
      <c r="I2397" s="562" t="s">
        <v>485</v>
      </c>
      <c r="J2397" s="558" t="s">
        <v>822</v>
      </c>
      <c r="K2397" s="571">
        <v>4</v>
      </c>
      <c r="L2397" s="574">
        <v>12</v>
      </c>
      <c r="M2397" s="572">
        <v>79960.799999999988</v>
      </c>
      <c r="N2397" s="577"/>
      <c r="O2397" s="574"/>
      <c r="P2397" s="576"/>
    </row>
    <row r="2398" spans="1:16" ht="24" x14ac:dyDescent="0.2">
      <c r="A2398" s="524" t="s">
        <v>4666</v>
      </c>
      <c r="B2398" s="522" t="s">
        <v>817</v>
      </c>
      <c r="C2398" s="554" t="s">
        <v>86</v>
      </c>
      <c r="D2398" s="555" t="s">
        <v>818</v>
      </c>
      <c r="E2398" s="553">
        <v>4800</v>
      </c>
      <c r="F2398" s="556" t="s">
        <v>4080</v>
      </c>
      <c r="G2398" s="566" t="s">
        <v>4081</v>
      </c>
      <c r="H2398" s="569" t="s">
        <v>821</v>
      </c>
      <c r="I2398" s="562" t="s">
        <v>485</v>
      </c>
      <c r="J2398" s="558" t="s">
        <v>822</v>
      </c>
      <c r="K2398" s="571">
        <v>4</v>
      </c>
      <c r="L2398" s="574">
        <v>12</v>
      </c>
      <c r="M2398" s="572">
        <v>59560.80000000001</v>
      </c>
      <c r="N2398" s="577"/>
      <c r="O2398" s="574"/>
      <c r="P2398" s="576"/>
    </row>
    <row r="2399" spans="1:16" ht="24" x14ac:dyDescent="0.2">
      <c r="A2399" s="524" t="s">
        <v>4666</v>
      </c>
      <c r="B2399" s="522" t="s">
        <v>817</v>
      </c>
      <c r="C2399" s="554" t="s">
        <v>86</v>
      </c>
      <c r="D2399" s="555" t="s">
        <v>818</v>
      </c>
      <c r="E2399" s="553">
        <v>5500</v>
      </c>
      <c r="F2399" s="556" t="s">
        <v>4082</v>
      </c>
      <c r="G2399" s="566" t="s">
        <v>4083</v>
      </c>
      <c r="H2399" s="569" t="s">
        <v>836</v>
      </c>
      <c r="I2399" s="562" t="s">
        <v>489</v>
      </c>
      <c r="J2399" s="558" t="s">
        <v>822</v>
      </c>
      <c r="K2399" s="571">
        <v>2</v>
      </c>
      <c r="L2399" s="574">
        <v>5</v>
      </c>
      <c r="M2399" s="572">
        <v>32217</v>
      </c>
      <c r="N2399" s="577"/>
      <c r="O2399" s="574"/>
      <c r="P2399" s="576"/>
    </row>
    <row r="2400" spans="1:16" ht="24" x14ac:dyDescent="0.2">
      <c r="A2400" s="524" t="s">
        <v>4666</v>
      </c>
      <c r="B2400" s="522" t="s">
        <v>817</v>
      </c>
      <c r="C2400" s="554" t="s">
        <v>86</v>
      </c>
      <c r="D2400" s="555" t="s">
        <v>818</v>
      </c>
      <c r="E2400" s="553">
        <v>3500</v>
      </c>
      <c r="F2400" s="556" t="s">
        <v>4084</v>
      </c>
      <c r="G2400" s="566" t="s">
        <v>4085</v>
      </c>
      <c r="H2400" s="569" t="s">
        <v>1905</v>
      </c>
      <c r="I2400" s="562" t="s">
        <v>485</v>
      </c>
      <c r="J2400" s="558" t="s">
        <v>822</v>
      </c>
      <c r="K2400" s="571">
        <v>4</v>
      </c>
      <c r="L2400" s="574">
        <v>12</v>
      </c>
      <c r="M2400" s="572">
        <v>43960.80000000001</v>
      </c>
      <c r="N2400" s="577"/>
      <c r="O2400" s="574"/>
      <c r="P2400" s="576"/>
    </row>
    <row r="2401" spans="1:16" ht="24" x14ac:dyDescent="0.2">
      <c r="A2401" s="524" t="s">
        <v>4666</v>
      </c>
      <c r="B2401" s="522" t="s">
        <v>817</v>
      </c>
      <c r="C2401" s="554" t="s">
        <v>86</v>
      </c>
      <c r="D2401" s="555" t="s">
        <v>818</v>
      </c>
      <c r="E2401" s="553">
        <v>7000</v>
      </c>
      <c r="F2401" s="556" t="s">
        <v>4086</v>
      </c>
      <c r="G2401" s="566" t="s">
        <v>4087</v>
      </c>
      <c r="H2401" s="569" t="s">
        <v>850</v>
      </c>
      <c r="I2401" s="562" t="s">
        <v>485</v>
      </c>
      <c r="J2401" s="558" t="s">
        <v>822</v>
      </c>
      <c r="K2401" s="571">
        <v>4</v>
      </c>
      <c r="L2401" s="574">
        <v>12</v>
      </c>
      <c r="M2401" s="572">
        <v>85960.799999999988</v>
      </c>
      <c r="N2401" s="577"/>
      <c r="O2401" s="574"/>
      <c r="P2401" s="576"/>
    </row>
    <row r="2402" spans="1:16" ht="24" x14ac:dyDescent="0.2">
      <c r="A2402" s="524" t="s">
        <v>4666</v>
      </c>
      <c r="B2402" s="522" t="s">
        <v>817</v>
      </c>
      <c r="C2402" s="554" t="s">
        <v>86</v>
      </c>
      <c r="D2402" s="555" t="s">
        <v>818</v>
      </c>
      <c r="E2402" s="553">
        <v>6500</v>
      </c>
      <c r="F2402" s="556" t="s">
        <v>4088</v>
      </c>
      <c r="G2402" s="566" t="s">
        <v>4089</v>
      </c>
      <c r="H2402" s="569" t="s">
        <v>821</v>
      </c>
      <c r="I2402" s="562" t="s">
        <v>485</v>
      </c>
      <c r="J2402" s="558" t="s">
        <v>822</v>
      </c>
      <c r="K2402" s="571">
        <v>4</v>
      </c>
      <c r="L2402" s="574">
        <v>12</v>
      </c>
      <c r="M2402" s="572">
        <v>73260.800000000003</v>
      </c>
      <c r="N2402" s="577"/>
      <c r="O2402" s="574"/>
      <c r="P2402" s="576"/>
    </row>
    <row r="2403" spans="1:16" ht="24" x14ac:dyDescent="0.2">
      <c r="A2403" s="524" t="s">
        <v>4666</v>
      </c>
      <c r="B2403" s="522" t="s">
        <v>817</v>
      </c>
      <c r="C2403" s="554" t="s">
        <v>86</v>
      </c>
      <c r="D2403" s="555" t="s">
        <v>818</v>
      </c>
      <c r="E2403" s="553">
        <v>7500</v>
      </c>
      <c r="F2403" s="556" t="s">
        <v>4090</v>
      </c>
      <c r="G2403" s="566" t="s">
        <v>4091</v>
      </c>
      <c r="H2403" s="569" t="s">
        <v>829</v>
      </c>
      <c r="I2403" s="562" t="s">
        <v>485</v>
      </c>
      <c r="J2403" s="558" t="s">
        <v>822</v>
      </c>
      <c r="K2403" s="571">
        <v>3</v>
      </c>
      <c r="L2403" s="574">
        <v>7</v>
      </c>
      <c r="M2403" s="572">
        <v>53093.8</v>
      </c>
      <c r="N2403" s="577"/>
      <c r="O2403" s="574"/>
      <c r="P2403" s="576"/>
    </row>
    <row r="2404" spans="1:16" ht="24" x14ac:dyDescent="0.2">
      <c r="A2404" s="524" t="s">
        <v>4666</v>
      </c>
      <c r="B2404" s="522" t="s">
        <v>817</v>
      </c>
      <c r="C2404" s="554" t="s">
        <v>86</v>
      </c>
      <c r="D2404" s="555" t="s">
        <v>818</v>
      </c>
      <c r="E2404" s="553">
        <v>6500</v>
      </c>
      <c r="F2404" s="556" t="s">
        <v>4092</v>
      </c>
      <c r="G2404" s="566" t="s">
        <v>4093</v>
      </c>
      <c r="H2404" s="569" t="s">
        <v>821</v>
      </c>
      <c r="I2404" s="562" t="s">
        <v>485</v>
      </c>
      <c r="J2404" s="558" t="s">
        <v>822</v>
      </c>
      <c r="K2404" s="571">
        <v>4</v>
      </c>
      <c r="L2404" s="574">
        <v>12</v>
      </c>
      <c r="M2404" s="572">
        <v>79960.799999999988</v>
      </c>
      <c r="N2404" s="577"/>
      <c r="O2404" s="574"/>
      <c r="P2404" s="576"/>
    </row>
    <row r="2405" spans="1:16" ht="24" x14ac:dyDescent="0.2">
      <c r="A2405" s="524" t="s">
        <v>4666</v>
      </c>
      <c r="B2405" s="522" t="s">
        <v>817</v>
      </c>
      <c r="C2405" s="554" t="s">
        <v>86</v>
      </c>
      <c r="D2405" s="555" t="s">
        <v>818</v>
      </c>
      <c r="E2405" s="553">
        <v>10000</v>
      </c>
      <c r="F2405" s="556" t="s">
        <v>4094</v>
      </c>
      <c r="G2405" s="566" t="s">
        <v>4095</v>
      </c>
      <c r="H2405" s="569" t="s">
        <v>853</v>
      </c>
      <c r="I2405" s="562" t="s">
        <v>485</v>
      </c>
      <c r="J2405" s="558" t="s">
        <v>822</v>
      </c>
      <c r="K2405" s="571">
        <v>4</v>
      </c>
      <c r="L2405" s="574">
        <v>12</v>
      </c>
      <c r="M2405" s="572">
        <v>122293.43999999997</v>
      </c>
      <c r="N2405" s="577"/>
      <c r="O2405" s="574"/>
      <c r="P2405" s="576"/>
    </row>
    <row r="2406" spans="1:16" ht="24" x14ac:dyDescent="0.2">
      <c r="A2406" s="524" t="s">
        <v>4666</v>
      </c>
      <c r="B2406" s="522" t="s">
        <v>817</v>
      </c>
      <c r="C2406" s="554" t="s">
        <v>86</v>
      </c>
      <c r="D2406" s="555" t="s">
        <v>818</v>
      </c>
      <c r="E2406" s="553">
        <v>8500</v>
      </c>
      <c r="F2406" s="556" t="s">
        <v>4096</v>
      </c>
      <c r="G2406" s="566" t="s">
        <v>4097</v>
      </c>
      <c r="H2406" s="569" t="s">
        <v>821</v>
      </c>
      <c r="I2406" s="562" t="s">
        <v>485</v>
      </c>
      <c r="J2406" s="558" t="s">
        <v>822</v>
      </c>
      <c r="K2406" s="571">
        <v>4</v>
      </c>
      <c r="L2406" s="574">
        <v>12</v>
      </c>
      <c r="M2406" s="572">
        <v>92356.039999999979</v>
      </c>
      <c r="N2406" s="577"/>
      <c r="O2406" s="574"/>
      <c r="P2406" s="576"/>
    </row>
    <row r="2407" spans="1:16" ht="24" x14ac:dyDescent="0.2">
      <c r="A2407" s="524" t="s">
        <v>4666</v>
      </c>
      <c r="B2407" s="522" t="s">
        <v>817</v>
      </c>
      <c r="C2407" s="554" t="s">
        <v>86</v>
      </c>
      <c r="D2407" s="555" t="s">
        <v>818</v>
      </c>
      <c r="E2407" s="553">
        <v>10000</v>
      </c>
      <c r="F2407" s="556" t="s">
        <v>4098</v>
      </c>
      <c r="G2407" s="566" t="s">
        <v>4099</v>
      </c>
      <c r="H2407" s="569" t="s">
        <v>853</v>
      </c>
      <c r="I2407" s="562" t="s">
        <v>485</v>
      </c>
      <c r="J2407" s="558" t="s">
        <v>822</v>
      </c>
      <c r="K2407" s="571">
        <v>4</v>
      </c>
      <c r="L2407" s="574">
        <v>12</v>
      </c>
      <c r="M2407" s="572">
        <v>122292.04999999997</v>
      </c>
      <c r="N2407" s="577"/>
      <c r="O2407" s="574"/>
      <c r="P2407" s="576"/>
    </row>
    <row r="2408" spans="1:16" ht="24" x14ac:dyDescent="0.2">
      <c r="A2408" s="524" t="s">
        <v>4666</v>
      </c>
      <c r="B2408" s="522" t="s">
        <v>817</v>
      </c>
      <c r="C2408" s="554" t="s">
        <v>86</v>
      </c>
      <c r="D2408" s="555" t="s">
        <v>818</v>
      </c>
      <c r="E2408" s="553">
        <v>10000</v>
      </c>
      <c r="F2408" s="556" t="s">
        <v>4100</v>
      </c>
      <c r="G2408" s="566" t="s">
        <v>4101</v>
      </c>
      <c r="H2408" s="569" t="s">
        <v>853</v>
      </c>
      <c r="I2408" s="562" t="s">
        <v>485</v>
      </c>
      <c r="J2408" s="558" t="s">
        <v>822</v>
      </c>
      <c r="K2408" s="571">
        <v>4</v>
      </c>
      <c r="L2408" s="574">
        <v>12</v>
      </c>
      <c r="M2408" s="572">
        <v>121960.79999999997</v>
      </c>
      <c r="N2408" s="577"/>
      <c r="O2408" s="574"/>
      <c r="P2408" s="576"/>
    </row>
    <row r="2409" spans="1:16" ht="24" x14ac:dyDescent="0.2">
      <c r="A2409" s="524" t="s">
        <v>4666</v>
      </c>
      <c r="B2409" s="522" t="s">
        <v>817</v>
      </c>
      <c r="C2409" s="554" t="s">
        <v>86</v>
      </c>
      <c r="D2409" s="555" t="s">
        <v>818</v>
      </c>
      <c r="E2409" s="553">
        <v>6500</v>
      </c>
      <c r="F2409" s="556" t="s">
        <v>4102</v>
      </c>
      <c r="G2409" s="566" t="s">
        <v>4103</v>
      </c>
      <c r="H2409" s="569" t="s">
        <v>821</v>
      </c>
      <c r="I2409" s="562" t="s">
        <v>485</v>
      </c>
      <c r="J2409" s="558" t="s">
        <v>822</v>
      </c>
      <c r="K2409" s="571">
        <v>1</v>
      </c>
      <c r="L2409" s="574">
        <v>4</v>
      </c>
      <c r="M2409" s="572">
        <v>22499.429999999997</v>
      </c>
      <c r="N2409" s="577"/>
      <c r="O2409" s="574"/>
      <c r="P2409" s="576"/>
    </row>
    <row r="2410" spans="1:16" ht="24" x14ac:dyDescent="0.2">
      <c r="A2410" s="524" t="s">
        <v>4666</v>
      </c>
      <c r="B2410" s="522" t="s">
        <v>817</v>
      </c>
      <c r="C2410" s="554" t="s">
        <v>86</v>
      </c>
      <c r="D2410" s="555" t="s">
        <v>818</v>
      </c>
      <c r="E2410" s="553">
        <v>6500</v>
      </c>
      <c r="F2410" s="556" t="s">
        <v>4104</v>
      </c>
      <c r="G2410" s="566" t="s">
        <v>4105</v>
      </c>
      <c r="H2410" s="569" t="s">
        <v>821</v>
      </c>
      <c r="I2410" s="562" t="s">
        <v>485</v>
      </c>
      <c r="J2410" s="558" t="s">
        <v>822</v>
      </c>
      <c r="K2410" s="571">
        <v>4</v>
      </c>
      <c r="L2410" s="574">
        <v>12</v>
      </c>
      <c r="M2410" s="572">
        <v>79960.799999999988</v>
      </c>
      <c r="N2410" s="577"/>
      <c r="O2410" s="574"/>
      <c r="P2410" s="576"/>
    </row>
    <row r="2411" spans="1:16" ht="24" x14ac:dyDescent="0.2">
      <c r="A2411" s="524" t="s">
        <v>4666</v>
      </c>
      <c r="B2411" s="522" t="s">
        <v>817</v>
      </c>
      <c r="C2411" s="554" t="s">
        <v>86</v>
      </c>
      <c r="D2411" s="555" t="s">
        <v>818</v>
      </c>
      <c r="E2411" s="553">
        <v>5500</v>
      </c>
      <c r="F2411" s="556" t="s">
        <v>4106</v>
      </c>
      <c r="G2411" s="566" t="s">
        <v>4107</v>
      </c>
      <c r="H2411" s="569" t="s">
        <v>836</v>
      </c>
      <c r="I2411" s="562" t="s">
        <v>485</v>
      </c>
      <c r="J2411" s="558" t="s">
        <v>822</v>
      </c>
      <c r="K2411" s="571">
        <v>3</v>
      </c>
      <c r="L2411" s="574">
        <v>8</v>
      </c>
      <c r="M2411" s="572">
        <v>42557.200000000004</v>
      </c>
      <c r="N2411" s="577"/>
      <c r="O2411" s="574"/>
      <c r="P2411" s="576"/>
    </row>
    <row r="2412" spans="1:16" ht="24" x14ac:dyDescent="0.2">
      <c r="A2412" s="524" t="s">
        <v>4666</v>
      </c>
      <c r="B2412" s="522" t="s">
        <v>817</v>
      </c>
      <c r="C2412" s="554" t="s">
        <v>86</v>
      </c>
      <c r="D2412" s="555" t="s">
        <v>818</v>
      </c>
      <c r="E2412" s="553">
        <v>6500</v>
      </c>
      <c r="F2412" s="556" t="s">
        <v>4108</v>
      </c>
      <c r="G2412" s="566" t="s">
        <v>4109</v>
      </c>
      <c r="H2412" s="569" t="s">
        <v>853</v>
      </c>
      <c r="I2412" s="562" t="s">
        <v>485</v>
      </c>
      <c r="J2412" s="558" t="s">
        <v>822</v>
      </c>
      <c r="K2412" s="571">
        <v>3</v>
      </c>
      <c r="L2412" s="574">
        <v>8</v>
      </c>
      <c r="M2412" s="572">
        <v>50057.200000000004</v>
      </c>
      <c r="N2412" s="577"/>
      <c r="O2412" s="574"/>
      <c r="P2412" s="576"/>
    </row>
    <row r="2413" spans="1:16" ht="24" x14ac:dyDescent="0.2">
      <c r="A2413" s="524" t="s">
        <v>4666</v>
      </c>
      <c r="B2413" s="522" t="s">
        <v>817</v>
      </c>
      <c r="C2413" s="554" t="s">
        <v>86</v>
      </c>
      <c r="D2413" s="555" t="s">
        <v>841</v>
      </c>
      <c r="E2413" s="553">
        <v>3800</v>
      </c>
      <c r="F2413" s="556" t="s">
        <v>4110</v>
      </c>
      <c r="G2413" s="566" t="s">
        <v>4111</v>
      </c>
      <c r="H2413" s="569" t="s">
        <v>995</v>
      </c>
      <c r="I2413" s="562" t="s">
        <v>485</v>
      </c>
      <c r="J2413" s="558" t="s">
        <v>480</v>
      </c>
      <c r="K2413" s="571">
        <v>4</v>
      </c>
      <c r="L2413" s="574">
        <v>12</v>
      </c>
      <c r="M2413" s="572">
        <v>47687.470000000008</v>
      </c>
      <c r="N2413" s="577"/>
      <c r="O2413" s="574"/>
      <c r="P2413" s="576"/>
    </row>
    <row r="2414" spans="1:16" ht="24" x14ac:dyDescent="0.2">
      <c r="A2414" s="524" t="s">
        <v>4666</v>
      </c>
      <c r="B2414" s="522" t="s">
        <v>817</v>
      </c>
      <c r="C2414" s="554" t="s">
        <v>86</v>
      </c>
      <c r="D2414" s="555" t="s">
        <v>818</v>
      </c>
      <c r="E2414" s="553">
        <v>5500</v>
      </c>
      <c r="F2414" s="556" t="s">
        <v>4112</v>
      </c>
      <c r="G2414" s="566" t="s">
        <v>4113</v>
      </c>
      <c r="H2414" s="569" t="s">
        <v>2145</v>
      </c>
      <c r="I2414" s="562" t="s">
        <v>489</v>
      </c>
      <c r="J2414" s="558" t="s">
        <v>822</v>
      </c>
      <c r="K2414" s="571">
        <v>1</v>
      </c>
      <c r="L2414" s="574">
        <v>2</v>
      </c>
      <c r="M2414" s="572">
        <v>8476.7999999999993</v>
      </c>
      <c r="N2414" s="577"/>
      <c r="O2414" s="574"/>
      <c r="P2414" s="576"/>
    </row>
    <row r="2415" spans="1:16" ht="24" x14ac:dyDescent="0.2">
      <c r="A2415" s="524" t="s">
        <v>4666</v>
      </c>
      <c r="B2415" s="522" t="s">
        <v>817</v>
      </c>
      <c r="C2415" s="554" t="s">
        <v>86</v>
      </c>
      <c r="D2415" s="555" t="s">
        <v>818</v>
      </c>
      <c r="E2415" s="553">
        <v>10500</v>
      </c>
      <c r="F2415" s="556" t="s">
        <v>4114</v>
      </c>
      <c r="G2415" s="566" t="s">
        <v>4115</v>
      </c>
      <c r="H2415" s="569" t="s">
        <v>821</v>
      </c>
      <c r="I2415" s="562" t="s">
        <v>485</v>
      </c>
      <c r="J2415" s="558" t="s">
        <v>822</v>
      </c>
      <c r="K2415" s="571">
        <v>2</v>
      </c>
      <c r="L2415" s="574">
        <v>12</v>
      </c>
      <c r="M2415" s="572">
        <v>122082.49999999999</v>
      </c>
      <c r="N2415" s="577"/>
      <c r="O2415" s="574"/>
      <c r="P2415" s="576"/>
    </row>
    <row r="2416" spans="1:16" ht="24" x14ac:dyDescent="0.2">
      <c r="A2416" s="524" t="s">
        <v>4666</v>
      </c>
      <c r="B2416" s="522" t="s">
        <v>817</v>
      </c>
      <c r="C2416" s="554" t="s">
        <v>86</v>
      </c>
      <c r="D2416" s="555" t="s">
        <v>818</v>
      </c>
      <c r="E2416" s="553">
        <v>10500</v>
      </c>
      <c r="F2416" s="556" t="s">
        <v>4116</v>
      </c>
      <c r="G2416" s="566" t="s">
        <v>4117</v>
      </c>
      <c r="H2416" s="569" t="s">
        <v>853</v>
      </c>
      <c r="I2416" s="562" t="s">
        <v>485</v>
      </c>
      <c r="J2416" s="558" t="s">
        <v>822</v>
      </c>
      <c r="K2416" s="571">
        <v>4</v>
      </c>
      <c r="L2416" s="574">
        <v>12</v>
      </c>
      <c r="M2416" s="572">
        <v>127960.79999999997</v>
      </c>
      <c r="N2416" s="577"/>
      <c r="O2416" s="574"/>
      <c r="P2416" s="576"/>
    </row>
    <row r="2417" spans="1:16" ht="24" x14ac:dyDescent="0.2">
      <c r="A2417" s="524" t="s">
        <v>4666</v>
      </c>
      <c r="B2417" s="522" t="s">
        <v>817</v>
      </c>
      <c r="C2417" s="554" t="s">
        <v>86</v>
      </c>
      <c r="D2417" s="555" t="s">
        <v>818</v>
      </c>
      <c r="E2417" s="553">
        <v>6500</v>
      </c>
      <c r="F2417" s="556" t="s">
        <v>4118</v>
      </c>
      <c r="G2417" s="566" t="s">
        <v>4119</v>
      </c>
      <c r="H2417" s="569" t="s">
        <v>1087</v>
      </c>
      <c r="I2417" s="562" t="s">
        <v>485</v>
      </c>
      <c r="J2417" s="558" t="s">
        <v>822</v>
      </c>
      <c r="K2417" s="571">
        <v>4</v>
      </c>
      <c r="L2417" s="574">
        <v>12</v>
      </c>
      <c r="M2417" s="572">
        <v>79960.799999999988</v>
      </c>
      <c r="N2417" s="577"/>
      <c r="O2417" s="574"/>
      <c r="P2417" s="576"/>
    </row>
    <row r="2418" spans="1:16" ht="24" x14ac:dyDescent="0.2">
      <c r="A2418" s="524" t="s">
        <v>4666</v>
      </c>
      <c r="B2418" s="522" t="s">
        <v>817</v>
      </c>
      <c r="C2418" s="554" t="s">
        <v>86</v>
      </c>
      <c r="D2418" s="555" t="s">
        <v>818</v>
      </c>
      <c r="E2418" s="553">
        <v>6500</v>
      </c>
      <c r="F2418" s="556" t="s">
        <v>4120</v>
      </c>
      <c r="G2418" s="566" t="s">
        <v>4121</v>
      </c>
      <c r="H2418" s="569" t="s">
        <v>829</v>
      </c>
      <c r="I2418" s="562" t="s">
        <v>485</v>
      </c>
      <c r="J2418" s="558" t="s">
        <v>822</v>
      </c>
      <c r="K2418" s="571">
        <v>4</v>
      </c>
      <c r="L2418" s="574">
        <v>12</v>
      </c>
      <c r="M2418" s="572">
        <v>79960.799999999988</v>
      </c>
      <c r="N2418" s="577"/>
      <c r="O2418" s="574"/>
      <c r="P2418" s="576"/>
    </row>
    <row r="2419" spans="1:16" ht="24" x14ac:dyDescent="0.2">
      <c r="A2419" s="524" t="s">
        <v>4666</v>
      </c>
      <c r="B2419" s="522" t="s">
        <v>817</v>
      </c>
      <c r="C2419" s="554" t="s">
        <v>86</v>
      </c>
      <c r="D2419" s="555" t="s">
        <v>818</v>
      </c>
      <c r="E2419" s="553">
        <v>7500</v>
      </c>
      <c r="F2419" s="556" t="s">
        <v>4122</v>
      </c>
      <c r="G2419" s="566" t="s">
        <v>4123</v>
      </c>
      <c r="H2419" s="569" t="s">
        <v>4124</v>
      </c>
      <c r="I2419" s="562" t="s">
        <v>485</v>
      </c>
      <c r="J2419" s="558" t="s">
        <v>822</v>
      </c>
      <c r="K2419" s="571">
        <v>4</v>
      </c>
      <c r="L2419" s="574">
        <v>12</v>
      </c>
      <c r="M2419" s="572">
        <v>93210.799999999988</v>
      </c>
      <c r="N2419" s="577"/>
      <c r="O2419" s="574"/>
      <c r="P2419" s="576"/>
    </row>
    <row r="2420" spans="1:16" ht="24" x14ac:dyDescent="0.2">
      <c r="A2420" s="524" t="s">
        <v>4666</v>
      </c>
      <c r="B2420" s="522" t="s">
        <v>817</v>
      </c>
      <c r="C2420" s="554" t="s">
        <v>86</v>
      </c>
      <c r="D2420" s="555" t="s">
        <v>902</v>
      </c>
      <c r="E2420" s="553">
        <v>7000</v>
      </c>
      <c r="F2420" s="556" t="s">
        <v>4125</v>
      </c>
      <c r="G2420" s="566" t="s">
        <v>4126</v>
      </c>
      <c r="H2420" s="569" t="s">
        <v>844</v>
      </c>
      <c r="I2420" s="562" t="s">
        <v>485</v>
      </c>
      <c r="J2420" s="558" t="s">
        <v>480</v>
      </c>
      <c r="K2420" s="571">
        <v>4</v>
      </c>
      <c r="L2420" s="574">
        <v>12</v>
      </c>
      <c r="M2420" s="572">
        <v>85960.799999999988</v>
      </c>
      <c r="N2420" s="577"/>
      <c r="O2420" s="574"/>
      <c r="P2420" s="576"/>
    </row>
    <row r="2421" spans="1:16" ht="24" x14ac:dyDescent="0.2">
      <c r="A2421" s="524" t="s">
        <v>4666</v>
      </c>
      <c r="B2421" s="522" t="s">
        <v>817</v>
      </c>
      <c r="C2421" s="554" t="s">
        <v>86</v>
      </c>
      <c r="D2421" s="555" t="s">
        <v>818</v>
      </c>
      <c r="E2421" s="553">
        <v>4800</v>
      </c>
      <c r="F2421" s="556" t="s">
        <v>4127</v>
      </c>
      <c r="G2421" s="566" t="s">
        <v>4128</v>
      </c>
      <c r="H2421" s="569" t="s">
        <v>836</v>
      </c>
      <c r="I2421" s="562" t="s">
        <v>485</v>
      </c>
      <c r="J2421" s="558" t="s">
        <v>822</v>
      </c>
      <c r="K2421" s="571">
        <v>4</v>
      </c>
      <c r="L2421" s="574">
        <v>12</v>
      </c>
      <c r="M2421" s="572">
        <v>59560.80000000001</v>
      </c>
      <c r="N2421" s="577"/>
      <c r="O2421" s="574"/>
      <c r="P2421" s="576"/>
    </row>
    <row r="2422" spans="1:16" ht="24" x14ac:dyDescent="0.2">
      <c r="A2422" s="524" t="s">
        <v>4666</v>
      </c>
      <c r="B2422" s="522" t="s">
        <v>817</v>
      </c>
      <c r="C2422" s="554" t="s">
        <v>86</v>
      </c>
      <c r="D2422" s="555" t="s">
        <v>818</v>
      </c>
      <c r="E2422" s="553">
        <v>6500</v>
      </c>
      <c r="F2422" s="556" t="s">
        <v>4129</v>
      </c>
      <c r="G2422" s="566" t="s">
        <v>4130</v>
      </c>
      <c r="H2422" s="569" t="s">
        <v>821</v>
      </c>
      <c r="I2422" s="562" t="s">
        <v>485</v>
      </c>
      <c r="J2422" s="558" t="s">
        <v>822</v>
      </c>
      <c r="K2422" s="571">
        <v>2</v>
      </c>
      <c r="L2422" s="574">
        <v>4</v>
      </c>
      <c r="M2422" s="572">
        <v>24629.98</v>
      </c>
      <c r="N2422" s="577"/>
      <c r="O2422" s="574"/>
      <c r="P2422" s="576"/>
    </row>
    <row r="2423" spans="1:16" ht="24" x14ac:dyDescent="0.2">
      <c r="A2423" s="524" t="s">
        <v>4666</v>
      </c>
      <c r="B2423" s="522" t="s">
        <v>817</v>
      </c>
      <c r="C2423" s="554" t="s">
        <v>86</v>
      </c>
      <c r="D2423" s="555" t="s">
        <v>818</v>
      </c>
      <c r="E2423" s="553">
        <v>5500</v>
      </c>
      <c r="F2423" s="556" t="s">
        <v>4131</v>
      </c>
      <c r="G2423" s="566" t="s">
        <v>4132</v>
      </c>
      <c r="H2423" s="569" t="s">
        <v>829</v>
      </c>
      <c r="I2423" s="562" t="s">
        <v>485</v>
      </c>
      <c r="J2423" s="558" t="s">
        <v>822</v>
      </c>
      <c r="K2423" s="571">
        <v>3</v>
      </c>
      <c r="L2423" s="574">
        <v>8</v>
      </c>
      <c r="M2423" s="572">
        <v>42557.200000000004</v>
      </c>
      <c r="N2423" s="577"/>
      <c r="O2423" s="574"/>
      <c r="P2423" s="576"/>
    </row>
    <row r="2424" spans="1:16" ht="24" x14ac:dyDescent="0.2">
      <c r="A2424" s="524" t="s">
        <v>4666</v>
      </c>
      <c r="B2424" s="522" t="s">
        <v>817</v>
      </c>
      <c r="C2424" s="554" t="s">
        <v>86</v>
      </c>
      <c r="D2424" s="555" t="s">
        <v>818</v>
      </c>
      <c r="E2424" s="553">
        <v>8500</v>
      </c>
      <c r="F2424" s="556" t="s">
        <v>4133</v>
      </c>
      <c r="G2424" s="566" t="s">
        <v>4134</v>
      </c>
      <c r="H2424" s="569" t="s">
        <v>853</v>
      </c>
      <c r="I2424" s="562" t="s">
        <v>485</v>
      </c>
      <c r="J2424" s="558" t="s">
        <v>822</v>
      </c>
      <c r="K2424" s="571">
        <v>3</v>
      </c>
      <c r="L2424" s="574">
        <v>12</v>
      </c>
      <c r="M2424" s="572">
        <v>118263.09999999996</v>
      </c>
      <c r="N2424" s="577"/>
      <c r="O2424" s="574"/>
      <c r="P2424" s="576"/>
    </row>
    <row r="2425" spans="1:16" ht="24" x14ac:dyDescent="0.2">
      <c r="A2425" s="524" t="s">
        <v>4666</v>
      </c>
      <c r="B2425" s="522" t="s">
        <v>817</v>
      </c>
      <c r="C2425" s="554" t="s">
        <v>86</v>
      </c>
      <c r="D2425" s="555" t="s">
        <v>818</v>
      </c>
      <c r="E2425" s="553">
        <v>8500</v>
      </c>
      <c r="F2425" s="556" t="s">
        <v>4135</v>
      </c>
      <c r="G2425" s="566" t="s">
        <v>4136</v>
      </c>
      <c r="H2425" s="569" t="s">
        <v>853</v>
      </c>
      <c r="I2425" s="562" t="s">
        <v>485</v>
      </c>
      <c r="J2425" s="558" t="s">
        <v>822</v>
      </c>
      <c r="K2425" s="571">
        <v>4</v>
      </c>
      <c r="L2425" s="574">
        <v>12</v>
      </c>
      <c r="M2425" s="572">
        <v>103960.79999999997</v>
      </c>
      <c r="N2425" s="577"/>
      <c r="O2425" s="574"/>
      <c r="P2425" s="576"/>
    </row>
    <row r="2426" spans="1:16" ht="24" x14ac:dyDescent="0.2">
      <c r="A2426" s="524" t="s">
        <v>4666</v>
      </c>
      <c r="B2426" s="522" t="s">
        <v>817</v>
      </c>
      <c r="C2426" s="554" t="s">
        <v>86</v>
      </c>
      <c r="D2426" s="555" t="s">
        <v>818</v>
      </c>
      <c r="E2426" s="553">
        <v>6500</v>
      </c>
      <c r="F2426" s="556" t="s">
        <v>4137</v>
      </c>
      <c r="G2426" s="566" t="s">
        <v>4138</v>
      </c>
      <c r="H2426" s="569" t="s">
        <v>821</v>
      </c>
      <c r="I2426" s="562" t="s">
        <v>485</v>
      </c>
      <c r="J2426" s="558" t="s">
        <v>822</v>
      </c>
      <c r="K2426" s="571">
        <v>4</v>
      </c>
      <c r="L2426" s="574">
        <v>11</v>
      </c>
      <c r="M2426" s="572">
        <v>79630.73</v>
      </c>
      <c r="N2426" s="577"/>
      <c r="O2426" s="574"/>
      <c r="P2426" s="576"/>
    </row>
    <row r="2427" spans="1:16" ht="24" x14ac:dyDescent="0.2">
      <c r="A2427" s="524" t="s">
        <v>4666</v>
      </c>
      <c r="B2427" s="522" t="s">
        <v>817</v>
      </c>
      <c r="C2427" s="554" t="s">
        <v>86</v>
      </c>
      <c r="D2427" s="555" t="s">
        <v>818</v>
      </c>
      <c r="E2427" s="553">
        <v>8500</v>
      </c>
      <c r="F2427" s="556" t="s">
        <v>4139</v>
      </c>
      <c r="G2427" s="566" t="s">
        <v>4140</v>
      </c>
      <c r="H2427" s="569" t="s">
        <v>829</v>
      </c>
      <c r="I2427" s="562" t="s">
        <v>485</v>
      </c>
      <c r="J2427" s="558" t="s">
        <v>822</v>
      </c>
      <c r="K2427" s="571">
        <v>4</v>
      </c>
      <c r="L2427" s="574">
        <v>12</v>
      </c>
      <c r="M2427" s="572">
        <v>105377.46999999999</v>
      </c>
      <c r="N2427" s="577"/>
      <c r="O2427" s="574"/>
      <c r="P2427" s="576"/>
    </row>
    <row r="2428" spans="1:16" ht="24" x14ac:dyDescent="0.2">
      <c r="A2428" s="524" t="s">
        <v>4666</v>
      </c>
      <c r="B2428" s="522" t="s">
        <v>817</v>
      </c>
      <c r="C2428" s="554" t="s">
        <v>86</v>
      </c>
      <c r="D2428" s="555" t="s">
        <v>818</v>
      </c>
      <c r="E2428" s="553">
        <v>4000</v>
      </c>
      <c r="F2428" s="556" t="s">
        <v>4141</v>
      </c>
      <c r="G2428" s="566" t="s">
        <v>4142</v>
      </c>
      <c r="H2428" s="569" t="s">
        <v>829</v>
      </c>
      <c r="I2428" s="562" t="s">
        <v>485</v>
      </c>
      <c r="J2428" s="558" t="s">
        <v>822</v>
      </c>
      <c r="K2428" s="571">
        <v>4</v>
      </c>
      <c r="L2428" s="574">
        <v>12</v>
      </c>
      <c r="M2428" s="572">
        <v>49960.80000000001</v>
      </c>
      <c r="N2428" s="577"/>
      <c r="O2428" s="574"/>
      <c r="P2428" s="576"/>
    </row>
    <row r="2429" spans="1:16" ht="24" x14ac:dyDescent="0.2">
      <c r="A2429" s="524" t="s">
        <v>4666</v>
      </c>
      <c r="B2429" s="522" t="s">
        <v>817</v>
      </c>
      <c r="C2429" s="554" t="s">
        <v>86</v>
      </c>
      <c r="D2429" s="555" t="s">
        <v>818</v>
      </c>
      <c r="E2429" s="553">
        <v>4800</v>
      </c>
      <c r="F2429" s="556" t="s">
        <v>4143</v>
      </c>
      <c r="G2429" s="566" t="s">
        <v>4144</v>
      </c>
      <c r="H2429" s="569" t="s">
        <v>829</v>
      </c>
      <c r="I2429" s="562" t="s">
        <v>485</v>
      </c>
      <c r="J2429" s="558" t="s">
        <v>822</v>
      </c>
      <c r="K2429" s="571">
        <v>4</v>
      </c>
      <c r="L2429" s="574">
        <v>12</v>
      </c>
      <c r="M2429" s="572">
        <v>59560.80000000001</v>
      </c>
      <c r="N2429" s="577"/>
      <c r="O2429" s="574"/>
      <c r="P2429" s="576"/>
    </row>
    <row r="2430" spans="1:16" ht="24" x14ac:dyDescent="0.2">
      <c r="A2430" s="524" t="s">
        <v>4666</v>
      </c>
      <c r="B2430" s="522" t="s">
        <v>817</v>
      </c>
      <c r="C2430" s="554" t="s">
        <v>86</v>
      </c>
      <c r="D2430" s="555" t="s">
        <v>841</v>
      </c>
      <c r="E2430" s="553">
        <v>3500</v>
      </c>
      <c r="F2430" s="556" t="s">
        <v>4145</v>
      </c>
      <c r="G2430" s="566" t="s">
        <v>4146</v>
      </c>
      <c r="H2430" s="569" t="s">
        <v>836</v>
      </c>
      <c r="I2430" s="562" t="s">
        <v>871</v>
      </c>
      <c r="J2430" s="558" t="s">
        <v>822</v>
      </c>
      <c r="K2430" s="571">
        <v>4</v>
      </c>
      <c r="L2430" s="574">
        <v>12</v>
      </c>
      <c r="M2430" s="572">
        <v>43960.80000000001</v>
      </c>
      <c r="N2430" s="577"/>
      <c r="O2430" s="574"/>
      <c r="P2430" s="576"/>
    </row>
    <row r="2431" spans="1:16" ht="24" x14ac:dyDescent="0.2">
      <c r="A2431" s="524" t="s">
        <v>4666</v>
      </c>
      <c r="B2431" s="522" t="s">
        <v>817</v>
      </c>
      <c r="C2431" s="554" t="s">
        <v>86</v>
      </c>
      <c r="D2431" s="555" t="s">
        <v>818</v>
      </c>
      <c r="E2431" s="553">
        <v>10000</v>
      </c>
      <c r="F2431" s="556" t="s">
        <v>4147</v>
      </c>
      <c r="G2431" s="566" t="s">
        <v>4148</v>
      </c>
      <c r="H2431" s="569" t="s">
        <v>853</v>
      </c>
      <c r="I2431" s="562" t="s">
        <v>485</v>
      </c>
      <c r="J2431" s="558" t="s">
        <v>822</v>
      </c>
      <c r="K2431" s="571">
        <v>4</v>
      </c>
      <c r="L2431" s="574">
        <v>12</v>
      </c>
      <c r="M2431" s="572">
        <v>122335.79999999997</v>
      </c>
      <c r="N2431" s="577"/>
      <c r="O2431" s="574"/>
      <c r="P2431" s="576"/>
    </row>
    <row r="2432" spans="1:16" ht="24" x14ac:dyDescent="0.2">
      <c r="A2432" s="524" t="s">
        <v>4666</v>
      </c>
      <c r="B2432" s="522" t="s">
        <v>817</v>
      </c>
      <c r="C2432" s="554" t="s">
        <v>86</v>
      </c>
      <c r="D2432" s="555" t="s">
        <v>818</v>
      </c>
      <c r="E2432" s="553">
        <v>6500</v>
      </c>
      <c r="F2432" s="556" t="s">
        <v>4149</v>
      </c>
      <c r="G2432" s="566" t="s">
        <v>4150</v>
      </c>
      <c r="H2432" s="569" t="s">
        <v>853</v>
      </c>
      <c r="I2432" s="562" t="s">
        <v>485</v>
      </c>
      <c r="J2432" s="558" t="s">
        <v>822</v>
      </c>
      <c r="K2432" s="571">
        <v>2</v>
      </c>
      <c r="L2432" s="574">
        <v>6</v>
      </c>
      <c r="M2432" s="572">
        <v>38030.400000000001</v>
      </c>
      <c r="N2432" s="577"/>
      <c r="O2432" s="574"/>
      <c r="P2432" s="576"/>
    </row>
    <row r="2433" spans="1:16" ht="24" x14ac:dyDescent="0.2">
      <c r="A2433" s="524" t="s">
        <v>4666</v>
      </c>
      <c r="B2433" s="522" t="s">
        <v>817</v>
      </c>
      <c r="C2433" s="554" t="s">
        <v>86</v>
      </c>
      <c r="D2433" s="555" t="s">
        <v>818</v>
      </c>
      <c r="E2433" s="553">
        <v>6500</v>
      </c>
      <c r="F2433" s="556" t="s">
        <v>4151</v>
      </c>
      <c r="G2433" s="566" t="s">
        <v>4152</v>
      </c>
      <c r="H2433" s="569" t="s">
        <v>836</v>
      </c>
      <c r="I2433" s="562" t="s">
        <v>485</v>
      </c>
      <c r="J2433" s="558" t="s">
        <v>822</v>
      </c>
      <c r="K2433" s="571">
        <v>4</v>
      </c>
      <c r="L2433" s="574">
        <v>12</v>
      </c>
      <c r="M2433" s="572">
        <v>79980.659999999989</v>
      </c>
      <c r="N2433" s="577"/>
      <c r="O2433" s="574"/>
      <c r="P2433" s="576"/>
    </row>
    <row r="2434" spans="1:16" ht="24" x14ac:dyDescent="0.2">
      <c r="A2434" s="524" t="s">
        <v>4666</v>
      </c>
      <c r="B2434" s="522" t="s">
        <v>817</v>
      </c>
      <c r="C2434" s="554" t="s">
        <v>86</v>
      </c>
      <c r="D2434" s="555" t="s">
        <v>818</v>
      </c>
      <c r="E2434" s="553">
        <v>4800</v>
      </c>
      <c r="F2434" s="556" t="s">
        <v>4153</v>
      </c>
      <c r="G2434" s="566" t="s">
        <v>4154</v>
      </c>
      <c r="H2434" s="569" t="s">
        <v>836</v>
      </c>
      <c r="I2434" s="562" t="s">
        <v>485</v>
      </c>
      <c r="J2434" s="558" t="s">
        <v>822</v>
      </c>
      <c r="K2434" s="571">
        <v>4</v>
      </c>
      <c r="L2434" s="574">
        <v>12</v>
      </c>
      <c r="M2434" s="572">
        <v>59560.80000000001</v>
      </c>
      <c r="N2434" s="577"/>
      <c r="O2434" s="574"/>
      <c r="P2434" s="576"/>
    </row>
    <row r="2435" spans="1:16" ht="24" x14ac:dyDescent="0.2">
      <c r="A2435" s="524" t="s">
        <v>4666</v>
      </c>
      <c r="B2435" s="522" t="s">
        <v>817</v>
      </c>
      <c r="C2435" s="554" t="s">
        <v>86</v>
      </c>
      <c r="D2435" s="555" t="s">
        <v>841</v>
      </c>
      <c r="E2435" s="553">
        <v>4200</v>
      </c>
      <c r="F2435" s="556" t="s">
        <v>4155</v>
      </c>
      <c r="G2435" s="566" t="s">
        <v>4156</v>
      </c>
      <c r="H2435" s="569" t="s">
        <v>850</v>
      </c>
      <c r="I2435" s="562" t="s">
        <v>845</v>
      </c>
      <c r="J2435" s="558" t="s">
        <v>822</v>
      </c>
      <c r="K2435" s="571">
        <v>4</v>
      </c>
      <c r="L2435" s="574">
        <v>12</v>
      </c>
      <c r="M2435" s="572">
        <v>52463.760000000009</v>
      </c>
      <c r="N2435" s="577"/>
      <c r="O2435" s="574"/>
      <c r="P2435" s="576"/>
    </row>
    <row r="2436" spans="1:16" ht="24" x14ac:dyDescent="0.2">
      <c r="A2436" s="524" t="s">
        <v>4666</v>
      </c>
      <c r="B2436" s="522" t="s">
        <v>817</v>
      </c>
      <c r="C2436" s="554" t="s">
        <v>86</v>
      </c>
      <c r="D2436" s="555" t="s">
        <v>818</v>
      </c>
      <c r="E2436" s="553">
        <v>6500</v>
      </c>
      <c r="F2436" s="556" t="s">
        <v>4157</v>
      </c>
      <c r="G2436" s="566" t="s">
        <v>4158</v>
      </c>
      <c r="H2436" s="569" t="s">
        <v>821</v>
      </c>
      <c r="I2436" s="562" t="s">
        <v>485</v>
      </c>
      <c r="J2436" s="558" t="s">
        <v>822</v>
      </c>
      <c r="K2436" s="571">
        <v>3</v>
      </c>
      <c r="L2436" s="574">
        <v>8</v>
      </c>
      <c r="M2436" s="572">
        <v>50057.200000000004</v>
      </c>
      <c r="N2436" s="577"/>
      <c r="O2436" s="574"/>
      <c r="P2436" s="576"/>
    </row>
    <row r="2437" spans="1:16" ht="24" x14ac:dyDescent="0.2">
      <c r="A2437" s="524" t="s">
        <v>4666</v>
      </c>
      <c r="B2437" s="522" t="s">
        <v>817</v>
      </c>
      <c r="C2437" s="554" t="s">
        <v>86</v>
      </c>
      <c r="D2437" s="555" t="s">
        <v>818</v>
      </c>
      <c r="E2437" s="553">
        <v>6000</v>
      </c>
      <c r="F2437" s="556" t="s">
        <v>4159</v>
      </c>
      <c r="G2437" s="566" t="s">
        <v>4160</v>
      </c>
      <c r="H2437" s="569" t="s">
        <v>866</v>
      </c>
      <c r="I2437" s="562" t="s">
        <v>485</v>
      </c>
      <c r="J2437" s="558" t="s">
        <v>822</v>
      </c>
      <c r="K2437" s="571">
        <v>4</v>
      </c>
      <c r="L2437" s="574">
        <v>12</v>
      </c>
      <c r="M2437" s="572">
        <v>73960.800000000003</v>
      </c>
      <c r="N2437" s="577"/>
      <c r="O2437" s="574"/>
      <c r="P2437" s="576"/>
    </row>
    <row r="2438" spans="1:16" ht="24" x14ac:dyDescent="0.2">
      <c r="A2438" s="524" t="s">
        <v>4666</v>
      </c>
      <c r="B2438" s="522" t="s">
        <v>817</v>
      </c>
      <c r="C2438" s="554" t="s">
        <v>86</v>
      </c>
      <c r="D2438" s="555" t="s">
        <v>818</v>
      </c>
      <c r="E2438" s="553">
        <v>5000</v>
      </c>
      <c r="F2438" s="556" t="s">
        <v>4161</v>
      </c>
      <c r="G2438" s="566" t="s">
        <v>4162</v>
      </c>
      <c r="H2438" s="569" t="s">
        <v>829</v>
      </c>
      <c r="I2438" s="562" t="s">
        <v>485</v>
      </c>
      <c r="J2438" s="558" t="s">
        <v>822</v>
      </c>
      <c r="K2438" s="571">
        <v>1</v>
      </c>
      <c r="L2438" s="574">
        <v>2</v>
      </c>
      <c r="M2438" s="572">
        <v>9226.7999999999993</v>
      </c>
      <c r="N2438" s="577"/>
      <c r="O2438" s="574"/>
      <c r="P2438" s="576"/>
    </row>
    <row r="2439" spans="1:16" ht="24" x14ac:dyDescent="0.2">
      <c r="A2439" s="524" t="s">
        <v>4666</v>
      </c>
      <c r="B2439" s="522" t="s">
        <v>817</v>
      </c>
      <c r="C2439" s="554" t="s">
        <v>86</v>
      </c>
      <c r="D2439" s="555" t="s">
        <v>818</v>
      </c>
      <c r="E2439" s="553">
        <v>6500</v>
      </c>
      <c r="F2439" s="556" t="s">
        <v>4163</v>
      </c>
      <c r="G2439" s="566" t="s">
        <v>4164</v>
      </c>
      <c r="H2439" s="569" t="s">
        <v>853</v>
      </c>
      <c r="I2439" s="562" t="s">
        <v>485</v>
      </c>
      <c r="J2439" s="558" t="s">
        <v>822</v>
      </c>
      <c r="K2439" s="571">
        <v>2</v>
      </c>
      <c r="L2439" s="574">
        <v>6</v>
      </c>
      <c r="M2439" s="572">
        <v>36947.07</v>
      </c>
      <c r="N2439" s="577"/>
      <c r="O2439" s="574"/>
      <c r="P2439" s="576"/>
    </row>
    <row r="2440" spans="1:16" ht="24" x14ac:dyDescent="0.2">
      <c r="A2440" s="524" t="s">
        <v>4666</v>
      </c>
      <c r="B2440" s="522" t="s">
        <v>817</v>
      </c>
      <c r="C2440" s="554" t="s">
        <v>86</v>
      </c>
      <c r="D2440" s="555" t="s">
        <v>818</v>
      </c>
      <c r="E2440" s="553">
        <v>10500</v>
      </c>
      <c r="F2440" s="556" t="s">
        <v>4165</v>
      </c>
      <c r="G2440" s="566" t="s">
        <v>4166</v>
      </c>
      <c r="H2440" s="569" t="s">
        <v>853</v>
      </c>
      <c r="I2440" s="562" t="s">
        <v>485</v>
      </c>
      <c r="J2440" s="558" t="s">
        <v>822</v>
      </c>
      <c r="K2440" s="571">
        <v>4</v>
      </c>
      <c r="L2440" s="574">
        <v>12</v>
      </c>
      <c r="M2440" s="572">
        <v>128310.79999999997</v>
      </c>
      <c r="N2440" s="577"/>
      <c r="O2440" s="574"/>
      <c r="P2440" s="576"/>
    </row>
    <row r="2441" spans="1:16" ht="24" x14ac:dyDescent="0.2">
      <c r="A2441" s="524" t="s">
        <v>4666</v>
      </c>
      <c r="B2441" s="522" t="s">
        <v>817</v>
      </c>
      <c r="C2441" s="554" t="s">
        <v>86</v>
      </c>
      <c r="D2441" s="555" t="s">
        <v>818</v>
      </c>
      <c r="E2441" s="553">
        <v>7000</v>
      </c>
      <c r="F2441" s="556" t="s">
        <v>4167</v>
      </c>
      <c r="G2441" s="566" t="s">
        <v>4168</v>
      </c>
      <c r="H2441" s="569" t="s">
        <v>2202</v>
      </c>
      <c r="I2441" s="562" t="s">
        <v>489</v>
      </c>
      <c r="J2441" s="558" t="s">
        <v>822</v>
      </c>
      <c r="K2441" s="571">
        <v>4</v>
      </c>
      <c r="L2441" s="574">
        <v>12</v>
      </c>
      <c r="M2441" s="572">
        <v>85960.799999999988</v>
      </c>
      <c r="N2441" s="577"/>
      <c r="O2441" s="574"/>
      <c r="P2441" s="576"/>
    </row>
    <row r="2442" spans="1:16" ht="24" x14ac:dyDescent="0.2">
      <c r="A2442" s="524" t="s">
        <v>4666</v>
      </c>
      <c r="B2442" s="522" t="s">
        <v>817</v>
      </c>
      <c r="C2442" s="554" t="s">
        <v>86</v>
      </c>
      <c r="D2442" s="555" t="s">
        <v>818</v>
      </c>
      <c r="E2442" s="553">
        <v>8500</v>
      </c>
      <c r="F2442" s="556" t="s">
        <v>4169</v>
      </c>
      <c r="G2442" s="566" t="s">
        <v>4170</v>
      </c>
      <c r="H2442" s="569" t="s">
        <v>821</v>
      </c>
      <c r="I2442" s="562" t="s">
        <v>485</v>
      </c>
      <c r="J2442" s="558" t="s">
        <v>822</v>
      </c>
      <c r="K2442" s="571">
        <v>4</v>
      </c>
      <c r="L2442" s="574">
        <v>12</v>
      </c>
      <c r="M2442" s="572">
        <v>105377.46999999999</v>
      </c>
      <c r="N2442" s="577"/>
      <c r="O2442" s="574"/>
      <c r="P2442" s="576"/>
    </row>
    <row r="2443" spans="1:16" ht="24" x14ac:dyDescent="0.2">
      <c r="A2443" s="524" t="s">
        <v>4666</v>
      </c>
      <c r="B2443" s="522" t="s">
        <v>817</v>
      </c>
      <c r="C2443" s="554" t="s">
        <v>86</v>
      </c>
      <c r="D2443" s="555" t="s">
        <v>818</v>
      </c>
      <c r="E2443" s="553">
        <v>3800</v>
      </c>
      <c r="F2443" s="556" t="s">
        <v>4171</v>
      </c>
      <c r="G2443" s="566" t="s">
        <v>4172</v>
      </c>
      <c r="H2443" s="569" t="s">
        <v>3324</v>
      </c>
      <c r="I2443" s="562" t="s">
        <v>489</v>
      </c>
      <c r="J2443" s="558" t="s">
        <v>822</v>
      </c>
      <c r="K2443" s="571">
        <v>4</v>
      </c>
      <c r="L2443" s="574">
        <v>12</v>
      </c>
      <c r="M2443" s="572">
        <v>47560.80000000001</v>
      </c>
      <c r="N2443" s="577"/>
      <c r="O2443" s="574"/>
      <c r="P2443" s="576"/>
    </row>
    <row r="2444" spans="1:16" ht="24" x14ac:dyDescent="0.2">
      <c r="A2444" s="524" t="s">
        <v>4666</v>
      </c>
      <c r="B2444" s="522" t="s">
        <v>817</v>
      </c>
      <c r="C2444" s="554" t="s">
        <v>86</v>
      </c>
      <c r="D2444" s="555" t="s">
        <v>818</v>
      </c>
      <c r="E2444" s="553">
        <v>4800</v>
      </c>
      <c r="F2444" s="556" t="s">
        <v>4173</v>
      </c>
      <c r="G2444" s="566" t="s">
        <v>4174</v>
      </c>
      <c r="H2444" s="569" t="s">
        <v>829</v>
      </c>
      <c r="I2444" s="562" t="s">
        <v>485</v>
      </c>
      <c r="J2444" s="558" t="s">
        <v>822</v>
      </c>
      <c r="K2444" s="571">
        <v>4</v>
      </c>
      <c r="L2444" s="574">
        <v>12</v>
      </c>
      <c r="M2444" s="572">
        <v>60016.130000000005</v>
      </c>
      <c r="N2444" s="577"/>
      <c r="O2444" s="574"/>
      <c r="P2444" s="576"/>
    </row>
    <row r="2445" spans="1:16" ht="24" x14ac:dyDescent="0.2">
      <c r="A2445" s="524" t="s">
        <v>4666</v>
      </c>
      <c r="B2445" s="522" t="s">
        <v>817</v>
      </c>
      <c r="C2445" s="554" t="s">
        <v>86</v>
      </c>
      <c r="D2445" s="555" t="s">
        <v>818</v>
      </c>
      <c r="E2445" s="553">
        <v>10500</v>
      </c>
      <c r="F2445" s="556" t="s">
        <v>4175</v>
      </c>
      <c r="G2445" s="566" t="s">
        <v>4176</v>
      </c>
      <c r="H2445" s="569" t="s">
        <v>1033</v>
      </c>
      <c r="I2445" s="562" t="s">
        <v>485</v>
      </c>
      <c r="J2445" s="558" t="s">
        <v>822</v>
      </c>
      <c r="K2445" s="571">
        <v>4</v>
      </c>
      <c r="L2445" s="574">
        <v>12</v>
      </c>
      <c r="M2445" s="572">
        <v>127984.12999999998</v>
      </c>
      <c r="N2445" s="577"/>
      <c r="O2445" s="574"/>
      <c r="P2445" s="576"/>
    </row>
    <row r="2446" spans="1:16" ht="24" x14ac:dyDescent="0.2">
      <c r="A2446" s="524" t="s">
        <v>4666</v>
      </c>
      <c r="B2446" s="522" t="s">
        <v>817</v>
      </c>
      <c r="C2446" s="554" t="s">
        <v>86</v>
      </c>
      <c r="D2446" s="555" t="s">
        <v>818</v>
      </c>
      <c r="E2446" s="553">
        <v>8500</v>
      </c>
      <c r="F2446" s="556" t="s">
        <v>4177</v>
      </c>
      <c r="G2446" s="566" t="s">
        <v>4178</v>
      </c>
      <c r="H2446" s="569" t="s">
        <v>853</v>
      </c>
      <c r="I2446" s="562" t="s">
        <v>485</v>
      </c>
      <c r="J2446" s="558" t="s">
        <v>822</v>
      </c>
      <c r="K2446" s="571">
        <v>1</v>
      </c>
      <c r="L2446" s="574">
        <v>1</v>
      </c>
      <c r="M2446" s="572">
        <v>18577.29</v>
      </c>
      <c r="N2446" s="577"/>
      <c r="O2446" s="574"/>
      <c r="P2446" s="576"/>
    </row>
    <row r="2447" spans="1:16" ht="24" x14ac:dyDescent="0.2">
      <c r="A2447" s="524" t="s">
        <v>4666</v>
      </c>
      <c r="B2447" s="522" t="s">
        <v>817</v>
      </c>
      <c r="C2447" s="554" t="s">
        <v>86</v>
      </c>
      <c r="D2447" s="555" t="s">
        <v>818</v>
      </c>
      <c r="E2447" s="553">
        <v>7500</v>
      </c>
      <c r="F2447" s="556" t="s">
        <v>4179</v>
      </c>
      <c r="G2447" s="566" t="s">
        <v>4180</v>
      </c>
      <c r="H2447" s="569" t="s">
        <v>829</v>
      </c>
      <c r="I2447" s="562" t="s">
        <v>485</v>
      </c>
      <c r="J2447" s="558" t="s">
        <v>822</v>
      </c>
      <c r="K2447" s="571">
        <v>2</v>
      </c>
      <c r="L2447" s="574">
        <v>6</v>
      </c>
      <c r="M2447" s="572">
        <v>43730.400000000001</v>
      </c>
      <c r="N2447" s="577"/>
      <c r="O2447" s="574"/>
      <c r="P2447" s="576"/>
    </row>
    <row r="2448" spans="1:16" ht="24" x14ac:dyDescent="0.2">
      <c r="A2448" s="524" t="s">
        <v>4666</v>
      </c>
      <c r="B2448" s="522" t="s">
        <v>817</v>
      </c>
      <c r="C2448" s="554" t="s">
        <v>86</v>
      </c>
      <c r="D2448" s="555" t="s">
        <v>818</v>
      </c>
      <c r="E2448" s="553">
        <v>6500</v>
      </c>
      <c r="F2448" s="556" t="s">
        <v>4181</v>
      </c>
      <c r="G2448" s="566" t="s">
        <v>4182</v>
      </c>
      <c r="H2448" s="569" t="s">
        <v>836</v>
      </c>
      <c r="I2448" s="562" t="s">
        <v>485</v>
      </c>
      <c r="J2448" s="558" t="s">
        <v>822</v>
      </c>
      <c r="K2448" s="571">
        <v>4</v>
      </c>
      <c r="L2448" s="574">
        <v>12</v>
      </c>
      <c r="M2448" s="572">
        <v>79960.799999999988</v>
      </c>
      <c r="N2448" s="577"/>
      <c r="O2448" s="574"/>
      <c r="P2448" s="576"/>
    </row>
    <row r="2449" spans="1:16" ht="24" x14ac:dyDescent="0.2">
      <c r="A2449" s="524" t="s">
        <v>4666</v>
      </c>
      <c r="B2449" s="522" t="s">
        <v>817</v>
      </c>
      <c r="C2449" s="554" t="s">
        <v>86</v>
      </c>
      <c r="D2449" s="555" t="s">
        <v>818</v>
      </c>
      <c r="E2449" s="553">
        <v>8500</v>
      </c>
      <c r="F2449" s="556" t="s">
        <v>4183</v>
      </c>
      <c r="G2449" s="566" t="s">
        <v>4184</v>
      </c>
      <c r="H2449" s="569" t="s">
        <v>821</v>
      </c>
      <c r="I2449" s="562" t="s">
        <v>485</v>
      </c>
      <c r="J2449" s="558" t="s">
        <v>822</v>
      </c>
      <c r="K2449" s="571">
        <v>4</v>
      </c>
      <c r="L2449" s="574">
        <v>12</v>
      </c>
      <c r="M2449" s="572">
        <v>103960.79999999997</v>
      </c>
      <c r="N2449" s="577"/>
      <c r="O2449" s="574"/>
      <c r="P2449" s="576"/>
    </row>
    <row r="2450" spans="1:16" ht="24" x14ac:dyDescent="0.2">
      <c r="A2450" s="524" t="s">
        <v>4666</v>
      </c>
      <c r="B2450" s="522" t="s">
        <v>817</v>
      </c>
      <c r="C2450" s="554" t="s">
        <v>86</v>
      </c>
      <c r="D2450" s="555" t="s">
        <v>818</v>
      </c>
      <c r="E2450" s="553">
        <v>6500</v>
      </c>
      <c r="F2450" s="556" t="s">
        <v>4185</v>
      </c>
      <c r="G2450" s="566" t="s">
        <v>4186</v>
      </c>
      <c r="H2450" s="569" t="s">
        <v>829</v>
      </c>
      <c r="I2450" s="562" t="s">
        <v>485</v>
      </c>
      <c r="J2450" s="558" t="s">
        <v>822</v>
      </c>
      <c r="K2450" s="571">
        <v>1</v>
      </c>
      <c r="L2450" s="574">
        <v>3</v>
      </c>
      <c r="M2450" s="572">
        <v>16066.59</v>
      </c>
      <c r="N2450" s="577"/>
      <c r="O2450" s="574"/>
      <c r="P2450" s="576"/>
    </row>
    <row r="2451" spans="1:16" ht="24" x14ac:dyDescent="0.2">
      <c r="A2451" s="524" t="s">
        <v>4666</v>
      </c>
      <c r="B2451" s="522" t="s">
        <v>817</v>
      </c>
      <c r="C2451" s="554" t="s">
        <v>86</v>
      </c>
      <c r="D2451" s="555" t="s">
        <v>818</v>
      </c>
      <c r="E2451" s="553">
        <v>6500</v>
      </c>
      <c r="F2451" s="556" t="s">
        <v>4187</v>
      </c>
      <c r="G2451" s="566" t="s">
        <v>4188</v>
      </c>
      <c r="H2451" s="569" t="s">
        <v>853</v>
      </c>
      <c r="I2451" s="562" t="s">
        <v>485</v>
      </c>
      <c r="J2451" s="558" t="s">
        <v>822</v>
      </c>
      <c r="K2451" s="571">
        <v>3</v>
      </c>
      <c r="L2451" s="574">
        <v>8</v>
      </c>
      <c r="M2451" s="572">
        <v>50057.200000000004</v>
      </c>
      <c r="N2451" s="577"/>
      <c r="O2451" s="574"/>
      <c r="P2451" s="576"/>
    </row>
    <row r="2452" spans="1:16" ht="24" x14ac:dyDescent="0.2">
      <c r="A2452" s="524" t="s">
        <v>4666</v>
      </c>
      <c r="B2452" s="522" t="s">
        <v>817</v>
      </c>
      <c r="C2452" s="554" t="s">
        <v>86</v>
      </c>
      <c r="D2452" s="555" t="s">
        <v>818</v>
      </c>
      <c r="E2452" s="553">
        <v>6500</v>
      </c>
      <c r="F2452" s="556" t="s">
        <v>4189</v>
      </c>
      <c r="G2452" s="566" t="s">
        <v>4190</v>
      </c>
      <c r="H2452" s="569" t="s">
        <v>853</v>
      </c>
      <c r="I2452" s="562" t="s">
        <v>485</v>
      </c>
      <c r="J2452" s="558" t="s">
        <v>822</v>
      </c>
      <c r="K2452" s="571">
        <v>3</v>
      </c>
      <c r="L2452" s="574">
        <v>8</v>
      </c>
      <c r="M2452" s="572">
        <v>50057.200000000004</v>
      </c>
      <c r="N2452" s="577"/>
      <c r="O2452" s="574"/>
      <c r="P2452" s="576"/>
    </row>
    <row r="2453" spans="1:16" ht="24" x14ac:dyDescent="0.2">
      <c r="A2453" s="524" t="s">
        <v>4666</v>
      </c>
      <c r="B2453" s="522" t="s">
        <v>817</v>
      </c>
      <c r="C2453" s="554" t="s">
        <v>86</v>
      </c>
      <c r="D2453" s="555" t="s">
        <v>818</v>
      </c>
      <c r="E2453" s="553">
        <v>5500</v>
      </c>
      <c r="F2453" s="556" t="s">
        <v>4191</v>
      </c>
      <c r="G2453" s="566" t="s">
        <v>4192</v>
      </c>
      <c r="H2453" s="569" t="s">
        <v>821</v>
      </c>
      <c r="I2453" s="562" t="s">
        <v>485</v>
      </c>
      <c r="J2453" s="558" t="s">
        <v>822</v>
      </c>
      <c r="K2453" s="571">
        <v>4</v>
      </c>
      <c r="L2453" s="574">
        <v>12</v>
      </c>
      <c r="M2453" s="572">
        <v>69960.800000000003</v>
      </c>
      <c r="N2453" s="577"/>
      <c r="O2453" s="574"/>
      <c r="P2453" s="576"/>
    </row>
    <row r="2454" spans="1:16" ht="24" x14ac:dyDescent="0.2">
      <c r="A2454" s="524" t="s">
        <v>4666</v>
      </c>
      <c r="B2454" s="522" t="s">
        <v>817</v>
      </c>
      <c r="C2454" s="554" t="s">
        <v>86</v>
      </c>
      <c r="D2454" s="555" t="s">
        <v>818</v>
      </c>
      <c r="E2454" s="553">
        <v>6500</v>
      </c>
      <c r="F2454" s="556" t="s">
        <v>4193</v>
      </c>
      <c r="G2454" s="566" t="s">
        <v>4194</v>
      </c>
      <c r="H2454" s="569" t="s">
        <v>829</v>
      </c>
      <c r="I2454" s="562" t="s">
        <v>485</v>
      </c>
      <c r="J2454" s="558" t="s">
        <v>822</v>
      </c>
      <c r="K2454" s="571">
        <v>4</v>
      </c>
      <c r="L2454" s="574">
        <v>12</v>
      </c>
      <c r="M2454" s="572">
        <v>79960.799999999988</v>
      </c>
      <c r="N2454" s="577"/>
      <c r="O2454" s="574"/>
      <c r="P2454" s="576"/>
    </row>
    <row r="2455" spans="1:16" ht="24" x14ac:dyDescent="0.2">
      <c r="A2455" s="524" t="s">
        <v>4666</v>
      </c>
      <c r="B2455" s="522" t="s">
        <v>817</v>
      </c>
      <c r="C2455" s="554" t="s">
        <v>86</v>
      </c>
      <c r="D2455" s="555" t="s">
        <v>818</v>
      </c>
      <c r="E2455" s="553">
        <v>12000</v>
      </c>
      <c r="F2455" s="556" t="s">
        <v>4195</v>
      </c>
      <c r="G2455" s="566" t="s">
        <v>4196</v>
      </c>
      <c r="H2455" s="569" t="s">
        <v>821</v>
      </c>
      <c r="I2455" s="562" t="s">
        <v>485</v>
      </c>
      <c r="J2455" s="558" t="s">
        <v>822</v>
      </c>
      <c r="K2455" s="571">
        <v>4</v>
      </c>
      <c r="L2455" s="574">
        <v>12</v>
      </c>
      <c r="M2455" s="572">
        <v>145960.79999999996</v>
      </c>
      <c r="N2455" s="577"/>
      <c r="O2455" s="574"/>
      <c r="P2455" s="576"/>
    </row>
    <row r="2456" spans="1:16" ht="24" x14ac:dyDescent="0.2">
      <c r="A2456" s="524" t="s">
        <v>4666</v>
      </c>
      <c r="B2456" s="522" t="s">
        <v>817</v>
      </c>
      <c r="C2456" s="554" t="s">
        <v>86</v>
      </c>
      <c r="D2456" s="555" t="s">
        <v>818</v>
      </c>
      <c r="E2456" s="553">
        <v>6500</v>
      </c>
      <c r="F2456" s="556" t="s">
        <v>4197</v>
      </c>
      <c r="G2456" s="566" t="s">
        <v>4198</v>
      </c>
      <c r="H2456" s="569" t="s">
        <v>853</v>
      </c>
      <c r="I2456" s="562" t="s">
        <v>485</v>
      </c>
      <c r="J2456" s="558" t="s">
        <v>822</v>
      </c>
      <c r="K2456" s="571">
        <v>3</v>
      </c>
      <c r="L2456" s="574">
        <v>8</v>
      </c>
      <c r="M2456" s="572">
        <v>50057.200000000004</v>
      </c>
      <c r="N2456" s="577"/>
      <c r="O2456" s="574"/>
      <c r="P2456" s="576"/>
    </row>
    <row r="2457" spans="1:16" ht="24" x14ac:dyDescent="0.2">
      <c r="A2457" s="524" t="s">
        <v>4666</v>
      </c>
      <c r="B2457" s="522" t="s">
        <v>817</v>
      </c>
      <c r="C2457" s="554" t="s">
        <v>86</v>
      </c>
      <c r="D2457" s="555" t="s">
        <v>818</v>
      </c>
      <c r="E2457" s="553">
        <v>6500</v>
      </c>
      <c r="F2457" s="556" t="s">
        <v>4199</v>
      </c>
      <c r="G2457" s="566" t="s">
        <v>4200</v>
      </c>
      <c r="H2457" s="569" t="s">
        <v>821</v>
      </c>
      <c r="I2457" s="562" t="s">
        <v>485</v>
      </c>
      <c r="J2457" s="558" t="s">
        <v>822</v>
      </c>
      <c r="K2457" s="571">
        <v>1</v>
      </c>
      <c r="L2457" s="574">
        <v>4</v>
      </c>
      <c r="M2457" s="572">
        <v>21813.319999999996</v>
      </c>
      <c r="N2457" s="577"/>
      <c r="O2457" s="574"/>
      <c r="P2457" s="576"/>
    </row>
    <row r="2458" spans="1:16" ht="24" x14ac:dyDescent="0.2">
      <c r="A2458" s="524" t="s">
        <v>4666</v>
      </c>
      <c r="B2458" s="522" t="s">
        <v>817</v>
      </c>
      <c r="C2458" s="554" t="s">
        <v>86</v>
      </c>
      <c r="D2458" s="555" t="s">
        <v>841</v>
      </c>
      <c r="E2458" s="553">
        <v>4200</v>
      </c>
      <c r="F2458" s="556" t="s">
        <v>4201</v>
      </c>
      <c r="G2458" s="566" t="s">
        <v>4202</v>
      </c>
      <c r="H2458" s="569" t="s">
        <v>821</v>
      </c>
      <c r="I2458" s="562" t="s">
        <v>845</v>
      </c>
      <c r="J2458" s="558" t="s">
        <v>822</v>
      </c>
      <c r="K2458" s="571">
        <v>4</v>
      </c>
      <c r="L2458" s="574">
        <v>12</v>
      </c>
      <c r="M2458" s="572">
        <v>52360.80000000001</v>
      </c>
      <c r="N2458" s="577"/>
      <c r="O2458" s="574"/>
      <c r="P2458" s="576"/>
    </row>
    <row r="2459" spans="1:16" ht="24" x14ac:dyDescent="0.2">
      <c r="A2459" s="524" t="s">
        <v>4666</v>
      </c>
      <c r="B2459" s="522" t="s">
        <v>817</v>
      </c>
      <c r="C2459" s="554" t="s">
        <v>86</v>
      </c>
      <c r="D2459" s="555" t="s">
        <v>818</v>
      </c>
      <c r="E2459" s="553">
        <v>7500</v>
      </c>
      <c r="F2459" s="556" t="s">
        <v>4203</v>
      </c>
      <c r="G2459" s="566" t="s">
        <v>4204</v>
      </c>
      <c r="H2459" s="569" t="s">
        <v>829</v>
      </c>
      <c r="I2459" s="562" t="s">
        <v>485</v>
      </c>
      <c r="J2459" s="558" t="s">
        <v>822</v>
      </c>
      <c r="K2459" s="571">
        <v>3</v>
      </c>
      <c r="L2459" s="574">
        <v>8</v>
      </c>
      <c r="M2459" s="572">
        <v>57557.200000000004</v>
      </c>
      <c r="N2459" s="577"/>
      <c r="O2459" s="574"/>
      <c r="P2459" s="576"/>
    </row>
    <row r="2460" spans="1:16" ht="24" x14ac:dyDescent="0.2">
      <c r="A2460" s="524" t="s">
        <v>4666</v>
      </c>
      <c r="B2460" s="522" t="s">
        <v>817</v>
      </c>
      <c r="C2460" s="554" t="s">
        <v>86</v>
      </c>
      <c r="D2460" s="555" t="s">
        <v>818</v>
      </c>
      <c r="E2460" s="553">
        <v>12000</v>
      </c>
      <c r="F2460" s="556" t="s">
        <v>4205</v>
      </c>
      <c r="G2460" s="566" t="s">
        <v>4206</v>
      </c>
      <c r="H2460" s="569" t="s">
        <v>821</v>
      </c>
      <c r="I2460" s="562" t="s">
        <v>485</v>
      </c>
      <c r="J2460" s="558" t="s">
        <v>822</v>
      </c>
      <c r="K2460" s="571">
        <v>0</v>
      </c>
      <c r="L2460" s="574">
        <v>1</v>
      </c>
      <c r="M2460" s="572">
        <v>13613.4</v>
      </c>
      <c r="N2460" s="577"/>
      <c r="O2460" s="574"/>
      <c r="P2460" s="576"/>
    </row>
    <row r="2461" spans="1:16" ht="24" x14ac:dyDescent="0.2">
      <c r="A2461" s="524" t="s">
        <v>4666</v>
      </c>
      <c r="B2461" s="522" t="s">
        <v>817</v>
      </c>
      <c r="C2461" s="554" t="s">
        <v>86</v>
      </c>
      <c r="D2461" s="555" t="s">
        <v>818</v>
      </c>
      <c r="E2461" s="553">
        <v>7500</v>
      </c>
      <c r="F2461" s="556" t="s">
        <v>4207</v>
      </c>
      <c r="G2461" s="566" t="s">
        <v>4208</v>
      </c>
      <c r="H2461" s="569" t="s">
        <v>829</v>
      </c>
      <c r="I2461" s="562" t="s">
        <v>485</v>
      </c>
      <c r="J2461" s="558" t="s">
        <v>822</v>
      </c>
      <c r="K2461" s="571">
        <v>3</v>
      </c>
      <c r="L2461" s="574">
        <v>8</v>
      </c>
      <c r="M2461" s="572">
        <v>57557.200000000004</v>
      </c>
      <c r="N2461" s="577"/>
      <c r="O2461" s="574"/>
      <c r="P2461" s="576"/>
    </row>
    <row r="2462" spans="1:16" ht="24" x14ac:dyDescent="0.2">
      <c r="A2462" s="524" t="s">
        <v>4666</v>
      </c>
      <c r="B2462" s="522" t="s">
        <v>817</v>
      </c>
      <c r="C2462" s="554" t="s">
        <v>86</v>
      </c>
      <c r="D2462" s="555" t="s">
        <v>818</v>
      </c>
      <c r="E2462" s="553">
        <v>7500</v>
      </c>
      <c r="F2462" s="556" t="s">
        <v>4209</v>
      </c>
      <c r="G2462" s="566" t="s">
        <v>4210</v>
      </c>
      <c r="H2462" s="569" t="s">
        <v>829</v>
      </c>
      <c r="I2462" s="562" t="s">
        <v>485</v>
      </c>
      <c r="J2462" s="558" t="s">
        <v>822</v>
      </c>
      <c r="K2462" s="571">
        <v>3</v>
      </c>
      <c r="L2462" s="574">
        <v>8</v>
      </c>
      <c r="M2462" s="572">
        <v>57557.200000000004</v>
      </c>
      <c r="N2462" s="577"/>
      <c r="O2462" s="574"/>
      <c r="P2462" s="576"/>
    </row>
    <row r="2463" spans="1:16" ht="24" x14ac:dyDescent="0.2">
      <c r="A2463" s="524" t="s">
        <v>4666</v>
      </c>
      <c r="B2463" s="522" t="s">
        <v>817</v>
      </c>
      <c r="C2463" s="554" t="s">
        <v>86</v>
      </c>
      <c r="D2463" s="555" t="s">
        <v>818</v>
      </c>
      <c r="E2463" s="553">
        <v>7500</v>
      </c>
      <c r="F2463" s="556" t="s">
        <v>4211</v>
      </c>
      <c r="G2463" s="566" t="s">
        <v>4212</v>
      </c>
      <c r="H2463" s="569" t="s">
        <v>829</v>
      </c>
      <c r="I2463" s="562" t="s">
        <v>485</v>
      </c>
      <c r="J2463" s="558" t="s">
        <v>822</v>
      </c>
      <c r="K2463" s="571">
        <v>3</v>
      </c>
      <c r="L2463" s="574">
        <v>8</v>
      </c>
      <c r="M2463" s="572">
        <v>57557.200000000004</v>
      </c>
      <c r="N2463" s="577"/>
      <c r="O2463" s="574"/>
      <c r="P2463" s="576"/>
    </row>
    <row r="2464" spans="1:16" ht="24" x14ac:dyDescent="0.2">
      <c r="A2464" s="524" t="s">
        <v>4666</v>
      </c>
      <c r="B2464" s="522" t="s">
        <v>817</v>
      </c>
      <c r="C2464" s="554" t="s">
        <v>86</v>
      </c>
      <c r="D2464" s="555" t="s">
        <v>818</v>
      </c>
      <c r="E2464" s="553">
        <v>7500</v>
      </c>
      <c r="F2464" s="556" t="s">
        <v>4213</v>
      </c>
      <c r="G2464" s="566" t="s">
        <v>4214</v>
      </c>
      <c r="H2464" s="569" t="s">
        <v>829</v>
      </c>
      <c r="I2464" s="562" t="s">
        <v>485</v>
      </c>
      <c r="J2464" s="558" t="s">
        <v>822</v>
      </c>
      <c r="K2464" s="571">
        <v>3</v>
      </c>
      <c r="L2464" s="574">
        <v>8</v>
      </c>
      <c r="M2464" s="572">
        <v>57557.200000000004</v>
      </c>
      <c r="N2464" s="577"/>
      <c r="O2464" s="574"/>
      <c r="P2464" s="576"/>
    </row>
    <row r="2465" spans="1:16" ht="24" x14ac:dyDescent="0.2">
      <c r="A2465" s="524" t="s">
        <v>4666</v>
      </c>
      <c r="B2465" s="522" t="s">
        <v>817</v>
      </c>
      <c r="C2465" s="554" t="s">
        <v>86</v>
      </c>
      <c r="D2465" s="555" t="s">
        <v>818</v>
      </c>
      <c r="E2465" s="553">
        <v>6500</v>
      </c>
      <c r="F2465" s="556" t="s">
        <v>4215</v>
      </c>
      <c r="G2465" s="566" t="s">
        <v>4216</v>
      </c>
      <c r="H2465" s="569" t="s">
        <v>853</v>
      </c>
      <c r="I2465" s="562" t="s">
        <v>485</v>
      </c>
      <c r="J2465" s="558" t="s">
        <v>822</v>
      </c>
      <c r="K2465" s="571">
        <v>3</v>
      </c>
      <c r="L2465" s="574">
        <v>8</v>
      </c>
      <c r="M2465" s="572">
        <v>50057.200000000004</v>
      </c>
      <c r="N2465" s="577"/>
      <c r="O2465" s="574"/>
      <c r="P2465" s="576"/>
    </row>
    <row r="2466" spans="1:16" ht="24" x14ac:dyDescent="0.2">
      <c r="A2466" s="524" t="s">
        <v>4666</v>
      </c>
      <c r="B2466" s="522" t="s">
        <v>817</v>
      </c>
      <c r="C2466" s="554" t="s">
        <v>86</v>
      </c>
      <c r="D2466" s="555" t="s">
        <v>841</v>
      </c>
      <c r="E2466" s="553">
        <v>4500</v>
      </c>
      <c r="F2466" s="556" t="s">
        <v>4217</v>
      </c>
      <c r="G2466" s="566" t="s">
        <v>4218</v>
      </c>
      <c r="H2466" s="569" t="s">
        <v>850</v>
      </c>
      <c r="I2466" s="562" t="s">
        <v>871</v>
      </c>
      <c r="J2466" s="558" t="s">
        <v>822</v>
      </c>
      <c r="K2466" s="571">
        <v>4</v>
      </c>
      <c r="L2466" s="574">
        <v>12</v>
      </c>
      <c r="M2466" s="572">
        <v>56108.610000000008</v>
      </c>
      <c r="N2466" s="577"/>
      <c r="O2466" s="574"/>
      <c r="P2466" s="576"/>
    </row>
    <row r="2467" spans="1:16" ht="24" x14ac:dyDescent="0.2">
      <c r="A2467" s="524" t="s">
        <v>4666</v>
      </c>
      <c r="B2467" s="522" t="s">
        <v>817</v>
      </c>
      <c r="C2467" s="554" t="s">
        <v>86</v>
      </c>
      <c r="D2467" s="555" t="s">
        <v>902</v>
      </c>
      <c r="E2467" s="553">
        <v>3500</v>
      </c>
      <c r="F2467" s="556" t="s">
        <v>4219</v>
      </c>
      <c r="G2467" s="566" t="s">
        <v>4220</v>
      </c>
      <c r="H2467" s="569" t="s">
        <v>905</v>
      </c>
      <c r="I2467" s="562" t="s">
        <v>845</v>
      </c>
      <c r="J2467" s="558" t="s">
        <v>906</v>
      </c>
      <c r="K2467" s="571">
        <v>4</v>
      </c>
      <c r="L2467" s="574">
        <v>12</v>
      </c>
      <c r="M2467" s="572">
        <v>43844.130000000012</v>
      </c>
      <c r="N2467" s="577"/>
      <c r="O2467" s="574"/>
      <c r="P2467" s="576"/>
    </row>
    <row r="2468" spans="1:16" ht="24" x14ac:dyDescent="0.2">
      <c r="A2468" s="524" t="s">
        <v>4666</v>
      </c>
      <c r="B2468" s="522" t="s">
        <v>817</v>
      </c>
      <c r="C2468" s="554" t="s">
        <v>86</v>
      </c>
      <c r="D2468" s="555" t="s">
        <v>818</v>
      </c>
      <c r="E2468" s="553" t="s">
        <v>2767</v>
      </c>
      <c r="F2468" s="556" t="s">
        <v>4221</v>
      </c>
      <c r="G2468" s="566" t="s">
        <v>4222</v>
      </c>
      <c r="H2468" s="569" t="s">
        <v>853</v>
      </c>
      <c r="I2468" s="562" t="s">
        <v>485</v>
      </c>
      <c r="J2468" s="558" t="s">
        <v>822</v>
      </c>
      <c r="K2468" s="571">
        <v>5</v>
      </c>
      <c r="L2468" s="574">
        <v>12</v>
      </c>
      <c r="M2468" s="572">
        <v>93202.63999999997</v>
      </c>
      <c r="N2468" s="577"/>
      <c r="O2468" s="574"/>
      <c r="P2468" s="576"/>
    </row>
    <row r="2469" spans="1:16" ht="24" x14ac:dyDescent="0.2">
      <c r="A2469" s="524" t="s">
        <v>4666</v>
      </c>
      <c r="B2469" s="522" t="s">
        <v>817</v>
      </c>
      <c r="C2469" s="554" t="s">
        <v>86</v>
      </c>
      <c r="D2469" s="555" t="s">
        <v>818</v>
      </c>
      <c r="E2469" s="553">
        <v>8500</v>
      </c>
      <c r="F2469" s="556" t="s">
        <v>4223</v>
      </c>
      <c r="G2469" s="566" t="s">
        <v>4224</v>
      </c>
      <c r="H2469" s="569" t="s">
        <v>1033</v>
      </c>
      <c r="I2469" s="562" t="s">
        <v>485</v>
      </c>
      <c r="J2469" s="558" t="s">
        <v>822</v>
      </c>
      <c r="K2469" s="571">
        <v>4</v>
      </c>
      <c r="L2469" s="574">
        <v>12</v>
      </c>
      <c r="M2469" s="572">
        <v>103960.79999999997</v>
      </c>
      <c r="N2469" s="577"/>
      <c r="O2469" s="574"/>
      <c r="P2469" s="576"/>
    </row>
    <row r="2470" spans="1:16" ht="24" x14ac:dyDescent="0.2">
      <c r="A2470" s="524" t="s">
        <v>4666</v>
      </c>
      <c r="B2470" s="522" t="s">
        <v>817</v>
      </c>
      <c r="C2470" s="554" t="s">
        <v>86</v>
      </c>
      <c r="D2470" s="555" t="s">
        <v>818</v>
      </c>
      <c r="E2470" s="553">
        <v>6500</v>
      </c>
      <c r="F2470" s="556" t="s">
        <v>4225</v>
      </c>
      <c r="G2470" s="566" t="s">
        <v>4226</v>
      </c>
      <c r="H2470" s="569" t="s">
        <v>821</v>
      </c>
      <c r="I2470" s="562" t="s">
        <v>485</v>
      </c>
      <c r="J2470" s="558" t="s">
        <v>822</v>
      </c>
      <c r="K2470" s="571">
        <v>3</v>
      </c>
      <c r="L2470" s="574">
        <v>8</v>
      </c>
      <c r="M2470" s="572">
        <v>50057.200000000004</v>
      </c>
      <c r="N2470" s="577"/>
      <c r="O2470" s="574"/>
      <c r="P2470" s="576"/>
    </row>
    <row r="2471" spans="1:16" ht="24" x14ac:dyDescent="0.2">
      <c r="A2471" s="524" t="s">
        <v>4666</v>
      </c>
      <c r="B2471" s="522" t="s">
        <v>817</v>
      </c>
      <c r="C2471" s="554" t="s">
        <v>86</v>
      </c>
      <c r="D2471" s="555" t="s">
        <v>818</v>
      </c>
      <c r="E2471" s="553">
        <v>6500</v>
      </c>
      <c r="F2471" s="556" t="s">
        <v>4227</v>
      </c>
      <c r="G2471" s="566" t="s">
        <v>4228</v>
      </c>
      <c r="H2471" s="569" t="s">
        <v>853</v>
      </c>
      <c r="I2471" s="562" t="s">
        <v>485</v>
      </c>
      <c r="J2471" s="558" t="s">
        <v>822</v>
      </c>
      <c r="K2471" s="571">
        <v>1</v>
      </c>
      <c r="L2471" s="574">
        <v>9</v>
      </c>
      <c r="M2471" s="572">
        <v>51684.69</v>
      </c>
      <c r="N2471" s="577"/>
      <c r="O2471" s="574"/>
      <c r="P2471" s="576"/>
    </row>
    <row r="2472" spans="1:16" ht="24" x14ac:dyDescent="0.2">
      <c r="A2472" s="524" t="s">
        <v>4666</v>
      </c>
      <c r="B2472" s="522" t="s">
        <v>817</v>
      </c>
      <c r="C2472" s="554" t="s">
        <v>86</v>
      </c>
      <c r="D2472" s="555" t="s">
        <v>818</v>
      </c>
      <c r="E2472" s="553">
        <v>6500</v>
      </c>
      <c r="F2472" s="556" t="s">
        <v>4229</v>
      </c>
      <c r="G2472" s="566" t="s">
        <v>4230</v>
      </c>
      <c r="H2472" s="569" t="s">
        <v>853</v>
      </c>
      <c r="I2472" s="562" t="s">
        <v>485</v>
      </c>
      <c r="J2472" s="558" t="s">
        <v>822</v>
      </c>
      <c r="K2472" s="571">
        <v>3</v>
      </c>
      <c r="L2472" s="574">
        <v>8</v>
      </c>
      <c r="M2472" s="572">
        <v>50057.200000000004</v>
      </c>
      <c r="N2472" s="577"/>
      <c r="O2472" s="574"/>
      <c r="P2472" s="576"/>
    </row>
    <row r="2473" spans="1:16" ht="24" x14ac:dyDescent="0.2">
      <c r="A2473" s="524" t="s">
        <v>4666</v>
      </c>
      <c r="B2473" s="522" t="s">
        <v>817</v>
      </c>
      <c r="C2473" s="554" t="s">
        <v>86</v>
      </c>
      <c r="D2473" s="555" t="s">
        <v>818</v>
      </c>
      <c r="E2473" s="553">
        <v>6500</v>
      </c>
      <c r="F2473" s="556" t="s">
        <v>4231</v>
      </c>
      <c r="G2473" s="566" t="s">
        <v>4232</v>
      </c>
      <c r="H2473" s="569" t="s">
        <v>853</v>
      </c>
      <c r="I2473" s="562" t="s">
        <v>485</v>
      </c>
      <c r="J2473" s="558" t="s">
        <v>822</v>
      </c>
      <c r="K2473" s="571">
        <v>4</v>
      </c>
      <c r="L2473" s="574">
        <v>11</v>
      </c>
      <c r="M2473" s="572">
        <v>73931.680000000008</v>
      </c>
      <c r="N2473" s="577"/>
      <c r="O2473" s="574"/>
      <c r="P2473" s="576"/>
    </row>
    <row r="2474" spans="1:16" ht="24" x14ac:dyDescent="0.2">
      <c r="A2474" s="524" t="s">
        <v>4666</v>
      </c>
      <c r="B2474" s="522" t="s">
        <v>817</v>
      </c>
      <c r="C2474" s="554" t="s">
        <v>86</v>
      </c>
      <c r="D2474" s="555" t="s">
        <v>818</v>
      </c>
      <c r="E2474" s="553">
        <v>7500</v>
      </c>
      <c r="F2474" s="556" t="s">
        <v>4233</v>
      </c>
      <c r="G2474" s="566" t="s">
        <v>4234</v>
      </c>
      <c r="H2474" s="569" t="s">
        <v>829</v>
      </c>
      <c r="I2474" s="562" t="s">
        <v>485</v>
      </c>
      <c r="J2474" s="558" t="s">
        <v>822</v>
      </c>
      <c r="K2474" s="571">
        <v>2</v>
      </c>
      <c r="L2474" s="574">
        <v>6</v>
      </c>
      <c r="M2474" s="572">
        <v>43730.400000000001</v>
      </c>
      <c r="N2474" s="577"/>
      <c r="O2474" s="574"/>
      <c r="P2474" s="576"/>
    </row>
    <row r="2475" spans="1:16" ht="24" x14ac:dyDescent="0.2">
      <c r="A2475" s="524" t="s">
        <v>4666</v>
      </c>
      <c r="B2475" s="522" t="s">
        <v>817</v>
      </c>
      <c r="C2475" s="554" t="s">
        <v>86</v>
      </c>
      <c r="D2475" s="555" t="s">
        <v>818</v>
      </c>
      <c r="E2475" s="553">
        <v>8500</v>
      </c>
      <c r="F2475" s="556" t="s">
        <v>4235</v>
      </c>
      <c r="G2475" s="566" t="s">
        <v>4236</v>
      </c>
      <c r="H2475" s="569" t="s">
        <v>853</v>
      </c>
      <c r="I2475" s="562" t="s">
        <v>485</v>
      </c>
      <c r="J2475" s="558" t="s">
        <v>822</v>
      </c>
      <c r="K2475" s="571">
        <v>4</v>
      </c>
      <c r="L2475" s="574">
        <v>12</v>
      </c>
      <c r="M2475" s="572">
        <v>103960.79999999997</v>
      </c>
      <c r="N2475" s="577"/>
      <c r="O2475" s="574"/>
      <c r="P2475" s="576"/>
    </row>
    <row r="2476" spans="1:16" ht="24" x14ac:dyDescent="0.2">
      <c r="A2476" s="524" t="s">
        <v>4666</v>
      </c>
      <c r="B2476" s="522" t="s">
        <v>817</v>
      </c>
      <c r="C2476" s="554" t="s">
        <v>86</v>
      </c>
      <c r="D2476" s="555" t="s">
        <v>818</v>
      </c>
      <c r="E2476" s="553" t="s">
        <v>897</v>
      </c>
      <c r="F2476" s="556" t="s">
        <v>4237</v>
      </c>
      <c r="G2476" s="566" t="s">
        <v>4238</v>
      </c>
      <c r="H2476" s="569" t="s">
        <v>829</v>
      </c>
      <c r="I2476" s="562" t="s">
        <v>485</v>
      </c>
      <c r="J2476" s="558" t="s">
        <v>822</v>
      </c>
      <c r="K2476" s="571">
        <v>5</v>
      </c>
      <c r="L2476" s="574">
        <v>12</v>
      </c>
      <c r="M2476" s="572">
        <v>89770.519999999975</v>
      </c>
      <c r="N2476" s="577"/>
      <c r="O2476" s="574"/>
      <c r="P2476" s="576"/>
    </row>
    <row r="2477" spans="1:16" ht="24" x14ac:dyDescent="0.2">
      <c r="A2477" s="524" t="s">
        <v>4666</v>
      </c>
      <c r="B2477" s="522" t="s">
        <v>817</v>
      </c>
      <c r="C2477" s="554" t="s">
        <v>86</v>
      </c>
      <c r="D2477" s="555" t="s">
        <v>902</v>
      </c>
      <c r="E2477" s="553">
        <v>3000</v>
      </c>
      <c r="F2477" s="556" t="s">
        <v>4239</v>
      </c>
      <c r="G2477" s="566" t="s">
        <v>4240</v>
      </c>
      <c r="H2477" s="569" t="s">
        <v>905</v>
      </c>
      <c r="I2477" s="562" t="s">
        <v>845</v>
      </c>
      <c r="J2477" s="558" t="s">
        <v>906</v>
      </c>
      <c r="K2477" s="571">
        <v>4</v>
      </c>
      <c r="L2477" s="574">
        <v>12</v>
      </c>
      <c r="M2477" s="572">
        <v>37960.80000000001</v>
      </c>
      <c r="N2477" s="577"/>
      <c r="O2477" s="574"/>
      <c r="P2477" s="576"/>
    </row>
    <row r="2478" spans="1:16" ht="24" x14ac:dyDescent="0.2">
      <c r="A2478" s="524" t="s">
        <v>4666</v>
      </c>
      <c r="B2478" s="522" t="s">
        <v>817</v>
      </c>
      <c r="C2478" s="554" t="s">
        <v>86</v>
      </c>
      <c r="D2478" s="555" t="s">
        <v>818</v>
      </c>
      <c r="E2478" s="553">
        <v>7500</v>
      </c>
      <c r="F2478" s="556" t="s">
        <v>4241</v>
      </c>
      <c r="G2478" s="566" t="s">
        <v>4242</v>
      </c>
      <c r="H2478" s="569" t="s">
        <v>829</v>
      </c>
      <c r="I2478" s="562" t="s">
        <v>485</v>
      </c>
      <c r="J2478" s="558" t="s">
        <v>822</v>
      </c>
      <c r="K2478" s="571">
        <v>2</v>
      </c>
      <c r="L2478" s="574">
        <v>6</v>
      </c>
      <c r="M2478" s="572">
        <v>43730.400000000001</v>
      </c>
      <c r="N2478" s="577"/>
      <c r="O2478" s="574"/>
      <c r="P2478" s="576"/>
    </row>
    <row r="2479" spans="1:16" ht="24" x14ac:dyDescent="0.2">
      <c r="A2479" s="524" t="s">
        <v>4666</v>
      </c>
      <c r="B2479" s="522" t="s">
        <v>817</v>
      </c>
      <c r="C2479" s="554" t="s">
        <v>86</v>
      </c>
      <c r="D2479" s="555" t="s">
        <v>818</v>
      </c>
      <c r="E2479" s="553">
        <v>7500</v>
      </c>
      <c r="F2479" s="556" t="s">
        <v>4243</v>
      </c>
      <c r="G2479" s="566" t="s">
        <v>4244</v>
      </c>
      <c r="H2479" s="569" t="s">
        <v>853</v>
      </c>
      <c r="I2479" s="562" t="s">
        <v>485</v>
      </c>
      <c r="J2479" s="558" t="s">
        <v>822</v>
      </c>
      <c r="K2479" s="571">
        <v>4</v>
      </c>
      <c r="L2479" s="574">
        <v>12</v>
      </c>
      <c r="M2479" s="572">
        <v>91960.799999999988</v>
      </c>
      <c r="N2479" s="577"/>
      <c r="O2479" s="574"/>
      <c r="P2479" s="576"/>
    </row>
    <row r="2480" spans="1:16" ht="24" x14ac:dyDescent="0.2">
      <c r="A2480" s="524" t="s">
        <v>4666</v>
      </c>
      <c r="B2480" s="522" t="s">
        <v>817</v>
      </c>
      <c r="C2480" s="554" t="s">
        <v>86</v>
      </c>
      <c r="D2480" s="555" t="s">
        <v>818</v>
      </c>
      <c r="E2480" s="553">
        <v>7500</v>
      </c>
      <c r="F2480" s="556" t="s">
        <v>4245</v>
      </c>
      <c r="G2480" s="566" t="s">
        <v>4246</v>
      </c>
      <c r="H2480" s="569" t="s">
        <v>821</v>
      </c>
      <c r="I2480" s="562" t="s">
        <v>485</v>
      </c>
      <c r="J2480" s="558" t="s">
        <v>822</v>
      </c>
      <c r="K2480" s="571">
        <v>1</v>
      </c>
      <c r="L2480" s="574">
        <v>2</v>
      </c>
      <c r="M2480" s="572">
        <v>13726.8</v>
      </c>
      <c r="N2480" s="577"/>
      <c r="O2480" s="574"/>
      <c r="P2480" s="576"/>
    </row>
    <row r="2481" spans="1:16" ht="24" x14ac:dyDescent="0.2">
      <c r="A2481" s="524" t="s">
        <v>4666</v>
      </c>
      <c r="B2481" s="522" t="s">
        <v>817</v>
      </c>
      <c r="C2481" s="554" t="s">
        <v>86</v>
      </c>
      <c r="D2481" s="555" t="s">
        <v>818</v>
      </c>
      <c r="E2481" s="553">
        <v>6500</v>
      </c>
      <c r="F2481" s="556" t="s">
        <v>4247</v>
      </c>
      <c r="G2481" s="566" t="s">
        <v>4248</v>
      </c>
      <c r="H2481" s="569" t="s">
        <v>821</v>
      </c>
      <c r="I2481" s="562" t="s">
        <v>485</v>
      </c>
      <c r="J2481" s="558" t="s">
        <v>822</v>
      </c>
      <c r="K2481" s="571">
        <v>2</v>
      </c>
      <c r="L2481" s="574">
        <v>5</v>
      </c>
      <c r="M2481" s="572">
        <v>28833.67</v>
      </c>
      <c r="N2481" s="577"/>
      <c r="O2481" s="574"/>
      <c r="P2481" s="576"/>
    </row>
    <row r="2482" spans="1:16" ht="24" x14ac:dyDescent="0.2">
      <c r="A2482" s="524" t="s">
        <v>4666</v>
      </c>
      <c r="B2482" s="522" t="s">
        <v>817</v>
      </c>
      <c r="C2482" s="554" t="s">
        <v>86</v>
      </c>
      <c r="D2482" s="555" t="s">
        <v>818</v>
      </c>
      <c r="E2482" s="553" t="s">
        <v>4249</v>
      </c>
      <c r="F2482" s="556" t="s">
        <v>4250</v>
      </c>
      <c r="G2482" s="566" t="s">
        <v>4251</v>
      </c>
      <c r="H2482" s="569" t="s">
        <v>821</v>
      </c>
      <c r="I2482" s="562" t="s">
        <v>485</v>
      </c>
      <c r="J2482" s="558" t="s">
        <v>822</v>
      </c>
      <c r="K2482" s="571">
        <v>5</v>
      </c>
      <c r="L2482" s="574">
        <v>12</v>
      </c>
      <c r="M2482" s="572">
        <v>77084.12999999999</v>
      </c>
      <c r="N2482" s="577"/>
      <c r="O2482" s="574"/>
      <c r="P2482" s="576"/>
    </row>
    <row r="2483" spans="1:16" ht="24" x14ac:dyDescent="0.2">
      <c r="A2483" s="524" t="s">
        <v>4666</v>
      </c>
      <c r="B2483" s="522" t="s">
        <v>817</v>
      </c>
      <c r="C2483" s="554" t="s">
        <v>86</v>
      </c>
      <c r="D2483" s="555" t="s">
        <v>818</v>
      </c>
      <c r="E2483" s="553">
        <v>6500</v>
      </c>
      <c r="F2483" s="556" t="s">
        <v>4252</v>
      </c>
      <c r="G2483" s="566" t="s">
        <v>4253</v>
      </c>
      <c r="H2483" s="569" t="s">
        <v>829</v>
      </c>
      <c r="I2483" s="562" t="s">
        <v>485</v>
      </c>
      <c r="J2483" s="558" t="s">
        <v>822</v>
      </c>
      <c r="K2483" s="571">
        <v>4</v>
      </c>
      <c r="L2483" s="574">
        <v>12</v>
      </c>
      <c r="M2483" s="572">
        <v>81044.12999999999</v>
      </c>
      <c r="N2483" s="577"/>
      <c r="O2483" s="574"/>
      <c r="P2483" s="576"/>
    </row>
    <row r="2484" spans="1:16" ht="24" x14ac:dyDescent="0.2">
      <c r="A2484" s="524" t="s">
        <v>4666</v>
      </c>
      <c r="B2484" s="522" t="s">
        <v>817</v>
      </c>
      <c r="C2484" s="554" t="s">
        <v>86</v>
      </c>
      <c r="D2484" s="555" t="s">
        <v>818</v>
      </c>
      <c r="E2484" s="553">
        <v>7000</v>
      </c>
      <c r="F2484" s="556" t="s">
        <v>4254</v>
      </c>
      <c r="G2484" s="566" t="s">
        <v>4255</v>
      </c>
      <c r="H2484" s="569" t="s">
        <v>1132</v>
      </c>
      <c r="I2484" s="562" t="s">
        <v>489</v>
      </c>
      <c r="J2484" s="558" t="s">
        <v>822</v>
      </c>
      <c r="K2484" s="571">
        <v>4</v>
      </c>
      <c r="L2484" s="574">
        <v>12</v>
      </c>
      <c r="M2484" s="572">
        <v>85960.799999999988</v>
      </c>
      <c r="N2484" s="577"/>
      <c r="O2484" s="574"/>
      <c r="P2484" s="576"/>
    </row>
    <row r="2485" spans="1:16" ht="24" x14ac:dyDescent="0.2">
      <c r="A2485" s="524" t="s">
        <v>4666</v>
      </c>
      <c r="B2485" s="522" t="s">
        <v>817</v>
      </c>
      <c r="C2485" s="554" t="s">
        <v>86</v>
      </c>
      <c r="D2485" s="555" t="s">
        <v>902</v>
      </c>
      <c r="E2485" s="553">
        <v>2500</v>
      </c>
      <c r="F2485" s="556" t="s">
        <v>4256</v>
      </c>
      <c r="G2485" s="566" t="s">
        <v>4257</v>
      </c>
      <c r="H2485" s="569" t="s">
        <v>2695</v>
      </c>
      <c r="I2485" s="562" t="s">
        <v>845</v>
      </c>
      <c r="J2485" s="558" t="s">
        <v>480</v>
      </c>
      <c r="K2485" s="571">
        <v>4</v>
      </c>
      <c r="L2485" s="574">
        <v>12</v>
      </c>
      <c r="M2485" s="572">
        <v>31960.800000000007</v>
      </c>
      <c r="N2485" s="577"/>
      <c r="O2485" s="574"/>
      <c r="P2485" s="576"/>
    </row>
    <row r="2486" spans="1:16" ht="24" x14ac:dyDescent="0.2">
      <c r="A2486" s="524" t="s">
        <v>4666</v>
      </c>
      <c r="B2486" s="522" t="s">
        <v>817</v>
      </c>
      <c r="C2486" s="554" t="s">
        <v>86</v>
      </c>
      <c r="D2486" s="555" t="s">
        <v>818</v>
      </c>
      <c r="E2486" s="553">
        <v>6500</v>
      </c>
      <c r="F2486" s="556" t="s">
        <v>4258</v>
      </c>
      <c r="G2486" s="566" t="s">
        <v>4259</v>
      </c>
      <c r="H2486" s="569" t="s">
        <v>821</v>
      </c>
      <c r="I2486" s="562" t="s">
        <v>485</v>
      </c>
      <c r="J2486" s="558" t="s">
        <v>822</v>
      </c>
      <c r="K2486" s="571">
        <v>2</v>
      </c>
      <c r="L2486" s="574">
        <v>6</v>
      </c>
      <c r="M2486" s="572">
        <v>38030.400000000001</v>
      </c>
      <c r="N2486" s="577"/>
      <c r="O2486" s="574"/>
      <c r="P2486" s="576"/>
    </row>
    <row r="2487" spans="1:16" ht="24" x14ac:dyDescent="0.2">
      <c r="A2487" s="524" t="s">
        <v>4666</v>
      </c>
      <c r="B2487" s="522" t="s">
        <v>817</v>
      </c>
      <c r="C2487" s="554" t="s">
        <v>86</v>
      </c>
      <c r="D2487" s="555" t="s">
        <v>818</v>
      </c>
      <c r="E2487" s="553">
        <v>7500</v>
      </c>
      <c r="F2487" s="556" t="s">
        <v>4260</v>
      </c>
      <c r="G2487" s="566" t="s">
        <v>4261</v>
      </c>
      <c r="H2487" s="569" t="s">
        <v>829</v>
      </c>
      <c r="I2487" s="562" t="s">
        <v>485</v>
      </c>
      <c r="J2487" s="558" t="s">
        <v>822</v>
      </c>
      <c r="K2487" s="571">
        <v>3</v>
      </c>
      <c r="L2487" s="574">
        <v>8</v>
      </c>
      <c r="M2487" s="572">
        <v>57557.200000000004</v>
      </c>
      <c r="N2487" s="577"/>
      <c r="O2487" s="574"/>
      <c r="P2487" s="576"/>
    </row>
    <row r="2488" spans="1:16" ht="24" x14ac:dyDescent="0.2">
      <c r="A2488" s="524" t="s">
        <v>4666</v>
      </c>
      <c r="B2488" s="522" t="s">
        <v>817</v>
      </c>
      <c r="C2488" s="554" t="s">
        <v>86</v>
      </c>
      <c r="D2488" s="555" t="s">
        <v>841</v>
      </c>
      <c r="E2488" s="553">
        <v>3500</v>
      </c>
      <c r="F2488" s="556" t="s">
        <v>4262</v>
      </c>
      <c r="G2488" s="566" t="s">
        <v>4263</v>
      </c>
      <c r="H2488" s="569" t="s">
        <v>829</v>
      </c>
      <c r="I2488" s="562" t="s">
        <v>871</v>
      </c>
      <c r="J2488" s="558" t="s">
        <v>822</v>
      </c>
      <c r="K2488" s="571">
        <v>4</v>
      </c>
      <c r="L2488" s="574">
        <v>12</v>
      </c>
      <c r="M2488" s="572">
        <v>43960.80000000001</v>
      </c>
      <c r="N2488" s="577"/>
      <c r="O2488" s="574"/>
      <c r="P2488" s="576"/>
    </row>
    <row r="2489" spans="1:16" ht="24" x14ac:dyDescent="0.2">
      <c r="A2489" s="524" t="s">
        <v>4666</v>
      </c>
      <c r="B2489" s="522" t="s">
        <v>817</v>
      </c>
      <c r="C2489" s="554" t="s">
        <v>86</v>
      </c>
      <c r="D2489" s="555" t="s">
        <v>818</v>
      </c>
      <c r="E2489" s="553">
        <v>6500</v>
      </c>
      <c r="F2489" s="556" t="s">
        <v>4264</v>
      </c>
      <c r="G2489" s="566" t="s">
        <v>4265</v>
      </c>
      <c r="H2489" s="569" t="s">
        <v>829</v>
      </c>
      <c r="I2489" s="562" t="s">
        <v>485</v>
      </c>
      <c r="J2489" s="558" t="s">
        <v>822</v>
      </c>
      <c r="K2489" s="571">
        <v>4</v>
      </c>
      <c r="L2489" s="574">
        <v>12</v>
      </c>
      <c r="M2489" s="572">
        <v>79960.799999999988</v>
      </c>
      <c r="N2489" s="577"/>
      <c r="O2489" s="574"/>
      <c r="P2489" s="576"/>
    </row>
    <row r="2490" spans="1:16" ht="24" x14ac:dyDescent="0.2">
      <c r="A2490" s="524" t="s">
        <v>4666</v>
      </c>
      <c r="B2490" s="522" t="s">
        <v>817</v>
      </c>
      <c r="C2490" s="554" t="s">
        <v>86</v>
      </c>
      <c r="D2490" s="555" t="s">
        <v>818</v>
      </c>
      <c r="E2490" s="553">
        <v>6000</v>
      </c>
      <c r="F2490" s="556" t="s">
        <v>4266</v>
      </c>
      <c r="G2490" s="566" t="s">
        <v>4267</v>
      </c>
      <c r="H2490" s="569" t="s">
        <v>866</v>
      </c>
      <c r="I2490" s="562" t="s">
        <v>485</v>
      </c>
      <c r="J2490" s="558" t="s">
        <v>822</v>
      </c>
      <c r="K2490" s="571">
        <v>4</v>
      </c>
      <c r="L2490" s="574">
        <v>12</v>
      </c>
      <c r="M2490" s="572">
        <v>73960.800000000003</v>
      </c>
      <c r="N2490" s="577"/>
      <c r="O2490" s="574"/>
      <c r="P2490" s="576"/>
    </row>
    <row r="2491" spans="1:16" ht="24" x14ac:dyDescent="0.2">
      <c r="A2491" s="524" t="s">
        <v>4666</v>
      </c>
      <c r="B2491" s="522" t="s">
        <v>817</v>
      </c>
      <c r="C2491" s="554" t="s">
        <v>86</v>
      </c>
      <c r="D2491" s="555" t="s">
        <v>818</v>
      </c>
      <c r="E2491" s="553">
        <v>7500</v>
      </c>
      <c r="F2491" s="556" t="s">
        <v>4268</v>
      </c>
      <c r="G2491" s="566" t="s">
        <v>4269</v>
      </c>
      <c r="H2491" s="569" t="s">
        <v>829</v>
      </c>
      <c r="I2491" s="562" t="s">
        <v>485</v>
      </c>
      <c r="J2491" s="558" t="s">
        <v>822</v>
      </c>
      <c r="K2491" s="571">
        <v>3</v>
      </c>
      <c r="L2491" s="574">
        <v>8</v>
      </c>
      <c r="M2491" s="572">
        <v>57557.200000000004</v>
      </c>
      <c r="N2491" s="577"/>
      <c r="O2491" s="574"/>
      <c r="P2491" s="576"/>
    </row>
    <row r="2492" spans="1:16" ht="24" x14ac:dyDescent="0.2">
      <c r="A2492" s="524" t="s">
        <v>4666</v>
      </c>
      <c r="B2492" s="522" t="s">
        <v>817</v>
      </c>
      <c r="C2492" s="554" t="s">
        <v>86</v>
      </c>
      <c r="D2492" s="555" t="s">
        <v>818</v>
      </c>
      <c r="E2492" s="553">
        <v>6500</v>
      </c>
      <c r="F2492" s="556" t="s">
        <v>4270</v>
      </c>
      <c r="G2492" s="566" t="s">
        <v>4271</v>
      </c>
      <c r="H2492" s="569" t="s">
        <v>853</v>
      </c>
      <c r="I2492" s="562" t="s">
        <v>485</v>
      </c>
      <c r="J2492" s="558" t="s">
        <v>822</v>
      </c>
      <c r="K2492" s="571">
        <v>3</v>
      </c>
      <c r="L2492" s="574">
        <v>8</v>
      </c>
      <c r="M2492" s="572">
        <v>50057.200000000004</v>
      </c>
      <c r="N2492" s="577"/>
      <c r="O2492" s="574"/>
      <c r="P2492" s="576"/>
    </row>
    <row r="2493" spans="1:16" ht="24" x14ac:dyDescent="0.2">
      <c r="A2493" s="524" t="s">
        <v>4666</v>
      </c>
      <c r="B2493" s="522" t="s">
        <v>817</v>
      </c>
      <c r="C2493" s="554" t="s">
        <v>86</v>
      </c>
      <c r="D2493" s="555" t="s">
        <v>818</v>
      </c>
      <c r="E2493" s="553">
        <v>6500</v>
      </c>
      <c r="F2493" s="556" t="s">
        <v>4272</v>
      </c>
      <c r="G2493" s="566" t="s">
        <v>4273</v>
      </c>
      <c r="H2493" s="569" t="s">
        <v>821</v>
      </c>
      <c r="I2493" s="562" t="s">
        <v>485</v>
      </c>
      <c r="J2493" s="558" t="s">
        <v>822</v>
      </c>
      <c r="K2493" s="571">
        <v>3</v>
      </c>
      <c r="L2493" s="574">
        <v>8</v>
      </c>
      <c r="M2493" s="572">
        <v>50057.200000000004</v>
      </c>
      <c r="N2493" s="577"/>
      <c r="O2493" s="574"/>
      <c r="P2493" s="576"/>
    </row>
    <row r="2494" spans="1:16" ht="24" x14ac:dyDescent="0.2">
      <c r="A2494" s="524" t="s">
        <v>4666</v>
      </c>
      <c r="B2494" s="522" t="s">
        <v>817</v>
      </c>
      <c r="C2494" s="554" t="s">
        <v>86</v>
      </c>
      <c r="D2494" s="555" t="s">
        <v>818</v>
      </c>
      <c r="E2494" s="553" t="s">
        <v>897</v>
      </c>
      <c r="F2494" s="556" t="s">
        <v>4274</v>
      </c>
      <c r="G2494" s="566" t="s">
        <v>4275</v>
      </c>
      <c r="H2494" s="569" t="s">
        <v>829</v>
      </c>
      <c r="I2494" s="562" t="s">
        <v>485</v>
      </c>
      <c r="J2494" s="558" t="s">
        <v>822</v>
      </c>
      <c r="K2494" s="571">
        <v>5</v>
      </c>
      <c r="L2494" s="574">
        <v>12</v>
      </c>
      <c r="M2494" s="572">
        <v>91323.299999999988</v>
      </c>
      <c r="N2494" s="577"/>
      <c r="O2494" s="574"/>
      <c r="P2494" s="576"/>
    </row>
    <row r="2495" spans="1:16" ht="24" x14ac:dyDescent="0.2">
      <c r="A2495" s="524" t="s">
        <v>4666</v>
      </c>
      <c r="B2495" s="522" t="s">
        <v>817</v>
      </c>
      <c r="C2495" s="554" t="s">
        <v>86</v>
      </c>
      <c r="D2495" s="555" t="s">
        <v>818</v>
      </c>
      <c r="E2495" s="553">
        <v>8500</v>
      </c>
      <c r="F2495" s="556" t="s">
        <v>4276</v>
      </c>
      <c r="G2495" s="566" t="s">
        <v>4277</v>
      </c>
      <c r="H2495" s="569" t="s">
        <v>853</v>
      </c>
      <c r="I2495" s="562" t="s">
        <v>485</v>
      </c>
      <c r="J2495" s="558" t="s">
        <v>822</v>
      </c>
      <c r="K2495" s="571">
        <v>4</v>
      </c>
      <c r="L2495" s="574">
        <v>12</v>
      </c>
      <c r="M2495" s="572">
        <v>103960.79999999997</v>
      </c>
      <c r="N2495" s="577"/>
      <c r="O2495" s="574"/>
      <c r="P2495" s="576"/>
    </row>
    <row r="2496" spans="1:16" ht="24" x14ac:dyDescent="0.2">
      <c r="A2496" s="524" t="s">
        <v>4666</v>
      </c>
      <c r="B2496" s="522" t="s">
        <v>817</v>
      </c>
      <c r="C2496" s="554" t="s">
        <v>86</v>
      </c>
      <c r="D2496" s="555" t="s">
        <v>818</v>
      </c>
      <c r="E2496" s="553">
        <v>7500</v>
      </c>
      <c r="F2496" s="556" t="s">
        <v>827</v>
      </c>
      <c r="G2496" s="566" t="s">
        <v>828</v>
      </c>
      <c r="H2496" s="569" t="s">
        <v>829</v>
      </c>
      <c r="I2496" s="562" t="s">
        <v>485</v>
      </c>
      <c r="J2496" s="558" t="s">
        <v>822</v>
      </c>
      <c r="K2496" s="571"/>
      <c r="L2496" s="574"/>
      <c r="M2496" s="572"/>
      <c r="N2496" s="577">
        <v>2</v>
      </c>
      <c r="O2496" s="574">
        <v>6</v>
      </c>
      <c r="P2496" s="576">
        <v>46294.9</v>
      </c>
    </row>
    <row r="2497" spans="1:16" ht="24" x14ac:dyDescent="0.2">
      <c r="A2497" s="524" t="s">
        <v>4666</v>
      </c>
      <c r="B2497" s="522" t="s">
        <v>817</v>
      </c>
      <c r="C2497" s="554" t="s">
        <v>86</v>
      </c>
      <c r="D2497" s="555" t="s">
        <v>818</v>
      </c>
      <c r="E2497" s="553">
        <v>5500</v>
      </c>
      <c r="F2497" s="556" t="s">
        <v>830</v>
      </c>
      <c r="G2497" s="566" t="s">
        <v>831</v>
      </c>
      <c r="H2497" s="569" t="s">
        <v>821</v>
      </c>
      <c r="I2497" s="562" t="s">
        <v>485</v>
      </c>
      <c r="J2497" s="558" t="s">
        <v>822</v>
      </c>
      <c r="K2497" s="571"/>
      <c r="L2497" s="574"/>
      <c r="M2497" s="572"/>
      <c r="N2497" s="577">
        <v>2</v>
      </c>
      <c r="O2497" s="574">
        <v>6</v>
      </c>
      <c r="P2497" s="576">
        <v>32999.770000000004</v>
      </c>
    </row>
    <row r="2498" spans="1:16" ht="24" x14ac:dyDescent="0.2">
      <c r="A2498" s="524" t="s">
        <v>4666</v>
      </c>
      <c r="B2498" s="522" t="s">
        <v>817</v>
      </c>
      <c r="C2498" s="554" t="s">
        <v>86</v>
      </c>
      <c r="D2498" s="555" t="s">
        <v>818</v>
      </c>
      <c r="E2498" s="553">
        <v>5500</v>
      </c>
      <c r="F2498" s="556" t="s">
        <v>832</v>
      </c>
      <c r="G2498" s="566" t="s">
        <v>833</v>
      </c>
      <c r="H2498" s="569" t="s">
        <v>829</v>
      </c>
      <c r="I2498" s="562" t="s">
        <v>485</v>
      </c>
      <c r="J2498" s="558" t="s">
        <v>822</v>
      </c>
      <c r="K2498" s="571"/>
      <c r="L2498" s="574"/>
      <c r="M2498" s="572"/>
      <c r="N2498" s="577">
        <v>2</v>
      </c>
      <c r="O2498" s="574">
        <v>6</v>
      </c>
      <c r="P2498" s="576">
        <v>29371.119999999999</v>
      </c>
    </row>
    <row r="2499" spans="1:16" ht="24" x14ac:dyDescent="0.2">
      <c r="A2499" s="524" t="s">
        <v>4666</v>
      </c>
      <c r="B2499" s="522" t="s">
        <v>817</v>
      </c>
      <c r="C2499" s="554" t="s">
        <v>86</v>
      </c>
      <c r="D2499" s="555" t="s">
        <v>818</v>
      </c>
      <c r="E2499" s="553">
        <v>2500</v>
      </c>
      <c r="F2499" s="556" t="s">
        <v>834</v>
      </c>
      <c r="G2499" s="566" t="s">
        <v>835</v>
      </c>
      <c r="H2499" s="569" t="s">
        <v>836</v>
      </c>
      <c r="I2499" s="562" t="s">
        <v>489</v>
      </c>
      <c r="J2499" s="558" t="s">
        <v>822</v>
      </c>
      <c r="K2499" s="571"/>
      <c r="L2499" s="574"/>
      <c r="M2499" s="572"/>
      <c r="N2499" s="577">
        <v>2</v>
      </c>
      <c r="O2499" s="574">
        <v>6</v>
      </c>
      <c r="P2499" s="576">
        <v>16044.9</v>
      </c>
    </row>
    <row r="2500" spans="1:16" ht="24" x14ac:dyDescent="0.2">
      <c r="A2500" s="524" t="s">
        <v>4666</v>
      </c>
      <c r="B2500" s="522" t="s">
        <v>817</v>
      </c>
      <c r="C2500" s="554" t="s">
        <v>86</v>
      </c>
      <c r="D2500" s="555" t="s">
        <v>818</v>
      </c>
      <c r="E2500" s="553">
        <v>8500</v>
      </c>
      <c r="F2500" s="556" t="s">
        <v>4278</v>
      </c>
      <c r="G2500" s="566" t="s">
        <v>4279</v>
      </c>
      <c r="H2500" s="569" t="s">
        <v>853</v>
      </c>
      <c r="I2500" s="562" t="s">
        <v>485</v>
      </c>
      <c r="J2500" s="558" t="s">
        <v>822</v>
      </c>
      <c r="K2500" s="571"/>
      <c r="L2500" s="574"/>
      <c r="M2500" s="572"/>
      <c r="N2500" s="577">
        <v>2</v>
      </c>
      <c r="O2500" s="574">
        <v>5</v>
      </c>
      <c r="P2500" s="576">
        <v>48470.75</v>
      </c>
    </row>
    <row r="2501" spans="1:16" ht="24" x14ac:dyDescent="0.2">
      <c r="A2501" s="524" t="s">
        <v>4666</v>
      </c>
      <c r="B2501" s="522" t="s">
        <v>817</v>
      </c>
      <c r="C2501" s="554" t="s">
        <v>86</v>
      </c>
      <c r="D2501" s="555" t="s">
        <v>818</v>
      </c>
      <c r="E2501" s="553" t="s">
        <v>897</v>
      </c>
      <c r="F2501" s="556" t="s">
        <v>837</v>
      </c>
      <c r="G2501" s="566" t="s">
        <v>838</v>
      </c>
      <c r="H2501" s="569" t="s">
        <v>821</v>
      </c>
      <c r="I2501" s="562" t="s">
        <v>485</v>
      </c>
      <c r="J2501" s="558" t="s">
        <v>822</v>
      </c>
      <c r="K2501" s="571"/>
      <c r="L2501" s="574"/>
      <c r="M2501" s="572"/>
      <c r="N2501" s="577">
        <v>3</v>
      </c>
      <c r="O2501" s="574">
        <v>6</v>
      </c>
      <c r="P2501" s="576">
        <v>51350.460000000006</v>
      </c>
    </row>
    <row r="2502" spans="1:16" ht="24" x14ac:dyDescent="0.2">
      <c r="A2502" s="524" t="s">
        <v>4666</v>
      </c>
      <c r="B2502" s="522" t="s">
        <v>817</v>
      </c>
      <c r="C2502" s="554" t="s">
        <v>86</v>
      </c>
      <c r="D2502" s="555" t="s">
        <v>818</v>
      </c>
      <c r="E2502" s="553" t="s">
        <v>4280</v>
      </c>
      <c r="F2502" s="556" t="s">
        <v>839</v>
      </c>
      <c r="G2502" s="566" t="s">
        <v>840</v>
      </c>
      <c r="H2502" s="569" t="s">
        <v>821</v>
      </c>
      <c r="I2502" s="562" t="s">
        <v>485</v>
      </c>
      <c r="J2502" s="558" t="s">
        <v>822</v>
      </c>
      <c r="K2502" s="571"/>
      <c r="L2502" s="574"/>
      <c r="M2502" s="572"/>
      <c r="N2502" s="577">
        <v>3</v>
      </c>
      <c r="O2502" s="574">
        <v>5</v>
      </c>
      <c r="P2502" s="576">
        <v>67437.42</v>
      </c>
    </row>
    <row r="2503" spans="1:16" ht="24" x14ac:dyDescent="0.2">
      <c r="A2503" s="524" t="s">
        <v>4666</v>
      </c>
      <c r="B2503" s="522" t="s">
        <v>817</v>
      </c>
      <c r="C2503" s="554" t="s">
        <v>86</v>
      </c>
      <c r="D2503" s="555" t="s">
        <v>841</v>
      </c>
      <c r="E2503" s="553">
        <v>3750</v>
      </c>
      <c r="F2503" s="556" t="s">
        <v>842</v>
      </c>
      <c r="G2503" s="566" t="s">
        <v>843</v>
      </c>
      <c r="H2503" s="569" t="s">
        <v>844</v>
      </c>
      <c r="I2503" s="562" t="s">
        <v>845</v>
      </c>
      <c r="J2503" s="558" t="s">
        <v>480</v>
      </c>
      <c r="K2503" s="571"/>
      <c r="L2503" s="574"/>
      <c r="M2503" s="572"/>
      <c r="N2503" s="577">
        <v>3</v>
      </c>
      <c r="O2503" s="574">
        <v>6</v>
      </c>
      <c r="P2503" s="576">
        <v>23544.9</v>
      </c>
    </row>
    <row r="2504" spans="1:16" ht="24" x14ac:dyDescent="0.2">
      <c r="A2504" s="524" t="s">
        <v>4666</v>
      </c>
      <c r="B2504" s="522" t="s">
        <v>817</v>
      </c>
      <c r="C2504" s="554" t="s">
        <v>86</v>
      </c>
      <c r="D2504" s="555" t="s">
        <v>818</v>
      </c>
      <c r="E2504" s="553">
        <v>6500</v>
      </c>
      <c r="F2504" s="556" t="s">
        <v>846</v>
      </c>
      <c r="G2504" s="566" t="s">
        <v>847</v>
      </c>
      <c r="H2504" s="569" t="s">
        <v>836</v>
      </c>
      <c r="I2504" s="562" t="s">
        <v>485</v>
      </c>
      <c r="J2504" s="558" t="s">
        <v>822</v>
      </c>
      <c r="K2504" s="571"/>
      <c r="L2504" s="574"/>
      <c r="M2504" s="572"/>
      <c r="N2504" s="577">
        <v>2</v>
      </c>
      <c r="O2504" s="574">
        <v>6</v>
      </c>
      <c r="P2504" s="576">
        <v>40044.9</v>
      </c>
    </row>
    <row r="2505" spans="1:16" ht="24" x14ac:dyDescent="0.2">
      <c r="A2505" s="524" t="s">
        <v>4666</v>
      </c>
      <c r="B2505" s="522" t="s">
        <v>817</v>
      </c>
      <c r="C2505" s="554" t="s">
        <v>86</v>
      </c>
      <c r="D2505" s="555" t="s">
        <v>818</v>
      </c>
      <c r="E2505" s="553">
        <v>4800</v>
      </c>
      <c r="F2505" s="556" t="s">
        <v>848</v>
      </c>
      <c r="G2505" s="566" t="s">
        <v>849</v>
      </c>
      <c r="H2505" s="569" t="s">
        <v>850</v>
      </c>
      <c r="I2505" s="562" t="s">
        <v>485</v>
      </c>
      <c r="J2505" s="558" t="s">
        <v>822</v>
      </c>
      <c r="K2505" s="571"/>
      <c r="L2505" s="574"/>
      <c r="M2505" s="572"/>
      <c r="N2505" s="577">
        <v>2</v>
      </c>
      <c r="O2505" s="574">
        <v>6</v>
      </c>
      <c r="P2505" s="576">
        <v>29844.9</v>
      </c>
    </row>
    <row r="2506" spans="1:16" ht="24" x14ac:dyDescent="0.2">
      <c r="A2506" s="524" t="s">
        <v>4666</v>
      </c>
      <c r="B2506" s="522" t="s">
        <v>817</v>
      </c>
      <c r="C2506" s="554" t="s">
        <v>86</v>
      </c>
      <c r="D2506" s="555" t="s">
        <v>818</v>
      </c>
      <c r="E2506" s="553">
        <v>6500</v>
      </c>
      <c r="F2506" s="556" t="s">
        <v>851</v>
      </c>
      <c r="G2506" s="566" t="s">
        <v>852</v>
      </c>
      <c r="H2506" s="569" t="s">
        <v>853</v>
      </c>
      <c r="I2506" s="562" t="s">
        <v>485</v>
      </c>
      <c r="J2506" s="558" t="s">
        <v>822</v>
      </c>
      <c r="K2506" s="571"/>
      <c r="L2506" s="574"/>
      <c r="M2506" s="572"/>
      <c r="N2506" s="577">
        <v>2</v>
      </c>
      <c r="O2506" s="574">
        <v>6</v>
      </c>
      <c r="P2506" s="576">
        <v>40044.9</v>
      </c>
    </row>
    <row r="2507" spans="1:16" ht="24" x14ac:dyDescent="0.2">
      <c r="A2507" s="524" t="s">
        <v>4666</v>
      </c>
      <c r="B2507" s="522" t="s">
        <v>817</v>
      </c>
      <c r="C2507" s="554" t="s">
        <v>86</v>
      </c>
      <c r="D2507" s="555" t="s">
        <v>818</v>
      </c>
      <c r="E2507" s="553">
        <v>6500</v>
      </c>
      <c r="F2507" s="556" t="s">
        <v>854</v>
      </c>
      <c r="G2507" s="566" t="s">
        <v>855</v>
      </c>
      <c r="H2507" s="569" t="s">
        <v>853</v>
      </c>
      <c r="I2507" s="562" t="s">
        <v>485</v>
      </c>
      <c r="J2507" s="558" t="s">
        <v>822</v>
      </c>
      <c r="K2507" s="571"/>
      <c r="L2507" s="574"/>
      <c r="M2507" s="572"/>
      <c r="N2507" s="577">
        <v>0</v>
      </c>
      <c r="O2507" s="574">
        <v>1</v>
      </c>
      <c r="P2507" s="576">
        <v>4254.71</v>
      </c>
    </row>
    <row r="2508" spans="1:16" ht="24" x14ac:dyDescent="0.2">
      <c r="A2508" s="524" t="s">
        <v>4666</v>
      </c>
      <c r="B2508" s="522" t="s">
        <v>817</v>
      </c>
      <c r="C2508" s="554" t="s">
        <v>86</v>
      </c>
      <c r="D2508" s="555" t="s">
        <v>818</v>
      </c>
      <c r="E2508" s="553">
        <v>6500</v>
      </c>
      <c r="F2508" s="556" t="s">
        <v>856</v>
      </c>
      <c r="G2508" s="566" t="s">
        <v>857</v>
      </c>
      <c r="H2508" s="569" t="s">
        <v>821</v>
      </c>
      <c r="I2508" s="562" t="s">
        <v>485</v>
      </c>
      <c r="J2508" s="558" t="s">
        <v>822</v>
      </c>
      <c r="K2508" s="571"/>
      <c r="L2508" s="574"/>
      <c r="M2508" s="572"/>
      <c r="N2508" s="577">
        <v>0</v>
      </c>
      <c r="O2508" s="574">
        <v>1</v>
      </c>
      <c r="P2508" s="576">
        <v>6692.21</v>
      </c>
    </row>
    <row r="2509" spans="1:16" ht="24" x14ac:dyDescent="0.2">
      <c r="A2509" s="524" t="s">
        <v>4666</v>
      </c>
      <c r="B2509" s="522" t="s">
        <v>817</v>
      </c>
      <c r="C2509" s="554" t="s">
        <v>86</v>
      </c>
      <c r="D2509" s="555" t="s">
        <v>818</v>
      </c>
      <c r="E2509" s="553">
        <v>7000</v>
      </c>
      <c r="F2509" s="556" t="s">
        <v>858</v>
      </c>
      <c r="G2509" s="566" t="s">
        <v>859</v>
      </c>
      <c r="H2509" s="569" t="s">
        <v>850</v>
      </c>
      <c r="I2509" s="562" t="s">
        <v>485</v>
      </c>
      <c r="J2509" s="558" t="s">
        <v>822</v>
      </c>
      <c r="K2509" s="571"/>
      <c r="L2509" s="574"/>
      <c r="M2509" s="572"/>
      <c r="N2509" s="577">
        <v>2</v>
      </c>
      <c r="O2509" s="574">
        <v>6</v>
      </c>
      <c r="P2509" s="576">
        <v>43044.9</v>
      </c>
    </row>
    <row r="2510" spans="1:16" ht="24" x14ac:dyDescent="0.2">
      <c r="A2510" s="524" t="s">
        <v>4666</v>
      </c>
      <c r="B2510" s="522" t="s">
        <v>817</v>
      </c>
      <c r="C2510" s="554" t="s">
        <v>86</v>
      </c>
      <c r="D2510" s="555" t="s">
        <v>818</v>
      </c>
      <c r="E2510" s="553">
        <v>7500</v>
      </c>
      <c r="F2510" s="556" t="s">
        <v>860</v>
      </c>
      <c r="G2510" s="566" t="s">
        <v>861</v>
      </c>
      <c r="H2510" s="569" t="s">
        <v>829</v>
      </c>
      <c r="I2510" s="562" t="s">
        <v>485</v>
      </c>
      <c r="J2510" s="558" t="s">
        <v>822</v>
      </c>
      <c r="K2510" s="571"/>
      <c r="L2510" s="574"/>
      <c r="M2510" s="572"/>
      <c r="N2510" s="577">
        <v>2</v>
      </c>
      <c r="O2510" s="574">
        <v>6</v>
      </c>
      <c r="P2510" s="576">
        <v>46044.9</v>
      </c>
    </row>
    <row r="2511" spans="1:16" ht="24" x14ac:dyDescent="0.2">
      <c r="A2511" s="524" t="s">
        <v>4666</v>
      </c>
      <c r="B2511" s="522" t="s">
        <v>817</v>
      </c>
      <c r="C2511" s="554" t="s">
        <v>86</v>
      </c>
      <c r="D2511" s="555" t="s">
        <v>818</v>
      </c>
      <c r="E2511" s="553">
        <v>4800</v>
      </c>
      <c r="F2511" s="556" t="s">
        <v>862</v>
      </c>
      <c r="G2511" s="566" t="s">
        <v>863</v>
      </c>
      <c r="H2511" s="569" t="s">
        <v>829</v>
      </c>
      <c r="I2511" s="562" t="s">
        <v>485</v>
      </c>
      <c r="J2511" s="558" t="s">
        <v>822</v>
      </c>
      <c r="K2511" s="571"/>
      <c r="L2511" s="574"/>
      <c r="M2511" s="572"/>
      <c r="N2511" s="577">
        <v>1</v>
      </c>
      <c r="O2511" s="574">
        <v>2</v>
      </c>
      <c r="P2511" s="576">
        <v>11508.3</v>
      </c>
    </row>
    <row r="2512" spans="1:16" ht="24" x14ac:dyDescent="0.2">
      <c r="A2512" s="524" t="s">
        <v>4666</v>
      </c>
      <c r="B2512" s="522" t="s">
        <v>817</v>
      </c>
      <c r="C2512" s="554" t="s">
        <v>86</v>
      </c>
      <c r="D2512" s="555" t="s">
        <v>841</v>
      </c>
      <c r="E2512" s="553">
        <v>3000</v>
      </c>
      <c r="F2512" s="556" t="s">
        <v>864</v>
      </c>
      <c r="G2512" s="566" t="s">
        <v>865</v>
      </c>
      <c r="H2512" s="569" t="s">
        <v>866</v>
      </c>
      <c r="I2512" s="562" t="s">
        <v>845</v>
      </c>
      <c r="J2512" s="558" t="s">
        <v>480</v>
      </c>
      <c r="K2512" s="571"/>
      <c r="L2512" s="574"/>
      <c r="M2512" s="572"/>
      <c r="N2512" s="577">
        <v>2</v>
      </c>
      <c r="O2512" s="574">
        <v>6</v>
      </c>
      <c r="P2512" s="576">
        <v>19044.900000000001</v>
      </c>
    </row>
    <row r="2513" spans="1:16" ht="24" x14ac:dyDescent="0.2">
      <c r="A2513" s="524" t="s">
        <v>4666</v>
      </c>
      <c r="B2513" s="522" t="s">
        <v>817</v>
      </c>
      <c r="C2513" s="554" t="s">
        <v>86</v>
      </c>
      <c r="D2513" s="555" t="s">
        <v>818</v>
      </c>
      <c r="E2513" s="553">
        <v>8500</v>
      </c>
      <c r="F2513" s="556" t="s">
        <v>4281</v>
      </c>
      <c r="G2513" s="566" t="s">
        <v>4282</v>
      </c>
      <c r="H2513" s="569" t="s">
        <v>890</v>
      </c>
      <c r="I2513" s="562" t="s">
        <v>485</v>
      </c>
      <c r="J2513" s="558" t="s">
        <v>822</v>
      </c>
      <c r="K2513" s="571"/>
      <c r="L2513" s="574"/>
      <c r="M2513" s="572"/>
      <c r="N2513" s="577">
        <v>2</v>
      </c>
      <c r="O2513" s="574">
        <v>5</v>
      </c>
      <c r="P2513" s="576">
        <v>48470.75</v>
      </c>
    </row>
    <row r="2514" spans="1:16" ht="24" x14ac:dyDescent="0.2">
      <c r="A2514" s="524" t="s">
        <v>4666</v>
      </c>
      <c r="B2514" s="522" t="s">
        <v>817</v>
      </c>
      <c r="C2514" s="554" t="s">
        <v>86</v>
      </c>
      <c r="D2514" s="555" t="s">
        <v>818</v>
      </c>
      <c r="E2514" s="553">
        <v>2500</v>
      </c>
      <c r="F2514" s="556" t="s">
        <v>869</v>
      </c>
      <c r="G2514" s="566" t="s">
        <v>870</v>
      </c>
      <c r="H2514" s="569" t="s">
        <v>836</v>
      </c>
      <c r="I2514" s="562" t="s">
        <v>871</v>
      </c>
      <c r="J2514" s="558" t="s">
        <v>822</v>
      </c>
      <c r="K2514" s="571"/>
      <c r="L2514" s="574"/>
      <c r="M2514" s="572"/>
      <c r="N2514" s="577">
        <v>2</v>
      </c>
      <c r="O2514" s="574">
        <v>6</v>
      </c>
      <c r="P2514" s="576">
        <v>16044.9</v>
      </c>
    </row>
    <row r="2515" spans="1:16" ht="24" x14ac:dyDescent="0.2">
      <c r="A2515" s="524" t="s">
        <v>4666</v>
      </c>
      <c r="B2515" s="522" t="s">
        <v>817</v>
      </c>
      <c r="C2515" s="554" t="s">
        <v>86</v>
      </c>
      <c r="D2515" s="555" t="s">
        <v>818</v>
      </c>
      <c r="E2515" s="553">
        <v>9500</v>
      </c>
      <c r="F2515" s="556" t="s">
        <v>4283</v>
      </c>
      <c r="G2515" s="566" t="s">
        <v>4284</v>
      </c>
      <c r="H2515" s="569" t="s">
        <v>821</v>
      </c>
      <c r="I2515" s="562" t="s">
        <v>485</v>
      </c>
      <c r="J2515" s="558" t="s">
        <v>822</v>
      </c>
      <c r="K2515" s="571"/>
      <c r="L2515" s="574"/>
      <c r="M2515" s="572"/>
      <c r="N2515" s="577">
        <v>2</v>
      </c>
      <c r="O2515" s="574">
        <v>5</v>
      </c>
      <c r="P2515" s="576">
        <v>54070.75</v>
      </c>
    </row>
    <row r="2516" spans="1:16" ht="24" x14ac:dyDescent="0.2">
      <c r="A2516" s="524" t="s">
        <v>4666</v>
      </c>
      <c r="B2516" s="522" t="s">
        <v>817</v>
      </c>
      <c r="C2516" s="554" t="s">
        <v>86</v>
      </c>
      <c r="D2516" s="555" t="s">
        <v>818</v>
      </c>
      <c r="E2516" s="553">
        <v>8500</v>
      </c>
      <c r="F2516" s="556" t="s">
        <v>876</v>
      </c>
      <c r="G2516" s="566" t="s">
        <v>877</v>
      </c>
      <c r="H2516" s="569" t="s">
        <v>821</v>
      </c>
      <c r="I2516" s="562" t="s">
        <v>485</v>
      </c>
      <c r="J2516" s="558" t="s">
        <v>822</v>
      </c>
      <c r="K2516" s="571"/>
      <c r="L2516" s="574"/>
      <c r="M2516" s="572"/>
      <c r="N2516" s="577">
        <v>2</v>
      </c>
      <c r="O2516" s="574">
        <v>6</v>
      </c>
      <c r="P2516" s="576">
        <v>52044.9</v>
      </c>
    </row>
    <row r="2517" spans="1:16" ht="24" x14ac:dyDescent="0.2">
      <c r="A2517" s="524" t="s">
        <v>4666</v>
      </c>
      <c r="B2517" s="522" t="s">
        <v>817</v>
      </c>
      <c r="C2517" s="554" t="s">
        <v>86</v>
      </c>
      <c r="D2517" s="555" t="s">
        <v>818</v>
      </c>
      <c r="E2517" s="553">
        <v>5500</v>
      </c>
      <c r="F2517" s="556" t="s">
        <v>4285</v>
      </c>
      <c r="G2517" s="566" t="s">
        <v>4286</v>
      </c>
      <c r="H2517" s="569" t="s">
        <v>2607</v>
      </c>
      <c r="I2517" s="562" t="s">
        <v>485</v>
      </c>
      <c r="J2517" s="558" t="s">
        <v>822</v>
      </c>
      <c r="K2517" s="571"/>
      <c r="L2517" s="574"/>
      <c r="M2517" s="572"/>
      <c r="N2517" s="577">
        <v>2</v>
      </c>
      <c r="O2517" s="574">
        <v>5</v>
      </c>
      <c r="P2517" s="576">
        <v>31670.75</v>
      </c>
    </row>
    <row r="2518" spans="1:16" ht="24" x14ac:dyDescent="0.2">
      <c r="A2518" s="524" t="s">
        <v>4666</v>
      </c>
      <c r="B2518" s="522" t="s">
        <v>817</v>
      </c>
      <c r="C2518" s="554" t="s">
        <v>86</v>
      </c>
      <c r="D2518" s="555" t="s">
        <v>818</v>
      </c>
      <c r="E2518" s="553">
        <v>7500</v>
      </c>
      <c r="F2518" s="556" t="s">
        <v>878</v>
      </c>
      <c r="G2518" s="566" t="s">
        <v>879</v>
      </c>
      <c r="H2518" s="569" t="s">
        <v>829</v>
      </c>
      <c r="I2518" s="562" t="s">
        <v>485</v>
      </c>
      <c r="J2518" s="558" t="s">
        <v>822</v>
      </c>
      <c r="K2518" s="571"/>
      <c r="L2518" s="574"/>
      <c r="M2518" s="572"/>
      <c r="N2518" s="577">
        <v>2</v>
      </c>
      <c r="O2518" s="574">
        <v>6</v>
      </c>
      <c r="P2518" s="576">
        <v>46044.9</v>
      </c>
    </row>
    <row r="2519" spans="1:16" ht="24" x14ac:dyDescent="0.2">
      <c r="A2519" s="524" t="s">
        <v>4666</v>
      </c>
      <c r="B2519" s="522" t="s">
        <v>817</v>
      </c>
      <c r="C2519" s="554" t="s">
        <v>86</v>
      </c>
      <c r="D2519" s="555" t="s">
        <v>818</v>
      </c>
      <c r="E2519" s="553">
        <v>8500</v>
      </c>
      <c r="F2519" s="556" t="s">
        <v>880</v>
      </c>
      <c r="G2519" s="566" t="s">
        <v>881</v>
      </c>
      <c r="H2519" s="569" t="s">
        <v>853</v>
      </c>
      <c r="I2519" s="562" t="s">
        <v>485</v>
      </c>
      <c r="J2519" s="558" t="s">
        <v>822</v>
      </c>
      <c r="K2519" s="571"/>
      <c r="L2519" s="574"/>
      <c r="M2519" s="572"/>
      <c r="N2519" s="577">
        <v>2</v>
      </c>
      <c r="O2519" s="574">
        <v>6</v>
      </c>
      <c r="P2519" s="576">
        <v>52044.9</v>
      </c>
    </row>
    <row r="2520" spans="1:16" ht="24" x14ac:dyDescent="0.2">
      <c r="A2520" s="524" t="s">
        <v>4666</v>
      </c>
      <c r="B2520" s="522" t="s">
        <v>817</v>
      </c>
      <c r="C2520" s="554" t="s">
        <v>86</v>
      </c>
      <c r="D2520" s="555" t="s">
        <v>818</v>
      </c>
      <c r="E2520" s="553">
        <v>6500</v>
      </c>
      <c r="F2520" s="556" t="s">
        <v>882</v>
      </c>
      <c r="G2520" s="566" t="s">
        <v>883</v>
      </c>
      <c r="H2520" s="569" t="s">
        <v>821</v>
      </c>
      <c r="I2520" s="562" t="s">
        <v>485</v>
      </c>
      <c r="J2520" s="558" t="s">
        <v>822</v>
      </c>
      <c r="K2520" s="571"/>
      <c r="L2520" s="574"/>
      <c r="M2520" s="572"/>
      <c r="N2520" s="577">
        <v>2</v>
      </c>
      <c r="O2520" s="574">
        <v>6</v>
      </c>
      <c r="P2520" s="576">
        <v>40044.9</v>
      </c>
    </row>
    <row r="2521" spans="1:16" ht="24" x14ac:dyDescent="0.2">
      <c r="A2521" s="524" t="s">
        <v>4666</v>
      </c>
      <c r="B2521" s="522" t="s">
        <v>817</v>
      </c>
      <c r="C2521" s="554" t="s">
        <v>86</v>
      </c>
      <c r="D2521" s="555" t="s">
        <v>818</v>
      </c>
      <c r="E2521" s="553">
        <v>8500</v>
      </c>
      <c r="F2521" s="556" t="s">
        <v>884</v>
      </c>
      <c r="G2521" s="566" t="s">
        <v>885</v>
      </c>
      <c r="H2521" s="569" t="s">
        <v>853</v>
      </c>
      <c r="I2521" s="562" t="s">
        <v>485</v>
      </c>
      <c r="J2521" s="558" t="s">
        <v>822</v>
      </c>
      <c r="K2521" s="571"/>
      <c r="L2521" s="574"/>
      <c r="M2521" s="572"/>
      <c r="N2521" s="577">
        <v>2</v>
      </c>
      <c r="O2521" s="574">
        <v>6</v>
      </c>
      <c r="P2521" s="576">
        <v>52044.9</v>
      </c>
    </row>
    <row r="2522" spans="1:16" ht="24" x14ac:dyDescent="0.2">
      <c r="A2522" s="524" t="s">
        <v>4666</v>
      </c>
      <c r="B2522" s="522" t="s">
        <v>817</v>
      </c>
      <c r="C2522" s="554" t="s">
        <v>86</v>
      </c>
      <c r="D2522" s="555" t="s">
        <v>818</v>
      </c>
      <c r="E2522" s="553">
        <v>7500</v>
      </c>
      <c r="F2522" s="556" t="s">
        <v>886</v>
      </c>
      <c r="G2522" s="566" t="s">
        <v>887</v>
      </c>
      <c r="H2522" s="569" t="s">
        <v>836</v>
      </c>
      <c r="I2522" s="562" t="s">
        <v>485</v>
      </c>
      <c r="J2522" s="558" t="s">
        <v>822</v>
      </c>
      <c r="K2522" s="571"/>
      <c r="L2522" s="574"/>
      <c r="M2522" s="572"/>
      <c r="N2522" s="577">
        <v>2</v>
      </c>
      <c r="O2522" s="574">
        <v>6</v>
      </c>
      <c r="P2522" s="576">
        <v>46044.9</v>
      </c>
    </row>
    <row r="2523" spans="1:16" ht="24" x14ac:dyDescent="0.2">
      <c r="A2523" s="524" t="s">
        <v>4666</v>
      </c>
      <c r="B2523" s="522" t="s">
        <v>817</v>
      </c>
      <c r="C2523" s="554" t="s">
        <v>86</v>
      </c>
      <c r="D2523" s="555" t="s">
        <v>818</v>
      </c>
      <c r="E2523" s="553">
        <v>5500</v>
      </c>
      <c r="F2523" s="556" t="s">
        <v>888</v>
      </c>
      <c r="G2523" s="566" t="s">
        <v>889</v>
      </c>
      <c r="H2523" s="569" t="s">
        <v>890</v>
      </c>
      <c r="I2523" s="562" t="s">
        <v>485</v>
      </c>
      <c r="J2523" s="558" t="s">
        <v>822</v>
      </c>
      <c r="K2523" s="571"/>
      <c r="L2523" s="574"/>
      <c r="M2523" s="572"/>
      <c r="N2523" s="577">
        <v>2</v>
      </c>
      <c r="O2523" s="574">
        <v>6</v>
      </c>
      <c r="P2523" s="576">
        <v>34044.9</v>
      </c>
    </row>
    <row r="2524" spans="1:16" ht="24" x14ac:dyDescent="0.2">
      <c r="A2524" s="524" t="s">
        <v>4666</v>
      </c>
      <c r="B2524" s="522" t="s">
        <v>817</v>
      </c>
      <c r="C2524" s="554" t="s">
        <v>86</v>
      </c>
      <c r="D2524" s="555" t="s">
        <v>818</v>
      </c>
      <c r="E2524" s="553">
        <v>3500</v>
      </c>
      <c r="F2524" s="556" t="s">
        <v>893</v>
      </c>
      <c r="G2524" s="566" t="s">
        <v>894</v>
      </c>
      <c r="H2524" s="569" t="s">
        <v>890</v>
      </c>
      <c r="I2524" s="562" t="s">
        <v>485</v>
      </c>
      <c r="J2524" s="558" t="s">
        <v>822</v>
      </c>
      <c r="K2524" s="571"/>
      <c r="L2524" s="574"/>
      <c r="M2524" s="572"/>
      <c r="N2524" s="577">
        <v>1</v>
      </c>
      <c r="O2524" s="574">
        <v>3</v>
      </c>
      <c r="P2524" s="576">
        <v>13151.619999999999</v>
      </c>
    </row>
    <row r="2525" spans="1:16" ht="24" x14ac:dyDescent="0.2">
      <c r="A2525" s="524" t="s">
        <v>4666</v>
      </c>
      <c r="B2525" s="522" t="s">
        <v>817</v>
      </c>
      <c r="C2525" s="554" t="s">
        <v>86</v>
      </c>
      <c r="D2525" s="555" t="s">
        <v>818</v>
      </c>
      <c r="E2525" s="553">
        <v>7500</v>
      </c>
      <c r="F2525" s="556" t="s">
        <v>895</v>
      </c>
      <c r="G2525" s="566" t="s">
        <v>896</v>
      </c>
      <c r="H2525" s="569" t="s">
        <v>853</v>
      </c>
      <c r="I2525" s="562" t="s">
        <v>485</v>
      </c>
      <c r="J2525" s="558" t="s">
        <v>822</v>
      </c>
      <c r="K2525" s="571"/>
      <c r="L2525" s="574"/>
      <c r="M2525" s="572"/>
      <c r="N2525" s="577">
        <v>2</v>
      </c>
      <c r="O2525" s="574">
        <v>6</v>
      </c>
      <c r="P2525" s="576">
        <v>46044.9</v>
      </c>
    </row>
    <row r="2526" spans="1:16" ht="24" x14ac:dyDescent="0.2">
      <c r="A2526" s="524" t="s">
        <v>4666</v>
      </c>
      <c r="B2526" s="522" t="s">
        <v>817</v>
      </c>
      <c r="C2526" s="554" t="s">
        <v>86</v>
      </c>
      <c r="D2526" s="555" t="s">
        <v>818</v>
      </c>
      <c r="E2526" s="553">
        <v>7500</v>
      </c>
      <c r="F2526" s="556" t="s">
        <v>898</v>
      </c>
      <c r="G2526" s="566" t="s">
        <v>899</v>
      </c>
      <c r="H2526" s="569" t="s">
        <v>829</v>
      </c>
      <c r="I2526" s="562" t="s">
        <v>485</v>
      </c>
      <c r="J2526" s="558" t="s">
        <v>822</v>
      </c>
      <c r="K2526" s="571"/>
      <c r="L2526" s="574"/>
      <c r="M2526" s="572"/>
      <c r="N2526" s="577">
        <v>2</v>
      </c>
      <c r="O2526" s="574">
        <v>6</v>
      </c>
      <c r="P2526" s="576">
        <v>46044.9</v>
      </c>
    </row>
    <row r="2527" spans="1:16" ht="24" x14ac:dyDescent="0.2">
      <c r="A2527" s="524" t="s">
        <v>4666</v>
      </c>
      <c r="B2527" s="522" t="s">
        <v>817</v>
      </c>
      <c r="C2527" s="554" t="s">
        <v>86</v>
      </c>
      <c r="D2527" s="555" t="s">
        <v>818</v>
      </c>
      <c r="E2527" s="553">
        <v>6500</v>
      </c>
      <c r="F2527" s="556" t="s">
        <v>900</v>
      </c>
      <c r="G2527" s="566" t="s">
        <v>901</v>
      </c>
      <c r="H2527" s="569" t="s">
        <v>853</v>
      </c>
      <c r="I2527" s="562" t="s">
        <v>485</v>
      </c>
      <c r="J2527" s="558" t="s">
        <v>822</v>
      </c>
      <c r="K2527" s="571"/>
      <c r="L2527" s="574"/>
      <c r="M2527" s="572"/>
      <c r="N2527" s="577">
        <v>2</v>
      </c>
      <c r="O2527" s="574">
        <v>6</v>
      </c>
      <c r="P2527" s="576">
        <v>40044.9</v>
      </c>
    </row>
    <row r="2528" spans="1:16" ht="24" x14ac:dyDescent="0.2">
      <c r="A2528" s="524" t="s">
        <v>4666</v>
      </c>
      <c r="B2528" s="522" t="s">
        <v>817</v>
      </c>
      <c r="C2528" s="554" t="s">
        <v>86</v>
      </c>
      <c r="D2528" s="555" t="s">
        <v>902</v>
      </c>
      <c r="E2528" s="553">
        <v>2500</v>
      </c>
      <c r="F2528" s="556" t="s">
        <v>903</v>
      </c>
      <c r="G2528" s="566" t="s">
        <v>904</v>
      </c>
      <c r="H2528" s="569" t="s">
        <v>905</v>
      </c>
      <c r="I2528" s="562" t="s">
        <v>845</v>
      </c>
      <c r="J2528" s="558" t="s">
        <v>906</v>
      </c>
      <c r="K2528" s="571"/>
      <c r="L2528" s="574"/>
      <c r="M2528" s="572"/>
      <c r="N2528" s="577">
        <v>2</v>
      </c>
      <c r="O2528" s="574">
        <v>6</v>
      </c>
      <c r="P2528" s="576">
        <v>16044.9</v>
      </c>
    </row>
    <row r="2529" spans="1:16" ht="24" x14ac:dyDescent="0.2">
      <c r="A2529" s="524" t="s">
        <v>4666</v>
      </c>
      <c r="B2529" s="522" t="s">
        <v>817</v>
      </c>
      <c r="C2529" s="554" t="s">
        <v>86</v>
      </c>
      <c r="D2529" s="555" t="s">
        <v>818</v>
      </c>
      <c r="E2529" s="553">
        <v>8500</v>
      </c>
      <c r="F2529" s="556" t="s">
        <v>907</v>
      </c>
      <c r="G2529" s="566" t="s">
        <v>908</v>
      </c>
      <c r="H2529" s="569" t="s">
        <v>909</v>
      </c>
      <c r="I2529" s="562" t="s">
        <v>485</v>
      </c>
      <c r="J2529" s="558" t="s">
        <v>822</v>
      </c>
      <c r="K2529" s="571"/>
      <c r="L2529" s="574"/>
      <c r="M2529" s="572"/>
      <c r="N2529" s="577">
        <v>2</v>
      </c>
      <c r="O2529" s="574">
        <v>6</v>
      </c>
      <c r="P2529" s="576">
        <v>52044.9</v>
      </c>
    </row>
    <row r="2530" spans="1:16" ht="24" x14ac:dyDescent="0.2">
      <c r="A2530" s="524" t="s">
        <v>4666</v>
      </c>
      <c r="B2530" s="522" t="s">
        <v>817</v>
      </c>
      <c r="C2530" s="554" t="s">
        <v>86</v>
      </c>
      <c r="D2530" s="555" t="s">
        <v>818</v>
      </c>
      <c r="E2530" s="553">
        <v>9500</v>
      </c>
      <c r="F2530" s="556" t="s">
        <v>910</v>
      </c>
      <c r="G2530" s="566" t="s">
        <v>911</v>
      </c>
      <c r="H2530" s="569" t="s">
        <v>829</v>
      </c>
      <c r="I2530" s="562" t="s">
        <v>485</v>
      </c>
      <c r="J2530" s="558" t="s">
        <v>822</v>
      </c>
      <c r="K2530" s="571"/>
      <c r="L2530" s="574"/>
      <c r="M2530" s="572"/>
      <c r="N2530" s="577">
        <v>2</v>
      </c>
      <c r="O2530" s="574">
        <v>6</v>
      </c>
      <c r="P2530" s="576">
        <v>58044.9</v>
      </c>
    </row>
    <row r="2531" spans="1:16" ht="24" x14ac:dyDescent="0.2">
      <c r="A2531" s="524" t="s">
        <v>4666</v>
      </c>
      <c r="B2531" s="522" t="s">
        <v>817</v>
      </c>
      <c r="C2531" s="554" t="s">
        <v>86</v>
      </c>
      <c r="D2531" s="555" t="s">
        <v>818</v>
      </c>
      <c r="E2531" s="553">
        <v>5500</v>
      </c>
      <c r="F2531" s="556" t="s">
        <v>912</v>
      </c>
      <c r="G2531" s="566" t="s">
        <v>913</v>
      </c>
      <c r="H2531" s="569" t="s">
        <v>829</v>
      </c>
      <c r="I2531" s="562" t="s">
        <v>485</v>
      </c>
      <c r="J2531" s="558" t="s">
        <v>822</v>
      </c>
      <c r="K2531" s="571"/>
      <c r="L2531" s="574"/>
      <c r="M2531" s="572"/>
      <c r="N2531" s="577">
        <v>2</v>
      </c>
      <c r="O2531" s="574">
        <v>6</v>
      </c>
      <c r="P2531" s="576">
        <v>34044.9</v>
      </c>
    </row>
    <row r="2532" spans="1:16" ht="24" x14ac:dyDescent="0.2">
      <c r="A2532" s="524" t="s">
        <v>4666</v>
      </c>
      <c r="B2532" s="522" t="s">
        <v>817</v>
      </c>
      <c r="C2532" s="554" t="s">
        <v>86</v>
      </c>
      <c r="D2532" s="555" t="s">
        <v>818</v>
      </c>
      <c r="E2532" s="553">
        <v>7500</v>
      </c>
      <c r="F2532" s="556" t="s">
        <v>914</v>
      </c>
      <c r="G2532" s="566" t="s">
        <v>915</v>
      </c>
      <c r="H2532" s="569" t="s">
        <v>890</v>
      </c>
      <c r="I2532" s="562" t="s">
        <v>485</v>
      </c>
      <c r="J2532" s="558" t="s">
        <v>822</v>
      </c>
      <c r="K2532" s="571"/>
      <c r="L2532" s="574"/>
      <c r="M2532" s="572"/>
      <c r="N2532" s="577">
        <v>2</v>
      </c>
      <c r="O2532" s="574">
        <v>6</v>
      </c>
      <c r="P2532" s="576">
        <v>46044.9</v>
      </c>
    </row>
    <row r="2533" spans="1:16" ht="24" x14ac:dyDescent="0.2">
      <c r="A2533" s="524" t="s">
        <v>4666</v>
      </c>
      <c r="B2533" s="522" t="s">
        <v>817</v>
      </c>
      <c r="C2533" s="554" t="s">
        <v>86</v>
      </c>
      <c r="D2533" s="555" t="s">
        <v>818</v>
      </c>
      <c r="E2533" s="553">
        <v>6500</v>
      </c>
      <c r="F2533" s="556" t="s">
        <v>916</v>
      </c>
      <c r="G2533" s="566" t="s">
        <v>917</v>
      </c>
      <c r="H2533" s="569" t="s">
        <v>821</v>
      </c>
      <c r="I2533" s="562" t="s">
        <v>485</v>
      </c>
      <c r="J2533" s="558" t="s">
        <v>822</v>
      </c>
      <c r="K2533" s="571"/>
      <c r="L2533" s="574"/>
      <c r="M2533" s="572"/>
      <c r="N2533" s="577">
        <v>2</v>
      </c>
      <c r="O2533" s="574">
        <v>6</v>
      </c>
      <c r="P2533" s="576">
        <v>40044.9</v>
      </c>
    </row>
    <row r="2534" spans="1:16" ht="24" x14ac:dyDescent="0.2">
      <c r="A2534" s="524" t="s">
        <v>4666</v>
      </c>
      <c r="B2534" s="522" t="s">
        <v>817</v>
      </c>
      <c r="C2534" s="554" t="s">
        <v>86</v>
      </c>
      <c r="D2534" s="555" t="s">
        <v>818</v>
      </c>
      <c r="E2534" s="553">
        <v>7500</v>
      </c>
      <c r="F2534" s="556" t="s">
        <v>918</v>
      </c>
      <c r="G2534" s="566" t="s">
        <v>919</v>
      </c>
      <c r="H2534" s="569" t="s">
        <v>829</v>
      </c>
      <c r="I2534" s="562" t="s">
        <v>485</v>
      </c>
      <c r="J2534" s="558" t="s">
        <v>822</v>
      </c>
      <c r="K2534" s="571"/>
      <c r="L2534" s="574"/>
      <c r="M2534" s="572"/>
      <c r="N2534" s="577">
        <v>2</v>
      </c>
      <c r="O2534" s="574">
        <v>6</v>
      </c>
      <c r="P2534" s="576">
        <v>46044.9</v>
      </c>
    </row>
    <row r="2535" spans="1:16" ht="24" x14ac:dyDescent="0.2">
      <c r="A2535" s="524" t="s">
        <v>4666</v>
      </c>
      <c r="B2535" s="522" t="s">
        <v>817</v>
      </c>
      <c r="C2535" s="554" t="s">
        <v>86</v>
      </c>
      <c r="D2535" s="555" t="s">
        <v>818</v>
      </c>
      <c r="E2535" s="553">
        <v>6500</v>
      </c>
      <c r="F2535" s="556" t="s">
        <v>920</v>
      </c>
      <c r="G2535" s="566" t="s">
        <v>921</v>
      </c>
      <c r="H2535" s="569" t="s">
        <v>829</v>
      </c>
      <c r="I2535" s="562" t="s">
        <v>485</v>
      </c>
      <c r="J2535" s="558" t="s">
        <v>822</v>
      </c>
      <c r="K2535" s="571"/>
      <c r="L2535" s="574"/>
      <c r="M2535" s="572"/>
      <c r="N2535" s="577">
        <v>2</v>
      </c>
      <c r="O2535" s="574">
        <v>6</v>
      </c>
      <c r="P2535" s="576">
        <v>40044.9</v>
      </c>
    </row>
    <row r="2536" spans="1:16" ht="24" x14ac:dyDescent="0.2">
      <c r="A2536" s="524" t="s">
        <v>4666</v>
      </c>
      <c r="B2536" s="522" t="s">
        <v>817</v>
      </c>
      <c r="C2536" s="554" t="s">
        <v>86</v>
      </c>
      <c r="D2536" s="555" t="s">
        <v>818</v>
      </c>
      <c r="E2536" s="553">
        <v>5500</v>
      </c>
      <c r="F2536" s="556" t="s">
        <v>922</v>
      </c>
      <c r="G2536" s="566" t="s">
        <v>923</v>
      </c>
      <c r="H2536" s="569" t="s">
        <v>829</v>
      </c>
      <c r="I2536" s="562" t="s">
        <v>485</v>
      </c>
      <c r="J2536" s="558" t="s">
        <v>822</v>
      </c>
      <c r="K2536" s="571"/>
      <c r="L2536" s="574"/>
      <c r="M2536" s="572"/>
      <c r="N2536" s="577">
        <v>2</v>
      </c>
      <c r="O2536" s="574">
        <v>6</v>
      </c>
      <c r="P2536" s="576">
        <v>34044.9</v>
      </c>
    </row>
    <row r="2537" spans="1:16" ht="24" x14ac:dyDescent="0.2">
      <c r="A2537" s="524" t="s">
        <v>4666</v>
      </c>
      <c r="B2537" s="522" t="s">
        <v>817</v>
      </c>
      <c r="C2537" s="554" t="s">
        <v>86</v>
      </c>
      <c r="D2537" s="555" t="s">
        <v>818</v>
      </c>
      <c r="E2537" s="553">
        <v>3000</v>
      </c>
      <c r="F2537" s="556" t="s">
        <v>924</v>
      </c>
      <c r="G2537" s="566" t="s">
        <v>925</v>
      </c>
      <c r="H2537" s="569" t="s">
        <v>836</v>
      </c>
      <c r="I2537" s="562" t="s">
        <v>489</v>
      </c>
      <c r="J2537" s="558" t="s">
        <v>822</v>
      </c>
      <c r="K2537" s="571"/>
      <c r="L2537" s="574"/>
      <c r="M2537" s="572"/>
      <c r="N2537" s="577">
        <v>2</v>
      </c>
      <c r="O2537" s="574">
        <v>6</v>
      </c>
      <c r="P2537" s="576">
        <v>19315.53</v>
      </c>
    </row>
    <row r="2538" spans="1:16" ht="24" x14ac:dyDescent="0.2">
      <c r="A2538" s="524" t="s">
        <v>4666</v>
      </c>
      <c r="B2538" s="522" t="s">
        <v>817</v>
      </c>
      <c r="C2538" s="554" t="s">
        <v>86</v>
      </c>
      <c r="D2538" s="555" t="s">
        <v>818</v>
      </c>
      <c r="E2538" s="553">
        <v>8500</v>
      </c>
      <c r="F2538" s="556" t="s">
        <v>926</v>
      </c>
      <c r="G2538" s="566" t="s">
        <v>927</v>
      </c>
      <c r="H2538" s="569" t="s">
        <v>853</v>
      </c>
      <c r="I2538" s="562" t="s">
        <v>485</v>
      </c>
      <c r="J2538" s="558" t="s">
        <v>822</v>
      </c>
      <c r="K2538" s="571"/>
      <c r="L2538" s="574"/>
      <c r="M2538" s="572"/>
      <c r="N2538" s="577">
        <v>2</v>
      </c>
      <c r="O2538" s="574">
        <v>6</v>
      </c>
      <c r="P2538" s="576">
        <v>52044.9</v>
      </c>
    </row>
    <row r="2539" spans="1:16" ht="24" x14ac:dyDescent="0.2">
      <c r="A2539" s="524" t="s">
        <v>4666</v>
      </c>
      <c r="B2539" s="522" t="s">
        <v>817</v>
      </c>
      <c r="C2539" s="554" t="s">
        <v>86</v>
      </c>
      <c r="D2539" s="555" t="s">
        <v>818</v>
      </c>
      <c r="E2539" s="553">
        <v>11500</v>
      </c>
      <c r="F2539" s="556" t="s">
        <v>4287</v>
      </c>
      <c r="G2539" s="566" t="s">
        <v>4288</v>
      </c>
      <c r="H2539" s="569" t="s">
        <v>853</v>
      </c>
      <c r="I2539" s="562" t="s">
        <v>485</v>
      </c>
      <c r="J2539" s="558" t="s">
        <v>822</v>
      </c>
      <c r="K2539" s="571"/>
      <c r="L2539" s="574"/>
      <c r="M2539" s="572"/>
      <c r="N2539" s="577">
        <v>2</v>
      </c>
      <c r="O2539" s="574">
        <v>5</v>
      </c>
      <c r="P2539" s="576">
        <v>65270.750000000007</v>
      </c>
    </row>
    <row r="2540" spans="1:16" ht="24" x14ac:dyDescent="0.2">
      <c r="A2540" s="524" t="s">
        <v>4666</v>
      </c>
      <c r="B2540" s="522" t="s">
        <v>817</v>
      </c>
      <c r="C2540" s="554" t="s">
        <v>86</v>
      </c>
      <c r="D2540" s="555" t="s">
        <v>818</v>
      </c>
      <c r="E2540" s="553">
        <v>5500</v>
      </c>
      <c r="F2540" s="556" t="s">
        <v>928</v>
      </c>
      <c r="G2540" s="566" t="s">
        <v>929</v>
      </c>
      <c r="H2540" s="569" t="s">
        <v>836</v>
      </c>
      <c r="I2540" s="562" t="s">
        <v>485</v>
      </c>
      <c r="J2540" s="558" t="s">
        <v>822</v>
      </c>
      <c r="K2540" s="571"/>
      <c r="L2540" s="574"/>
      <c r="M2540" s="572"/>
      <c r="N2540" s="577">
        <v>2</v>
      </c>
      <c r="O2540" s="574">
        <v>6</v>
      </c>
      <c r="P2540" s="576">
        <v>34044.9</v>
      </c>
    </row>
    <row r="2541" spans="1:16" ht="24" x14ac:dyDescent="0.2">
      <c r="A2541" s="524" t="s">
        <v>4666</v>
      </c>
      <c r="B2541" s="522" t="s">
        <v>817</v>
      </c>
      <c r="C2541" s="554" t="s">
        <v>86</v>
      </c>
      <c r="D2541" s="555" t="s">
        <v>902</v>
      </c>
      <c r="E2541" s="553">
        <v>1800</v>
      </c>
      <c r="F2541" s="556" t="s">
        <v>930</v>
      </c>
      <c r="G2541" s="566" t="s">
        <v>931</v>
      </c>
      <c r="H2541" s="569" t="s">
        <v>905</v>
      </c>
      <c r="I2541" s="562" t="s">
        <v>845</v>
      </c>
      <c r="J2541" s="558" t="s">
        <v>906</v>
      </c>
      <c r="K2541" s="571"/>
      <c r="L2541" s="574"/>
      <c r="M2541" s="572"/>
      <c r="N2541" s="577">
        <v>2</v>
      </c>
      <c r="O2541" s="574">
        <v>6</v>
      </c>
      <c r="P2541" s="576">
        <v>11772</v>
      </c>
    </row>
    <row r="2542" spans="1:16" ht="24" x14ac:dyDescent="0.2">
      <c r="A2542" s="524" t="s">
        <v>4666</v>
      </c>
      <c r="B2542" s="522" t="s">
        <v>817</v>
      </c>
      <c r="C2542" s="554" t="s">
        <v>86</v>
      </c>
      <c r="D2542" s="555" t="s">
        <v>818</v>
      </c>
      <c r="E2542" s="553">
        <v>5000</v>
      </c>
      <c r="F2542" s="556" t="s">
        <v>932</v>
      </c>
      <c r="G2542" s="566" t="s">
        <v>933</v>
      </c>
      <c r="H2542" s="569" t="s">
        <v>850</v>
      </c>
      <c r="I2542" s="562" t="s">
        <v>485</v>
      </c>
      <c r="J2542" s="558" t="s">
        <v>822</v>
      </c>
      <c r="K2542" s="571"/>
      <c r="L2542" s="574"/>
      <c r="M2542" s="572"/>
      <c r="N2542" s="577">
        <v>2</v>
      </c>
      <c r="O2542" s="574">
        <v>6</v>
      </c>
      <c r="P2542" s="576">
        <v>31044.9</v>
      </c>
    </row>
    <row r="2543" spans="1:16" ht="24" x14ac:dyDescent="0.2">
      <c r="A2543" s="524" t="s">
        <v>4666</v>
      </c>
      <c r="B2543" s="522" t="s">
        <v>817</v>
      </c>
      <c r="C2543" s="554" t="s">
        <v>86</v>
      </c>
      <c r="D2543" s="555" t="s">
        <v>818</v>
      </c>
      <c r="E2543" s="553">
        <v>6500</v>
      </c>
      <c r="F2543" s="556" t="s">
        <v>934</v>
      </c>
      <c r="G2543" s="566" t="s">
        <v>935</v>
      </c>
      <c r="H2543" s="569" t="s">
        <v>853</v>
      </c>
      <c r="I2543" s="562" t="s">
        <v>485</v>
      </c>
      <c r="J2543" s="558" t="s">
        <v>822</v>
      </c>
      <c r="K2543" s="571"/>
      <c r="L2543" s="574"/>
      <c r="M2543" s="572"/>
      <c r="N2543" s="577">
        <v>2</v>
      </c>
      <c r="O2543" s="574">
        <v>6</v>
      </c>
      <c r="P2543" s="576">
        <v>40044.9</v>
      </c>
    </row>
    <row r="2544" spans="1:16" ht="24" x14ac:dyDescent="0.2">
      <c r="A2544" s="524" t="s">
        <v>4666</v>
      </c>
      <c r="B2544" s="522" t="s">
        <v>817</v>
      </c>
      <c r="C2544" s="554" t="s">
        <v>86</v>
      </c>
      <c r="D2544" s="555" t="s">
        <v>818</v>
      </c>
      <c r="E2544" s="553">
        <v>5500</v>
      </c>
      <c r="F2544" s="556" t="s">
        <v>938</v>
      </c>
      <c r="G2544" s="566" t="s">
        <v>939</v>
      </c>
      <c r="H2544" s="569" t="s">
        <v>821</v>
      </c>
      <c r="I2544" s="562" t="s">
        <v>485</v>
      </c>
      <c r="J2544" s="558" t="s">
        <v>822</v>
      </c>
      <c r="K2544" s="571"/>
      <c r="L2544" s="574"/>
      <c r="M2544" s="572"/>
      <c r="N2544" s="577">
        <v>2</v>
      </c>
      <c r="O2544" s="574">
        <v>6</v>
      </c>
      <c r="P2544" s="576">
        <v>34044.9</v>
      </c>
    </row>
    <row r="2545" spans="1:16" ht="24" x14ac:dyDescent="0.2">
      <c r="A2545" s="524" t="s">
        <v>4666</v>
      </c>
      <c r="B2545" s="522" t="s">
        <v>817</v>
      </c>
      <c r="C2545" s="554" t="s">
        <v>86</v>
      </c>
      <c r="D2545" s="555" t="s">
        <v>818</v>
      </c>
      <c r="E2545" s="553">
        <v>5000</v>
      </c>
      <c r="F2545" s="556" t="s">
        <v>944</v>
      </c>
      <c r="G2545" s="566" t="s">
        <v>945</v>
      </c>
      <c r="H2545" s="569" t="s">
        <v>850</v>
      </c>
      <c r="I2545" s="562" t="s">
        <v>485</v>
      </c>
      <c r="J2545" s="558" t="s">
        <v>822</v>
      </c>
      <c r="K2545" s="571"/>
      <c r="L2545" s="574"/>
      <c r="M2545" s="572"/>
      <c r="N2545" s="577">
        <v>2</v>
      </c>
      <c r="O2545" s="574">
        <v>6</v>
      </c>
      <c r="P2545" s="576">
        <v>31044.9</v>
      </c>
    </row>
    <row r="2546" spans="1:16" ht="24" x14ac:dyDescent="0.2">
      <c r="A2546" s="524" t="s">
        <v>4666</v>
      </c>
      <c r="B2546" s="522" t="s">
        <v>817</v>
      </c>
      <c r="C2546" s="554" t="s">
        <v>86</v>
      </c>
      <c r="D2546" s="555" t="s">
        <v>902</v>
      </c>
      <c r="E2546" s="553">
        <v>4500</v>
      </c>
      <c r="F2546" s="556" t="s">
        <v>4289</v>
      </c>
      <c r="G2546" s="566" t="s">
        <v>4290</v>
      </c>
      <c r="H2546" s="569" t="s">
        <v>3765</v>
      </c>
      <c r="I2546" s="562" t="s">
        <v>845</v>
      </c>
      <c r="J2546" s="558" t="s">
        <v>480</v>
      </c>
      <c r="K2546" s="571"/>
      <c r="L2546" s="574"/>
      <c r="M2546" s="572"/>
      <c r="N2546" s="577">
        <v>2</v>
      </c>
      <c r="O2546" s="574">
        <v>5</v>
      </c>
      <c r="P2546" s="576">
        <v>25770.75</v>
      </c>
    </row>
    <row r="2547" spans="1:16" ht="24" x14ac:dyDescent="0.2">
      <c r="A2547" s="524" t="s">
        <v>4666</v>
      </c>
      <c r="B2547" s="522" t="s">
        <v>817</v>
      </c>
      <c r="C2547" s="554" t="s">
        <v>86</v>
      </c>
      <c r="D2547" s="555" t="s">
        <v>818</v>
      </c>
      <c r="E2547" s="553">
        <v>10000</v>
      </c>
      <c r="F2547" s="556" t="s">
        <v>948</v>
      </c>
      <c r="G2547" s="566" t="s">
        <v>949</v>
      </c>
      <c r="H2547" s="569" t="s">
        <v>950</v>
      </c>
      <c r="I2547" s="562" t="s">
        <v>485</v>
      </c>
      <c r="J2547" s="558" t="s">
        <v>822</v>
      </c>
      <c r="K2547" s="571"/>
      <c r="L2547" s="574"/>
      <c r="M2547" s="572"/>
      <c r="N2547" s="577">
        <v>2</v>
      </c>
      <c r="O2547" s="574">
        <v>6</v>
      </c>
      <c r="P2547" s="576">
        <v>61044.9</v>
      </c>
    </row>
    <row r="2548" spans="1:16" ht="24" x14ac:dyDescent="0.2">
      <c r="A2548" s="524" t="s">
        <v>4666</v>
      </c>
      <c r="B2548" s="522" t="s">
        <v>817</v>
      </c>
      <c r="C2548" s="554" t="s">
        <v>86</v>
      </c>
      <c r="D2548" s="555" t="s">
        <v>902</v>
      </c>
      <c r="E2548" s="553">
        <v>2500</v>
      </c>
      <c r="F2548" s="556" t="s">
        <v>951</v>
      </c>
      <c r="G2548" s="566" t="s">
        <v>952</v>
      </c>
      <c r="H2548" s="569" t="s">
        <v>905</v>
      </c>
      <c r="I2548" s="562" t="s">
        <v>845</v>
      </c>
      <c r="J2548" s="558" t="s">
        <v>906</v>
      </c>
      <c r="K2548" s="571"/>
      <c r="L2548" s="574"/>
      <c r="M2548" s="572"/>
      <c r="N2548" s="577">
        <v>2</v>
      </c>
      <c r="O2548" s="574">
        <v>6</v>
      </c>
      <c r="P2548" s="576">
        <v>16044.9</v>
      </c>
    </row>
    <row r="2549" spans="1:16" ht="24" x14ac:dyDescent="0.2">
      <c r="A2549" s="524" t="s">
        <v>4666</v>
      </c>
      <c r="B2549" s="522" t="s">
        <v>817</v>
      </c>
      <c r="C2549" s="554" t="s">
        <v>86</v>
      </c>
      <c r="D2549" s="555" t="s">
        <v>818</v>
      </c>
      <c r="E2549" s="553">
        <v>6500</v>
      </c>
      <c r="F2549" s="556" t="s">
        <v>953</v>
      </c>
      <c r="G2549" s="566" t="s">
        <v>954</v>
      </c>
      <c r="H2549" s="569" t="s">
        <v>821</v>
      </c>
      <c r="I2549" s="562" t="s">
        <v>485</v>
      </c>
      <c r="J2549" s="558" t="s">
        <v>822</v>
      </c>
      <c r="K2549" s="571"/>
      <c r="L2549" s="574"/>
      <c r="M2549" s="572"/>
      <c r="N2549" s="577">
        <v>2</v>
      </c>
      <c r="O2549" s="574">
        <v>6</v>
      </c>
      <c r="P2549" s="576">
        <v>40044.9</v>
      </c>
    </row>
    <row r="2550" spans="1:16" ht="24" x14ac:dyDescent="0.2">
      <c r="A2550" s="524" t="s">
        <v>4666</v>
      </c>
      <c r="B2550" s="522" t="s">
        <v>817</v>
      </c>
      <c r="C2550" s="554" t="s">
        <v>86</v>
      </c>
      <c r="D2550" s="555" t="s">
        <v>818</v>
      </c>
      <c r="E2550" s="553">
        <v>6500</v>
      </c>
      <c r="F2550" s="556" t="s">
        <v>955</v>
      </c>
      <c r="G2550" s="566" t="s">
        <v>956</v>
      </c>
      <c r="H2550" s="569" t="s">
        <v>853</v>
      </c>
      <c r="I2550" s="562" t="s">
        <v>485</v>
      </c>
      <c r="J2550" s="558" t="s">
        <v>822</v>
      </c>
      <c r="K2550" s="571"/>
      <c r="L2550" s="574"/>
      <c r="M2550" s="572"/>
      <c r="N2550" s="577">
        <v>2</v>
      </c>
      <c r="O2550" s="574">
        <v>6</v>
      </c>
      <c r="P2550" s="576">
        <v>40044.9</v>
      </c>
    </row>
    <row r="2551" spans="1:16" ht="24" x14ac:dyDescent="0.2">
      <c r="A2551" s="524" t="s">
        <v>4666</v>
      </c>
      <c r="B2551" s="522" t="s">
        <v>817</v>
      </c>
      <c r="C2551" s="554" t="s">
        <v>86</v>
      </c>
      <c r="D2551" s="555" t="s">
        <v>818</v>
      </c>
      <c r="E2551" s="553">
        <v>7500</v>
      </c>
      <c r="F2551" s="556" t="s">
        <v>957</v>
      </c>
      <c r="G2551" s="566" t="s">
        <v>958</v>
      </c>
      <c r="H2551" s="569" t="s">
        <v>829</v>
      </c>
      <c r="I2551" s="562" t="s">
        <v>485</v>
      </c>
      <c r="J2551" s="558" t="s">
        <v>822</v>
      </c>
      <c r="K2551" s="571"/>
      <c r="L2551" s="574"/>
      <c r="M2551" s="572"/>
      <c r="N2551" s="577">
        <v>2</v>
      </c>
      <c r="O2551" s="574">
        <v>6</v>
      </c>
      <c r="P2551" s="576">
        <v>46044.9</v>
      </c>
    </row>
    <row r="2552" spans="1:16" ht="24" x14ac:dyDescent="0.2">
      <c r="A2552" s="524" t="s">
        <v>4666</v>
      </c>
      <c r="B2552" s="522" t="s">
        <v>817</v>
      </c>
      <c r="C2552" s="554" t="s">
        <v>86</v>
      </c>
      <c r="D2552" s="555" t="s">
        <v>818</v>
      </c>
      <c r="E2552" s="553">
        <v>7500</v>
      </c>
      <c r="F2552" s="556" t="s">
        <v>959</v>
      </c>
      <c r="G2552" s="566" t="s">
        <v>960</v>
      </c>
      <c r="H2552" s="569" t="s">
        <v>853</v>
      </c>
      <c r="I2552" s="562" t="s">
        <v>485</v>
      </c>
      <c r="J2552" s="558" t="s">
        <v>822</v>
      </c>
      <c r="K2552" s="571"/>
      <c r="L2552" s="574"/>
      <c r="M2552" s="572"/>
      <c r="N2552" s="577">
        <v>2</v>
      </c>
      <c r="O2552" s="574">
        <v>6</v>
      </c>
      <c r="P2552" s="576">
        <v>46044.9</v>
      </c>
    </row>
    <row r="2553" spans="1:16" ht="24" x14ac:dyDescent="0.2">
      <c r="A2553" s="524" t="s">
        <v>4666</v>
      </c>
      <c r="B2553" s="522" t="s">
        <v>817</v>
      </c>
      <c r="C2553" s="554" t="s">
        <v>86</v>
      </c>
      <c r="D2553" s="555" t="s">
        <v>818</v>
      </c>
      <c r="E2553" s="553">
        <v>10000</v>
      </c>
      <c r="F2553" s="556" t="s">
        <v>963</v>
      </c>
      <c r="G2553" s="566" t="s">
        <v>964</v>
      </c>
      <c r="H2553" s="569" t="s">
        <v>853</v>
      </c>
      <c r="I2553" s="562" t="s">
        <v>485</v>
      </c>
      <c r="J2553" s="558" t="s">
        <v>822</v>
      </c>
      <c r="K2553" s="571"/>
      <c r="L2553" s="574"/>
      <c r="M2553" s="572"/>
      <c r="N2553" s="577">
        <v>2</v>
      </c>
      <c r="O2553" s="574">
        <v>6</v>
      </c>
      <c r="P2553" s="576">
        <v>61044.9</v>
      </c>
    </row>
    <row r="2554" spans="1:16" ht="24" x14ac:dyDescent="0.2">
      <c r="A2554" s="524" t="s">
        <v>4666</v>
      </c>
      <c r="B2554" s="522" t="s">
        <v>817</v>
      </c>
      <c r="C2554" s="554" t="s">
        <v>86</v>
      </c>
      <c r="D2554" s="555" t="s">
        <v>841</v>
      </c>
      <c r="E2554" s="553">
        <v>3400</v>
      </c>
      <c r="F2554" s="556" t="s">
        <v>965</v>
      </c>
      <c r="G2554" s="566" t="s">
        <v>966</v>
      </c>
      <c r="H2554" s="569" t="s">
        <v>967</v>
      </c>
      <c r="I2554" s="562" t="s">
        <v>845</v>
      </c>
      <c r="J2554" s="558" t="s">
        <v>480</v>
      </c>
      <c r="K2554" s="571"/>
      <c r="L2554" s="574"/>
      <c r="M2554" s="572"/>
      <c r="N2554" s="577">
        <v>2</v>
      </c>
      <c r="O2554" s="574">
        <v>6</v>
      </c>
      <c r="P2554" s="576">
        <v>21444.9</v>
      </c>
    </row>
    <row r="2555" spans="1:16" ht="24" x14ac:dyDescent="0.2">
      <c r="A2555" s="524" t="s">
        <v>4666</v>
      </c>
      <c r="B2555" s="522" t="s">
        <v>817</v>
      </c>
      <c r="C2555" s="554" t="s">
        <v>86</v>
      </c>
      <c r="D2555" s="555" t="s">
        <v>818</v>
      </c>
      <c r="E2555" s="553">
        <v>8500</v>
      </c>
      <c r="F2555" s="556" t="s">
        <v>4291</v>
      </c>
      <c r="G2555" s="566" t="s">
        <v>4292</v>
      </c>
      <c r="H2555" s="569" t="s">
        <v>890</v>
      </c>
      <c r="I2555" s="562" t="s">
        <v>485</v>
      </c>
      <c r="J2555" s="558" t="s">
        <v>822</v>
      </c>
      <c r="K2555" s="571"/>
      <c r="L2555" s="574"/>
      <c r="M2555" s="572"/>
      <c r="N2555" s="577">
        <v>2</v>
      </c>
      <c r="O2555" s="574">
        <v>5</v>
      </c>
      <c r="P2555" s="576">
        <v>48470.75</v>
      </c>
    </row>
    <row r="2556" spans="1:16" ht="24" x14ac:dyDescent="0.2">
      <c r="A2556" s="524" t="s">
        <v>4666</v>
      </c>
      <c r="B2556" s="522" t="s">
        <v>817</v>
      </c>
      <c r="C2556" s="554" t="s">
        <v>86</v>
      </c>
      <c r="D2556" s="555" t="s">
        <v>818</v>
      </c>
      <c r="E2556" s="553">
        <v>6000</v>
      </c>
      <c r="F2556" s="556" t="s">
        <v>968</v>
      </c>
      <c r="G2556" s="566" t="s">
        <v>969</v>
      </c>
      <c r="H2556" s="569" t="s">
        <v>821</v>
      </c>
      <c r="I2556" s="562" t="s">
        <v>485</v>
      </c>
      <c r="J2556" s="558" t="s">
        <v>822</v>
      </c>
      <c r="K2556" s="571"/>
      <c r="L2556" s="574"/>
      <c r="M2556" s="572"/>
      <c r="N2556" s="577">
        <v>2</v>
      </c>
      <c r="O2556" s="574">
        <v>6</v>
      </c>
      <c r="P2556" s="576">
        <v>37173.33</v>
      </c>
    </row>
    <row r="2557" spans="1:16" ht="24" x14ac:dyDescent="0.2">
      <c r="A2557" s="524" t="s">
        <v>4666</v>
      </c>
      <c r="B2557" s="522" t="s">
        <v>817</v>
      </c>
      <c r="C2557" s="554" t="s">
        <v>86</v>
      </c>
      <c r="D2557" s="555" t="s">
        <v>818</v>
      </c>
      <c r="E2557" s="553">
        <v>8500</v>
      </c>
      <c r="F2557" s="556" t="s">
        <v>4293</v>
      </c>
      <c r="G2557" s="566" t="s">
        <v>4294</v>
      </c>
      <c r="H2557" s="569" t="s">
        <v>853</v>
      </c>
      <c r="I2557" s="562" t="s">
        <v>485</v>
      </c>
      <c r="J2557" s="558" t="s">
        <v>822</v>
      </c>
      <c r="K2557" s="571"/>
      <c r="L2557" s="574"/>
      <c r="M2557" s="572"/>
      <c r="N2557" s="577">
        <v>2</v>
      </c>
      <c r="O2557" s="574">
        <v>5</v>
      </c>
      <c r="P2557" s="576">
        <v>48470.75</v>
      </c>
    </row>
    <row r="2558" spans="1:16" ht="24" x14ac:dyDescent="0.2">
      <c r="A2558" s="524" t="s">
        <v>4666</v>
      </c>
      <c r="B2558" s="522" t="s">
        <v>817</v>
      </c>
      <c r="C2558" s="554" t="s">
        <v>86</v>
      </c>
      <c r="D2558" s="555" t="s">
        <v>818</v>
      </c>
      <c r="E2558" s="553">
        <v>6500</v>
      </c>
      <c r="F2558" s="556" t="s">
        <v>970</v>
      </c>
      <c r="G2558" s="566" t="s">
        <v>971</v>
      </c>
      <c r="H2558" s="569" t="s">
        <v>972</v>
      </c>
      <c r="I2558" s="562" t="s">
        <v>485</v>
      </c>
      <c r="J2558" s="558" t="s">
        <v>822</v>
      </c>
      <c r="K2558" s="571"/>
      <c r="L2558" s="574"/>
      <c r="M2558" s="572"/>
      <c r="N2558" s="577">
        <v>2</v>
      </c>
      <c r="O2558" s="574">
        <v>6</v>
      </c>
      <c r="P2558" s="576">
        <v>40044.9</v>
      </c>
    </row>
    <row r="2559" spans="1:16" ht="24" x14ac:dyDescent="0.2">
      <c r="A2559" s="524" t="s">
        <v>4666</v>
      </c>
      <c r="B2559" s="522" t="s">
        <v>817</v>
      </c>
      <c r="C2559" s="554" t="s">
        <v>86</v>
      </c>
      <c r="D2559" s="555" t="s">
        <v>818</v>
      </c>
      <c r="E2559" s="553">
        <v>7500</v>
      </c>
      <c r="F2559" s="556" t="s">
        <v>979</v>
      </c>
      <c r="G2559" s="566" t="s">
        <v>980</v>
      </c>
      <c r="H2559" s="569" t="s">
        <v>829</v>
      </c>
      <c r="I2559" s="562" t="s">
        <v>485</v>
      </c>
      <c r="J2559" s="558" t="s">
        <v>822</v>
      </c>
      <c r="K2559" s="571"/>
      <c r="L2559" s="574"/>
      <c r="M2559" s="572"/>
      <c r="N2559" s="577">
        <v>2</v>
      </c>
      <c r="O2559" s="574">
        <v>6</v>
      </c>
      <c r="P2559" s="576">
        <v>47914.45</v>
      </c>
    </row>
    <row r="2560" spans="1:16" ht="24" x14ac:dyDescent="0.2">
      <c r="A2560" s="524" t="s">
        <v>4666</v>
      </c>
      <c r="B2560" s="522" t="s">
        <v>817</v>
      </c>
      <c r="C2560" s="554" t="s">
        <v>86</v>
      </c>
      <c r="D2560" s="555" t="s">
        <v>818</v>
      </c>
      <c r="E2560" s="553">
        <v>6500</v>
      </c>
      <c r="F2560" s="556" t="s">
        <v>981</v>
      </c>
      <c r="G2560" s="566" t="s">
        <v>982</v>
      </c>
      <c r="H2560" s="569" t="s">
        <v>853</v>
      </c>
      <c r="I2560" s="562" t="s">
        <v>485</v>
      </c>
      <c r="J2560" s="558" t="s">
        <v>822</v>
      </c>
      <c r="K2560" s="571"/>
      <c r="L2560" s="574"/>
      <c r="M2560" s="572"/>
      <c r="N2560" s="577">
        <v>2</v>
      </c>
      <c r="O2560" s="574">
        <v>6</v>
      </c>
      <c r="P2560" s="576">
        <v>40044.9</v>
      </c>
    </row>
    <row r="2561" spans="1:16" ht="24" x14ac:dyDescent="0.2">
      <c r="A2561" s="524" t="s">
        <v>4666</v>
      </c>
      <c r="B2561" s="522" t="s">
        <v>817</v>
      </c>
      <c r="C2561" s="554" t="s">
        <v>86</v>
      </c>
      <c r="D2561" s="555" t="s">
        <v>818</v>
      </c>
      <c r="E2561" s="553">
        <v>6500</v>
      </c>
      <c r="F2561" s="556" t="s">
        <v>983</v>
      </c>
      <c r="G2561" s="566" t="s">
        <v>984</v>
      </c>
      <c r="H2561" s="569" t="s">
        <v>853</v>
      </c>
      <c r="I2561" s="562" t="s">
        <v>485</v>
      </c>
      <c r="J2561" s="558" t="s">
        <v>822</v>
      </c>
      <c r="K2561" s="571"/>
      <c r="L2561" s="574"/>
      <c r="M2561" s="572"/>
      <c r="N2561" s="577">
        <v>2</v>
      </c>
      <c r="O2561" s="574">
        <v>6</v>
      </c>
      <c r="P2561" s="576">
        <v>40044.9</v>
      </c>
    </row>
    <row r="2562" spans="1:16" ht="24" x14ac:dyDescent="0.2">
      <c r="A2562" s="524" t="s">
        <v>4666</v>
      </c>
      <c r="B2562" s="522" t="s">
        <v>817</v>
      </c>
      <c r="C2562" s="554" t="s">
        <v>86</v>
      </c>
      <c r="D2562" s="555" t="s">
        <v>818</v>
      </c>
      <c r="E2562" s="553">
        <v>6500</v>
      </c>
      <c r="F2562" s="556" t="s">
        <v>4295</v>
      </c>
      <c r="G2562" s="566" t="s">
        <v>4296</v>
      </c>
      <c r="H2562" s="569" t="s">
        <v>821</v>
      </c>
      <c r="I2562" s="562" t="s">
        <v>485</v>
      </c>
      <c r="J2562" s="558" t="s">
        <v>822</v>
      </c>
      <c r="K2562" s="571"/>
      <c r="L2562" s="574"/>
      <c r="M2562" s="572"/>
      <c r="N2562" s="577">
        <v>2</v>
      </c>
      <c r="O2562" s="574">
        <v>5</v>
      </c>
      <c r="P2562" s="576">
        <v>37270.75</v>
      </c>
    </row>
    <row r="2563" spans="1:16" ht="24" x14ac:dyDescent="0.2">
      <c r="A2563" s="524" t="s">
        <v>4666</v>
      </c>
      <c r="B2563" s="522" t="s">
        <v>817</v>
      </c>
      <c r="C2563" s="554" t="s">
        <v>86</v>
      </c>
      <c r="D2563" s="555" t="s">
        <v>818</v>
      </c>
      <c r="E2563" s="553">
        <v>5500</v>
      </c>
      <c r="F2563" s="556" t="s">
        <v>987</v>
      </c>
      <c r="G2563" s="566" t="s">
        <v>988</v>
      </c>
      <c r="H2563" s="569" t="s">
        <v>836</v>
      </c>
      <c r="I2563" s="562" t="s">
        <v>485</v>
      </c>
      <c r="J2563" s="558" t="s">
        <v>822</v>
      </c>
      <c r="K2563" s="571"/>
      <c r="L2563" s="574"/>
      <c r="M2563" s="572"/>
      <c r="N2563" s="577">
        <v>2</v>
      </c>
      <c r="O2563" s="574">
        <v>5</v>
      </c>
      <c r="P2563" s="576">
        <v>31105.479999999996</v>
      </c>
    </row>
    <row r="2564" spans="1:16" ht="24" x14ac:dyDescent="0.2">
      <c r="A2564" s="524" t="s">
        <v>4666</v>
      </c>
      <c r="B2564" s="522" t="s">
        <v>817</v>
      </c>
      <c r="C2564" s="554" t="s">
        <v>86</v>
      </c>
      <c r="D2564" s="555" t="s">
        <v>818</v>
      </c>
      <c r="E2564" s="553">
        <v>2000</v>
      </c>
      <c r="F2564" s="556" t="s">
        <v>989</v>
      </c>
      <c r="G2564" s="566" t="s">
        <v>990</v>
      </c>
      <c r="H2564" s="569" t="s">
        <v>836</v>
      </c>
      <c r="I2564" s="562" t="s">
        <v>485</v>
      </c>
      <c r="J2564" s="558" t="s">
        <v>822</v>
      </c>
      <c r="K2564" s="571"/>
      <c r="L2564" s="574"/>
      <c r="M2564" s="572"/>
      <c r="N2564" s="577">
        <v>2</v>
      </c>
      <c r="O2564" s="574">
        <v>6</v>
      </c>
      <c r="P2564" s="576">
        <v>13044.9</v>
      </c>
    </row>
    <row r="2565" spans="1:16" ht="24" x14ac:dyDescent="0.2">
      <c r="A2565" s="524" t="s">
        <v>4666</v>
      </c>
      <c r="B2565" s="522" t="s">
        <v>817</v>
      </c>
      <c r="C2565" s="554" t="s">
        <v>86</v>
      </c>
      <c r="D2565" s="555" t="s">
        <v>841</v>
      </c>
      <c r="E2565" s="553">
        <v>3400</v>
      </c>
      <c r="F2565" s="556" t="s">
        <v>993</v>
      </c>
      <c r="G2565" s="566" t="s">
        <v>994</v>
      </c>
      <c r="H2565" s="569" t="s">
        <v>995</v>
      </c>
      <c r="I2565" s="562" t="s">
        <v>845</v>
      </c>
      <c r="J2565" s="558" t="s">
        <v>480</v>
      </c>
      <c r="K2565" s="571"/>
      <c r="L2565" s="574"/>
      <c r="M2565" s="572"/>
      <c r="N2565" s="577">
        <v>2</v>
      </c>
      <c r="O2565" s="574">
        <v>6</v>
      </c>
      <c r="P2565" s="576">
        <v>21444.9</v>
      </c>
    </row>
    <row r="2566" spans="1:16" ht="24" x14ac:dyDescent="0.2">
      <c r="A2566" s="524" t="s">
        <v>4666</v>
      </c>
      <c r="B2566" s="522" t="s">
        <v>817</v>
      </c>
      <c r="C2566" s="554" t="s">
        <v>86</v>
      </c>
      <c r="D2566" s="555" t="s">
        <v>818</v>
      </c>
      <c r="E2566" s="553">
        <v>5500</v>
      </c>
      <c r="F2566" s="556" t="s">
        <v>996</v>
      </c>
      <c r="G2566" s="566" t="s">
        <v>997</v>
      </c>
      <c r="H2566" s="569" t="s">
        <v>853</v>
      </c>
      <c r="I2566" s="562" t="s">
        <v>485</v>
      </c>
      <c r="J2566" s="558" t="s">
        <v>822</v>
      </c>
      <c r="K2566" s="571"/>
      <c r="L2566" s="574"/>
      <c r="M2566" s="572"/>
      <c r="N2566" s="577">
        <v>0</v>
      </c>
      <c r="O2566" s="574">
        <v>1</v>
      </c>
      <c r="P2566" s="576">
        <v>5765.82</v>
      </c>
    </row>
    <row r="2567" spans="1:16" ht="24" x14ac:dyDescent="0.2">
      <c r="A2567" s="524" t="s">
        <v>4666</v>
      </c>
      <c r="B2567" s="522" t="s">
        <v>817</v>
      </c>
      <c r="C2567" s="554" t="s">
        <v>86</v>
      </c>
      <c r="D2567" s="555" t="s">
        <v>818</v>
      </c>
      <c r="E2567" s="553">
        <v>6500</v>
      </c>
      <c r="F2567" s="556" t="s">
        <v>998</v>
      </c>
      <c r="G2567" s="566" t="s">
        <v>999</v>
      </c>
      <c r="H2567" s="569" t="s">
        <v>1000</v>
      </c>
      <c r="I2567" s="562" t="s">
        <v>485</v>
      </c>
      <c r="J2567" s="558" t="s">
        <v>822</v>
      </c>
      <c r="K2567" s="571"/>
      <c r="L2567" s="574"/>
      <c r="M2567" s="572"/>
      <c r="N2567" s="577">
        <v>2</v>
      </c>
      <c r="O2567" s="574">
        <v>6</v>
      </c>
      <c r="P2567" s="576">
        <v>40044.9</v>
      </c>
    </row>
    <row r="2568" spans="1:16" ht="24" x14ac:dyDescent="0.2">
      <c r="A2568" s="524" t="s">
        <v>4666</v>
      </c>
      <c r="B2568" s="522" t="s">
        <v>817</v>
      </c>
      <c r="C2568" s="554" t="s">
        <v>86</v>
      </c>
      <c r="D2568" s="555" t="s">
        <v>818</v>
      </c>
      <c r="E2568" s="553">
        <v>6000</v>
      </c>
      <c r="F2568" s="556" t="s">
        <v>1001</v>
      </c>
      <c r="G2568" s="566" t="s">
        <v>1002</v>
      </c>
      <c r="H2568" s="569" t="s">
        <v>821</v>
      </c>
      <c r="I2568" s="562" t="s">
        <v>485</v>
      </c>
      <c r="J2568" s="558" t="s">
        <v>822</v>
      </c>
      <c r="K2568" s="571"/>
      <c r="L2568" s="574"/>
      <c r="M2568" s="572"/>
      <c r="N2568" s="577">
        <v>2</v>
      </c>
      <c r="O2568" s="574">
        <v>6</v>
      </c>
      <c r="P2568" s="576">
        <v>37044.9</v>
      </c>
    </row>
    <row r="2569" spans="1:16" ht="24" x14ac:dyDescent="0.2">
      <c r="A2569" s="524" t="s">
        <v>4666</v>
      </c>
      <c r="B2569" s="522" t="s">
        <v>817</v>
      </c>
      <c r="C2569" s="554" t="s">
        <v>86</v>
      </c>
      <c r="D2569" s="555" t="s">
        <v>841</v>
      </c>
      <c r="E2569" s="553">
        <v>2500</v>
      </c>
      <c r="F2569" s="556" t="s">
        <v>1003</v>
      </c>
      <c r="G2569" s="566" t="s">
        <v>1004</v>
      </c>
      <c r="H2569" s="569" t="s">
        <v>1005</v>
      </c>
      <c r="I2569" s="562" t="s">
        <v>845</v>
      </c>
      <c r="J2569" s="558" t="s">
        <v>480</v>
      </c>
      <c r="K2569" s="571"/>
      <c r="L2569" s="574"/>
      <c r="M2569" s="572"/>
      <c r="N2569" s="577">
        <v>2</v>
      </c>
      <c r="O2569" s="574">
        <v>6</v>
      </c>
      <c r="P2569" s="576">
        <v>16044.9</v>
      </c>
    </row>
    <row r="2570" spans="1:16" ht="24" x14ac:dyDescent="0.2">
      <c r="A2570" s="524" t="s">
        <v>4666</v>
      </c>
      <c r="B2570" s="522" t="s">
        <v>817</v>
      </c>
      <c r="C2570" s="554" t="s">
        <v>86</v>
      </c>
      <c r="D2570" s="555" t="s">
        <v>818</v>
      </c>
      <c r="E2570" s="553">
        <v>8500</v>
      </c>
      <c r="F2570" s="556" t="s">
        <v>1006</v>
      </c>
      <c r="G2570" s="566" t="s">
        <v>1007</v>
      </c>
      <c r="H2570" s="569" t="s">
        <v>909</v>
      </c>
      <c r="I2570" s="562" t="s">
        <v>485</v>
      </c>
      <c r="J2570" s="558" t="s">
        <v>822</v>
      </c>
      <c r="K2570" s="571"/>
      <c r="L2570" s="574"/>
      <c r="M2570" s="572"/>
      <c r="N2570" s="577">
        <v>2</v>
      </c>
      <c r="O2570" s="574">
        <v>6</v>
      </c>
      <c r="P2570" s="576">
        <v>52044.9</v>
      </c>
    </row>
    <row r="2571" spans="1:16" ht="24" x14ac:dyDescent="0.2">
      <c r="A2571" s="524" t="s">
        <v>4666</v>
      </c>
      <c r="B2571" s="522" t="s">
        <v>817</v>
      </c>
      <c r="C2571" s="554" t="s">
        <v>86</v>
      </c>
      <c r="D2571" s="555" t="s">
        <v>818</v>
      </c>
      <c r="E2571" s="553">
        <v>6500</v>
      </c>
      <c r="F2571" s="556" t="s">
        <v>1008</v>
      </c>
      <c r="G2571" s="566" t="s">
        <v>1009</v>
      </c>
      <c r="H2571" s="569" t="s">
        <v>853</v>
      </c>
      <c r="I2571" s="562" t="s">
        <v>485</v>
      </c>
      <c r="J2571" s="558" t="s">
        <v>822</v>
      </c>
      <c r="K2571" s="571"/>
      <c r="L2571" s="574"/>
      <c r="M2571" s="572"/>
      <c r="N2571" s="577">
        <v>2</v>
      </c>
      <c r="O2571" s="574">
        <v>6</v>
      </c>
      <c r="P2571" s="576">
        <v>40044.9</v>
      </c>
    </row>
    <row r="2572" spans="1:16" ht="24" x14ac:dyDescent="0.2">
      <c r="A2572" s="524" t="s">
        <v>4666</v>
      </c>
      <c r="B2572" s="522" t="s">
        <v>817</v>
      </c>
      <c r="C2572" s="554" t="s">
        <v>86</v>
      </c>
      <c r="D2572" s="555" t="s">
        <v>818</v>
      </c>
      <c r="E2572" s="553">
        <v>9500</v>
      </c>
      <c r="F2572" s="556" t="s">
        <v>1010</v>
      </c>
      <c r="G2572" s="566" t="s">
        <v>1011</v>
      </c>
      <c r="H2572" s="569" t="s">
        <v>1000</v>
      </c>
      <c r="I2572" s="562" t="s">
        <v>485</v>
      </c>
      <c r="J2572" s="558" t="s">
        <v>822</v>
      </c>
      <c r="K2572" s="571"/>
      <c r="L2572" s="574"/>
      <c r="M2572" s="572"/>
      <c r="N2572" s="577">
        <v>2</v>
      </c>
      <c r="O2572" s="574">
        <v>6</v>
      </c>
      <c r="P2572" s="576">
        <v>58044.9</v>
      </c>
    </row>
    <row r="2573" spans="1:16" ht="24" x14ac:dyDescent="0.2">
      <c r="A2573" s="524" t="s">
        <v>4666</v>
      </c>
      <c r="B2573" s="522" t="s">
        <v>817</v>
      </c>
      <c r="C2573" s="554" t="s">
        <v>86</v>
      </c>
      <c r="D2573" s="555" t="s">
        <v>818</v>
      </c>
      <c r="E2573" s="553">
        <v>6500</v>
      </c>
      <c r="F2573" s="556" t="s">
        <v>1012</v>
      </c>
      <c r="G2573" s="566" t="s">
        <v>1013</v>
      </c>
      <c r="H2573" s="569" t="s">
        <v>829</v>
      </c>
      <c r="I2573" s="562" t="s">
        <v>485</v>
      </c>
      <c r="J2573" s="558" t="s">
        <v>822</v>
      </c>
      <c r="K2573" s="571"/>
      <c r="L2573" s="574"/>
      <c r="M2573" s="572"/>
      <c r="N2573" s="577">
        <v>2</v>
      </c>
      <c r="O2573" s="574">
        <v>6</v>
      </c>
      <c r="P2573" s="576">
        <v>40044.9</v>
      </c>
    </row>
    <row r="2574" spans="1:16" ht="24" x14ac:dyDescent="0.2">
      <c r="A2574" s="524" t="s">
        <v>4666</v>
      </c>
      <c r="B2574" s="522" t="s">
        <v>817</v>
      </c>
      <c r="C2574" s="554" t="s">
        <v>86</v>
      </c>
      <c r="D2574" s="555" t="s">
        <v>841</v>
      </c>
      <c r="E2574" s="553">
        <v>3400</v>
      </c>
      <c r="F2574" s="556" t="s">
        <v>1014</v>
      </c>
      <c r="G2574" s="566" t="s">
        <v>1015</v>
      </c>
      <c r="H2574" s="569" t="s">
        <v>844</v>
      </c>
      <c r="I2574" s="562" t="s">
        <v>485</v>
      </c>
      <c r="J2574" s="558" t="s">
        <v>480</v>
      </c>
      <c r="K2574" s="571"/>
      <c r="L2574" s="574"/>
      <c r="M2574" s="572"/>
      <c r="N2574" s="577">
        <v>2</v>
      </c>
      <c r="O2574" s="574">
        <v>6</v>
      </c>
      <c r="P2574" s="576">
        <v>21444.9</v>
      </c>
    </row>
    <row r="2575" spans="1:16" ht="24" x14ac:dyDescent="0.2">
      <c r="A2575" s="524" t="s">
        <v>4666</v>
      </c>
      <c r="B2575" s="522" t="s">
        <v>817</v>
      </c>
      <c r="C2575" s="554" t="s">
        <v>86</v>
      </c>
      <c r="D2575" s="555" t="s">
        <v>818</v>
      </c>
      <c r="E2575" s="553">
        <v>7500</v>
      </c>
      <c r="F2575" s="556" t="s">
        <v>1016</v>
      </c>
      <c r="G2575" s="566" t="s">
        <v>1017</v>
      </c>
      <c r="H2575" s="569" t="s">
        <v>829</v>
      </c>
      <c r="I2575" s="562" t="s">
        <v>485</v>
      </c>
      <c r="J2575" s="558" t="s">
        <v>822</v>
      </c>
      <c r="K2575" s="571"/>
      <c r="L2575" s="574"/>
      <c r="M2575" s="572"/>
      <c r="N2575" s="577">
        <v>2</v>
      </c>
      <c r="O2575" s="574">
        <v>6</v>
      </c>
      <c r="P2575" s="576">
        <v>46044.9</v>
      </c>
    </row>
    <row r="2576" spans="1:16" ht="24" x14ac:dyDescent="0.2">
      <c r="A2576" s="524" t="s">
        <v>4666</v>
      </c>
      <c r="B2576" s="522" t="s">
        <v>817</v>
      </c>
      <c r="C2576" s="554" t="s">
        <v>86</v>
      </c>
      <c r="D2576" s="555" t="s">
        <v>818</v>
      </c>
      <c r="E2576" s="553">
        <v>7500</v>
      </c>
      <c r="F2576" s="556" t="s">
        <v>1018</v>
      </c>
      <c r="G2576" s="566" t="s">
        <v>1019</v>
      </c>
      <c r="H2576" s="569" t="s">
        <v>829</v>
      </c>
      <c r="I2576" s="562" t="s">
        <v>485</v>
      </c>
      <c r="J2576" s="558" t="s">
        <v>822</v>
      </c>
      <c r="K2576" s="571"/>
      <c r="L2576" s="574"/>
      <c r="M2576" s="572"/>
      <c r="N2576" s="577">
        <v>2</v>
      </c>
      <c r="O2576" s="574">
        <v>6</v>
      </c>
      <c r="P2576" s="576">
        <v>46044.9</v>
      </c>
    </row>
    <row r="2577" spans="1:16" ht="24" x14ac:dyDescent="0.2">
      <c r="A2577" s="524" t="s">
        <v>4666</v>
      </c>
      <c r="B2577" s="522" t="s">
        <v>817</v>
      </c>
      <c r="C2577" s="554" t="s">
        <v>86</v>
      </c>
      <c r="D2577" s="555" t="s">
        <v>818</v>
      </c>
      <c r="E2577" s="553">
        <v>4800</v>
      </c>
      <c r="F2577" s="556" t="s">
        <v>1020</v>
      </c>
      <c r="G2577" s="566" t="s">
        <v>1021</v>
      </c>
      <c r="H2577" s="569" t="s">
        <v>821</v>
      </c>
      <c r="I2577" s="562" t="s">
        <v>485</v>
      </c>
      <c r="J2577" s="558" t="s">
        <v>822</v>
      </c>
      <c r="K2577" s="571"/>
      <c r="L2577" s="574"/>
      <c r="M2577" s="572"/>
      <c r="N2577" s="577">
        <v>2</v>
      </c>
      <c r="O2577" s="574">
        <v>6</v>
      </c>
      <c r="P2577" s="576">
        <v>29844.9</v>
      </c>
    </row>
    <row r="2578" spans="1:16" ht="24" x14ac:dyDescent="0.2">
      <c r="A2578" s="524" t="s">
        <v>4666</v>
      </c>
      <c r="B2578" s="522" t="s">
        <v>817</v>
      </c>
      <c r="C2578" s="554" t="s">
        <v>86</v>
      </c>
      <c r="D2578" s="555" t="s">
        <v>841</v>
      </c>
      <c r="E2578" s="553">
        <v>3500</v>
      </c>
      <c r="F2578" s="556" t="s">
        <v>1022</v>
      </c>
      <c r="G2578" s="566" t="s">
        <v>1023</v>
      </c>
      <c r="H2578" s="569" t="s">
        <v>844</v>
      </c>
      <c r="I2578" s="562" t="s">
        <v>845</v>
      </c>
      <c r="J2578" s="558" t="s">
        <v>480</v>
      </c>
      <c r="K2578" s="571"/>
      <c r="L2578" s="574"/>
      <c r="M2578" s="572"/>
      <c r="N2578" s="577">
        <v>2</v>
      </c>
      <c r="O2578" s="574">
        <v>6</v>
      </c>
      <c r="P2578" s="576">
        <v>22044.9</v>
      </c>
    </row>
    <row r="2579" spans="1:16" ht="24" x14ac:dyDescent="0.2">
      <c r="A2579" s="524" t="s">
        <v>4666</v>
      </c>
      <c r="B2579" s="522" t="s">
        <v>817</v>
      </c>
      <c r="C2579" s="554" t="s">
        <v>86</v>
      </c>
      <c r="D2579" s="555" t="s">
        <v>818</v>
      </c>
      <c r="E2579" s="553">
        <v>6500</v>
      </c>
      <c r="F2579" s="556" t="s">
        <v>4297</v>
      </c>
      <c r="G2579" s="566" t="s">
        <v>4298</v>
      </c>
      <c r="H2579" s="569" t="s">
        <v>821</v>
      </c>
      <c r="I2579" s="562" t="s">
        <v>485</v>
      </c>
      <c r="J2579" s="558" t="s">
        <v>822</v>
      </c>
      <c r="K2579" s="571"/>
      <c r="L2579" s="574"/>
      <c r="M2579" s="572"/>
      <c r="N2579" s="577">
        <v>2</v>
      </c>
      <c r="O2579" s="574">
        <v>5</v>
      </c>
      <c r="P2579" s="576">
        <v>37270.75</v>
      </c>
    </row>
    <row r="2580" spans="1:16" ht="24" x14ac:dyDescent="0.2">
      <c r="A2580" s="524" t="s">
        <v>4666</v>
      </c>
      <c r="B2580" s="522" t="s">
        <v>817</v>
      </c>
      <c r="C2580" s="554" t="s">
        <v>86</v>
      </c>
      <c r="D2580" s="555" t="s">
        <v>818</v>
      </c>
      <c r="E2580" s="553">
        <v>5500</v>
      </c>
      <c r="F2580" s="556" t="s">
        <v>1024</v>
      </c>
      <c r="G2580" s="566" t="s">
        <v>1025</v>
      </c>
      <c r="H2580" s="569" t="s">
        <v>829</v>
      </c>
      <c r="I2580" s="562" t="s">
        <v>485</v>
      </c>
      <c r="J2580" s="558" t="s">
        <v>822</v>
      </c>
      <c r="K2580" s="571"/>
      <c r="L2580" s="574"/>
      <c r="M2580" s="572"/>
      <c r="N2580" s="577">
        <v>2</v>
      </c>
      <c r="O2580" s="574">
        <v>6</v>
      </c>
      <c r="P2580" s="576">
        <v>34044.9</v>
      </c>
    </row>
    <row r="2581" spans="1:16" ht="24" x14ac:dyDescent="0.2">
      <c r="A2581" s="524" t="s">
        <v>4666</v>
      </c>
      <c r="B2581" s="522" t="s">
        <v>817</v>
      </c>
      <c r="C2581" s="554" t="s">
        <v>86</v>
      </c>
      <c r="D2581" s="555" t="s">
        <v>818</v>
      </c>
      <c r="E2581" s="553">
        <v>5500</v>
      </c>
      <c r="F2581" s="556" t="s">
        <v>1026</v>
      </c>
      <c r="G2581" s="566" t="s">
        <v>1027</v>
      </c>
      <c r="H2581" s="569" t="s">
        <v>829</v>
      </c>
      <c r="I2581" s="562" t="s">
        <v>489</v>
      </c>
      <c r="J2581" s="558" t="s">
        <v>822</v>
      </c>
      <c r="K2581" s="571"/>
      <c r="L2581" s="574"/>
      <c r="M2581" s="572"/>
      <c r="N2581" s="577">
        <v>2</v>
      </c>
      <c r="O2581" s="574">
        <v>6</v>
      </c>
      <c r="P2581" s="576">
        <v>34044.9</v>
      </c>
    </row>
    <row r="2582" spans="1:16" ht="24" x14ac:dyDescent="0.2">
      <c r="A2582" s="524" t="s">
        <v>4666</v>
      </c>
      <c r="B2582" s="522" t="s">
        <v>817</v>
      </c>
      <c r="C2582" s="554" t="s">
        <v>86</v>
      </c>
      <c r="D2582" s="555" t="s">
        <v>818</v>
      </c>
      <c r="E2582" s="553">
        <v>11500</v>
      </c>
      <c r="F2582" s="556" t="s">
        <v>1031</v>
      </c>
      <c r="G2582" s="566" t="s">
        <v>1032</v>
      </c>
      <c r="H2582" s="569" t="s">
        <v>1033</v>
      </c>
      <c r="I2582" s="562" t="s">
        <v>485</v>
      </c>
      <c r="J2582" s="558" t="s">
        <v>822</v>
      </c>
      <c r="K2582" s="571"/>
      <c r="L2582" s="574"/>
      <c r="M2582" s="572"/>
      <c r="N2582" s="577">
        <v>2</v>
      </c>
      <c r="O2582" s="574">
        <v>6</v>
      </c>
      <c r="P2582" s="576">
        <v>70044.899999999994</v>
      </c>
    </row>
    <row r="2583" spans="1:16" ht="24" x14ac:dyDescent="0.2">
      <c r="A2583" s="524" t="s">
        <v>4666</v>
      </c>
      <c r="B2583" s="522" t="s">
        <v>817</v>
      </c>
      <c r="C2583" s="554" t="s">
        <v>86</v>
      </c>
      <c r="D2583" s="555" t="s">
        <v>818</v>
      </c>
      <c r="E2583" s="553">
        <v>6500</v>
      </c>
      <c r="F2583" s="556" t="s">
        <v>1034</v>
      </c>
      <c r="G2583" s="566" t="s">
        <v>1035</v>
      </c>
      <c r="H2583" s="569" t="s">
        <v>853</v>
      </c>
      <c r="I2583" s="562" t="s">
        <v>485</v>
      </c>
      <c r="J2583" s="558" t="s">
        <v>822</v>
      </c>
      <c r="K2583" s="571"/>
      <c r="L2583" s="574"/>
      <c r="M2583" s="572"/>
      <c r="N2583" s="577">
        <v>0</v>
      </c>
      <c r="O2583" s="574">
        <v>2</v>
      </c>
      <c r="P2583" s="576">
        <v>8046.37</v>
      </c>
    </row>
    <row r="2584" spans="1:16" ht="24" x14ac:dyDescent="0.2">
      <c r="A2584" s="524" t="s">
        <v>4666</v>
      </c>
      <c r="B2584" s="522" t="s">
        <v>817</v>
      </c>
      <c r="C2584" s="554" t="s">
        <v>86</v>
      </c>
      <c r="D2584" s="555" t="s">
        <v>818</v>
      </c>
      <c r="E2584" s="553">
        <v>6500</v>
      </c>
      <c r="F2584" s="556" t="s">
        <v>1037</v>
      </c>
      <c r="G2584" s="566" t="s">
        <v>1038</v>
      </c>
      <c r="H2584" s="569" t="s">
        <v>836</v>
      </c>
      <c r="I2584" s="562" t="s">
        <v>485</v>
      </c>
      <c r="J2584" s="558" t="s">
        <v>822</v>
      </c>
      <c r="K2584" s="571"/>
      <c r="L2584" s="574"/>
      <c r="M2584" s="572"/>
      <c r="N2584" s="577">
        <v>2</v>
      </c>
      <c r="O2584" s="574">
        <v>6</v>
      </c>
      <c r="P2584" s="576">
        <v>40044.9</v>
      </c>
    </row>
    <row r="2585" spans="1:16" ht="24" x14ac:dyDescent="0.2">
      <c r="A2585" s="524" t="s">
        <v>4666</v>
      </c>
      <c r="B2585" s="522" t="s">
        <v>817</v>
      </c>
      <c r="C2585" s="554" t="s">
        <v>86</v>
      </c>
      <c r="D2585" s="555" t="s">
        <v>818</v>
      </c>
      <c r="E2585" s="553">
        <v>6500</v>
      </c>
      <c r="F2585" s="556" t="s">
        <v>1039</v>
      </c>
      <c r="G2585" s="566" t="s">
        <v>1040</v>
      </c>
      <c r="H2585" s="569" t="s">
        <v>836</v>
      </c>
      <c r="I2585" s="562" t="s">
        <v>485</v>
      </c>
      <c r="J2585" s="558" t="s">
        <v>822</v>
      </c>
      <c r="K2585" s="571"/>
      <c r="L2585" s="574"/>
      <c r="M2585" s="572"/>
      <c r="N2585" s="577">
        <v>2</v>
      </c>
      <c r="O2585" s="574">
        <v>6</v>
      </c>
      <c r="P2585" s="576">
        <v>40044.9</v>
      </c>
    </row>
    <row r="2586" spans="1:16" ht="24" x14ac:dyDescent="0.2">
      <c r="A2586" s="524" t="s">
        <v>4666</v>
      </c>
      <c r="B2586" s="522" t="s">
        <v>817</v>
      </c>
      <c r="C2586" s="554" t="s">
        <v>86</v>
      </c>
      <c r="D2586" s="555" t="s">
        <v>818</v>
      </c>
      <c r="E2586" s="553">
        <v>5000</v>
      </c>
      <c r="F2586" s="556" t="s">
        <v>1041</v>
      </c>
      <c r="G2586" s="566" t="s">
        <v>1042</v>
      </c>
      <c r="H2586" s="569" t="s">
        <v>836</v>
      </c>
      <c r="I2586" s="562" t="s">
        <v>485</v>
      </c>
      <c r="J2586" s="558" t="s">
        <v>822</v>
      </c>
      <c r="K2586" s="571"/>
      <c r="L2586" s="574"/>
      <c r="M2586" s="572"/>
      <c r="N2586" s="577">
        <v>2</v>
      </c>
      <c r="O2586" s="574">
        <v>6</v>
      </c>
      <c r="P2586" s="576">
        <v>31044.9</v>
      </c>
    </row>
    <row r="2587" spans="1:16" ht="24" x14ac:dyDescent="0.2">
      <c r="A2587" s="524" t="s">
        <v>4666</v>
      </c>
      <c r="B2587" s="522" t="s">
        <v>817</v>
      </c>
      <c r="C2587" s="554" t="s">
        <v>86</v>
      </c>
      <c r="D2587" s="555" t="s">
        <v>818</v>
      </c>
      <c r="E2587" s="553">
        <v>6500</v>
      </c>
      <c r="F2587" s="556" t="s">
        <v>4299</v>
      </c>
      <c r="G2587" s="566" t="s">
        <v>4300</v>
      </c>
      <c r="H2587" s="569" t="s">
        <v>4301</v>
      </c>
      <c r="I2587" s="562" t="s">
        <v>485</v>
      </c>
      <c r="J2587" s="558" t="s">
        <v>822</v>
      </c>
      <c r="K2587" s="571"/>
      <c r="L2587" s="574"/>
      <c r="M2587" s="572"/>
      <c r="N2587" s="577">
        <v>2</v>
      </c>
      <c r="O2587" s="574">
        <v>5</v>
      </c>
      <c r="P2587" s="576">
        <v>37270.75</v>
      </c>
    </row>
    <row r="2588" spans="1:16" ht="24" x14ac:dyDescent="0.2">
      <c r="A2588" s="524" t="s">
        <v>4666</v>
      </c>
      <c r="B2588" s="522" t="s">
        <v>817</v>
      </c>
      <c r="C2588" s="554" t="s">
        <v>86</v>
      </c>
      <c r="D2588" s="555" t="s">
        <v>818</v>
      </c>
      <c r="E2588" s="553" t="s">
        <v>4302</v>
      </c>
      <c r="F2588" s="556" t="s">
        <v>1043</v>
      </c>
      <c r="G2588" s="566" t="s">
        <v>1044</v>
      </c>
      <c r="H2588" s="569" t="s">
        <v>866</v>
      </c>
      <c r="I2588" s="562" t="s">
        <v>485</v>
      </c>
      <c r="J2588" s="558" t="s">
        <v>822</v>
      </c>
      <c r="K2588" s="571"/>
      <c r="L2588" s="574"/>
      <c r="M2588" s="572"/>
      <c r="N2588" s="577">
        <v>3</v>
      </c>
      <c r="O2588" s="574">
        <v>6</v>
      </c>
      <c r="P2588" s="576">
        <v>38413.230000000003</v>
      </c>
    </row>
    <row r="2589" spans="1:16" ht="24" x14ac:dyDescent="0.2">
      <c r="A2589" s="524" t="s">
        <v>4666</v>
      </c>
      <c r="B2589" s="522" t="s">
        <v>817</v>
      </c>
      <c r="C2589" s="554" t="s">
        <v>86</v>
      </c>
      <c r="D2589" s="555" t="s">
        <v>902</v>
      </c>
      <c r="E2589" s="553">
        <v>2100</v>
      </c>
      <c r="F2589" s="556" t="s">
        <v>1045</v>
      </c>
      <c r="G2589" s="566" t="s">
        <v>1046</v>
      </c>
      <c r="H2589" s="569" t="s">
        <v>905</v>
      </c>
      <c r="I2589" s="562" t="s">
        <v>845</v>
      </c>
      <c r="J2589" s="558" t="s">
        <v>906</v>
      </c>
      <c r="K2589" s="571"/>
      <c r="L2589" s="574"/>
      <c r="M2589" s="572"/>
      <c r="N2589" s="577">
        <v>3</v>
      </c>
      <c r="O2589" s="574">
        <v>6</v>
      </c>
      <c r="P2589" s="576">
        <v>13644.9</v>
      </c>
    </row>
    <row r="2590" spans="1:16" ht="24" x14ac:dyDescent="0.2">
      <c r="A2590" s="524" t="s">
        <v>4666</v>
      </c>
      <c r="B2590" s="522" t="s">
        <v>817</v>
      </c>
      <c r="C2590" s="554" t="s">
        <v>86</v>
      </c>
      <c r="D2590" s="555" t="s">
        <v>818</v>
      </c>
      <c r="E2590" s="553">
        <v>6500</v>
      </c>
      <c r="F2590" s="556" t="s">
        <v>1047</v>
      </c>
      <c r="G2590" s="566" t="s">
        <v>1048</v>
      </c>
      <c r="H2590" s="569" t="s">
        <v>853</v>
      </c>
      <c r="I2590" s="562" t="s">
        <v>485</v>
      </c>
      <c r="J2590" s="558" t="s">
        <v>822</v>
      </c>
      <c r="K2590" s="571"/>
      <c r="L2590" s="574"/>
      <c r="M2590" s="572"/>
      <c r="N2590" s="577">
        <v>2</v>
      </c>
      <c r="O2590" s="574">
        <v>6</v>
      </c>
      <c r="P2590" s="576">
        <v>40044.9</v>
      </c>
    </row>
    <row r="2591" spans="1:16" ht="24" x14ac:dyDescent="0.2">
      <c r="A2591" s="524" t="s">
        <v>4666</v>
      </c>
      <c r="B2591" s="522" t="s">
        <v>817</v>
      </c>
      <c r="C2591" s="554" t="s">
        <v>86</v>
      </c>
      <c r="D2591" s="555" t="s">
        <v>818</v>
      </c>
      <c r="E2591" s="553">
        <v>8500</v>
      </c>
      <c r="F2591" s="556" t="s">
        <v>1049</v>
      </c>
      <c r="G2591" s="566" t="s">
        <v>1050</v>
      </c>
      <c r="H2591" s="569" t="s">
        <v>821</v>
      </c>
      <c r="I2591" s="562" t="s">
        <v>485</v>
      </c>
      <c r="J2591" s="558" t="s">
        <v>822</v>
      </c>
      <c r="K2591" s="571"/>
      <c r="L2591" s="574"/>
      <c r="M2591" s="572"/>
      <c r="N2591" s="577">
        <v>3</v>
      </c>
      <c r="O2591" s="574">
        <v>6</v>
      </c>
      <c r="P2591" s="576">
        <v>60946.29</v>
      </c>
    </row>
    <row r="2592" spans="1:16" ht="24" x14ac:dyDescent="0.2">
      <c r="A2592" s="524" t="s">
        <v>4666</v>
      </c>
      <c r="B2592" s="522" t="s">
        <v>817</v>
      </c>
      <c r="C2592" s="554" t="s">
        <v>86</v>
      </c>
      <c r="D2592" s="555" t="s">
        <v>818</v>
      </c>
      <c r="E2592" s="553">
        <v>6500</v>
      </c>
      <c r="F2592" s="556" t="s">
        <v>1051</v>
      </c>
      <c r="G2592" s="566" t="s">
        <v>1052</v>
      </c>
      <c r="H2592" s="569" t="s">
        <v>821</v>
      </c>
      <c r="I2592" s="562" t="s">
        <v>485</v>
      </c>
      <c r="J2592" s="558" t="s">
        <v>822</v>
      </c>
      <c r="K2592" s="571"/>
      <c r="L2592" s="574"/>
      <c r="M2592" s="572"/>
      <c r="N2592" s="577">
        <v>2</v>
      </c>
      <c r="O2592" s="574">
        <v>6</v>
      </c>
      <c r="P2592" s="576">
        <v>40044.9</v>
      </c>
    </row>
    <row r="2593" spans="1:16" ht="24" x14ac:dyDescent="0.2">
      <c r="A2593" s="524" t="s">
        <v>4666</v>
      </c>
      <c r="B2593" s="522" t="s">
        <v>817</v>
      </c>
      <c r="C2593" s="554" t="s">
        <v>86</v>
      </c>
      <c r="D2593" s="555" t="s">
        <v>902</v>
      </c>
      <c r="E2593" s="553">
        <v>2500</v>
      </c>
      <c r="F2593" s="556" t="s">
        <v>1053</v>
      </c>
      <c r="G2593" s="566" t="s">
        <v>1054</v>
      </c>
      <c r="H2593" s="569" t="s">
        <v>905</v>
      </c>
      <c r="I2593" s="562" t="s">
        <v>845</v>
      </c>
      <c r="J2593" s="558" t="s">
        <v>906</v>
      </c>
      <c r="K2593" s="571"/>
      <c r="L2593" s="574"/>
      <c r="M2593" s="572"/>
      <c r="N2593" s="577">
        <v>2</v>
      </c>
      <c r="O2593" s="574">
        <v>6</v>
      </c>
      <c r="P2593" s="576">
        <v>16044.9</v>
      </c>
    </row>
    <row r="2594" spans="1:16" ht="24" x14ac:dyDescent="0.2">
      <c r="A2594" s="524" t="s">
        <v>4666</v>
      </c>
      <c r="B2594" s="522" t="s">
        <v>817</v>
      </c>
      <c r="C2594" s="554" t="s">
        <v>86</v>
      </c>
      <c r="D2594" s="555" t="s">
        <v>818</v>
      </c>
      <c r="E2594" s="553">
        <v>5500</v>
      </c>
      <c r="F2594" s="556" t="s">
        <v>1055</v>
      </c>
      <c r="G2594" s="566" t="s">
        <v>1056</v>
      </c>
      <c r="H2594" s="569" t="s">
        <v>829</v>
      </c>
      <c r="I2594" s="562" t="s">
        <v>485</v>
      </c>
      <c r="J2594" s="558" t="s">
        <v>822</v>
      </c>
      <c r="K2594" s="571"/>
      <c r="L2594" s="574"/>
      <c r="M2594" s="572"/>
      <c r="N2594" s="577">
        <v>2</v>
      </c>
      <c r="O2594" s="574">
        <v>6</v>
      </c>
      <c r="P2594" s="576">
        <v>34044.9</v>
      </c>
    </row>
    <row r="2595" spans="1:16" ht="24" x14ac:dyDescent="0.2">
      <c r="A2595" s="524" t="s">
        <v>4666</v>
      </c>
      <c r="B2595" s="522" t="s">
        <v>817</v>
      </c>
      <c r="C2595" s="554" t="s">
        <v>86</v>
      </c>
      <c r="D2595" s="555" t="s">
        <v>818</v>
      </c>
      <c r="E2595" s="553">
        <v>6500</v>
      </c>
      <c r="F2595" s="556" t="s">
        <v>1057</v>
      </c>
      <c r="G2595" s="566" t="s">
        <v>1058</v>
      </c>
      <c r="H2595" s="569" t="s">
        <v>821</v>
      </c>
      <c r="I2595" s="562" t="s">
        <v>485</v>
      </c>
      <c r="J2595" s="558" t="s">
        <v>822</v>
      </c>
      <c r="K2595" s="571"/>
      <c r="L2595" s="574"/>
      <c r="M2595" s="572"/>
      <c r="N2595" s="577">
        <v>2</v>
      </c>
      <c r="O2595" s="574">
        <v>6</v>
      </c>
      <c r="P2595" s="576">
        <v>40044.9</v>
      </c>
    </row>
    <row r="2596" spans="1:16" ht="24" x14ac:dyDescent="0.2">
      <c r="A2596" s="524" t="s">
        <v>4666</v>
      </c>
      <c r="B2596" s="522" t="s">
        <v>817</v>
      </c>
      <c r="C2596" s="554" t="s">
        <v>86</v>
      </c>
      <c r="D2596" s="555" t="s">
        <v>818</v>
      </c>
      <c r="E2596" s="553">
        <v>8500</v>
      </c>
      <c r="F2596" s="556" t="s">
        <v>1059</v>
      </c>
      <c r="G2596" s="566" t="s">
        <v>1060</v>
      </c>
      <c r="H2596" s="569" t="s">
        <v>853</v>
      </c>
      <c r="I2596" s="562" t="s">
        <v>485</v>
      </c>
      <c r="J2596" s="558" t="s">
        <v>822</v>
      </c>
      <c r="K2596" s="571"/>
      <c r="L2596" s="574"/>
      <c r="M2596" s="572"/>
      <c r="N2596" s="577">
        <v>2</v>
      </c>
      <c r="O2596" s="574">
        <v>6</v>
      </c>
      <c r="P2596" s="576">
        <v>52044.9</v>
      </c>
    </row>
    <row r="2597" spans="1:16" ht="24" x14ac:dyDescent="0.2">
      <c r="A2597" s="524" t="s">
        <v>4666</v>
      </c>
      <c r="B2597" s="522" t="s">
        <v>817</v>
      </c>
      <c r="C2597" s="554" t="s">
        <v>86</v>
      </c>
      <c r="D2597" s="555" t="s">
        <v>818</v>
      </c>
      <c r="E2597" s="553">
        <v>8500</v>
      </c>
      <c r="F2597" s="556" t="s">
        <v>1061</v>
      </c>
      <c r="G2597" s="566" t="s">
        <v>1062</v>
      </c>
      <c r="H2597" s="569" t="s">
        <v>853</v>
      </c>
      <c r="I2597" s="562" t="s">
        <v>485</v>
      </c>
      <c r="J2597" s="558" t="s">
        <v>822</v>
      </c>
      <c r="K2597" s="571"/>
      <c r="L2597" s="574"/>
      <c r="M2597" s="572"/>
      <c r="N2597" s="577">
        <v>2</v>
      </c>
      <c r="O2597" s="574">
        <v>6</v>
      </c>
      <c r="P2597" s="576">
        <v>52044.9</v>
      </c>
    </row>
    <row r="2598" spans="1:16" ht="24" x14ac:dyDescent="0.2">
      <c r="A2598" s="524" t="s">
        <v>4666</v>
      </c>
      <c r="B2598" s="522" t="s">
        <v>817</v>
      </c>
      <c r="C2598" s="554" t="s">
        <v>86</v>
      </c>
      <c r="D2598" s="555" t="s">
        <v>818</v>
      </c>
      <c r="E2598" s="553">
        <v>7500</v>
      </c>
      <c r="F2598" s="556" t="s">
        <v>1065</v>
      </c>
      <c r="G2598" s="566" t="s">
        <v>1066</v>
      </c>
      <c r="H2598" s="569" t="s">
        <v>829</v>
      </c>
      <c r="I2598" s="562" t="s">
        <v>485</v>
      </c>
      <c r="J2598" s="558" t="s">
        <v>822</v>
      </c>
      <c r="K2598" s="571"/>
      <c r="L2598" s="574"/>
      <c r="M2598" s="572"/>
      <c r="N2598" s="577">
        <v>2</v>
      </c>
      <c r="O2598" s="574">
        <v>6</v>
      </c>
      <c r="P2598" s="576">
        <v>46044.9</v>
      </c>
    </row>
    <row r="2599" spans="1:16" ht="24" x14ac:dyDescent="0.2">
      <c r="A2599" s="524" t="s">
        <v>4666</v>
      </c>
      <c r="B2599" s="522" t="s">
        <v>817</v>
      </c>
      <c r="C2599" s="554" t="s">
        <v>86</v>
      </c>
      <c r="D2599" s="555" t="s">
        <v>818</v>
      </c>
      <c r="E2599" s="553">
        <v>6500</v>
      </c>
      <c r="F2599" s="556" t="s">
        <v>1067</v>
      </c>
      <c r="G2599" s="566" t="s">
        <v>1068</v>
      </c>
      <c r="H2599" s="569" t="s">
        <v>821</v>
      </c>
      <c r="I2599" s="562" t="s">
        <v>485</v>
      </c>
      <c r="J2599" s="558" t="s">
        <v>822</v>
      </c>
      <c r="K2599" s="571"/>
      <c r="L2599" s="574"/>
      <c r="M2599" s="572"/>
      <c r="N2599" s="577">
        <v>2</v>
      </c>
      <c r="O2599" s="574">
        <v>6</v>
      </c>
      <c r="P2599" s="576">
        <v>40044.9</v>
      </c>
    </row>
    <row r="2600" spans="1:16" ht="24" x14ac:dyDescent="0.2">
      <c r="A2600" s="524" t="s">
        <v>4666</v>
      </c>
      <c r="B2600" s="522" t="s">
        <v>817</v>
      </c>
      <c r="C2600" s="554" t="s">
        <v>86</v>
      </c>
      <c r="D2600" s="555" t="s">
        <v>818</v>
      </c>
      <c r="E2600" s="553">
        <v>6500</v>
      </c>
      <c r="F2600" s="556" t="s">
        <v>1069</v>
      </c>
      <c r="G2600" s="566" t="s">
        <v>1070</v>
      </c>
      <c r="H2600" s="569" t="s">
        <v>821</v>
      </c>
      <c r="I2600" s="562" t="s">
        <v>485</v>
      </c>
      <c r="J2600" s="558" t="s">
        <v>822</v>
      </c>
      <c r="K2600" s="571"/>
      <c r="L2600" s="574"/>
      <c r="M2600" s="572"/>
      <c r="N2600" s="577">
        <v>2</v>
      </c>
      <c r="O2600" s="574">
        <v>6</v>
      </c>
      <c r="P2600" s="576">
        <v>40044.9</v>
      </c>
    </row>
    <row r="2601" spans="1:16" ht="24" x14ac:dyDescent="0.2">
      <c r="A2601" s="524" t="s">
        <v>4666</v>
      </c>
      <c r="B2601" s="522" t="s">
        <v>817</v>
      </c>
      <c r="C2601" s="554" t="s">
        <v>86</v>
      </c>
      <c r="D2601" s="555" t="s">
        <v>818</v>
      </c>
      <c r="E2601" s="553">
        <v>6500</v>
      </c>
      <c r="F2601" s="556" t="s">
        <v>1071</v>
      </c>
      <c r="G2601" s="566" t="s">
        <v>1072</v>
      </c>
      <c r="H2601" s="569" t="s">
        <v>853</v>
      </c>
      <c r="I2601" s="562" t="s">
        <v>485</v>
      </c>
      <c r="J2601" s="558" t="s">
        <v>822</v>
      </c>
      <c r="K2601" s="571"/>
      <c r="L2601" s="574"/>
      <c r="M2601" s="572"/>
      <c r="N2601" s="577">
        <v>2</v>
      </c>
      <c r="O2601" s="574">
        <v>6</v>
      </c>
      <c r="P2601" s="576">
        <v>40044.9</v>
      </c>
    </row>
    <row r="2602" spans="1:16" ht="24" x14ac:dyDescent="0.2">
      <c r="A2602" s="524" t="s">
        <v>4666</v>
      </c>
      <c r="B2602" s="522" t="s">
        <v>817</v>
      </c>
      <c r="C2602" s="554" t="s">
        <v>86</v>
      </c>
      <c r="D2602" s="555" t="s">
        <v>818</v>
      </c>
      <c r="E2602" s="553">
        <v>12000</v>
      </c>
      <c r="F2602" s="556" t="s">
        <v>1073</v>
      </c>
      <c r="G2602" s="566" t="s">
        <v>1074</v>
      </c>
      <c r="H2602" s="569" t="s">
        <v>853</v>
      </c>
      <c r="I2602" s="562" t="s">
        <v>485</v>
      </c>
      <c r="J2602" s="558" t="s">
        <v>822</v>
      </c>
      <c r="K2602" s="571"/>
      <c r="L2602" s="574"/>
      <c r="M2602" s="572"/>
      <c r="N2602" s="577">
        <v>2</v>
      </c>
      <c r="O2602" s="574">
        <v>6</v>
      </c>
      <c r="P2602" s="576">
        <v>73044.899999999994</v>
      </c>
    </row>
    <row r="2603" spans="1:16" ht="24" x14ac:dyDescent="0.2">
      <c r="A2603" s="524" t="s">
        <v>4666</v>
      </c>
      <c r="B2603" s="522" t="s">
        <v>817</v>
      </c>
      <c r="C2603" s="554" t="s">
        <v>86</v>
      </c>
      <c r="D2603" s="555" t="s">
        <v>818</v>
      </c>
      <c r="E2603" s="553">
        <v>7500</v>
      </c>
      <c r="F2603" s="556" t="s">
        <v>1075</v>
      </c>
      <c r="G2603" s="566" t="s">
        <v>1076</v>
      </c>
      <c r="H2603" s="569" t="s">
        <v>821</v>
      </c>
      <c r="I2603" s="562" t="s">
        <v>485</v>
      </c>
      <c r="J2603" s="558" t="s">
        <v>822</v>
      </c>
      <c r="K2603" s="571"/>
      <c r="L2603" s="574"/>
      <c r="M2603" s="572"/>
      <c r="N2603" s="577">
        <v>2</v>
      </c>
      <c r="O2603" s="574">
        <v>6</v>
      </c>
      <c r="P2603" s="576">
        <v>46044.9</v>
      </c>
    </row>
    <row r="2604" spans="1:16" ht="24" x14ac:dyDescent="0.2">
      <c r="A2604" s="524" t="s">
        <v>4666</v>
      </c>
      <c r="B2604" s="522" t="s">
        <v>817</v>
      </c>
      <c r="C2604" s="554" t="s">
        <v>86</v>
      </c>
      <c r="D2604" s="555" t="s">
        <v>818</v>
      </c>
      <c r="E2604" s="553">
        <v>5500</v>
      </c>
      <c r="F2604" s="556" t="s">
        <v>1077</v>
      </c>
      <c r="G2604" s="566" t="s">
        <v>1078</v>
      </c>
      <c r="H2604" s="569" t="s">
        <v>829</v>
      </c>
      <c r="I2604" s="562" t="s">
        <v>485</v>
      </c>
      <c r="J2604" s="558" t="s">
        <v>822</v>
      </c>
      <c r="K2604" s="571"/>
      <c r="L2604" s="574"/>
      <c r="M2604" s="572"/>
      <c r="N2604" s="577">
        <v>2</v>
      </c>
      <c r="O2604" s="574">
        <v>6</v>
      </c>
      <c r="P2604" s="576">
        <v>34044.9</v>
      </c>
    </row>
    <row r="2605" spans="1:16" ht="24" x14ac:dyDescent="0.2">
      <c r="A2605" s="524" t="s">
        <v>4666</v>
      </c>
      <c r="B2605" s="522" t="s">
        <v>817</v>
      </c>
      <c r="C2605" s="554" t="s">
        <v>86</v>
      </c>
      <c r="D2605" s="555" t="s">
        <v>818</v>
      </c>
      <c r="E2605" s="553">
        <v>6500</v>
      </c>
      <c r="F2605" s="556" t="s">
        <v>1079</v>
      </c>
      <c r="G2605" s="566" t="s">
        <v>1080</v>
      </c>
      <c r="H2605" s="569" t="s">
        <v>821</v>
      </c>
      <c r="I2605" s="562" t="s">
        <v>485</v>
      </c>
      <c r="J2605" s="558" t="s">
        <v>822</v>
      </c>
      <c r="K2605" s="571"/>
      <c r="L2605" s="574"/>
      <c r="M2605" s="572"/>
      <c r="N2605" s="577">
        <v>2</v>
      </c>
      <c r="O2605" s="574">
        <v>6</v>
      </c>
      <c r="P2605" s="576">
        <v>40044.9</v>
      </c>
    </row>
    <row r="2606" spans="1:16" ht="24" x14ac:dyDescent="0.2">
      <c r="A2606" s="524" t="s">
        <v>4666</v>
      </c>
      <c r="B2606" s="522" t="s">
        <v>817</v>
      </c>
      <c r="C2606" s="554" t="s">
        <v>86</v>
      </c>
      <c r="D2606" s="555" t="s">
        <v>841</v>
      </c>
      <c r="E2606" s="553">
        <v>2500</v>
      </c>
      <c r="F2606" s="556" t="s">
        <v>1081</v>
      </c>
      <c r="G2606" s="566" t="s">
        <v>1082</v>
      </c>
      <c r="H2606" s="569" t="s">
        <v>829</v>
      </c>
      <c r="I2606" s="562" t="s">
        <v>845</v>
      </c>
      <c r="J2606" s="558" t="s">
        <v>480</v>
      </c>
      <c r="K2606" s="571"/>
      <c r="L2606" s="574"/>
      <c r="M2606" s="572"/>
      <c r="N2606" s="577">
        <v>2</v>
      </c>
      <c r="O2606" s="574">
        <v>6</v>
      </c>
      <c r="P2606" s="576">
        <v>16044.9</v>
      </c>
    </row>
    <row r="2607" spans="1:16" ht="24" x14ac:dyDescent="0.2">
      <c r="A2607" s="524" t="s">
        <v>4666</v>
      </c>
      <c r="B2607" s="522" t="s">
        <v>817</v>
      </c>
      <c r="C2607" s="554" t="s">
        <v>86</v>
      </c>
      <c r="D2607" s="555" t="s">
        <v>818</v>
      </c>
      <c r="E2607" s="553">
        <v>6500</v>
      </c>
      <c r="F2607" s="556" t="s">
        <v>1083</v>
      </c>
      <c r="G2607" s="566" t="s">
        <v>1084</v>
      </c>
      <c r="H2607" s="569" t="s">
        <v>853</v>
      </c>
      <c r="I2607" s="562" t="s">
        <v>485</v>
      </c>
      <c r="J2607" s="558" t="s">
        <v>822</v>
      </c>
      <c r="K2607" s="571"/>
      <c r="L2607" s="574"/>
      <c r="M2607" s="572"/>
      <c r="N2607" s="577">
        <v>2</v>
      </c>
      <c r="O2607" s="574">
        <v>6</v>
      </c>
      <c r="P2607" s="576">
        <v>40044.9</v>
      </c>
    </row>
    <row r="2608" spans="1:16" ht="24" x14ac:dyDescent="0.2">
      <c r="A2608" s="524" t="s">
        <v>4666</v>
      </c>
      <c r="B2608" s="522" t="s">
        <v>817</v>
      </c>
      <c r="C2608" s="554" t="s">
        <v>86</v>
      </c>
      <c r="D2608" s="555" t="s">
        <v>818</v>
      </c>
      <c r="E2608" s="553">
        <v>6000</v>
      </c>
      <c r="F2608" s="556" t="s">
        <v>1085</v>
      </c>
      <c r="G2608" s="566" t="s">
        <v>1086</v>
      </c>
      <c r="H2608" s="569" t="s">
        <v>1087</v>
      </c>
      <c r="I2608" s="562" t="s">
        <v>485</v>
      </c>
      <c r="J2608" s="558" t="s">
        <v>822</v>
      </c>
      <c r="K2608" s="571"/>
      <c r="L2608" s="574"/>
      <c r="M2608" s="572"/>
      <c r="N2608" s="577">
        <v>2</v>
      </c>
      <c r="O2608" s="574">
        <v>6</v>
      </c>
      <c r="P2608" s="576">
        <v>37044.9</v>
      </c>
    </row>
    <row r="2609" spans="1:16" ht="24" x14ac:dyDescent="0.2">
      <c r="A2609" s="524" t="s">
        <v>4666</v>
      </c>
      <c r="B2609" s="522" t="s">
        <v>817</v>
      </c>
      <c r="C2609" s="554" t="s">
        <v>86</v>
      </c>
      <c r="D2609" s="555" t="s">
        <v>818</v>
      </c>
      <c r="E2609" s="553">
        <v>6500</v>
      </c>
      <c r="F2609" s="556" t="s">
        <v>1088</v>
      </c>
      <c r="G2609" s="566" t="s">
        <v>1089</v>
      </c>
      <c r="H2609" s="569" t="s">
        <v>853</v>
      </c>
      <c r="I2609" s="562" t="s">
        <v>485</v>
      </c>
      <c r="J2609" s="558" t="s">
        <v>822</v>
      </c>
      <c r="K2609" s="571"/>
      <c r="L2609" s="574"/>
      <c r="M2609" s="572"/>
      <c r="N2609" s="577">
        <v>2</v>
      </c>
      <c r="O2609" s="574">
        <v>6</v>
      </c>
      <c r="P2609" s="576">
        <v>40044.9</v>
      </c>
    </row>
    <row r="2610" spans="1:16" ht="24" x14ac:dyDescent="0.2">
      <c r="A2610" s="524" t="s">
        <v>4666</v>
      </c>
      <c r="B2610" s="522" t="s">
        <v>817</v>
      </c>
      <c r="C2610" s="554" t="s">
        <v>86</v>
      </c>
      <c r="D2610" s="555" t="s">
        <v>818</v>
      </c>
      <c r="E2610" s="553">
        <v>8500</v>
      </c>
      <c r="F2610" s="556" t="s">
        <v>1090</v>
      </c>
      <c r="G2610" s="566" t="s">
        <v>1091</v>
      </c>
      <c r="H2610" s="569" t="s">
        <v>853</v>
      </c>
      <c r="I2610" s="562" t="s">
        <v>485</v>
      </c>
      <c r="J2610" s="558" t="s">
        <v>822</v>
      </c>
      <c r="K2610" s="571"/>
      <c r="L2610" s="574"/>
      <c r="M2610" s="572"/>
      <c r="N2610" s="577">
        <v>2</v>
      </c>
      <c r="O2610" s="574">
        <v>6</v>
      </c>
      <c r="P2610" s="576">
        <v>52044.9</v>
      </c>
    </row>
    <row r="2611" spans="1:16" ht="24" x14ac:dyDescent="0.2">
      <c r="A2611" s="524" t="s">
        <v>4666</v>
      </c>
      <c r="B2611" s="522" t="s">
        <v>817</v>
      </c>
      <c r="C2611" s="554" t="s">
        <v>86</v>
      </c>
      <c r="D2611" s="555" t="s">
        <v>841</v>
      </c>
      <c r="E2611" s="553" t="s">
        <v>4303</v>
      </c>
      <c r="F2611" s="556" t="s">
        <v>1092</v>
      </c>
      <c r="G2611" s="566" t="s">
        <v>1093</v>
      </c>
      <c r="H2611" s="569" t="s">
        <v>844</v>
      </c>
      <c r="I2611" s="562" t="s">
        <v>485</v>
      </c>
      <c r="J2611" s="558" t="s">
        <v>480</v>
      </c>
      <c r="K2611" s="571"/>
      <c r="L2611" s="574"/>
      <c r="M2611" s="572"/>
      <c r="N2611" s="577">
        <v>3</v>
      </c>
      <c r="O2611" s="574">
        <v>6</v>
      </c>
      <c r="P2611" s="576">
        <v>31189.340000000004</v>
      </c>
    </row>
    <row r="2612" spans="1:16" ht="24" x14ac:dyDescent="0.2">
      <c r="A2612" s="524" t="s">
        <v>4666</v>
      </c>
      <c r="B2612" s="522" t="s">
        <v>817</v>
      </c>
      <c r="C2612" s="554" t="s">
        <v>86</v>
      </c>
      <c r="D2612" s="555" t="s">
        <v>818</v>
      </c>
      <c r="E2612" s="553">
        <v>6500</v>
      </c>
      <c r="F2612" s="556" t="s">
        <v>1094</v>
      </c>
      <c r="G2612" s="566" t="s">
        <v>1095</v>
      </c>
      <c r="H2612" s="569" t="s">
        <v>821</v>
      </c>
      <c r="I2612" s="562" t="s">
        <v>485</v>
      </c>
      <c r="J2612" s="558" t="s">
        <v>822</v>
      </c>
      <c r="K2612" s="571"/>
      <c r="L2612" s="574"/>
      <c r="M2612" s="572"/>
      <c r="N2612" s="577">
        <v>2</v>
      </c>
      <c r="O2612" s="574">
        <v>6</v>
      </c>
      <c r="P2612" s="576">
        <v>40044.9</v>
      </c>
    </row>
    <row r="2613" spans="1:16" ht="24" x14ac:dyDescent="0.2">
      <c r="A2613" s="524" t="s">
        <v>4666</v>
      </c>
      <c r="B2613" s="522" t="s">
        <v>817</v>
      </c>
      <c r="C2613" s="554" t="s">
        <v>86</v>
      </c>
      <c r="D2613" s="555" t="s">
        <v>818</v>
      </c>
      <c r="E2613" s="553">
        <v>7500</v>
      </c>
      <c r="F2613" s="556" t="s">
        <v>1096</v>
      </c>
      <c r="G2613" s="566" t="s">
        <v>1097</v>
      </c>
      <c r="H2613" s="569" t="s">
        <v>829</v>
      </c>
      <c r="I2613" s="562" t="s">
        <v>485</v>
      </c>
      <c r="J2613" s="558" t="s">
        <v>822</v>
      </c>
      <c r="K2613" s="571"/>
      <c r="L2613" s="574"/>
      <c r="M2613" s="572"/>
      <c r="N2613" s="577">
        <v>2</v>
      </c>
      <c r="O2613" s="574">
        <v>6</v>
      </c>
      <c r="P2613" s="576">
        <v>46044.9</v>
      </c>
    </row>
    <row r="2614" spans="1:16" ht="24" x14ac:dyDescent="0.2">
      <c r="A2614" s="524" t="s">
        <v>4666</v>
      </c>
      <c r="B2614" s="522" t="s">
        <v>817</v>
      </c>
      <c r="C2614" s="554" t="s">
        <v>86</v>
      </c>
      <c r="D2614" s="555" t="s">
        <v>818</v>
      </c>
      <c r="E2614" s="553">
        <v>7500</v>
      </c>
      <c r="F2614" s="556" t="s">
        <v>1100</v>
      </c>
      <c r="G2614" s="566" t="s">
        <v>1101</v>
      </c>
      <c r="H2614" s="569" t="s">
        <v>829</v>
      </c>
      <c r="I2614" s="562" t="s">
        <v>485</v>
      </c>
      <c r="J2614" s="558" t="s">
        <v>822</v>
      </c>
      <c r="K2614" s="571"/>
      <c r="L2614" s="574"/>
      <c r="M2614" s="572"/>
      <c r="N2614" s="577">
        <v>2</v>
      </c>
      <c r="O2614" s="574">
        <v>6</v>
      </c>
      <c r="P2614" s="576">
        <v>46044.9</v>
      </c>
    </row>
    <row r="2615" spans="1:16" ht="24" x14ac:dyDescent="0.2">
      <c r="A2615" s="524" t="s">
        <v>4666</v>
      </c>
      <c r="B2615" s="522" t="s">
        <v>817</v>
      </c>
      <c r="C2615" s="554" t="s">
        <v>86</v>
      </c>
      <c r="D2615" s="555" t="s">
        <v>818</v>
      </c>
      <c r="E2615" s="553">
        <v>6500</v>
      </c>
      <c r="F2615" s="556" t="s">
        <v>1102</v>
      </c>
      <c r="G2615" s="566" t="s">
        <v>1103</v>
      </c>
      <c r="H2615" s="569" t="s">
        <v>821</v>
      </c>
      <c r="I2615" s="562" t="s">
        <v>485</v>
      </c>
      <c r="J2615" s="558" t="s">
        <v>822</v>
      </c>
      <c r="K2615" s="571"/>
      <c r="L2615" s="574"/>
      <c r="M2615" s="572"/>
      <c r="N2615" s="577">
        <v>2</v>
      </c>
      <c r="O2615" s="574">
        <v>6</v>
      </c>
      <c r="P2615" s="576">
        <v>40044.9</v>
      </c>
    </row>
    <row r="2616" spans="1:16" ht="24" x14ac:dyDescent="0.2">
      <c r="A2616" s="524" t="s">
        <v>4666</v>
      </c>
      <c r="B2616" s="522" t="s">
        <v>817</v>
      </c>
      <c r="C2616" s="554" t="s">
        <v>86</v>
      </c>
      <c r="D2616" s="555" t="s">
        <v>818</v>
      </c>
      <c r="E2616" s="553">
        <v>8500</v>
      </c>
      <c r="F2616" s="556" t="s">
        <v>1104</v>
      </c>
      <c r="G2616" s="566" t="s">
        <v>1105</v>
      </c>
      <c r="H2616" s="569" t="s">
        <v>950</v>
      </c>
      <c r="I2616" s="562" t="s">
        <v>485</v>
      </c>
      <c r="J2616" s="558" t="s">
        <v>822</v>
      </c>
      <c r="K2616" s="571"/>
      <c r="L2616" s="574"/>
      <c r="M2616" s="572"/>
      <c r="N2616" s="577">
        <v>2</v>
      </c>
      <c r="O2616" s="574">
        <v>6</v>
      </c>
      <c r="P2616" s="576">
        <v>52044.9</v>
      </c>
    </row>
    <row r="2617" spans="1:16" ht="24" x14ac:dyDescent="0.2">
      <c r="A2617" s="524" t="s">
        <v>4666</v>
      </c>
      <c r="B2617" s="522" t="s">
        <v>817</v>
      </c>
      <c r="C2617" s="554" t="s">
        <v>86</v>
      </c>
      <c r="D2617" s="555" t="s">
        <v>818</v>
      </c>
      <c r="E2617" s="553">
        <v>6500</v>
      </c>
      <c r="F2617" s="556" t="s">
        <v>1106</v>
      </c>
      <c r="G2617" s="566" t="s">
        <v>1107</v>
      </c>
      <c r="H2617" s="569" t="s">
        <v>829</v>
      </c>
      <c r="I2617" s="562" t="s">
        <v>485</v>
      </c>
      <c r="J2617" s="558" t="s">
        <v>822</v>
      </c>
      <c r="K2617" s="571"/>
      <c r="L2617" s="574"/>
      <c r="M2617" s="572"/>
      <c r="N2617" s="577">
        <v>2</v>
      </c>
      <c r="O2617" s="574">
        <v>6</v>
      </c>
      <c r="P2617" s="576">
        <v>40044.9</v>
      </c>
    </row>
    <row r="2618" spans="1:16" ht="24" x14ac:dyDescent="0.2">
      <c r="A2618" s="524" t="s">
        <v>4666</v>
      </c>
      <c r="B2618" s="522" t="s">
        <v>817</v>
      </c>
      <c r="C2618" s="554" t="s">
        <v>86</v>
      </c>
      <c r="D2618" s="555" t="s">
        <v>818</v>
      </c>
      <c r="E2618" s="553">
        <v>5500</v>
      </c>
      <c r="F2618" s="556" t="s">
        <v>1108</v>
      </c>
      <c r="G2618" s="566" t="s">
        <v>1109</v>
      </c>
      <c r="H2618" s="569" t="s">
        <v>829</v>
      </c>
      <c r="I2618" s="562" t="s">
        <v>485</v>
      </c>
      <c r="J2618" s="558" t="s">
        <v>822</v>
      </c>
      <c r="K2618" s="571"/>
      <c r="L2618" s="574"/>
      <c r="M2618" s="572"/>
      <c r="N2618" s="577">
        <v>2</v>
      </c>
      <c r="O2618" s="574">
        <v>6</v>
      </c>
      <c r="P2618" s="576">
        <v>34044.9</v>
      </c>
    </row>
    <row r="2619" spans="1:16" ht="24" x14ac:dyDescent="0.2">
      <c r="A2619" s="524" t="s">
        <v>4666</v>
      </c>
      <c r="B2619" s="522" t="s">
        <v>817</v>
      </c>
      <c r="C2619" s="554" t="s">
        <v>86</v>
      </c>
      <c r="D2619" s="555" t="s">
        <v>818</v>
      </c>
      <c r="E2619" s="553">
        <v>7500</v>
      </c>
      <c r="F2619" s="556" t="s">
        <v>1110</v>
      </c>
      <c r="G2619" s="566" t="s">
        <v>1111</v>
      </c>
      <c r="H2619" s="569" t="s">
        <v>829</v>
      </c>
      <c r="I2619" s="562" t="s">
        <v>485</v>
      </c>
      <c r="J2619" s="558" t="s">
        <v>822</v>
      </c>
      <c r="K2619" s="571"/>
      <c r="L2619" s="574"/>
      <c r="M2619" s="572"/>
      <c r="N2619" s="577">
        <v>0</v>
      </c>
      <c r="O2619" s="574">
        <v>1</v>
      </c>
      <c r="P2619" s="576">
        <v>2632.48</v>
      </c>
    </row>
    <row r="2620" spans="1:16" ht="24" x14ac:dyDescent="0.2">
      <c r="A2620" s="524" t="s">
        <v>4666</v>
      </c>
      <c r="B2620" s="522" t="s">
        <v>817</v>
      </c>
      <c r="C2620" s="554" t="s">
        <v>86</v>
      </c>
      <c r="D2620" s="555" t="s">
        <v>818</v>
      </c>
      <c r="E2620" s="553">
        <v>6500</v>
      </c>
      <c r="F2620" s="556" t="s">
        <v>1116</v>
      </c>
      <c r="G2620" s="566" t="s">
        <v>1117</v>
      </c>
      <c r="H2620" s="569" t="s">
        <v>821</v>
      </c>
      <c r="I2620" s="562" t="s">
        <v>485</v>
      </c>
      <c r="J2620" s="558" t="s">
        <v>822</v>
      </c>
      <c r="K2620" s="571"/>
      <c r="L2620" s="574"/>
      <c r="M2620" s="572"/>
      <c r="N2620" s="577">
        <v>2</v>
      </c>
      <c r="O2620" s="574">
        <v>6</v>
      </c>
      <c r="P2620" s="576">
        <v>40044.9</v>
      </c>
    </row>
    <row r="2621" spans="1:16" ht="24" x14ac:dyDescent="0.2">
      <c r="A2621" s="524" t="s">
        <v>4666</v>
      </c>
      <c r="B2621" s="522" t="s">
        <v>817</v>
      </c>
      <c r="C2621" s="554" t="s">
        <v>86</v>
      </c>
      <c r="D2621" s="555" t="s">
        <v>818</v>
      </c>
      <c r="E2621" s="553">
        <v>6500</v>
      </c>
      <c r="F2621" s="556" t="s">
        <v>1120</v>
      </c>
      <c r="G2621" s="566" t="s">
        <v>1121</v>
      </c>
      <c r="H2621" s="569" t="s">
        <v>821</v>
      </c>
      <c r="I2621" s="562" t="s">
        <v>485</v>
      </c>
      <c r="J2621" s="558" t="s">
        <v>822</v>
      </c>
      <c r="K2621" s="571"/>
      <c r="L2621" s="574"/>
      <c r="M2621" s="572"/>
      <c r="N2621" s="577">
        <v>2</v>
      </c>
      <c r="O2621" s="574">
        <v>6</v>
      </c>
      <c r="P2621" s="576">
        <v>40044.9</v>
      </c>
    </row>
    <row r="2622" spans="1:16" ht="24" x14ac:dyDescent="0.2">
      <c r="A2622" s="524" t="s">
        <v>4666</v>
      </c>
      <c r="B2622" s="522" t="s">
        <v>817</v>
      </c>
      <c r="C2622" s="554" t="s">
        <v>86</v>
      </c>
      <c r="D2622" s="555" t="s">
        <v>841</v>
      </c>
      <c r="E2622" s="553">
        <v>2500</v>
      </c>
      <c r="F2622" s="556" t="s">
        <v>1122</v>
      </c>
      <c r="G2622" s="566" t="s">
        <v>1123</v>
      </c>
      <c r="H2622" s="569" t="s">
        <v>844</v>
      </c>
      <c r="I2622" s="562" t="s">
        <v>845</v>
      </c>
      <c r="J2622" s="558" t="s">
        <v>480</v>
      </c>
      <c r="K2622" s="571"/>
      <c r="L2622" s="574"/>
      <c r="M2622" s="572"/>
      <c r="N2622" s="577">
        <v>2</v>
      </c>
      <c r="O2622" s="574">
        <v>6</v>
      </c>
      <c r="P2622" s="576">
        <v>16044.9</v>
      </c>
    </row>
    <row r="2623" spans="1:16" ht="24" x14ac:dyDescent="0.2">
      <c r="A2623" s="524" t="s">
        <v>4666</v>
      </c>
      <c r="B2623" s="522" t="s">
        <v>817</v>
      </c>
      <c r="C2623" s="554" t="s">
        <v>86</v>
      </c>
      <c r="D2623" s="555" t="s">
        <v>818</v>
      </c>
      <c r="E2623" s="553">
        <v>6500</v>
      </c>
      <c r="F2623" s="556" t="s">
        <v>1124</v>
      </c>
      <c r="G2623" s="566" t="s">
        <v>1125</v>
      </c>
      <c r="H2623" s="569" t="s">
        <v>821</v>
      </c>
      <c r="I2623" s="562" t="s">
        <v>485</v>
      </c>
      <c r="J2623" s="558" t="s">
        <v>822</v>
      </c>
      <c r="K2623" s="571"/>
      <c r="L2623" s="574"/>
      <c r="M2623" s="572"/>
      <c r="N2623" s="577">
        <v>2</v>
      </c>
      <c r="O2623" s="574">
        <v>6</v>
      </c>
      <c r="P2623" s="576">
        <v>40044.9</v>
      </c>
    </row>
    <row r="2624" spans="1:16" ht="24" x14ac:dyDescent="0.2">
      <c r="A2624" s="524" t="s">
        <v>4666</v>
      </c>
      <c r="B2624" s="522" t="s">
        <v>817</v>
      </c>
      <c r="C2624" s="554" t="s">
        <v>86</v>
      </c>
      <c r="D2624" s="555" t="s">
        <v>818</v>
      </c>
      <c r="E2624" s="553">
        <v>8500</v>
      </c>
      <c r="F2624" s="556" t="s">
        <v>1126</v>
      </c>
      <c r="G2624" s="566" t="s">
        <v>1127</v>
      </c>
      <c r="H2624" s="569" t="s">
        <v>829</v>
      </c>
      <c r="I2624" s="562" t="s">
        <v>485</v>
      </c>
      <c r="J2624" s="558" t="s">
        <v>822</v>
      </c>
      <c r="K2624" s="571"/>
      <c r="L2624" s="574"/>
      <c r="M2624" s="572"/>
      <c r="N2624" s="577">
        <v>2</v>
      </c>
      <c r="O2624" s="574">
        <v>6</v>
      </c>
      <c r="P2624" s="576">
        <v>52044.9</v>
      </c>
    </row>
    <row r="2625" spans="1:16" ht="24" x14ac:dyDescent="0.2">
      <c r="A2625" s="524" t="s">
        <v>4666</v>
      </c>
      <c r="B2625" s="522" t="s">
        <v>817</v>
      </c>
      <c r="C2625" s="554" t="s">
        <v>86</v>
      </c>
      <c r="D2625" s="555" t="s">
        <v>818</v>
      </c>
      <c r="E2625" s="553">
        <v>6500</v>
      </c>
      <c r="F2625" s="556" t="s">
        <v>1128</v>
      </c>
      <c r="G2625" s="566" t="s">
        <v>1129</v>
      </c>
      <c r="H2625" s="569" t="s">
        <v>853</v>
      </c>
      <c r="I2625" s="562" t="s">
        <v>485</v>
      </c>
      <c r="J2625" s="558" t="s">
        <v>822</v>
      </c>
      <c r="K2625" s="571"/>
      <c r="L2625" s="574"/>
      <c r="M2625" s="572"/>
      <c r="N2625" s="577">
        <v>2</v>
      </c>
      <c r="O2625" s="574">
        <v>6</v>
      </c>
      <c r="P2625" s="576">
        <v>40044.9</v>
      </c>
    </row>
    <row r="2626" spans="1:16" ht="24" x14ac:dyDescent="0.2">
      <c r="A2626" s="524" t="s">
        <v>4666</v>
      </c>
      <c r="B2626" s="522" t="s">
        <v>817</v>
      </c>
      <c r="C2626" s="554" t="s">
        <v>86</v>
      </c>
      <c r="D2626" s="555" t="s">
        <v>818</v>
      </c>
      <c r="E2626" s="553">
        <v>7000</v>
      </c>
      <c r="F2626" s="556" t="s">
        <v>1130</v>
      </c>
      <c r="G2626" s="566" t="s">
        <v>1131</v>
      </c>
      <c r="H2626" s="569" t="s">
        <v>1132</v>
      </c>
      <c r="I2626" s="562" t="s">
        <v>485</v>
      </c>
      <c r="J2626" s="558" t="s">
        <v>822</v>
      </c>
      <c r="K2626" s="571"/>
      <c r="L2626" s="574"/>
      <c r="M2626" s="572"/>
      <c r="N2626" s="577">
        <v>2</v>
      </c>
      <c r="O2626" s="574">
        <v>6</v>
      </c>
      <c r="P2626" s="576">
        <v>43044.9</v>
      </c>
    </row>
    <row r="2627" spans="1:16" ht="24" x14ac:dyDescent="0.2">
      <c r="A2627" s="524" t="s">
        <v>4666</v>
      </c>
      <c r="B2627" s="522" t="s">
        <v>817</v>
      </c>
      <c r="C2627" s="554" t="s">
        <v>86</v>
      </c>
      <c r="D2627" s="555" t="s">
        <v>818</v>
      </c>
      <c r="E2627" s="553">
        <v>5500</v>
      </c>
      <c r="F2627" s="556" t="s">
        <v>1133</v>
      </c>
      <c r="G2627" s="566" t="s">
        <v>1134</v>
      </c>
      <c r="H2627" s="569" t="s">
        <v>829</v>
      </c>
      <c r="I2627" s="562" t="s">
        <v>485</v>
      </c>
      <c r="J2627" s="558" t="s">
        <v>822</v>
      </c>
      <c r="K2627" s="571"/>
      <c r="L2627" s="574"/>
      <c r="M2627" s="572"/>
      <c r="N2627" s="577">
        <v>2</v>
      </c>
      <c r="O2627" s="574">
        <v>6</v>
      </c>
      <c r="P2627" s="576">
        <v>34044.9</v>
      </c>
    </row>
    <row r="2628" spans="1:16" ht="24" x14ac:dyDescent="0.2">
      <c r="A2628" s="524" t="s">
        <v>4666</v>
      </c>
      <c r="B2628" s="522" t="s">
        <v>817</v>
      </c>
      <c r="C2628" s="554" t="s">
        <v>86</v>
      </c>
      <c r="D2628" s="555" t="s">
        <v>818</v>
      </c>
      <c r="E2628" s="553">
        <v>6500</v>
      </c>
      <c r="F2628" s="556" t="s">
        <v>1135</v>
      </c>
      <c r="G2628" s="566" t="s">
        <v>1136</v>
      </c>
      <c r="H2628" s="569" t="s">
        <v>821</v>
      </c>
      <c r="I2628" s="562" t="s">
        <v>485</v>
      </c>
      <c r="J2628" s="558" t="s">
        <v>822</v>
      </c>
      <c r="K2628" s="571"/>
      <c r="L2628" s="574"/>
      <c r="M2628" s="572"/>
      <c r="N2628" s="577">
        <v>2</v>
      </c>
      <c r="O2628" s="574">
        <v>6</v>
      </c>
      <c r="P2628" s="576">
        <v>40044.9</v>
      </c>
    </row>
    <row r="2629" spans="1:16" ht="24" x14ac:dyDescent="0.2">
      <c r="A2629" s="524" t="s">
        <v>4666</v>
      </c>
      <c r="B2629" s="522" t="s">
        <v>817</v>
      </c>
      <c r="C2629" s="554" t="s">
        <v>86</v>
      </c>
      <c r="D2629" s="555" t="s">
        <v>818</v>
      </c>
      <c r="E2629" s="553">
        <v>5500</v>
      </c>
      <c r="F2629" s="556" t="s">
        <v>1137</v>
      </c>
      <c r="G2629" s="566" t="s">
        <v>1138</v>
      </c>
      <c r="H2629" s="569" t="s">
        <v>836</v>
      </c>
      <c r="I2629" s="562" t="s">
        <v>485</v>
      </c>
      <c r="J2629" s="558" t="s">
        <v>822</v>
      </c>
      <c r="K2629" s="571"/>
      <c r="L2629" s="574"/>
      <c r="M2629" s="572"/>
      <c r="N2629" s="577">
        <v>2</v>
      </c>
      <c r="O2629" s="574">
        <v>6</v>
      </c>
      <c r="P2629" s="576">
        <v>34044.9</v>
      </c>
    </row>
    <row r="2630" spans="1:16" ht="24" x14ac:dyDescent="0.2">
      <c r="A2630" s="524" t="s">
        <v>4666</v>
      </c>
      <c r="B2630" s="522" t="s">
        <v>817</v>
      </c>
      <c r="C2630" s="554" t="s">
        <v>86</v>
      </c>
      <c r="D2630" s="555" t="s">
        <v>818</v>
      </c>
      <c r="E2630" s="553">
        <v>8500</v>
      </c>
      <c r="F2630" s="556" t="s">
        <v>4304</v>
      </c>
      <c r="G2630" s="566" t="s">
        <v>4305</v>
      </c>
      <c r="H2630" s="569" t="s">
        <v>821</v>
      </c>
      <c r="I2630" s="562" t="s">
        <v>485</v>
      </c>
      <c r="J2630" s="558" t="s">
        <v>822</v>
      </c>
      <c r="K2630" s="571"/>
      <c r="L2630" s="574"/>
      <c r="M2630" s="572"/>
      <c r="N2630" s="577">
        <v>2</v>
      </c>
      <c r="O2630" s="574">
        <v>5</v>
      </c>
      <c r="P2630" s="576">
        <v>48470.75</v>
      </c>
    </row>
    <row r="2631" spans="1:16" ht="24" x14ac:dyDescent="0.2">
      <c r="A2631" s="524" t="s">
        <v>4666</v>
      </c>
      <c r="B2631" s="522" t="s">
        <v>817</v>
      </c>
      <c r="C2631" s="554" t="s">
        <v>86</v>
      </c>
      <c r="D2631" s="555" t="s">
        <v>818</v>
      </c>
      <c r="E2631" s="553" t="s">
        <v>2767</v>
      </c>
      <c r="F2631" s="556" t="s">
        <v>1139</v>
      </c>
      <c r="G2631" s="566" t="s">
        <v>1140</v>
      </c>
      <c r="H2631" s="569" t="s">
        <v>853</v>
      </c>
      <c r="I2631" s="562" t="s">
        <v>485</v>
      </c>
      <c r="J2631" s="558" t="s">
        <v>822</v>
      </c>
      <c r="K2631" s="571"/>
      <c r="L2631" s="574"/>
      <c r="M2631" s="572"/>
      <c r="N2631" s="577">
        <v>3</v>
      </c>
      <c r="O2631" s="574">
        <v>5</v>
      </c>
      <c r="P2631" s="576">
        <v>54880.48000000001</v>
      </c>
    </row>
    <row r="2632" spans="1:16" ht="24" x14ac:dyDescent="0.2">
      <c r="A2632" s="524" t="s">
        <v>4666</v>
      </c>
      <c r="B2632" s="522" t="s">
        <v>817</v>
      </c>
      <c r="C2632" s="554" t="s">
        <v>86</v>
      </c>
      <c r="D2632" s="555" t="s">
        <v>818</v>
      </c>
      <c r="E2632" s="553">
        <v>7500</v>
      </c>
      <c r="F2632" s="556" t="s">
        <v>1141</v>
      </c>
      <c r="G2632" s="566" t="s">
        <v>1142</v>
      </c>
      <c r="H2632" s="569" t="s">
        <v>829</v>
      </c>
      <c r="I2632" s="562" t="s">
        <v>485</v>
      </c>
      <c r="J2632" s="558" t="s">
        <v>822</v>
      </c>
      <c r="K2632" s="571"/>
      <c r="L2632" s="574"/>
      <c r="M2632" s="572"/>
      <c r="N2632" s="577">
        <v>0</v>
      </c>
      <c r="O2632" s="574">
        <v>1</v>
      </c>
      <c r="P2632" s="576">
        <v>4882.4799999999996</v>
      </c>
    </row>
    <row r="2633" spans="1:16" ht="24" x14ac:dyDescent="0.2">
      <c r="A2633" s="524" t="s">
        <v>4666</v>
      </c>
      <c r="B2633" s="522" t="s">
        <v>817</v>
      </c>
      <c r="C2633" s="554" t="s">
        <v>86</v>
      </c>
      <c r="D2633" s="555" t="s">
        <v>818</v>
      </c>
      <c r="E2633" s="553">
        <v>4800</v>
      </c>
      <c r="F2633" s="556" t="s">
        <v>1143</v>
      </c>
      <c r="G2633" s="566" t="s">
        <v>1144</v>
      </c>
      <c r="H2633" s="569" t="s">
        <v>866</v>
      </c>
      <c r="I2633" s="562" t="s">
        <v>489</v>
      </c>
      <c r="J2633" s="558" t="s">
        <v>822</v>
      </c>
      <c r="K2633" s="571"/>
      <c r="L2633" s="574"/>
      <c r="M2633" s="572"/>
      <c r="N2633" s="577">
        <v>0</v>
      </c>
      <c r="O2633" s="574">
        <v>1</v>
      </c>
      <c r="P2633" s="576">
        <v>3747.48</v>
      </c>
    </row>
    <row r="2634" spans="1:16" ht="24" x14ac:dyDescent="0.2">
      <c r="A2634" s="524" t="s">
        <v>4666</v>
      </c>
      <c r="B2634" s="522" t="s">
        <v>817</v>
      </c>
      <c r="C2634" s="554" t="s">
        <v>86</v>
      </c>
      <c r="D2634" s="555" t="s">
        <v>841</v>
      </c>
      <c r="E2634" s="553">
        <v>4000</v>
      </c>
      <c r="F2634" s="556" t="s">
        <v>1145</v>
      </c>
      <c r="G2634" s="566" t="s">
        <v>1146</v>
      </c>
      <c r="H2634" s="569" t="s">
        <v>836</v>
      </c>
      <c r="I2634" s="562" t="s">
        <v>485</v>
      </c>
      <c r="J2634" s="558" t="s">
        <v>480</v>
      </c>
      <c r="K2634" s="571"/>
      <c r="L2634" s="574"/>
      <c r="M2634" s="572"/>
      <c r="N2634" s="577">
        <v>2</v>
      </c>
      <c r="O2634" s="574">
        <v>6</v>
      </c>
      <c r="P2634" s="576">
        <v>25044.9</v>
      </c>
    </row>
    <row r="2635" spans="1:16" ht="24" x14ac:dyDescent="0.2">
      <c r="A2635" s="524" t="s">
        <v>4666</v>
      </c>
      <c r="B2635" s="522" t="s">
        <v>817</v>
      </c>
      <c r="C2635" s="554" t="s">
        <v>86</v>
      </c>
      <c r="D2635" s="555" t="s">
        <v>902</v>
      </c>
      <c r="E2635" s="553">
        <v>2500</v>
      </c>
      <c r="F2635" s="556" t="s">
        <v>1147</v>
      </c>
      <c r="G2635" s="566" t="s">
        <v>1148</v>
      </c>
      <c r="H2635" s="569" t="s">
        <v>905</v>
      </c>
      <c r="I2635" s="562" t="s">
        <v>845</v>
      </c>
      <c r="J2635" s="558" t="s">
        <v>906</v>
      </c>
      <c r="K2635" s="571"/>
      <c r="L2635" s="574"/>
      <c r="M2635" s="572"/>
      <c r="N2635" s="577">
        <v>2</v>
      </c>
      <c r="O2635" s="574">
        <v>6</v>
      </c>
      <c r="P2635" s="576">
        <v>16044.9</v>
      </c>
    </row>
    <row r="2636" spans="1:16" ht="24" x14ac:dyDescent="0.2">
      <c r="A2636" s="524" t="s">
        <v>4666</v>
      </c>
      <c r="B2636" s="522" t="s">
        <v>817</v>
      </c>
      <c r="C2636" s="554" t="s">
        <v>86</v>
      </c>
      <c r="D2636" s="555" t="s">
        <v>818</v>
      </c>
      <c r="E2636" s="553">
        <v>6500</v>
      </c>
      <c r="F2636" s="556" t="s">
        <v>4306</v>
      </c>
      <c r="G2636" s="566" t="s">
        <v>4307</v>
      </c>
      <c r="H2636" s="569" t="s">
        <v>829</v>
      </c>
      <c r="I2636" s="562" t="s">
        <v>485</v>
      </c>
      <c r="J2636" s="558" t="s">
        <v>822</v>
      </c>
      <c r="K2636" s="571"/>
      <c r="L2636" s="574"/>
      <c r="M2636" s="572"/>
      <c r="N2636" s="577">
        <v>2</v>
      </c>
      <c r="O2636" s="574">
        <v>5</v>
      </c>
      <c r="P2636" s="576">
        <v>37270.75</v>
      </c>
    </row>
    <row r="2637" spans="1:16" ht="24" x14ac:dyDescent="0.2">
      <c r="A2637" s="524" t="s">
        <v>4666</v>
      </c>
      <c r="B2637" s="522" t="s">
        <v>817</v>
      </c>
      <c r="C2637" s="554" t="s">
        <v>86</v>
      </c>
      <c r="D2637" s="555" t="s">
        <v>818</v>
      </c>
      <c r="E2637" s="553" t="s">
        <v>1519</v>
      </c>
      <c r="F2637" s="556" t="s">
        <v>1149</v>
      </c>
      <c r="G2637" s="566" t="s">
        <v>1150</v>
      </c>
      <c r="H2637" s="569" t="s">
        <v>821</v>
      </c>
      <c r="I2637" s="562" t="s">
        <v>485</v>
      </c>
      <c r="J2637" s="558" t="s">
        <v>822</v>
      </c>
      <c r="K2637" s="571"/>
      <c r="L2637" s="574"/>
      <c r="M2637" s="572"/>
      <c r="N2637" s="577">
        <v>3</v>
      </c>
      <c r="O2637" s="574">
        <v>6</v>
      </c>
      <c r="P2637" s="576">
        <v>68415.73</v>
      </c>
    </row>
    <row r="2638" spans="1:16" ht="24" x14ac:dyDescent="0.2">
      <c r="A2638" s="524" t="s">
        <v>4666</v>
      </c>
      <c r="B2638" s="522" t="s">
        <v>817</v>
      </c>
      <c r="C2638" s="554" t="s">
        <v>86</v>
      </c>
      <c r="D2638" s="555" t="s">
        <v>818</v>
      </c>
      <c r="E2638" s="553">
        <v>6500</v>
      </c>
      <c r="F2638" s="556" t="s">
        <v>1151</v>
      </c>
      <c r="G2638" s="566" t="s">
        <v>1152</v>
      </c>
      <c r="H2638" s="569" t="s">
        <v>853</v>
      </c>
      <c r="I2638" s="562" t="s">
        <v>485</v>
      </c>
      <c r="J2638" s="558" t="s">
        <v>822</v>
      </c>
      <c r="K2638" s="571"/>
      <c r="L2638" s="574"/>
      <c r="M2638" s="572"/>
      <c r="N2638" s="577">
        <v>2</v>
      </c>
      <c r="O2638" s="574">
        <v>6</v>
      </c>
      <c r="P2638" s="576">
        <v>40044.9</v>
      </c>
    </row>
    <row r="2639" spans="1:16" ht="24" x14ac:dyDescent="0.2">
      <c r="A2639" s="524" t="s">
        <v>4666</v>
      </c>
      <c r="B2639" s="522" t="s">
        <v>817</v>
      </c>
      <c r="C2639" s="554" t="s">
        <v>86</v>
      </c>
      <c r="D2639" s="555" t="s">
        <v>818</v>
      </c>
      <c r="E2639" s="553">
        <v>10000</v>
      </c>
      <c r="F2639" s="556" t="s">
        <v>1156</v>
      </c>
      <c r="G2639" s="566" t="s">
        <v>1157</v>
      </c>
      <c r="H2639" s="569" t="s">
        <v>853</v>
      </c>
      <c r="I2639" s="562" t="s">
        <v>485</v>
      </c>
      <c r="J2639" s="558" t="s">
        <v>822</v>
      </c>
      <c r="K2639" s="571"/>
      <c r="L2639" s="574"/>
      <c r="M2639" s="572"/>
      <c r="N2639" s="577">
        <v>2</v>
      </c>
      <c r="O2639" s="574">
        <v>6</v>
      </c>
      <c r="P2639" s="576">
        <v>61044.9</v>
      </c>
    </row>
    <row r="2640" spans="1:16" ht="24" x14ac:dyDescent="0.2">
      <c r="A2640" s="524" t="s">
        <v>4666</v>
      </c>
      <c r="B2640" s="522" t="s">
        <v>817</v>
      </c>
      <c r="C2640" s="554" t="s">
        <v>86</v>
      </c>
      <c r="D2640" s="555" t="s">
        <v>818</v>
      </c>
      <c r="E2640" s="553">
        <v>5500</v>
      </c>
      <c r="F2640" s="556" t="s">
        <v>1158</v>
      </c>
      <c r="G2640" s="566" t="s">
        <v>1159</v>
      </c>
      <c r="H2640" s="569" t="s">
        <v>821</v>
      </c>
      <c r="I2640" s="562" t="s">
        <v>485</v>
      </c>
      <c r="J2640" s="558" t="s">
        <v>822</v>
      </c>
      <c r="K2640" s="571"/>
      <c r="L2640" s="574"/>
      <c r="M2640" s="572"/>
      <c r="N2640" s="577">
        <v>2</v>
      </c>
      <c r="O2640" s="574">
        <v>6</v>
      </c>
      <c r="P2640" s="576">
        <v>34044.9</v>
      </c>
    </row>
    <row r="2641" spans="1:16" ht="24" x14ac:dyDescent="0.2">
      <c r="A2641" s="524" t="s">
        <v>4666</v>
      </c>
      <c r="B2641" s="522" t="s">
        <v>817</v>
      </c>
      <c r="C2641" s="554" t="s">
        <v>86</v>
      </c>
      <c r="D2641" s="555" t="s">
        <v>818</v>
      </c>
      <c r="E2641" s="553">
        <v>6500</v>
      </c>
      <c r="F2641" s="556" t="s">
        <v>1160</v>
      </c>
      <c r="G2641" s="566" t="s">
        <v>1161</v>
      </c>
      <c r="H2641" s="569" t="s">
        <v>866</v>
      </c>
      <c r="I2641" s="562" t="s">
        <v>485</v>
      </c>
      <c r="J2641" s="558" t="s">
        <v>822</v>
      </c>
      <c r="K2641" s="571"/>
      <c r="L2641" s="574"/>
      <c r="M2641" s="572"/>
      <c r="N2641" s="577">
        <v>2</v>
      </c>
      <c r="O2641" s="574">
        <v>6</v>
      </c>
      <c r="P2641" s="576">
        <v>40044.9</v>
      </c>
    </row>
    <row r="2642" spans="1:16" ht="24" x14ac:dyDescent="0.2">
      <c r="A2642" s="524" t="s">
        <v>4666</v>
      </c>
      <c r="B2642" s="522" t="s">
        <v>817</v>
      </c>
      <c r="C2642" s="554" t="s">
        <v>86</v>
      </c>
      <c r="D2642" s="555" t="s">
        <v>902</v>
      </c>
      <c r="E2642" s="553">
        <v>2500</v>
      </c>
      <c r="F2642" s="556" t="s">
        <v>1164</v>
      </c>
      <c r="G2642" s="566" t="s">
        <v>1165</v>
      </c>
      <c r="H2642" s="569" t="s">
        <v>905</v>
      </c>
      <c r="I2642" s="562" t="s">
        <v>845</v>
      </c>
      <c r="J2642" s="558" t="s">
        <v>906</v>
      </c>
      <c r="K2642" s="571"/>
      <c r="L2642" s="574"/>
      <c r="M2642" s="572"/>
      <c r="N2642" s="577">
        <v>2</v>
      </c>
      <c r="O2642" s="574">
        <v>6</v>
      </c>
      <c r="P2642" s="576">
        <v>16044.9</v>
      </c>
    </row>
    <row r="2643" spans="1:16" ht="24" x14ac:dyDescent="0.2">
      <c r="A2643" s="524" t="s">
        <v>4666</v>
      </c>
      <c r="B2643" s="522" t="s">
        <v>817</v>
      </c>
      <c r="C2643" s="554" t="s">
        <v>86</v>
      </c>
      <c r="D2643" s="555" t="s">
        <v>841</v>
      </c>
      <c r="E2643" s="553">
        <v>2500</v>
      </c>
      <c r="F2643" s="556" t="s">
        <v>1166</v>
      </c>
      <c r="G2643" s="566" t="s">
        <v>1167</v>
      </c>
      <c r="H2643" s="569" t="s">
        <v>836</v>
      </c>
      <c r="I2643" s="562" t="s">
        <v>871</v>
      </c>
      <c r="J2643" s="558" t="s">
        <v>480</v>
      </c>
      <c r="K2643" s="571"/>
      <c r="L2643" s="574"/>
      <c r="M2643" s="572"/>
      <c r="N2643" s="577">
        <v>3</v>
      </c>
      <c r="O2643" s="574">
        <v>6</v>
      </c>
      <c r="P2643" s="576">
        <v>16044.9</v>
      </c>
    </row>
    <row r="2644" spans="1:16" ht="24" x14ac:dyDescent="0.2">
      <c r="A2644" s="524" t="s">
        <v>4666</v>
      </c>
      <c r="B2644" s="522" t="s">
        <v>817</v>
      </c>
      <c r="C2644" s="554" t="s">
        <v>86</v>
      </c>
      <c r="D2644" s="555" t="s">
        <v>818</v>
      </c>
      <c r="E2644" s="553">
        <v>8500</v>
      </c>
      <c r="F2644" s="556" t="s">
        <v>4308</v>
      </c>
      <c r="G2644" s="566" t="s">
        <v>4309</v>
      </c>
      <c r="H2644" s="569" t="s">
        <v>853</v>
      </c>
      <c r="I2644" s="562" t="s">
        <v>485</v>
      </c>
      <c r="J2644" s="558" t="s">
        <v>822</v>
      </c>
      <c r="K2644" s="571"/>
      <c r="L2644" s="574"/>
      <c r="M2644" s="572"/>
      <c r="N2644" s="577">
        <v>2</v>
      </c>
      <c r="O2644" s="574">
        <v>4</v>
      </c>
      <c r="P2644" s="576">
        <v>39796.6</v>
      </c>
    </row>
    <row r="2645" spans="1:16" ht="24" x14ac:dyDescent="0.2">
      <c r="A2645" s="524" t="s">
        <v>4666</v>
      </c>
      <c r="B2645" s="522" t="s">
        <v>817</v>
      </c>
      <c r="C2645" s="554" t="s">
        <v>86</v>
      </c>
      <c r="D2645" s="555" t="s">
        <v>818</v>
      </c>
      <c r="E2645" s="553">
        <v>8500</v>
      </c>
      <c r="F2645" s="556" t="s">
        <v>1170</v>
      </c>
      <c r="G2645" s="566" t="s">
        <v>1171</v>
      </c>
      <c r="H2645" s="569" t="s">
        <v>950</v>
      </c>
      <c r="I2645" s="562" t="s">
        <v>485</v>
      </c>
      <c r="J2645" s="558" t="s">
        <v>822</v>
      </c>
      <c r="K2645" s="571"/>
      <c r="L2645" s="574"/>
      <c r="M2645" s="572"/>
      <c r="N2645" s="577">
        <v>2</v>
      </c>
      <c r="O2645" s="574">
        <v>6</v>
      </c>
      <c r="P2645" s="576">
        <v>52044.9</v>
      </c>
    </row>
    <row r="2646" spans="1:16" ht="24" x14ac:dyDescent="0.2">
      <c r="A2646" s="524" t="s">
        <v>4666</v>
      </c>
      <c r="B2646" s="522" t="s">
        <v>817</v>
      </c>
      <c r="C2646" s="554" t="s">
        <v>86</v>
      </c>
      <c r="D2646" s="555" t="s">
        <v>818</v>
      </c>
      <c r="E2646" s="553" t="s">
        <v>4310</v>
      </c>
      <c r="F2646" s="556" t="s">
        <v>1172</v>
      </c>
      <c r="G2646" s="566" t="s">
        <v>1173</v>
      </c>
      <c r="H2646" s="569" t="s">
        <v>821</v>
      </c>
      <c r="I2646" s="562" t="s">
        <v>485</v>
      </c>
      <c r="J2646" s="558" t="s">
        <v>822</v>
      </c>
      <c r="K2646" s="571"/>
      <c r="L2646" s="574"/>
      <c r="M2646" s="572"/>
      <c r="N2646" s="577">
        <v>3</v>
      </c>
      <c r="O2646" s="574">
        <v>6</v>
      </c>
      <c r="P2646" s="576">
        <v>64067.130000000005</v>
      </c>
    </row>
    <row r="2647" spans="1:16" ht="24" x14ac:dyDescent="0.2">
      <c r="A2647" s="524" t="s">
        <v>4666</v>
      </c>
      <c r="B2647" s="522" t="s">
        <v>817</v>
      </c>
      <c r="C2647" s="554" t="s">
        <v>86</v>
      </c>
      <c r="D2647" s="555" t="s">
        <v>818</v>
      </c>
      <c r="E2647" s="553">
        <v>8500</v>
      </c>
      <c r="F2647" s="556" t="s">
        <v>1174</v>
      </c>
      <c r="G2647" s="566" t="s">
        <v>1175</v>
      </c>
      <c r="H2647" s="569" t="s">
        <v>853</v>
      </c>
      <c r="I2647" s="562" t="s">
        <v>485</v>
      </c>
      <c r="J2647" s="558" t="s">
        <v>822</v>
      </c>
      <c r="K2647" s="571"/>
      <c r="L2647" s="574"/>
      <c r="M2647" s="572"/>
      <c r="N2647" s="577">
        <v>2</v>
      </c>
      <c r="O2647" s="574">
        <v>6</v>
      </c>
      <c r="P2647" s="576">
        <v>52044.9</v>
      </c>
    </row>
    <row r="2648" spans="1:16" ht="24" x14ac:dyDescent="0.2">
      <c r="A2648" s="524" t="s">
        <v>4666</v>
      </c>
      <c r="B2648" s="522" t="s">
        <v>817</v>
      </c>
      <c r="C2648" s="554" t="s">
        <v>86</v>
      </c>
      <c r="D2648" s="555" t="s">
        <v>818</v>
      </c>
      <c r="E2648" s="553">
        <v>6500</v>
      </c>
      <c r="F2648" s="556" t="s">
        <v>1176</v>
      </c>
      <c r="G2648" s="566" t="s">
        <v>1177</v>
      </c>
      <c r="H2648" s="569" t="s">
        <v>853</v>
      </c>
      <c r="I2648" s="562" t="s">
        <v>485</v>
      </c>
      <c r="J2648" s="558" t="s">
        <v>822</v>
      </c>
      <c r="K2648" s="571"/>
      <c r="L2648" s="574"/>
      <c r="M2648" s="572"/>
      <c r="N2648" s="577">
        <v>2</v>
      </c>
      <c r="O2648" s="574">
        <v>6</v>
      </c>
      <c r="P2648" s="576">
        <v>40044.9</v>
      </c>
    </row>
    <row r="2649" spans="1:16" ht="24" x14ac:dyDescent="0.2">
      <c r="A2649" s="524" t="s">
        <v>4666</v>
      </c>
      <c r="B2649" s="522" t="s">
        <v>817</v>
      </c>
      <c r="C2649" s="554" t="s">
        <v>86</v>
      </c>
      <c r="D2649" s="555" t="s">
        <v>818</v>
      </c>
      <c r="E2649" s="553">
        <v>6500</v>
      </c>
      <c r="F2649" s="556" t="s">
        <v>1178</v>
      </c>
      <c r="G2649" s="566" t="s">
        <v>1179</v>
      </c>
      <c r="H2649" s="569" t="s">
        <v>821</v>
      </c>
      <c r="I2649" s="562" t="s">
        <v>485</v>
      </c>
      <c r="J2649" s="558" t="s">
        <v>822</v>
      </c>
      <c r="K2649" s="571"/>
      <c r="L2649" s="574"/>
      <c r="M2649" s="572"/>
      <c r="N2649" s="577">
        <v>2</v>
      </c>
      <c r="O2649" s="574">
        <v>6</v>
      </c>
      <c r="P2649" s="576">
        <v>40044.9</v>
      </c>
    </row>
    <row r="2650" spans="1:16" ht="24" x14ac:dyDescent="0.2">
      <c r="A2650" s="524" t="s">
        <v>4666</v>
      </c>
      <c r="B2650" s="522" t="s">
        <v>817</v>
      </c>
      <c r="C2650" s="554" t="s">
        <v>86</v>
      </c>
      <c r="D2650" s="555" t="s">
        <v>818</v>
      </c>
      <c r="E2650" s="553">
        <v>5500</v>
      </c>
      <c r="F2650" s="556" t="s">
        <v>1180</v>
      </c>
      <c r="G2650" s="566" t="s">
        <v>1181</v>
      </c>
      <c r="H2650" s="569" t="s">
        <v>829</v>
      </c>
      <c r="I2650" s="562" t="s">
        <v>485</v>
      </c>
      <c r="J2650" s="558" t="s">
        <v>822</v>
      </c>
      <c r="K2650" s="571"/>
      <c r="L2650" s="574"/>
      <c r="M2650" s="572"/>
      <c r="N2650" s="577">
        <v>2</v>
      </c>
      <c r="O2650" s="574">
        <v>6</v>
      </c>
      <c r="P2650" s="576">
        <v>34044.9</v>
      </c>
    </row>
    <row r="2651" spans="1:16" ht="24" x14ac:dyDescent="0.2">
      <c r="A2651" s="524" t="s">
        <v>4666</v>
      </c>
      <c r="B2651" s="522" t="s">
        <v>817</v>
      </c>
      <c r="C2651" s="554" t="s">
        <v>86</v>
      </c>
      <c r="D2651" s="555" t="s">
        <v>818</v>
      </c>
      <c r="E2651" s="553">
        <v>8500</v>
      </c>
      <c r="F2651" s="556" t="s">
        <v>1184</v>
      </c>
      <c r="G2651" s="566" t="s">
        <v>1185</v>
      </c>
      <c r="H2651" s="569" t="s">
        <v>853</v>
      </c>
      <c r="I2651" s="562" t="s">
        <v>485</v>
      </c>
      <c r="J2651" s="558" t="s">
        <v>822</v>
      </c>
      <c r="K2651" s="571"/>
      <c r="L2651" s="574"/>
      <c r="M2651" s="572"/>
      <c r="N2651" s="577">
        <v>2</v>
      </c>
      <c r="O2651" s="574">
        <v>6</v>
      </c>
      <c r="P2651" s="576">
        <v>52044.9</v>
      </c>
    </row>
    <row r="2652" spans="1:16" ht="24" x14ac:dyDescent="0.2">
      <c r="A2652" s="524" t="s">
        <v>4666</v>
      </c>
      <c r="B2652" s="522" t="s">
        <v>817</v>
      </c>
      <c r="C2652" s="554" t="s">
        <v>86</v>
      </c>
      <c r="D2652" s="555" t="s">
        <v>818</v>
      </c>
      <c r="E2652" s="553">
        <v>6500</v>
      </c>
      <c r="F2652" s="556" t="s">
        <v>1186</v>
      </c>
      <c r="G2652" s="566" t="s">
        <v>1187</v>
      </c>
      <c r="H2652" s="569" t="s">
        <v>853</v>
      </c>
      <c r="I2652" s="562" t="s">
        <v>485</v>
      </c>
      <c r="J2652" s="558" t="s">
        <v>822</v>
      </c>
      <c r="K2652" s="571"/>
      <c r="L2652" s="574"/>
      <c r="M2652" s="572"/>
      <c r="N2652" s="577">
        <v>2</v>
      </c>
      <c r="O2652" s="574">
        <v>6</v>
      </c>
      <c r="P2652" s="576">
        <v>40044.9</v>
      </c>
    </row>
    <row r="2653" spans="1:16" ht="24" x14ac:dyDescent="0.2">
      <c r="A2653" s="524" t="s">
        <v>4666</v>
      </c>
      <c r="B2653" s="522" t="s">
        <v>817</v>
      </c>
      <c r="C2653" s="554" t="s">
        <v>86</v>
      </c>
      <c r="D2653" s="555" t="s">
        <v>818</v>
      </c>
      <c r="E2653" s="553">
        <v>5500</v>
      </c>
      <c r="F2653" s="556" t="s">
        <v>1188</v>
      </c>
      <c r="G2653" s="566" t="s">
        <v>1189</v>
      </c>
      <c r="H2653" s="569" t="s">
        <v>866</v>
      </c>
      <c r="I2653" s="562" t="s">
        <v>485</v>
      </c>
      <c r="J2653" s="558" t="s">
        <v>822</v>
      </c>
      <c r="K2653" s="571"/>
      <c r="L2653" s="574"/>
      <c r="M2653" s="572"/>
      <c r="N2653" s="577">
        <v>2</v>
      </c>
      <c r="O2653" s="574">
        <v>6</v>
      </c>
      <c r="P2653" s="576">
        <v>34044.9</v>
      </c>
    </row>
    <row r="2654" spans="1:16" ht="24" x14ac:dyDescent="0.2">
      <c r="A2654" s="524" t="s">
        <v>4666</v>
      </c>
      <c r="B2654" s="522" t="s">
        <v>817</v>
      </c>
      <c r="C2654" s="554" t="s">
        <v>86</v>
      </c>
      <c r="D2654" s="555" t="s">
        <v>818</v>
      </c>
      <c r="E2654" s="553">
        <v>6500</v>
      </c>
      <c r="F2654" s="556" t="s">
        <v>4311</v>
      </c>
      <c r="G2654" s="566" t="s">
        <v>4312</v>
      </c>
      <c r="H2654" s="569" t="s">
        <v>1087</v>
      </c>
      <c r="I2654" s="562" t="s">
        <v>485</v>
      </c>
      <c r="J2654" s="558" t="s">
        <v>822</v>
      </c>
      <c r="K2654" s="571"/>
      <c r="L2654" s="574"/>
      <c r="M2654" s="572"/>
      <c r="N2654" s="577">
        <v>2</v>
      </c>
      <c r="O2654" s="574">
        <v>5</v>
      </c>
      <c r="P2654" s="576">
        <v>37270.75</v>
      </c>
    </row>
    <row r="2655" spans="1:16" ht="24" x14ac:dyDescent="0.2">
      <c r="A2655" s="524" t="s">
        <v>4666</v>
      </c>
      <c r="B2655" s="522" t="s">
        <v>817</v>
      </c>
      <c r="C2655" s="554" t="s">
        <v>86</v>
      </c>
      <c r="D2655" s="555" t="s">
        <v>841</v>
      </c>
      <c r="E2655" s="553">
        <v>4000</v>
      </c>
      <c r="F2655" s="556" t="s">
        <v>1190</v>
      </c>
      <c r="G2655" s="566" t="s">
        <v>1191</v>
      </c>
      <c r="H2655" s="569" t="s">
        <v>844</v>
      </c>
      <c r="I2655" s="562" t="s">
        <v>485</v>
      </c>
      <c r="J2655" s="558" t="s">
        <v>480</v>
      </c>
      <c r="K2655" s="571"/>
      <c r="L2655" s="574"/>
      <c r="M2655" s="572"/>
      <c r="N2655" s="577">
        <v>2</v>
      </c>
      <c r="O2655" s="574">
        <v>6</v>
      </c>
      <c r="P2655" s="576">
        <v>25044.9</v>
      </c>
    </row>
    <row r="2656" spans="1:16" ht="24" x14ac:dyDescent="0.2">
      <c r="A2656" s="524" t="s">
        <v>4666</v>
      </c>
      <c r="B2656" s="522" t="s">
        <v>817</v>
      </c>
      <c r="C2656" s="554" t="s">
        <v>86</v>
      </c>
      <c r="D2656" s="555" t="s">
        <v>818</v>
      </c>
      <c r="E2656" s="553">
        <v>6500</v>
      </c>
      <c r="F2656" s="556" t="s">
        <v>1194</v>
      </c>
      <c r="G2656" s="566" t="s">
        <v>1195</v>
      </c>
      <c r="H2656" s="569" t="s">
        <v>829</v>
      </c>
      <c r="I2656" s="562" t="s">
        <v>485</v>
      </c>
      <c r="J2656" s="558" t="s">
        <v>822</v>
      </c>
      <c r="K2656" s="571"/>
      <c r="L2656" s="574"/>
      <c r="M2656" s="572"/>
      <c r="N2656" s="577">
        <v>2</v>
      </c>
      <c r="O2656" s="574">
        <v>6</v>
      </c>
      <c r="P2656" s="576">
        <v>40044.9</v>
      </c>
    </row>
    <row r="2657" spans="1:16" ht="24" x14ac:dyDescent="0.2">
      <c r="A2657" s="524" t="s">
        <v>4666</v>
      </c>
      <c r="B2657" s="522" t="s">
        <v>817</v>
      </c>
      <c r="C2657" s="554" t="s">
        <v>86</v>
      </c>
      <c r="D2657" s="555" t="s">
        <v>818</v>
      </c>
      <c r="E2657" s="553">
        <v>3500</v>
      </c>
      <c r="F2657" s="556" t="s">
        <v>1196</v>
      </c>
      <c r="G2657" s="566" t="s">
        <v>1197</v>
      </c>
      <c r="H2657" s="569" t="s">
        <v>890</v>
      </c>
      <c r="I2657" s="562" t="s">
        <v>485</v>
      </c>
      <c r="J2657" s="558" t="s">
        <v>822</v>
      </c>
      <c r="K2657" s="571"/>
      <c r="L2657" s="574"/>
      <c r="M2657" s="572"/>
      <c r="N2657" s="577">
        <v>2</v>
      </c>
      <c r="O2657" s="574">
        <v>6</v>
      </c>
      <c r="P2657" s="576">
        <v>22044.9</v>
      </c>
    </row>
    <row r="2658" spans="1:16" ht="24" x14ac:dyDescent="0.2">
      <c r="A2658" s="524" t="s">
        <v>4666</v>
      </c>
      <c r="B2658" s="522" t="s">
        <v>817</v>
      </c>
      <c r="C2658" s="554" t="s">
        <v>86</v>
      </c>
      <c r="D2658" s="555" t="s">
        <v>818</v>
      </c>
      <c r="E2658" s="553">
        <v>5500</v>
      </c>
      <c r="F2658" s="556" t="s">
        <v>1198</v>
      </c>
      <c r="G2658" s="566" t="s">
        <v>1199</v>
      </c>
      <c r="H2658" s="569" t="s">
        <v>821</v>
      </c>
      <c r="I2658" s="562" t="s">
        <v>485</v>
      </c>
      <c r="J2658" s="558" t="s">
        <v>822</v>
      </c>
      <c r="K2658" s="571"/>
      <c r="L2658" s="574"/>
      <c r="M2658" s="572"/>
      <c r="N2658" s="577">
        <v>2</v>
      </c>
      <c r="O2658" s="574">
        <v>6</v>
      </c>
      <c r="P2658" s="576">
        <v>34044.9</v>
      </c>
    </row>
    <row r="2659" spans="1:16" ht="24" x14ac:dyDescent="0.2">
      <c r="A2659" s="524" t="s">
        <v>4666</v>
      </c>
      <c r="B2659" s="522" t="s">
        <v>817</v>
      </c>
      <c r="C2659" s="554" t="s">
        <v>86</v>
      </c>
      <c r="D2659" s="555" t="s">
        <v>902</v>
      </c>
      <c r="E2659" s="553">
        <v>4500</v>
      </c>
      <c r="F2659" s="556" t="s">
        <v>4313</v>
      </c>
      <c r="G2659" s="566" t="s">
        <v>4314</v>
      </c>
      <c r="H2659" s="569" t="s">
        <v>844</v>
      </c>
      <c r="I2659" s="562" t="s">
        <v>485</v>
      </c>
      <c r="J2659" s="558" t="s">
        <v>480</v>
      </c>
      <c r="K2659" s="571"/>
      <c r="L2659" s="574"/>
      <c r="M2659" s="572"/>
      <c r="N2659" s="577">
        <v>2</v>
      </c>
      <c r="O2659" s="574">
        <v>5</v>
      </c>
      <c r="P2659" s="576">
        <v>26070.75</v>
      </c>
    </row>
    <row r="2660" spans="1:16" ht="24" x14ac:dyDescent="0.2">
      <c r="A2660" s="524" t="s">
        <v>4666</v>
      </c>
      <c r="B2660" s="522" t="s">
        <v>817</v>
      </c>
      <c r="C2660" s="554" t="s">
        <v>86</v>
      </c>
      <c r="D2660" s="555" t="s">
        <v>818</v>
      </c>
      <c r="E2660" s="553">
        <v>6500</v>
      </c>
      <c r="F2660" s="556" t="s">
        <v>1200</v>
      </c>
      <c r="G2660" s="566" t="s">
        <v>1201</v>
      </c>
      <c r="H2660" s="569" t="s">
        <v>829</v>
      </c>
      <c r="I2660" s="562" t="s">
        <v>485</v>
      </c>
      <c r="J2660" s="558" t="s">
        <v>822</v>
      </c>
      <c r="K2660" s="571"/>
      <c r="L2660" s="574"/>
      <c r="M2660" s="572"/>
      <c r="N2660" s="577">
        <v>2</v>
      </c>
      <c r="O2660" s="574">
        <v>6</v>
      </c>
      <c r="P2660" s="576">
        <v>40044.9</v>
      </c>
    </row>
    <row r="2661" spans="1:16" ht="24" x14ac:dyDescent="0.2">
      <c r="A2661" s="524" t="s">
        <v>4666</v>
      </c>
      <c r="B2661" s="522" t="s">
        <v>817</v>
      </c>
      <c r="C2661" s="554" t="s">
        <v>86</v>
      </c>
      <c r="D2661" s="555" t="s">
        <v>818</v>
      </c>
      <c r="E2661" s="553">
        <v>7500</v>
      </c>
      <c r="F2661" s="556" t="s">
        <v>1202</v>
      </c>
      <c r="G2661" s="566" t="s">
        <v>1203</v>
      </c>
      <c r="H2661" s="569" t="s">
        <v>829</v>
      </c>
      <c r="I2661" s="562" t="s">
        <v>485</v>
      </c>
      <c r="J2661" s="558" t="s">
        <v>822</v>
      </c>
      <c r="K2661" s="571"/>
      <c r="L2661" s="574"/>
      <c r="M2661" s="572"/>
      <c r="N2661" s="577">
        <v>2</v>
      </c>
      <c r="O2661" s="574">
        <v>6</v>
      </c>
      <c r="P2661" s="576">
        <v>46044.9</v>
      </c>
    </row>
    <row r="2662" spans="1:16" ht="24" x14ac:dyDescent="0.2">
      <c r="A2662" s="524" t="s">
        <v>4666</v>
      </c>
      <c r="B2662" s="522" t="s">
        <v>817</v>
      </c>
      <c r="C2662" s="554" t="s">
        <v>86</v>
      </c>
      <c r="D2662" s="555" t="s">
        <v>818</v>
      </c>
      <c r="E2662" s="553">
        <v>10000</v>
      </c>
      <c r="F2662" s="556" t="s">
        <v>1204</v>
      </c>
      <c r="G2662" s="566" t="s">
        <v>1205</v>
      </c>
      <c r="H2662" s="569" t="s">
        <v>909</v>
      </c>
      <c r="I2662" s="562" t="s">
        <v>485</v>
      </c>
      <c r="J2662" s="558" t="s">
        <v>822</v>
      </c>
      <c r="K2662" s="571"/>
      <c r="L2662" s="574"/>
      <c r="M2662" s="572"/>
      <c r="N2662" s="577">
        <v>2</v>
      </c>
      <c r="O2662" s="574">
        <v>6</v>
      </c>
      <c r="P2662" s="576">
        <v>61044.9</v>
      </c>
    </row>
    <row r="2663" spans="1:16" ht="24" x14ac:dyDescent="0.2">
      <c r="A2663" s="524" t="s">
        <v>4666</v>
      </c>
      <c r="B2663" s="522" t="s">
        <v>817</v>
      </c>
      <c r="C2663" s="554" t="s">
        <v>86</v>
      </c>
      <c r="D2663" s="555" t="s">
        <v>818</v>
      </c>
      <c r="E2663" s="553">
        <v>6500</v>
      </c>
      <c r="F2663" s="556" t="s">
        <v>1206</v>
      </c>
      <c r="G2663" s="566" t="s">
        <v>1207</v>
      </c>
      <c r="H2663" s="569" t="s">
        <v>821</v>
      </c>
      <c r="I2663" s="562" t="s">
        <v>485</v>
      </c>
      <c r="J2663" s="558" t="s">
        <v>822</v>
      </c>
      <c r="K2663" s="571"/>
      <c r="L2663" s="574"/>
      <c r="M2663" s="572"/>
      <c r="N2663" s="577">
        <v>2</v>
      </c>
      <c r="O2663" s="574">
        <v>6</v>
      </c>
      <c r="P2663" s="576">
        <v>40044.9</v>
      </c>
    </row>
    <row r="2664" spans="1:16" ht="24" x14ac:dyDescent="0.2">
      <c r="A2664" s="524" t="s">
        <v>4666</v>
      </c>
      <c r="B2664" s="522" t="s">
        <v>817</v>
      </c>
      <c r="C2664" s="554" t="s">
        <v>86</v>
      </c>
      <c r="D2664" s="555" t="s">
        <v>818</v>
      </c>
      <c r="E2664" s="553">
        <v>4500</v>
      </c>
      <c r="F2664" s="556" t="s">
        <v>1208</v>
      </c>
      <c r="G2664" s="566" t="s">
        <v>1209</v>
      </c>
      <c r="H2664" s="569" t="s">
        <v>836</v>
      </c>
      <c r="I2664" s="562" t="s">
        <v>489</v>
      </c>
      <c r="J2664" s="558" t="s">
        <v>822</v>
      </c>
      <c r="K2664" s="571"/>
      <c r="L2664" s="574"/>
      <c r="M2664" s="572"/>
      <c r="N2664" s="577">
        <v>2</v>
      </c>
      <c r="O2664" s="574">
        <v>6</v>
      </c>
      <c r="P2664" s="576">
        <v>28044.9</v>
      </c>
    </row>
    <row r="2665" spans="1:16" ht="24" x14ac:dyDescent="0.2">
      <c r="A2665" s="524" t="s">
        <v>4666</v>
      </c>
      <c r="B2665" s="522" t="s">
        <v>817</v>
      </c>
      <c r="C2665" s="554" t="s">
        <v>86</v>
      </c>
      <c r="D2665" s="555" t="s">
        <v>818</v>
      </c>
      <c r="E2665" s="553">
        <v>6500</v>
      </c>
      <c r="F2665" s="556" t="s">
        <v>1210</v>
      </c>
      <c r="G2665" s="566" t="s">
        <v>1211</v>
      </c>
      <c r="H2665" s="569" t="s">
        <v>821</v>
      </c>
      <c r="I2665" s="562" t="s">
        <v>485</v>
      </c>
      <c r="J2665" s="558" t="s">
        <v>822</v>
      </c>
      <c r="K2665" s="571"/>
      <c r="L2665" s="574"/>
      <c r="M2665" s="572"/>
      <c r="N2665" s="577">
        <v>2</v>
      </c>
      <c r="O2665" s="574">
        <v>6</v>
      </c>
      <c r="P2665" s="576">
        <v>40044.9</v>
      </c>
    </row>
    <row r="2666" spans="1:16" ht="24" x14ac:dyDescent="0.2">
      <c r="A2666" s="524" t="s">
        <v>4666</v>
      </c>
      <c r="B2666" s="522" t="s">
        <v>817</v>
      </c>
      <c r="C2666" s="554" t="s">
        <v>86</v>
      </c>
      <c r="D2666" s="555" t="s">
        <v>818</v>
      </c>
      <c r="E2666" s="553">
        <v>5500</v>
      </c>
      <c r="F2666" s="556" t="s">
        <v>1212</v>
      </c>
      <c r="G2666" s="566" t="s">
        <v>1213</v>
      </c>
      <c r="H2666" s="569" t="s">
        <v>829</v>
      </c>
      <c r="I2666" s="562" t="s">
        <v>485</v>
      </c>
      <c r="J2666" s="558" t="s">
        <v>822</v>
      </c>
      <c r="K2666" s="571"/>
      <c r="L2666" s="574"/>
      <c r="M2666" s="572"/>
      <c r="N2666" s="577">
        <v>2</v>
      </c>
      <c r="O2666" s="574">
        <v>6</v>
      </c>
      <c r="P2666" s="576">
        <v>34044.9</v>
      </c>
    </row>
    <row r="2667" spans="1:16" ht="24" x14ac:dyDescent="0.2">
      <c r="A2667" s="524" t="s">
        <v>4666</v>
      </c>
      <c r="B2667" s="522" t="s">
        <v>817</v>
      </c>
      <c r="C2667" s="554" t="s">
        <v>86</v>
      </c>
      <c r="D2667" s="555" t="s">
        <v>818</v>
      </c>
      <c r="E2667" s="553">
        <v>8500</v>
      </c>
      <c r="F2667" s="556" t="s">
        <v>1214</v>
      </c>
      <c r="G2667" s="566" t="s">
        <v>1215</v>
      </c>
      <c r="H2667" s="569" t="s">
        <v>821</v>
      </c>
      <c r="I2667" s="562" t="s">
        <v>485</v>
      </c>
      <c r="J2667" s="558" t="s">
        <v>822</v>
      </c>
      <c r="K2667" s="571"/>
      <c r="L2667" s="574"/>
      <c r="M2667" s="572"/>
      <c r="N2667" s="577">
        <v>2</v>
      </c>
      <c r="O2667" s="574">
        <v>6</v>
      </c>
      <c r="P2667" s="576">
        <v>52044.9</v>
      </c>
    </row>
    <row r="2668" spans="1:16" ht="24" x14ac:dyDescent="0.2">
      <c r="A2668" s="524" t="s">
        <v>4666</v>
      </c>
      <c r="B2668" s="522" t="s">
        <v>817</v>
      </c>
      <c r="C2668" s="554" t="s">
        <v>86</v>
      </c>
      <c r="D2668" s="555" t="s">
        <v>818</v>
      </c>
      <c r="E2668" s="553">
        <v>6500</v>
      </c>
      <c r="F2668" s="556" t="s">
        <v>1216</v>
      </c>
      <c r="G2668" s="566" t="s">
        <v>1217</v>
      </c>
      <c r="H2668" s="569" t="s">
        <v>853</v>
      </c>
      <c r="I2668" s="562" t="s">
        <v>485</v>
      </c>
      <c r="J2668" s="558" t="s">
        <v>822</v>
      </c>
      <c r="K2668" s="571"/>
      <c r="L2668" s="574"/>
      <c r="M2668" s="572"/>
      <c r="N2668" s="577">
        <v>2</v>
      </c>
      <c r="O2668" s="574">
        <v>6</v>
      </c>
      <c r="P2668" s="576">
        <v>40044.9</v>
      </c>
    </row>
    <row r="2669" spans="1:16" ht="24" x14ac:dyDescent="0.2">
      <c r="A2669" s="524" t="s">
        <v>4666</v>
      </c>
      <c r="B2669" s="522" t="s">
        <v>817</v>
      </c>
      <c r="C2669" s="554" t="s">
        <v>86</v>
      </c>
      <c r="D2669" s="555" t="s">
        <v>818</v>
      </c>
      <c r="E2669" s="553">
        <v>7000</v>
      </c>
      <c r="F2669" s="556" t="s">
        <v>1218</v>
      </c>
      <c r="G2669" s="566" t="s">
        <v>1219</v>
      </c>
      <c r="H2669" s="569" t="s">
        <v>850</v>
      </c>
      <c r="I2669" s="562" t="s">
        <v>485</v>
      </c>
      <c r="J2669" s="558" t="s">
        <v>822</v>
      </c>
      <c r="K2669" s="571"/>
      <c r="L2669" s="574"/>
      <c r="M2669" s="572"/>
      <c r="N2669" s="577">
        <v>2</v>
      </c>
      <c r="O2669" s="574">
        <v>6</v>
      </c>
      <c r="P2669" s="576">
        <v>43044.9</v>
      </c>
    </row>
    <row r="2670" spans="1:16" ht="24" x14ac:dyDescent="0.2">
      <c r="A2670" s="524" t="s">
        <v>4666</v>
      </c>
      <c r="B2670" s="522" t="s">
        <v>817</v>
      </c>
      <c r="C2670" s="554" t="s">
        <v>86</v>
      </c>
      <c r="D2670" s="555" t="s">
        <v>818</v>
      </c>
      <c r="E2670" s="553">
        <v>8500</v>
      </c>
      <c r="F2670" s="556" t="s">
        <v>1220</v>
      </c>
      <c r="G2670" s="566" t="s">
        <v>1221</v>
      </c>
      <c r="H2670" s="569" t="s">
        <v>853</v>
      </c>
      <c r="I2670" s="562" t="s">
        <v>485</v>
      </c>
      <c r="J2670" s="558" t="s">
        <v>822</v>
      </c>
      <c r="K2670" s="571"/>
      <c r="L2670" s="574"/>
      <c r="M2670" s="572"/>
      <c r="N2670" s="577">
        <v>2</v>
      </c>
      <c r="O2670" s="574">
        <v>6</v>
      </c>
      <c r="P2670" s="576">
        <v>52044.9</v>
      </c>
    </row>
    <row r="2671" spans="1:16" ht="24" x14ac:dyDescent="0.2">
      <c r="A2671" s="524" t="s">
        <v>4666</v>
      </c>
      <c r="B2671" s="522" t="s">
        <v>817</v>
      </c>
      <c r="C2671" s="554" t="s">
        <v>86</v>
      </c>
      <c r="D2671" s="555" t="s">
        <v>818</v>
      </c>
      <c r="E2671" s="553">
        <v>10000</v>
      </c>
      <c r="F2671" s="556" t="s">
        <v>1222</v>
      </c>
      <c r="G2671" s="566" t="s">
        <v>1223</v>
      </c>
      <c r="H2671" s="569" t="s">
        <v>853</v>
      </c>
      <c r="I2671" s="562" t="s">
        <v>485</v>
      </c>
      <c r="J2671" s="558" t="s">
        <v>822</v>
      </c>
      <c r="K2671" s="571"/>
      <c r="L2671" s="574"/>
      <c r="M2671" s="572"/>
      <c r="N2671" s="577">
        <v>2</v>
      </c>
      <c r="O2671" s="574">
        <v>6</v>
      </c>
      <c r="P2671" s="576">
        <v>61378.229999999996</v>
      </c>
    </row>
    <row r="2672" spans="1:16" ht="24" x14ac:dyDescent="0.2">
      <c r="A2672" s="524" t="s">
        <v>4666</v>
      </c>
      <c r="B2672" s="522" t="s">
        <v>817</v>
      </c>
      <c r="C2672" s="554" t="s">
        <v>86</v>
      </c>
      <c r="D2672" s="555" t="s">
        <v>818</v>
      </c>
      <c r="E2672" s="553">
        <v>6500</v>
      </c>
      <c r="F2672" s="556" t="s">
        <v>1224</v>
      </c>
      <c r="G2672" s="566" t="s">
        <v>1225</v>
      </c>
      <c r="H2672" s="569" t="s">
        <v>950</v>
      </c>
      <c r="I2672" s="562" t="s">
        <v>485</v>
      </c>
      <c r="J2672" s="558" t="s">
        <v>822</v>
      </c>
      <c r="K2672" s="571"/>
      <c r="L2672" s="574"/>
      <c r="M2672" s="572"/>
      <c r="N2672" s="577">
        <v>1</v>
      </c>
      <c r="O2672" s="574">
        <v>2</v>
      </c>
      <c r="P2672" s="576">
        <v>22033.03</v>
      </c>
    </row>
    <row r="2673" spans="1:16" ht="24" x14ac:dyDescent="0.2">
      <c r="A2673" s="524" t="s">
        <v>4666</v>
      </c>
      <c r="B2673" s="522" t="s">
        <v>817</v>
      </c>
      <c r="C2673" s="554" t="s">
        <v>86</v>
      </c>
      <c r="D2673" s="555" t="s">
        <v>818</v>
      </c>
      <c r="E2673" s="553">
        <v>7500</v>
      </c>
      <c r="F2673" s="556" t="s">
        <v>1226</v>
      </c>
      <c r="G2673" s="566" t="s">
        <v>1227</v>
      </c>
      <c r="H2673" s="569" t="s">
        <v>829</v>
      </c>
      <c r="I2673" s="562" t="s">
        <v>485</v>
      </c>
      <c r="J2673" s="558" t="s">
        <v>822</v>
      </c>
      <c r="K2673" s="571"/>
      <c r="L2673" s="574"/>
      <c r="M2673" s="572"/>
      <c r="N2673" s="577">
        <v>2</v>
      </c>
      <c r="O2673" s="574">
        <v>6</v>
      </c>
      <c r="P2673" s="576">
        <v>46044.9</v>
      </c>
    </row>
    <row r="2674" spans="1:16" ht="24" x14ac:dyDescent="0.2">
      <c r="A2674" s="524" t="s">
        <v>4666</v>
      </c>
      <c r="B2674" s="522" t="s">
        <v>817</v>
      </c>
      <c r="C2674" s="554" t="s">
        <v>86</v>
      </c>
      <c r="D2674" s="555" t="s">
        <v>818</v>
      </c>
      <c r="E2674" s="553">
        <v>6500</v>
      </c>
      <c r="F2674" s="556" t="s">
        <v>1228</v>
      </c>
      <c r="G2674" s="566" t="s">
        <v>1229</v>
      </c>
      <c r="H2674" s="569" t="s">
        <v>853</v>
      </c>
      <c r="I2674" s="562" t="s">
        <v>485</v>
      </c>
      <c r="J2674" s="558" t="s">
        <v>822</v>
      </c>
      <c r="K2674" s="571"/>
      <c r="L2674" s="574"/>
      <c r="M2674" s="572"/>
      <c r="N2674" s="577">
        <v>2</v>
      </c>
      <c r="O2674" s="574">
        <v>6</v>
      </c>
      <c r="P2674" s="576">
        <v>40044.9</v>
      </c>
    </row>
    <row r="2675" spans="1:16" ht="24" x14ac:dyDescent="0.2">
      <c r="A2675" s="524" t="s">
        <v>4666</v>
      </c>
      <c r="B2675" s="522" t="s">
        <v>817</v>
      </c>
      <c r="C2675" s="554" t="s">
        <v>86</v>
      </c>
      <c r="D2675" s="555" t="s">
        <v>818</v>
      </c>
      <c r="E2675" s="553">
        <v>7500</v>
      </c>
      <c r="F2675" s="556" t="s">
        <v>4315</v>
      </c>
      <c r="G2675" s="566" t="s">
        <v>4316</v>
      </c>
      <c r="H2675" s="569" t="s">
        <v>829</v>
      </c>
      <c r="I2675" s="562" t="s">
        <v>485</v>
      </c>
      <c r="J2675" s="558" t="s">
        <v>822</v>
      </c>
      <c r="K2675" s="571"/>
      <c r="L2675" s="574">
        <v>7</v>
      </c>
      <c r="M2675" s="572">
        <v>49643.8</v>
      </c>
      <c r="N2675" s="577">
        <v>2</v>
      </c>
      <c r="O2675" s="574">
        <v>5</v>
      </c>
      <c r="P2675" s="576">
        <v>42870.75</v>
      </c>
    </row>
    <row r="2676" spans="1:16" ht="24" x14ac:dyDescent="0.2">
      <c r="A2676" s="524" t="s">
        <v>4666</v>
      </c>
      <c r="B2676" s="522" t="s">
        <v>817</v>
      </c>
      <c r="C2676" s="554" t="s">
        <v>86</v>
      </c>
      <c r="D2676" s="555" t="s">
        <v>902</v>
      </c>
      <c r="E2676" s="553">
        <v>3400</v>
      </c>
      <c r="F2676" s="556" t="s">
        <v>1233</v>
      </c>
      <c r="G2676" s="566" t="s">
        <v>1234</v>
      </c>
      <c r="H2676" s="569" t="s">
        <v>905</v>
      </c>
      <c r="I2676" s="562" t="s">
        <v>845</v>
      </c>
      <c r="J2676" s="558" t="s">
        <v>906</v>
      </c>
      <c r="K2676" s="571"/>
      <c r="L2676" s="574"/>
      <c r="M2676" s="572"/>
      <c r="N2676" s="577">
        <v>3</v>
      </c>
      <c r="O2676" s="574">
        <v>6</v>
      </c>
      <c r="P2676" s="576">
        <v>21444.9</v>
      </c>
    </row>
    <row r="2677" spans="1:16" ht="24" x14ac:dyDescent="0.2">
      <c r="A2677" s="524" t="s">
        <v>4666</v>
      </c>
      <c r="B2677" s="522" t="s">
        <v>817</v>
      </c>
      <c r="C2677" s="554" t="s">
        <v>86</v>
      </c>
      <c r="D2677" s="555" t="s">
        <v>818</v>
      </c>
      <c r="E2677" s="553">
        <v>2500</v>
      </c>
      <c r="F2677" s="556" t="s">
        <v>1235</v>
      </c>
      <c r="G2677" s="566" t="s">
        <v>1236</v>
      </c>
      <c r="H2677" s="569" t="s">
        <v>836</v>
      </c>
      <c r="I2677" s="562" t="s">
        <v>871</v>
      </c>
      <c r="J2677" s="558" t="s">
        <v>822</v>
      </c>
      <c r="K2677" s="571"/>
      <c r="L2677" s="574"/>
      <c r="M2677" s="572"/>
      <c r="N2677" s="577">
        <v>2</v>
      </c>
      <c r="O2677" s="574">
        <v>6</v>
      </c>
      <c r="P2677" s="576">
        <v>16044.9</v>
      </c>
    </row>
    <row r="2678" spans="1:16" ht="24" x14ac:dyDescent="0.2">
      <c r="A2678" s="524" t="s">
        <v>4666</v>
      </c>
      <c r="B2678" s="522" t="s">
        <v>817</v>
      </c>
      <c r="C2678" s="554" t="s">
        <v>86</v>
      </c>
      <c r="D2678" s="555" t="s">
        <v>818</v>
      </c>
      <c r="E2678" s="553">
        <v>2900</v>
      </c>
      <c r="F2678" s="556" t="s">
        <v>1237</v>
      </c>
      <c r="G2678" s="566" t="s">
        <v>1238</v>
      </c>
      <c r="H2678" s="569" t="s">
        <v>829</v>
      </c>
      <c r="I2678" s="562" t="s">
        <v>489</v>
      </c>
      <c r="J2678" s="558" t="s">
        <v>822</v>
      </c>
      <c r="K2678" s="571"/>
      <c r="L2678" s="574"/>
      <c r="M2678" s="572"/>
      <c r="N2678" s="577">
        <v>2</v>
      </c>
      <c r="O2678" s="574">
        <v>6</v>
      </c>
      <c r="P2678" s="576">
        <v>18444.900000000001</v>
      </c>
    </row>
    <row r="2679" spans="1:16" ht="24" x14ac:dyDescent="0.2">
      <c r="A2679" s="524" t="s">
        <v>4666</v>
      </c>
      <c r="B2679" s="522" t="s">
        <v>817</v>
      </c>
      <c r="C2679" s="554" t="s">
        <v>86</v>
      </c>
      <c r="D2679" s="555" t="s">
        <v>818</v>
      </c>
      <c r="E2679" s="553">
        <v>6500</v>
      </c>
      <c r="F2679" s="556" t="s">
        <v>1239</v>
      </c>
      <c r="G2679" s="566" t="s">
        <v>1240</v>
      </c>
      <c r="H2679" s="569" t="s">
        <v>853</v>
      </c>
      <c r="I2679" s="562" t="s">
        <v>485</v>
      </c>
      <c r="J2679" s="558" t="s">
        <v>822</v>
      </c>
      <c r="K2679" s="571"/>
      <c r="L2679" s="574"/>
      <c r="M2679" s="572"/>
      <c r="N2679" s="577">
        <v>2</v>
      </c>
      <c r="O2679" s="574">
        <v>6</v>
      </c>
      <c r="P2679" s="576">
        <v>40044.9</v>
      </c>
    </row>
    <row r="2680" spans="1:16" ht="24" x14ac:dyDescent="0.2">
      <c r="A2680" s="524" t="s">
        <v>4666</v>
      </c>
      <c r="B2680" s="522" t="s">
        <v>817</v>
      </c>
      <c r="C2680" s="554" t="s">
        <v>86</v>
      </c>
      <c r="D2680" s="555" t="s">
        <v>818</v>
      </c>
      <c r="E2680" s="553">
        <v>5500</v>
      </c>
      <c r="F2680" s="556" t="s">
        <v>1241</v>
      </c>
      <c r="G2680" s="566" t="s">
        <v>1242</v>
      </c>
      <c r="H2680" s="569" t="s">
        <v>836</v>
      </c>
      <c r="I2680" s="562" t="s">
        <v>485</v>
      </c>
      <c r="J2680" s="558" t="s">
        <v>822</v>
      </c>
      <c r="K2680" s="571"/>
      <c r="L2680" s="574"/>
      <c r="M2680" s="572"/>
      <c r="N2680" s="577">
        <v>2</v>
      </c>
      <c r="O2680" s="574">
        <v>6</v>
      </c>
      <c r="P2680" s="576">
        <v>34044.9</v>
      </c>
    </row>
    <row r="2681" spans="1:16" ht="24" x14ac:dyDescent="0.2">
      <c r="A2681" s="524" t="s">
        <v>4666</v>
      </c>
      <c r="B2681" s="522" t="s">
        <v>817</v>
      </c>
      <c r="C2681" s="554" t="s">
        <v>86</v>
      </c>
      <c r="D2681" s="555" t="s">
        <v>818</v>
      </c>
      <c r="E2681" s="553">
        <v>6500</v>
      </c>
      <c r="F2681" s="556" t="s">
        <v>1243</v>
      </c>
      <c r="G2681" s="566" t="s">
        <v>1244</v>
      </c>
      <c r="H2681" s="569" t="s">
        <v>821</v>
      </c>
      <c r="I2681" s="562" t="s">
        <v>485</v>
      </c>
      <c r="J2681" s="558" t="s">
        <v>822</v>
      </c>
      <c r="K2681" s="571"/>
      <c r="L2681" s="574"/>
      <c r="M2681" s="572"/>
      <c r="N2681" s="577">
        <v>2</v>
      </c>
      <c r="O2681" s="574">
        <v>6</v>
      </c>
      <c r="P2681" s="576">
        <v>40044.9</v>
      </c>
    </row>
    <row r="2682" spans="1:16" ht="24" x14ac:dyDescent="0.2">
      <c r="A2682" s="524" t="s">
        <v>4666</v>
      </c>
      <c r="B2682" s="522" t="s">
        <v>817</v>
      </c>
      <c r="C2682" s="554" t="s">
        <v>86</v>
      </c>
      <c r="D2682" s="555" t="s">
        <v>818</v>
      </c>
      <c r="E2682" s="553">
        <v>8500</v>
      </c>
      <c r="F2682" s="556" t="s">
        <v>1245</v>
      </c>
      <c r="G2682" s="566" t="s">
        <v>1246</v>
      </c>
      <c r="H2682" s="569" t="s">
        <v>821</v>
      </c>
      <c r="I2682" s="562" t="s">
        <v>485</v>
      </c>
      <c r="J2682" s="558" t="s">
        <v>822</v>
      </c>
      <c r="K2682" s="571"/>
      <c r="L2682" s="574"/>
      <c r="M2682" s="572"/>
      <c r="N2682" s="577">
        <v>2</v>
      </c>
      <c r="O2682" s="574">
        <v>6</v>
      </c>
      <c r="P2682" s="576">
        <v>52044.9</v>
      </c>
    </row>
    <row r="2683" spans="1:16" ht="24" x14ac:dyDescent="0.2">
      <c r="A2683" s="524" t="s">
        <v>4666</v>
      </c>
      <c r="B2683" s="522" t="s">
        <v>817</v>
      </c>
      <c r="C2683" s="554" t="s">
        <v>86</v>
      </c>
      <c r="D2683" s="555" t="s">
        <v>841</v>
      </c>
      <c r="E2683" s="553">
        <v>3800</v>
      </c>
      <c r="F2683" s="556" t="s">
        <v>1247</v>
      </c>
      <c r="G2683" s="566" t="s">
        <v>1248</v>
      </c>
      <c r="H2683" s="569" t="s">
        <v>995</v>
      </c>
      <c r="I2683" s="562" t="s">
        <v>845</v>
      </c>
      <c r="J2683" s="558" t="s">
        <v>480</v>
      </c>
      <c r="K2683" s="571"/>
      <c r="L2683" s="574"/>
      <c r="M2683" s="572"/>
      <c r="N2683" s="577">
        <v>2</v>
      </c>
      <c r="O2683" s="574">
        <v>6</v>
      </c>
      <c r="P2683" s="576">
        <v>23844.9</v>
      </c>
    </row>
    <row r="2684" spans="1:16" ht="24" x14ac:dyDescent="0.2">
      <c r="A2684" s="524" t="s">
        <v>4666</v>
      </c>
      <c r="B2684" s="522" t="s">
        <v>817</v>
      </c>
      <c r="C2684" s="554" t="s">
        <v>86</v>
      </c>
      <c r="D2684" s="555" t="s">
        <v>818</v>
      </c>
      <c r="E2684" s="553">
        <v>6500</v>
      </c>
      <c r="F2684" s="556" t="s">
        <v>1249</v>
      </c>
      <c r="G2684" s="566" t="s">
        <v>1250</v>
      </c>
      <c r="H2684" s="569" t="s">
        <v>821</v>
      </c>
      <c r="I2684" s="562" t="s">
        <v>485</v>
      </c>
      <c r="J2684" s="558" t="s">
        <v>822</v>
      </c>
      <c r="K2684" s="571"/>
      <c r="L2684" s="574"/>
      <c r="M2684" s="572"/>
      <c r="N2684" s="577">
        <v>2</v>
      </c>
      <c r="O2684" s="574">
        <v>6</v>
      </c>
      <c r="P2684" s="576">
        <v>40044.9</v>
      </c>
    </row>
    <row r="2685" spans="1:16" ht="24" x14ac:dyDescent="0.2">
      <c r="A2685" s="524" t="s">
        <v>4666</v>
      </c>
      <c r="B2685" s="522" t="s">
        <v>817</v>
      </c>
      <c r="C2685" s="554" t="s">
        <v>86</v>
      </c>
      <c r="D2685" s="555" t="s">
        <v>818</v>
      </c>
      <c r="E2685" s="553">
        <v>8500</v>
      </c>
      <c r="F2685" s="556" t="s">
        <v>1251</v>
      </c>
      <c r="G2685" s="566" t="s">
        <v>1252</v>
      </c>
      <c r="H2685" s="569" t="s">
        <v>853</v>
      </c>
      <c r="I2685" s="562" t="s">
        <v>485</v>
      </c>
      <c r="J2685" s="558" t="s">
        <v>822</v>
      </c>
      <c r="K2685" s="571"/>
      <c r="L2685" s="574"/>
      <c r="M2685" s="572"/>
      <c r="N2685" s="577">
        <v>2</v>
      </c>
      <c r="O2685" s="574">
        <v>6</v>
      </c>
      <c r="P2685" s="576">
        <v>52044.9</v>
      </c>
    </row>
    <row r="2686" spans="1:16" ht="24" x14ac:dyDescent="0.2">
      <c r="A2686" s="524" t="s">
        <v>4666</v>
      </c>
      <c r="B2686" s="522" t="s">
        <v>817</v>
      </c>
      <c r="C2686" s="554" t="s">
        <v>86</v>
      </c>
      <c r="D2686" s="555" t="s">
        <v>818</v>
      </c>
      <c r="E2686" s="553">
        <v>3500</v>
      </c>
      <c r="F2686" s="556" t="s">
        <v>4317</v>
      </c>
      <c r="G2686" s="566" t="s">
        <v>4318</v>
      </c>
      <c r="H2686" s="569" t="s">
        <v>829</v>
      </c>
      <c r="I2686" s="562" t="s">
        <v>485</v>
      </c>
      <c r="J2686" s="558" t="s">
        <v>822</v>
      </c>
      <c r="K2686" s="571"/>
      <c r="L2686" s="574"/>
      <c r="M2686" s="572"/>
      <c r="N2686" s="577">
        <v>2</v>
      </c>
      <c r="O2686" s="574">
        <v>5</v>
      </c>
      <c r="P2686" s="576">
        <v>20470.75</v>
      </c>
    </row>
    <row r="2687" spans="1:16" ht="24" x14ac:dyDescent="0.2">
      <c r="A2687" s="524" t="s">
        <v>4666</v>
      </c>
      <c r="B2687" s="522" t="s">
        <v>817</v>
      </c>
      <c r="C2687" s="554" t="s">
        <v>86</v>
      </c>
      <c r="D2687" s="555" t="s">
        <v>818</v>
      </c>
      <c r="E2687" s="553">
        <v>10500</v>
      </c>
      <c r="F2687" s="556" t="s">
        <v>1253</v>
      </c>
      <c r="G2687" s="566" t="s">
        <v>1254</v>
      </c>
      <c r="H2687" s="569" t="s">
        <v>853</v>
      </c>
      <c r="I2687" s="562" t="s">
        <v>485</v>
      </c>
      <c r="J2687" s="558" t="s">
        <v>822</v>
      </c>
      <c r="K2687" s="571"/>
      <c r="L2687" s="574"/>
      <c r="M2687" s="572"/>
      <c r="N2687" s="577">
        <v>2</v>
      </c>
      <c r="O2687" s="574">
        <v>6</v>
      </c>
      <c r="P2687" s="576">
        <v>64044.9</v>
      </c>
    </row>
    <row r="2688" spans="1:16" ht="24" x14ac:dyDescent="0.2">
      <c r="A2688" s="524" t="s">
        <v>4666</v>
      </c>
      <c r="B2688" s="522" t="s">
        <v>817</v>
      </c>
      <c r="C2688" s="554" t="s">
        <v>86</v>
      </c>
      <c r="D2688" s="555" t="s">
        <v>818</v>
      </c>
      <c r="E2688" s="553">
        <v>7500</v>
      </c>
      <c r="F2688" s="556" t="s">
        <v>1255</v>
      </c>
      <c r="G2688" s="566" t="s">
        <v>1256</v>
      </c>
      <c r="H2688" s="569" t="s">
        <v>829</v>
      </c>
      <c r="I2688" s="562" t="s">
        <v>485</v>
      </c>
      <c r="J2688" s="558" t="s">
        <v>822</v>
      </c>
      <c r="K2688" s="571"/>
      <c r="L2688" s="574"/>
      <c r="M2688" s="572"/>
      <c r="N2688" s="577">
        <v>0</v>
      </c>
      <c r="O2688" s="574">
        <v>1</v>
      </c>
      <c r="P2688" s="576">
        <v>2882.48</v>
      </c>
    </row>
    <row r="2689" spans="1:16" ht="24" x14ac:dyDescent="0.2">
      <c r="A2689" s="524" t="s">
        <v>4666</v>
      </c>
      <c r="B2689" s="522" t="s">
        <v>817</v>
      </c>
      <c r="C2689" s="554" t="s">
        <v>86</v>
      </c>
      <c r="D2689" s="555" t="s">
        <v>818</v>
      </c>
      <c r="E2689" s="553">
        <v>6500</v>
      </c>
      <c r="F2689" s="556" t="s">
        <v>1257</v>
      </c>
      <c r="G2689" s="566" t="s">
        <v>1258</v>
      </c>
      <c r="H2689" s="569" t="s">
        <v>853</v>
      </c>
      <c r="I2689" s="562" t="s">
        <v>485</v>
      </c>
      <c r="J2689" s="558" t="s">
        <v>822</v>
      </c>
      <c r="K2689" s="571"/>
      <c r="L2689" s="574"/>
      <c r="M2689" s="572"/>
      <c r="N2689" s="577">
        <v>2</v>
      </c>
      <c r="O2689" s="574">
        <v>6</v>
      </c>
      <c r="P2689" s="576">
        <v>40044.9</v>
      </c>
    </row>
    <row r="2690" spans="1:16" ht="24" x14ac:dyDescent="0.2">
      <c r="A2690" s="524" t="s">
        <v>4666</v>
      </c>
      <c r="B2690" s="522" t="s">
        <v>817</v>
      </c>
      <c r="C2690" s="554" t="s">
        <v>86</v>
      </c>
      <c r="D2690" s="555" t="s">
        <v>902</v>
      </c>
      <c r="E2690" s="553">
        <v>2500</v>
      </c>
      <c r="F2690" s="556" t="s">
        <v>1259</v>
      </c>
      <c r="G2690" s="566" t="s">
        <v>1260</v>
      </c>
      <c r="H2690" s="569" t="s">
        <v>905</v>
      </c>
      <c r="I2690" s="562" t="s">
        <v>845</v>
      </c>
      <c r="J2690" s="558" t="s">
        <v>906</v>
      </c>
      <c r="K2690" s="571"/>
      <c r="L2690" s="574"/>
      <c r="M2690" s="572"/>
      <c r="N2690" s="577">
        <v>2</v>
      </c>
      <c r="O2690" s="574">
        <v>6</v>
      </c>
      <c r="P2690" s="576">
        <v>16044.9</v>
      </c>
    </row>
    <row r="2691" spans="1:16" ht="24" x14ac:dyDescent="0.2">
      <c r="A2691" s="524" t="s">
        <v>4666</v>
      </c>
      <c r="B2691" s="522" t="s">
        <v>817</v>
      </c>
      <c r="C2691" s="554" t="s">
        <v>86</v>
      </c>
      <c r="D2691" s="555" t="s">
        <v>902</v>
      </c>
      <c r="E2691" s="553">
        <v>2500</v>
      </c>
      <c r="F2691" s="556" t="s">
        <v>1261</v>
      </c>
      <c r="G2691" s="566" t="s">
        <v>1262</v>
      </c>
      <c r="H2691" s="569" t="s">
        <v>905</v>
      </c>
      <c r="I2691" s="562" t="s">
        <v>845</v>
      </c>
      <c r="J2691" s="558" t="s">
        <v>906</v>
      </c>
      <c r="K2691" s="571"/>
      <c r="L2691" s="574"/>
      <c r="M2691" s="572"/>
      <c r="N2691" s="577">
        <v>2</v>
      </c>
      <c r="O2691" s="574">
        <v>6</v>
      </c>
      <c r="P2691" s="576">
        <v>16044.9</v>
      </c>
    </row>
    <row r="2692" spans="1:16" ht="24" x14ac:dyDescent="0.2">
      <c r="A2692" s="524" t="s">
        <v>4666</v>
      </c>
      <c r="B2692" s="522" t="s">
        <v>817</v>
      </c>
      <c r="C2692" s="554" t="s">
        <v>86</v>
      </c>
      <c r="D2692" s="555" t="s">
        <v>818</v>
      </c>
      <c r="E2692" s="553">
        <v>10000</v>
      </c>
      <c r="F2692" s="556" t="s">
        <v>1263</v>
      </c>
      <c r="G2692" s="566" t="s">
        <v>1264</v>
      </c>
      <c r="H2692" s="569" t="s">
        <v>853</v>
      </c>
      <c r="I2692" s="562" t="s">
        <v>485</v>
      </c>
      <c r="J2692" s="558" t="s">
        <v>822</v>
      </c>
      <c r="K2692" s="571"/>
      <c r="L2692" s="574"/>
      <c r="M2692" s="572"/>
      <c r="N2692" s="577">
        <v>2</v>
      </c>
      <c r="O2692" s="574">
        <v>6</v>
      </c>
      <c r="P2692" s="576">
        <v>61044.9</v>
      </c>
    </row>
    <row r="2693" spans="1:16" ht="24" x14ac:dyDescent="0.2">
      <c r="A2693" s="524" t="s">
        <v>4666</v>
      </c>
      <c r="B2693" s="522" t="s">
        <v>817</v>
      </c>
      <c r="C2693" s="554" t="s">
        <v>86</v>
      </c>
      <c r="D2693" s="555" t="s">
        <v>902</v>
      </c>
      <c r="E2693" s="553">
        <v>4500</v>
      </c>
      <c r="F2693" s="556" t="s">
        <v>4319</v>
      </c>
      <c r="G2693" s="566" t="s">
        <v>4320</v>
      </c>
      <c r="H2693" s="569" t="s">
        <v>844</v>
      </c>
      <c r="I2693" s="562" t="s">
        <v>845</v>
      </c>
      <c r="J2693" s="558" t="s">
        <v>480</v>
      </c>
      <c r="K2693" s="571"/>
      <c r="L2693" s="574"/>
      <c r="M2693" s="572"/>
      <c r="N2693" s="577">
        <v>2</v>
      </c>
      <c r="O2693" s="574">
        <v>5</v>
      </c>
      <c r="P2693" s="576">
        <v>26070.75</v>
      </c>
    </row>
    <row r="2694" spans="1:16" ht="24" x14ac:dyDescent="0.2">
      <c r="A2694" s="524" t="s">
        <v>4666</v>
      </c>
      <c r="B2694" s="522" t="s">
        <v>817</v>
      </c>
      <c r="C2694" s="554" t="s">
        <v>86</v>
      </c>
      <c r="D2694" s="555" t="s">
        <v>841</v>
      </c>
      <c r="E2694" s="553">
        <v>3500</v>
      </c>
      <c r="F2694" s="556" t="s">
        <v>1265</v>
      </c>
      <c r="G2694" s="566" t="s">
        <v>1266</v>
      </c>
      <c r="H2694" s="569" t="s">
        <v>836</v>
      </c>
      <c r="I2694" s="562" t="s">
        <v>845</v>
      </c>
      <c r="J2694" s="558" t="s">
        <v>480</v>
      </c>
      <c r="K2694" s="571"/>
      <c r="L2694" s="574"/>
      <c r="M2694" s="572"/>
      <c r="N2694" s="577">
        <v>2</v>
      </c>
      <c r="O2694" s="574">
        <v>6</v>
      </c>
      <c r="P2694" s="576">
        <v>22044.9</v>
      </c>
    </row>
    <row r="2695" spans="1:16" ht="24" x14ac:dyDescent="0.2">
      <c r="A2695" s="524" t="s">
        <v>4666</v>
      </c>
      <c r="B2695" s="522" t="s">
        <v>817</v>
      </c>
      <c r="C2695" s="554" t="s">
        <v>86</v>
      </c>
      <c r="D2695" s="555" t="s">
        <v>818</v>
      </c>
      <c r="E2695" s="553">
        <v>6500</v>
      </c>
      <c r="F2695" s="556" t="s">
        <v>1267</v>
      </c>
      <c r="G2695" s="566" t="s">
        <v>1268</v>
      </c>
      <c r="H2695" s="569" t="s">
        <v>853</v>
      </c>
      <c r="I2695" s="562" t="s">
        <v>485</v>
      </c>
      <c r="J2695" s="558" t="s">
        <v>822</v>
      </c>
      <c r="K2695" s="571"/>
      <c r="L2695" s="574"/>
      <c r="M2695" s="572"/>
      <c r="N2695" s="577">
        <v>2</v>
      </c>
      <c r="O2695" s="574">
        <v>6</v>
      </c>
      <c r="P2695" s="576">
        <v>40044.9</v>
      </c>
    </row>
    <row r="2696" spans="1:16" ht="24" x14ac:dyDescent="0.2">
      <c r="A2696" s="524" t="s">
        <v>4666</v>
      </c>
      <c r="B2696" s="522" t="s">
        <v>817</v>
      </c>
      <c r="C2696" s="554" t="s">
        <v>86</v>
      </c>
      <c r="D2696" s="555" t="s">
        <v>902</v>
      </c>
      <c r="E2696" s="553">
        <v>2500</v>
      </c>
      <c r="F2696" s="556" t="s">
        <v>1277</v>
      </c>
      <c r="G2696" s="566" t="s">
        <v>1278</v>
      </c>
      <c r="H2696" s="569" t="s">
        <v>905</v>
      </c>
      <c r="I2696" s="562" t="s">
        <v>845</v>
      </c>
      <c r="J2696" s="558" t="s">
        <v>906</v>
      </c>
      <c r="K2696" s="571"/>
      <c r="L2696" s="574"/>
      <c r="M2696" s="572"/>
      <c r="N2696" s="577">
        <v>2</v>
      </c>
      <c r="O2696" s="574">
        <v>6</v>
      </c>
      <c r="P2696" s="576">
        <v>16044.9</v>
      </c>
    </row>
    <row r="2697" spans="1:16" ht="24" x14ac:dyDescent="0.2">
      <c r="A2697" s="524" t="s">
        <v>4666</v>
      </c>
      <c r="B2697" s="522" t="s">
        <v>817</v>
      </c>
      <c r="C2697" s="554" t="s">
        <v>86</v>
      </c>
      <c r="D2697" s="555" t="s">
        <v>818</v>
      </c>
      <c r="E2697" s="553">
        <v>5500</v>
      </c>
      <c r="F2697" s="556" t="s">
        <v>1281</v>
      </c>
      <c r="G2697" s="566" t="s">
        <v>1282</v>
      </c>
      <c r="H2697" s="569" t="s">
        <v>836</v>
      </c>
      <c r="I2697" s="562" t="s">
        <v>489</v>
      </c>
      <c r="J2697" s="558" t="s">
        <v>822</v>
      </c>
      <c r="K2697" s="571"/>
      <c r="L2697" s="574"/>
      <c r="M2697" s="572"/>
      <c r="N2697" s="577">
        <v>2</v>
      </c>
      <c r="O2697" s="574">
        <v>6</v>
      </c>
      <c r="P2697" s="576">
        <v>34044.9</v>
      </c>
    </row>
    <row r="2698" spans="1:16" ht="24" x14ac:dyDescent="0.2">
      <c r="A2698" s="524" t="s">
        <v>4666</v>
      </c>
      <c r="B2698" s="522" t="s">
        <v>817</v>
      </c>
      <c r="C2698" s="554" t="s">
        <v>86</v>
      </c>
      <c r="D2698" s="555" t="s">
        <v>818</v>
      </c>
      <c r="E2698" s="553">
        <v>6500</v>
      </c>
      <c r="F2698" s="556" t="s">
        <v>1285</v>
      </c>
      <c r="G2698" s="566" t="s">
        <v>1286</v>
      </c>
      <c r="H2698" s="569" t="s">
        <v>821</v>
      </c>
      <c r="I2698" s="562" t="s">
        <v>485</v>
      </c>
      <c r="J2698" s="558" t="s">
        <v>822</v>
      </c>
      <c r="K2698" s="571"/>
      <c r="L2698" s="574"/>
      <c r="M2698" s="572"/>
      <c r="N2698" s="577">
        <v>2</v>
      </c>
      <c r="O2698" s="574">
        <v>6</v>
      </c>
      <c r="P2698" s="576">
        <v>40044.9</v>
      </c>
    </row>
    <row r="2699" spans="1:16" ht="24" x14ac:dyDescent="0.2">
      <c r="A2699" s="524" t="s">
        <v>4666</v>
      </c>
      <c r="B2699" s="522" t="s">
        <v>817</v>
      </c>
      <c r="C2699" s="554" t="s">
        <v>86</v>
      </c>
      <c r="D2699" s="555" t="s">
        <v>818</v>
      </c>
      <c r="E2699" s="553">
        <v>4500</v>
      </c>
      <c r="F2699" s="556" t="s">
        <v>1287</v>
      </c>
      <c r="G2699" s="566" t="s">
        <v>1288</v>
      </c>
      <c r="H2699" s="569" t="s">
        <v>836</v>
      </c>
      <c r="I2699" s="562" t="s">
        <v>485</v>
      </c>
      <c r="J2699" s="558" t="s">
        <v>822</v>
      </c>
      <c r="K2699" s="571"/>
      <c r="L2699" s="574"/>
      <c r="M2699" s="572"/>
      <c r="N2699" s="577">
        <v>2</v>
      </c>
      <c r="O2699" s="574">
        <v>6</v>
      </c>
      <c r="P2699" s="576">
        <v>30790.980000000003</v>
      </c>
    </row>
    <row r="2700" spans="1:16" ht="24" x14ac:dyDescent="0.2">
      <c r="A2700" s="524" t="s">
        <v>4666</v>
      </c>
      <c r="B2700" s="522" t="s">
        <v>817</v>
      </c>
      <c r="C2700" s="554" t="s">
        <v>86</v>
      </c>
      <c r="D2700" s="555" t="s">
        <v>818</v>
      </c>
      <c r="E2700" s="553">
        <v>4500</v>
      </c>
      <c r="F2700" s="556" t="s">
        <v>1289</v>
      </c>
      <c r="G2700" s="566" t="s">
        <v>1290</v>
      </c>
      <c r="H2700" s="569" t="s">
        <v>836</v>
      </c>
      <c r="I2700" s="562" t="s">
        <v>871</v>
      </c>
      <c r="J2700" s="558" t="s">
        <v>822</v>
      </c>
      <c r="K2700" s="571"/>
      <c r="L2700" s="574"/>
      <c r="M2700" s="572"/>
      <c r="N2700" s="577">
        <v>3</v>
      </c>
      <c r="O2700" s="574">
        <v>6</v>
      </c>
      <c r="P2700" s="576">
        <v>28044.9</v>
      </c>
    </row>
    <row r="2701" spans="1:16" ht="24" x14ac:dyDescent="0.2">
      <c r="A2701" s="524" t="s">
        <v>4666</v>
      </c>
      <c r="B2701" s="522" t="s">
        <v>817</v>
      </c>
      <c r="C2701" s="554" t="s">
        <v>86</v>
      </c>
      <c r="D2701" s="555" t="s">
        <v>818</v>
      </c>
      <c r="E2701" s="553">
        <v>7500</v>
      </c>
      <c r="F2701" s="556" t="s">
        <v>1291</v>
      </c>
      <c r="G2701" s="566" t="s">
        <v>1292</v>
      </c>
      <c r="H2701" s="569" t="s">
        <v>829</v>
      </c>
      <c r="I2701" s="562" t="s">
        <v>485</v>
      </c>
      <c r="J2701" s="558" t="s">
        <v>822</v>
      </c>
      <c r="K2701" s="571"/>
      <c r="L2701" s="574"/>
      <c r="M2701" s="572"/>
      <c r="N2701" s="577">
        <v>2</v>
      </c>
      <c r="O2701" s="574">
        <v>6</v>
      </c>
      <c r="P2701" s="576">
        <v>46044.9</v>
      </c>
    </row>
    <row r="2702" spans="1:16" ht="24" x14ac:dyDescent="0.2">
      <c r="A2702" s="524" t="s">
        <v>4666</v>
      </c>
      <c r="B2702" s="522" t="s">
        <v>817</v>
      </c>
      <c r="C2702" s="554" t="s">
        <v>86</v>
      </c>
      <c r="D2702" s="555" t="s">
        <v>818</v>
      </c>
      <c r="E2702" s="553">
        <v>10500</v>
      </c>
      <c r="F2702" s="556" t="s">
        <v>1293</v>
      </c>
      <c r="G2702" s="566" t="s">
        <v>1294</v>
      </c>
      <c r="H2702" s="569" t="s">
        <v>853</v>
      </c>
      <c r="I2702" s="562" t="s">
        <v>485</v>
      </c>
      <c r="J2702" s="558" t="s">
        <v>822</v>
      </c>
      <c r="K2702" s="571"/>
      <c r="L2702" s="574"/>
      <c r="M2702" s="572"/>
      <c r="N2702" s="577">
        <v>2</v>
      </c>
      <c r="O2702" s="574">
        <v>6</v>
      </c>
      <c r="P2702" s="576">
        <v>64044.9</v>
      </c>
    </row>
    <row r="2703" spans="1:16" ht="24" x14ac:dyDescent="0.2">
      <c r="A2703" s="524" t="s">
        <v>4666</v>
      </c>
      <c r="B2703" s="522" t="s">
        <v>817</v>
      </c>
      <c r="C2703" s="554" t="s">
        <v>86</v>
      </c>
      <c r="D2703" s="555" t="s">
        <v>818</v>
      </c>
      <c r="E2703" s="553">
        <v>7500</v>
      </c>
      <c r="F2703" s="556" t="s">
        <v>1295</v>
      </c>
      <c r="G2703" s="566" t="s">
        <v>1296</v>
      </c>
      <c r="H2703" s="569" t="s">
        <v>836</v>
      </c>
      <c r="I2703" s="562" t="s">
        <v>485</v>
      </c>
      <c r="J2703" s="558" t="s">
        <v>822</v>
      </c>
      <c r="K2703" s="571"/>
      <c r="L2703" s="574"/>
      <c r="M2703" s="572"/>
      <c r="N2703" s="577">
        <v>2</v>
      </c>
      <c r="O2703" s="574">
        <v>6</v>
      </c>
      <c r="P2703" s="576">
        <v>46044.9</v>
      </c>
    </row>
    <row r="2704" spans="1:16" ht="24" x14ac:dyDescent="0.2">
      <c r="A2704" s="524" t="s">
        <v>4666</v>
      </c>
      <c r="B2704" s="522" t="s">
        <v>817</v>
      </c>
      <c r="C2704" s="554" t="s">
        <v>86</v>
      </c>
      <c r="D2704" s="555" t="s">
        <v>818</v>
      </c>
      <c r="E2704" s="553">
        <v>10000</v>
      </c>
      <c r="F2704" s="556" t="s">
        <v>1297</v>
      </c>
      <c r="G2704" s="566" t="s">
        <v>1298</v>
      </c>
      <c r="H2704" s="569" t="s">
        <v>853</v>
      </c>
      <c r="I2704" s="562" t="s">
        <v>485</v>
      </c>
      <c r="J2704" s="558" t="s">
        <v>822</v>
      </c>
      <c r="K2704" s="571"/>
      <c r="L2704" s="574"/>
      <c r="M2704" s="572"/>
      <c r="N2704" s="577">
        <v>2</v>
      </c>
      <c r="O2704" s="574">
        <v>6</v>
      </c>
      <c r="P2704" s="576">
        <v>61044.9</v>
      </c>
    </row>
    <row r="2705" spans="1:16" ht="24" x14ac:dyDescent="0.2">
      <c r="A2705" s="524" t="s">
        <v>4666</v>
      </c>
      <c r="B2705" s="522" t="s">
        <v>817</v>
      </c>
      <c r="C2705" s="554" t="s">
        <v>86</v>
      </c>
      <c r="D2705" s="555" t="s">
        <v>818</v>
      </c>
      <c r="E2705" s="553">
        <v>8500</v>
      </c>
      <c r="F2705" s="556" t="s">
        <v>1299</v>
      </c>
      <c r="G2705" s="566" t="s">
        <v>1300</v>
      </c>
      <c r="H2705" s="569" t="s">
        <v>829</v>
      </c>
      <c r="I2705" s="562" t="s">
        <v>485</v>
      </c>
      <c r="J2705" s="558" t="s">
        <v>822</v>
      </c>
      <c r="K2705" s="571"/>
      <c r="L2705" s="574"/>
      <c r="M2705" s="572"/>
      <c r="N2705" s="577">
        <v>2</v>
      </c>
      <c r="O2705" s="574">
        <v>6</v>
      </c>
      <c r="P2705" s="576">
        <v>52044.9</v>
      </c>
    </row>
    <row r="2706" spans="1:16" ht="24" x14ac:dyDescent="0.2">
      <c r="A2706" s="524" t="s">
        <v>4666</v>
      </c>
      <c r="B2706" s="522" t="s">
        <v>817</v>
      </c>
      <c r="C2706" s="554" t="s">
        <v>86</v>
      </c>
      <c r="D2706" s="555" t="s">
        <v>818</v>
      </c>
      <c r="E2706" s="553" t="s">
        <v>2767</v>
      </c>
      <c r="F2706" s="556" t="s">
        <v>1301</v>
      </c>
      <c r="G2706" s="566" t="s">
        <v>1302</v>
      </c>
      <c r="H2706" s="569" t="s">
        <v>853</v>
      </c>
      <c r="I2706" s="562" t="s">
        <v>485</v>
      </c>
      <c r="J2706" s="558" t="s">
        <v>822</v>
      </c>
      <c r="K2706" s="571"/>
      <c r="L2706" s="574"/>
      <c r="M2706" s="572"/>
      <c r="N2706" s="577">
        <v>3</v>
      </c>
      <c r="O2706" s="574">
        <v>6</v>
      </c>
      <c r="P2706" s="576">
        <v>52635.18</v>
      </c>
    </row>
    <row r="2707" spans="1:16" ht="24" x14ac:dyDescent="0.2">
      <c r="A2707" s="524" t="s">
        <v>4666</v>
      </c>
      <c r="B2707" s="522" t="s">
        <v>817</v>
      </c>
      <c r="C2707" s="554" t="s">
        <v>86</v>
      </c>
      <c r="D2707" s="555" t="s">
        <v>841</v>
      </c>
      <c r="E2707" s="553">
        <v>2500</v>
      </c>
      <c r="F2707" s="556" t="s">
        <v>1307</v>
      </c>
      <c r="G2707" s="566" t="s">
        <v>1308</v>
      </c>
      <c r="H2707" s="569" t="s">
        <v>836</v>
      </c>
      <c r="I2707" s="562" t="s">
        <v>871</v>
      </c>
      <c r="J2707" s="558" t="s">
        <v>480</v>
      </c>
      <c r="K2707" s="571"/>
      <c r="L2707" s="574"/>
      <c r="M2707" s="572"/>
      <c r="N2707" s="577">
        <v>2</v>
      </c>
      <c r="O2707" s="574">
        <v>6</v>
      </c>
      <c r="P2707" s="576">
        <v>16044.9</v>
      </c>
    </row>
    <row r="2708" spans="1:16" ht="24" x14ac:dyDescent="0.2">
      <c r="A2708" s="524" t="s">
        <v>4666</v>
      </c>
      <c r="B2708" s="522" t="s">
        <v>817</v>
      </c>
      <c r="C2708" s="554" t="s">
        <v>86</v>
      </c>
      <c r="D2708" s="555" t="s">
        <v>818</v>
      </c>
      <c r="E2708" s="553">
        <v>7000</v>
      </c>
      <c r="F2708" s="556" t="s">
        <v>1309</v>
      </c>
      <c r="G2708" s="566" t="s">
        <v>1310</v>
      </c>
      <c r="H2708" s="569" t="s">
        <v>850</v>
      </c>
      <c r="I2708" s="562" t="s">
        <v>485</v>
      </c>
      <c r="J2708" s="558" t="s">
        <v>822</v>
      </c>
      <c r="K2708" s="571"/>
      <c r="L2708" s="574"/>
      <c r="M2708" s="572"/>
      <c r="N2708" s="577">
        <v>2</v>
      </c>
      <c r="O2708" s="574">
        <v>6</v>
      </c>
      <c r="P2708" s="576">
        <v>43044.9</v>
      </c>
    </row>
    <row r="2709" spans="1:16" ht="24" x14ac:dyDescent="0.2">
      <c r="A2709" s="524" t="s">
        <v>4666</v>
      </c>
      <c r="B2709" s="522" t="s">
        <v>817</v>
      </c>
      <c r="C2709" s="554" t="s">
        <v>86</v>
      </c>
      <c r="D2709" s="555" t="s">
        <v>818</v>
      </c>
      <c r="E2709" s="553">
        <v>8500</v>
      </c>
      <c r="F2709" s="556" t="s">
        <v>1311</v>
      </c>
      <c r="G2709" s="566" t="s">
        <v>1312</v>
      </c>
      <c r="H2709" s="569" t="s">
        <v>853</v>
      </c>
      <c r="I2709" s="562" t="s">
        <v>485</v>
      </c>
      <c r="J2709" s="558" t="s">
        <v>822</v>
      </c>
      <c r="K2709" s="571"/>
      <c r="L2709" s="574"/>
      <c r="M2709" s="572"/>
      <c r="N2709" s="577">
        <v>1</v>
      </c>
      <c r="O2709" s="574">
        <v>2</v>
      </c>
      <c r="P2709" s="576">
        <v>17820.52</v>
      </c>
    </row>
    <row r="2710" spans="1:16" ht="24" x14ac:dyDescent="0.2">
      <c r="A2710" s="524" t="s">
        <v>4666</v>
      </c>
      <c r="B2710" s="522" t="s">
        <v>817</v>
      </c>
      <c r="C2710" s="554" t="s">
        <v>86</v>
      </c>
      <c r="D2710" s="555" t="s">
        <v>818</v>
      </c>
      <c r="E2710" s="553">
        <v>6500</v>
      </c>
      <c r="F2710" s="556" t="s">
        <v>1313</v>
      </c>
      <c r="G2710" s="566" t="s">
        <v>1314</v>
      </c>
      <c r="H2710" s="569" t="s">
        <v>853</v>
      </c>
      <c r="I2710" s="562" t="s">
        <v>485</v>
      </c>
      <c r="J2710" s="558" t="s">
        <v>822</v>
      </c>
      <c r="K2710" s="571"/>
      <c r="L2710" s="574"/>
      <c r="M2710" s="572"/>
      <c r="N2710" s="577">
        <v>2</v>
      </c>
      <c r="O2710" s="574">
        <v>6</v>
      </c>
      <c r="P2710" s="576">
        <v>40044.9</v>
      </c>
    </row>
    <row r="2711" spans="1:16" ht="24" x14ac:dyDescent="0.2">
      <c r="A2711" s="524" t="s">
        <v>4666</v>
      </c>
      <c r="B2711" s="522" t="s">
        <v>817</v>
      </c>
      <c r="C2711" s="554" t="s">
        <v>86</v>
      </c>
      <c r="D2711" s="555" t="s">
        <v>818</v>
      </c>
      <c r="E2711" s="553">
        <v>5500</v>
      </c>
      <c r="F2711" s="556" t="s">
        <v>1315</v>
      </c>
      <c r="G2711" s="566" t="s">
        <v>1316</v>
      </c>
      <c r="H2711" s="569" t="s">
        <v>821</v>
      </c>
      <c r="I2711" s="562" t="s">
        <v>489</v>
      </c>
      <c r="J2711" s="558" t="s">
        <v>822</v>
      </c>
      <c r="K2711" s="571"/>
      <c r="L2711" s="574"/>
      <c r="M2711" s="572"/>
      <c r="N2711" s="577">
        <v>2</v>
      </c>
      <c r="O2711" s="574">
        <v>6</v>
      </c>
      <c r="P2711" s="576">
        <v>34044.9</v>
      </c>
    </row>
    <row r="2712" spans="1:16" ht="24" x14ac:dyDescent="0.2">
      <c r="A2712" s="524" t="s">
        <v>4666</v>
      </c>
      <c r="B2712" s="522" t="s">
        <v>817</v>
      </c>
      <c r="C2712" s="554" t="s">
        <v>86</v>
      </c>
      <c r="D2712" s="555" t="s">
        <v>818</v>
      </c>
      <c r="E2712" s="553">
        <v>8500</v>
      </c>
      <c r="F2712" s="556" t="s">
        <v>1317</v>
      </c>
      <c r="G2712" s="566" t="s">
        <v>1318</v>
      </c>
      <c r="H2712" s="569" t="s">
        <v>853</v>
      </c>
      <c r="I2712" s="562" t="s">
        <v>485</v>
      </c>
      <c r="J2712" s="558" t="s">
        <v>822</v>
      </c>
      <c r="K2712" s="571"/>
      <c r="L2712" s="574"/>
      <c r="M2712" s="572"/>
      <c r="N2712" s="577">
        <v>2</v>
      </c>
      <c r="O2712" s="574">
        <v>6</v>
      </c>
      <c r="P2712" s="576">
        <v>52044.9</v>
      </c>
    </row>
    <row r="2713" spans="1:16" ht="24" x14ac:dyDescent="0.2">
      <c r="A2713" s="524" t="s">
        <v>4666</v>
      </c>
      <c r="B2713" s="522" t="s">
        <v>817</v>
      </c>
      <c r="C2713" s="554" t="s">
        <v>86</v>
      </c>
      <c r="D2713" s="555" t="s">
        <v>818</v>
      </c>
      <c r="E2713" s="553">
        <v>6500</v>
      </c>
      <c r="F2713" s="556" t="s">
        <v>1319</v>
      </c>
      <c r="G2713" s="566" t="s">
        <v>1320</v>
      </c>
      <c r="H2713" s="569" t="s">
        <v>829</v>
      </c>
      <c r="I2713" s="562" t="s">
        <v>485</v>
      </c>
      <c r="J2713" s="558" t="s">
        <v>822</v>
      </c>
      <c r="K2713" s="571"/>
      <c r="L2713" s="574"/>
      <c r="M2713" s="572"/>
      <c r="N2713" s="577">
        <v>2</v>
      </c>
      <c r="O2713" s="574">
        <v>6</v>
      </c>
      <c r="P2713" s="576">
        <v>40044.9</v>
      </c>
    </row>
    <row r="2714" spans="1:16" ht="24" x14ac:dyDescent="0.2">
      <c r="A2714" s="524" t="s">
        <v>4666</v>
      </c>
      <c r="B2714" s="522" t="s">
        <v>817</v>
      </c>
      <c r="C2714" s="554" t="s">
        <v>86</v>
      </c>
      <c r="D2714" s="555" t="s">
        <v>818</v>
      </c>
      <c r="E2714" s="553">
        <v>6500</v>
      </c>
      <c r="F2714" s="556" t="s">
        <v>1321</v>
      </c>
      <c r="G2714" s="566" t="s">
        <v>1322</v>
      </c>
      <c r="H2714" s="569" t="s">
        <v>821</v>
      </c>
      <c r="I2714" s="562" t="s">
        <v>485</v>
      </c>
      <c r="J2714" s="558" t="s">
        <v>822</v>
      </c>
      <c r="K2714" s="571"/>
      <c r="L2714" s="574"/>
      <c r="M2714" s="572"/>
      <c r="N2714" s="577">
        <v>2</v>
      </c>
      <c r="O2714" s="574">
        <v>6</v>
      </c>
      <c r="P2714" s="576">
        <v>40044.9</v>
      </c>
    </row>
    <row r="2715" spans="1:16" ht="24" x14ac:dyDescent="0.2">
      <c r="A2715" s="524" t="s">
        <v>4666</v>
      </c>
      <c r="B2715" s="522" t="s">
        <v>817</v>
      </c>
      <c r="C2715" s="554" t="s">
        <v>86</v>
      </c>
      <c r="D2715" s="555" t="s">
        <v>818</v>
      </c>
      <c r="E2715" s="553">
        <v>10000</v>
      </c>
      <c r="F2715" s="556" t="s">
        <v>1323</v>
      </c>
      <c r="G2715" s="566" t="s">
        <v>1324</v>
      </c>
      <c r="H2715" s="569" t="s">
        <v>853</v>
      </c>
      <c r="I2715" s="562" t="s">
        <v>485</v>
      </c>
      <c r="J2715" s="558" t="s">
        <v>822</v>
      </c>
      <c r="K2715" s="571"/>
      <c r="L2715" s="574"/>
      <c r="M2715" s="572"/>
      <c r="N2715" s="577">
        <v>2</v>
      </c>
      <c r="O2715" s="574">
        <v>6</v>
      </c>
      <c r="P2715" s="576">
        <v>61044.9</v>
      </c>
    </row>
    <row r="2716" spans="1:16" ht="24" x14ac:dyDescent="0.2">
      <c r="A2716" s="524" t="s">
        <v>4666</v>
      </c>
      <c r="B2716" s="522" t="s">
        <v>817</v>
      </c>
      <c r="C2716" s="554" t="s">
        <v>86</v>
      </c>
      <c r="D2716" s="555" t="s">
        <v>841</v>
      </c>
      <c r="E2716" s="553">
        <v>3000</v>
      </c>
      <c r="F2716" s="556" t="s">
        <v>4321</v>
      </c>
      <c r="G2716" s="566" t="s">
        <v>4322</v>
      </c>
      <c r="H2716" s="569" t="s">
        <v>844</v>
      </c>
      <c r="I2716" s="562" t="s">
        <v>845</v>
      </c>
      <c r="J2716" s="558" t="s">
        <v>480</v>
      </c>
      <c r="K2716" s="571"/>
      <c r="L2716" s="574"/>
      <c r="M2716" s="572"/>
      <c r="N2716" s="577">
        <v>2</v>
      </c>
      <c r="O2716" s="574">
        <v>5</v>
      </c>
      <c r="P2716" s="576">
        <v>17670.75</v>
      </c>
    </row>
    <row r="2717" spans="1:16" ht="24" x14ac:dyDescent="0.2">
      <c r="A2717" s="524" t="s">
        <v>4666</v>
      </c>
      <c r="B2717" s="522" t="s">
        <v>817</v>
      </c>
      <c r="C2717" s="554" t="s">
        <v>86</v>
      </c>
      <c r="D2717" s="555" t="s">
        <v>818</v>
      </c>
      <c r="E2717" s="553">
        <v>11500</v>
      </c>
      <c r="F2717" s="556" t="s">
        <v>1325</v>
      </c>
      <c r="G2717" s="566" t="s">
        <v>1326</v>
      </c>
      <c r="H2717" s="569" t="s">
        <v>1327</v>
      </c>
      <c r="I2717" s="562" t="s">
        <v>485</v>
      </c>
      <c r="J2717" s="558" t="s">
        <v>822</v>
      </c>
      <c r="K2717" s="571"/>
      <c r="L2717" s="574"/>
      <c r="M2717" s="572"/>
      <c r="N2717" s="577">
        <v>2</v>
      </c>
      <c r="O2717" s="574">
        <v>6</v>
      </c>
      <c r="P2717" s="576">
        <v>70044.899999999994</v>
      </c>
    </row>
    <row r="2718" spans="1:16" ht="24" x14ac:dyDescent="0.2">
      <c r="A2718" s="524" t="s">
        <v>4666</v>
      </c>
      <c r="B2718" s="522" t="s">
        <v>817</v>
      </c>
      <c r="C2718" s="554" t="s">
        <v>86</v>
      </c>
      <c r="D2718" s="555" t="s">
        <v>818</v>
      </c>
      <c r="E2718" s="553">
        <v>6500</v>
      </c>
      <c r="F2718" s="556" t="s">
        <v>1328</v>
      </c>
      <c r="G2718" s="566" t="s">
        <v>1329</v>
      </c>
      <c r="H2718" s="569" t="s">
        <v>821</v>
      </c>
      <c r="I2718" s="562" t="s">
        <v>485</v>
      </c>
      <c r="J2718" s="558" t="s">
        <v>822</v>
      </c>
      <c r="K2718" s="571"/>
      <c r="L2718" s="574"/>
      <c r="M2718" s="572"/>
      <c r="N2718" s="577">
        <v>2</v>
      </c>
      <c r="O2718" s="574">
        <v>6</v>
      </c>
      <c r="P2718" s="576">
        <v>40044.9</v>
      </c>
    </row>
    <row r="2719" spans="1:16" ht="24" x14ac:dyDescent="0.2">
      <c r="A2719" s="524" t="s">
        <v>4666</v>
      </c>
      <c r="B2719" s="522" t="s">
        <v>817</v>
      </c>
      <c r="C2719" s="554" t="s">
        <v>86</v>
      </c>
      <c r="D2719" s="555" t="s">
        <v>818</v>
      </c>
      <c r="E2719" s="553">
        <v>3500</v>
      </c>
      <c r="F2719" s="556" t="s">
        <v>1330</v>
      </c>
      <c r="G2719" s="566" t="s">
        <v>1331</v>
      </c>
      <c r="H2719" s="569" t="s">
        <v>821</v>
      </c>
      <c r="I2719" s="562" t="s">
        <v>489</v>
      </c>
      <c r="J2719" s="558" t="s">
        <v>822</v>
      </c>
      <c r="K2719" s="571"/>
      <c r="L2719" s="574"/>
      <c r="M2719" s="572"/>
      <c r="N2719" s="577">
        <v>2</v>
      </c>
      <c r="O2719" s="574">
        <v>6</v>
      </c>
      <c r="P2719" s="576">
        <v>22044.9</v>
      </c>
    </row>
    <row r="2720" spans="1:16" ht="24" x14ac:dyDescent="0.2">
      <c r="A2720" s="524" t="s">
        <v>4666</v>
      </c>
      <c r="B2720" s="522" t="s">
        <v>817</v>
      </c>
      <c r="C2720" s="554" t="s">
        <v>86</v>
      </c>
      <c r="D2720" s="555" t="s">
        <v>818</v>
      </c>
      <c r="E2720" s="553">
        <v>7000</v>
      </c>
      <c r="F2720" s="556" t="s">
        <v>1332</v>
      </c>
      <c r="G2720" s="566" t="s">
        <v>1333</v>
      </c>
      <c r="H2720" s="569" t="s">
        <v>850</v>
      </c>
      <c r="I2720" s="562" t="s">
        <v>485</v>
      </c>
      <c r="J2720" s="558" t="s">
        <v>822</v>
      </c>
      <c r="K2720" s="571"/>
      <c r="L2720" s="574"/>
      <c r="M2720" s="572"/>
      <c r="N2720" s="577">
        <v>2</v>
      </c>
      <c r="O2720" s="574">
        <v>6</v>
      </c>
      <c r="P2720" s="576">
        <v>43044.9</v>
      </c>
    </row>
    <row r="2721" spans="1:16" ht="24" x14ac:dyDescent="0.2">
      <c r="A2721" s="524" t="s">
        <v>4666</v>
      </c>
      <c r="B2721" s="522" t="s">
        <v>817</v>
      </c>
      <c r="C2721" s="554" t="s">
        <v>86</v>
      </c>
      <c r="D2721" s="555" t="s">
        <v>818</v>
      </c>
      <c r="E2721" s="553">
        <v>4800</v>
      </c>
      <c r="F2721" s="556" t="s">
        <v>1334</v>
      </c>
      <c r="G2721" s="566" t="s">
        <v>1335</v>
      </c>
      <c r="H2721" s="569" t="s">
        <v>836</v>
      </c>
      <c r="I2721" s="562" t="s">
        <v>485</v>
      </c>
      <c r="J2721" s="558" t="s">
        <v>822</v>
      </c>
      <c r="K2721" s="571"/>
      <c r="L2721" s="574"/>
      <c r="M2721" s="572"/>
      <c r="N2721" s="577">
        <v>2</v>
      </c>
      <c r="O2721" s="574">
        <v>6</v>
      </c>
      <c r="P2721" s="576">
        <v>29844.9</v>
      </c>
    </row>
    <row r="2722" spans="1:16" ht="24" x14ac:dyDescent="0.2">
      <c r="A2722" s="524" t="s">
        <v>4666</v>
      </c>
      <c r="B2722" s="522" t="s">
        <v>817</v>
      </c>
      <c r="C2722" s="554" t="s">
        <v>86</v>
      </c>
      <c r="D2722" s="555" t="s">
        <v>818</v>
      </c>
      <c r="E2722" s="553">
        <v>3400</v>
      </c>
      <c r="F2722" s="556" t="s">
        <v>1336</v>
      </c>
      <c r="G2722" s="566" t="s">
        <v>1337</v>
      </c>
      <c r="H2722" s="569" t="s">
        <v>1087</v>
      </c>
      <c r="I2722" s="562" t="s">
        <v>845</v>
      </c>
      <c r="J2722" s="558" t="s">
        <v>822</v>
      </c>
      <c r="K2722" s="571"/>
      <c r="L2722" s="574"/>
      <c r="M2722" s="572"/>
      <c r="N2722" s="577">
        <v>2</v>
      </c>
      <c r="O2722" s="574">
        <v>6</v>
      </c>
      <c r="P2722" s="576">
        <v>21444.9</v>
      </c>
    </row>
    <row r="2723" spans="1:16" ht="24" x14ac:dyDescent="0.2">
      <c r="A2723" s="524" t="s">
        <v>4666</v>
      </c>
      <c r="B2723" s="522" t="s">
        <v>817</v>
      </c>
      <c r="C2723" s="554" t="s">
        <v>86</v>
      </c>
      <c r="D2723" s="555" t="s">
        <v>818</v>
      </c>
      <c r="E2723" s="553">
        <v>8500</v>
      </c>
      <c r="F2723" s="556" t="s">
        <v>1338</v>
      </c>
      <c r="G2723" s="566" t="s">
        <v>1339</v>
      </c>
      <c r="H2723" s="569" t="s">
        <v>853</v>
      </c>
      <c r="I2723" s="562" t="s">
        <v>485</v>
      </c>
      <c r="J2723" s="558" t="s">
        <v>822</v>
      </c>
      <c r="K2723" s="571"/>
      <c r="L2723" s="574"/>
      <c r="M2723" s="572"/>
      <c r="N2723" s="577">
        <v>2</v>
      </c>
      <c r="O2723" s="574">
        <v>6</v>
      </c>
      <c r="P2723" s="576">
        <v>52044.9</v>
      </c>
    </row>
    <row r="2724" spans="1:16" ht="24" x14ac:dyDescent="0.2">
      <c r="A2724" s="524" t="s">
        <v>4666</v>
      </c>
      <c r="B2724" s="522" t="s">
        <v>817</v>
      </c>
      <c r="C2724" s="554" t="s">
        <v>86</v>
      </c>
      <c r="D2724" s="555" t="s">
        <v>818</v>
      </c>
      <c r="E2724" s="553">
        <v>7500</v>
      </c>
      <c r="F2724" s="556" t="s">
        <v>1340</v>
      </c>
      <c r="G2724" s="566" t="s">
        <v>1341</v>
      </c>
      <c r="H2724" s="569" t="s">
        <v>836</v>
      </c>
      <c r="I2724" s="562" t="s">
        <v>485</v>
      </c>
      <c r="J2724" s="558" t="s">
        <v>822</v>
      </c>
      <c r="K2724" s="571"/>
      <c r="L2724" s="574"/>
      <c r="M2724" s="572"/>
      <c r="N2724" s="577">
        <v>2</v>
      </c>
      <c r="O2724" s="574">
        <v>6</v>
      </c>
      <c r="P2724" s="576">
        <v>46044.9</v>
      </c>
    </row>
    <row r="2725" spans="1:16" ht="24" x14ac:dyDescent="0.2">
      <c r="A2725" s="524" t="s">
        <v>4666</v>
      </c>
      <c r="B2725" s="522" t="s">
        <v>817</v>
      </c>
      <c r="C2725" s="554" t="s">
        <v>86</v>
      </c>
      <c r="D2725" s="555" t="s">
        <v>818</v>
      </c>
      <c r="E2725" s="553">
        <v>7500</v>
      </c>
      <c r="F2725" s="556" t="s">
        <v>1342</v>
      </c>
      <c r="G2725" s="566" t="s">
        <v>1343</v>
      </c>
      <c r="H2725" s="569" t="s">
        <v>829</v>
      </c>
      <c r="I2725" s="562" t="s">
        <v>485</v>
      </c>
      <c r="J2725" s="558" t="s">
        <v>822</v>
      </c>
      <c r="K2725" s="571"/>
      <c r="L2725" s="574"/>
      <c r="M2725" s="572"/>
      <c r="N2725" s="577">
        <v>2</v>
      </c>
      <c r="O2725" s="574">
        <v>6</v>
      </c>
      <c r="P2725" s="576">
        <v>46044.9</v>
      </c>
    </row>
    <row r="2726" spans="1:16" ht="24" x14ac:dyDescent="0.2">
      <c r="A2726" s="524" t="s">
        <v>4666</v>
      </c>
      <c r="B2726" s="522" t="s">
        <v>817</v>
      </c>
      <c r="C2726" s="554" t="s">
        <v>86</v>
      </c>
      <c r="D2726" s="555" t="s">
        <v>818</v>
      </c>
      <c r="E2726" s="553">
        <v>7500</v>
      </c>
      <c r="F2726" s="556" t="s">
        <v>4323</v>
      </c>
      <c r="G2726" s="566" t="s">
        <v>4324</v>
      </c>
      <c r="H2726" s="569" t="s">
        <v>821</v>
      </c>
      <c r="I2726" s="562" t="s">
        <v>485</v>
      </c>
      <c r="J2726" s="558" t="s">
        <v>822</v>
      </c>
      <c r="K2726" s="571"/>
      <c r="L2726" s="574"/>
      <c r="M2726" s="572"/>
      <c r="N2726" s="577">
        <v>2</v>
      </c>
      <c r="O2726" s="574">
        <v>5</v>
      </c>
      <c r="P2726" s="576">
        <v>42870.75</v>
      </c>
    </row>
    <row r="2727" spans="1:16" ht="24" x14ac:dyDescent="0.2">
      <c r="A2727" s="524" t="s">
        <v>4666</v>
      </c>
      <c r="B2727" s="522" t="s">
        <v>817</v>
      </c>
      <c r="C2727" s="554" t="s">
        <v>86</v>
      </c>
      <c r="D2727" s="555" t="s">
        <v>818</v>
      </c>
      <c r="E2727" s="553">
        <v>10000</v>
      </c>
      <c r="F2727" s="556" t="s">
        <v>1344</v>
      </c>
      <c r="G2727" s="566" t="s">
        <v>1345</v>
      </c>
      <c r="H2727" s="569" t="s">
        <v>1033</v>
      </c>
      <c r="I2727" s="562" t="s">
        <v>485</v>
      </c>
      <c r="J2727" s="558" t="s">
        <v>822</v>
      </c>
      <c r="K2727" s="571"/>
      <c r="L2727" s="574"/>
      <c r="M2727" s="572"/>
      <c r="N2727" s="577">
        <v>2</v>
      </c>
      <c r="O2727" s="574">
        <v>6</v>
      </c>
      <c r="P2727" s="576">
        <v>61044.9</v>
      </c>
    </row>
    <row r="2728" spans="1:16" ht="24" x14ac:dyDescent="0.2">
      <c r="A2728" s="524" t="s">
        <v>4666</v>
      </c>
      <c r="B2728" s="522" t="s">
        <v>817</v>
      </c>
      <c r="C2728" s="554" t="s">
        <v>86</v>
      </c>
      <c r="D2728" s="555" t="s">
        <v>818</v>
      </c>
      <c r="E2728" s="553">
        <v>5500</v>
      </c>
      <c r="F2728" s="556" t="s">
        <v>1346</v>
      </c>
      <c r="G2728" s="566" t="s">
        <v>1347</v>
      </c>
      <c r="H2728" s="569" t="s">
        <v>821</v>
      </c>
      <c r="I2728" s="562" t="s">
        <v>485</v>
      </c>
      <c r="J2728" s="558" t="s">
        <v>822</v>
      </c>
      <c r="K2728" s="571"/>
      <c r="L2728" s="574"/>
      <c r="M2728" s="572"/>
      <c r="N2728" s="577">
        <v>2</v>
      </c>
      <c r="O2728" s="574">
        <v>6</v>
      </c>
      <c r="P2728" s="576">
        <v>34044.9</v>
      </c>
    </row>
    <row r="2729" spans="1:16" ht="24" x14ac:dyDescent="0.2">
      <c r="A2729" s="524" t="s">
        <v>4666</v>
      </c>
      <c r="B2729" s="522" t="s">
        <v>817</v>
      </c>
      <c r="C2729" s="554" t="s">
        <v>86</v>
      </c>
      <c r="D2729" s="555" t="s">
        <v>818</v>
      </c>
      <c r="E2729" s="553">
        <v>6500</v>
      </c>
      <c r="F2729" s="556" t="s">
        <v>1348</v>
      </c>
      <c r="G2729" s="566" t="s">
        <v>1349</v>
      </c>
      <c r="H2729" s="569" t="s">
        <v>853</v>
      </c>
      <c r="I2729" s="562" t="s">
        <v>485</v>
      </c>
      <c r="J2729" s="558" t="s">
        <v>822</v>
      </c>
      <c r="K2729" s="571"/>
      <c r="L2729" s="574"/>
      <c r="M2729" s="572"/>
      <c r="N2729" s="577">
        <v>2</v>
      </c>
      <c r="O2729" s="574">
        <v>6</v>
      </c>
      <c r="P2729" s="576">
        <v>40044.9</v>
      </c>
    </row>
    <row r="2730" spans="1:16" ht="24" x14ac:dyDescent="0.2">
      <c r="A2730" s="524" t="s">
        <v>4666</v>
      </c>
      <c r="B2730" s="522" t="s">
        <v>817</v>
      </c>
      <c r="C2730" s="554" t="s">
        <v>86</v>
      </c>
      <c r="D2730" s="555" t="s">
        <v>818</v>
      </c>
      <c r="E2730" s="553">
        <v>6500</v>
      </c>
      <c r="F2730" s="556" t="s">
        <v>1352</v>
      </c>
      <c r="G2730" s="566" t="s">
        <v>1353</v>
      </c>
      <c r="H2730" s="569" t="s">
        <v>853</v>
      </c>
      <c r="I2730" s="562" t="s">
        <v>485</v>
      </c>
      <c r="J2730" s="558" t="s">
        <v>822</v>
      </c>
      <c r="K2730" s="571"/>
      <c r="L2730" s="574"/>
      <c r="M2730" s="572"/>
      <c r="N2730" s="577">
        <v>2</v>
      </c>
      <c r="O2730" s="574">
        <v>6</v>
      </c>
      <c r="P2730" s="576">
        <v>40044.9</v>
      </c>
    </row>
    <row r="2731" spans="1:16" ht="24" x14ac:dyDescent="0.2">
      <c r="A2731" s="524" t="s">
        <v>4666</v>
      </c>
      <c r="B2731" s="522" t="s">
        <v>817</v>
      </c>
      <c r="C2731" s="554" t="s">
        <v>86</v>
      </c>
      <c r="D2731" s="555" t="s">
        <v>818</v>
      </c>
      <c r="E2731" s="553">
        <v>6500</v>
      </c>
      <c r="F2731" s="556" t="s">
        <v>1354</v>
      </c>
      <c r="G2731" s="566" t="s">
        <v>1355</v>
      </c>
      <c r="H2731" s="569" t="s">
        <v>853</v>
      </c>
      <c r="I2731" s="562" t="s">
        <v>485</v>
      </c>
      <c r="J2731" s="558" t="s">
        <v>822</v>
      </c>
      <c r="K2731" s="571"/>
      <c r="L2731" s="574"/>
      <c r="M2731" s="572"/>
      <c r="N2731" s="577">
        <v>2</v>
      </c>
      <c r="O2731" s="574">
        <v>6</v>
      </c>
      <c r="P2731" s="576">
        <v>40044.9</v>
      </c>
    </row>
    <row r="2732" spans="1:16" ht="24" x14ac:dyDescent="0.2">
      <c r="A2732" s="524" t="s">
        <v>4666</v>
      </c>
      <c r="B2732" s="522" t="s">
        <v>817</v>
      </c>
      <c r="C2732" s="554" t="s">
        <v>86</v>
      </c>
      <c r="D2732" s="555" t="s">
        <v>818</v>
      </c>
      <c r="E2732" s="553">
        <v>7000</v>
      </c>
      <c r="F2732" s="556" t="s">
        <v>1356</v>
      </c>
      <c r="G2732" s="566" t="s">
        <v>1357</v>
      </c>
      <c r="H2732" s="569" t="s">
        <v>850</v>
      </c>
      <c r="I2732" s="562" t="s">
        <v>485</v>
      </c>
      <c r="J2732" s="558" t="s">
        <v>822</v>
      </c>
      <c r="K2732" s="571"/>
      <c r="L2732" s="574"/>
      <c r="M2732" s="572"/>
      <c r="N2732" s="577">
        <v>2</v>
      </c>
      <c r="O2732" s="574">
        <v>6</v>
      </c>
      <c r="P2732" s="576">
        <v>43044.9</v>
      </c>
    </row>
    <row r="2733" spans="1:16" ht="24" x14ac:dyDescent="0.2">
      <c r="A2733" s="524" t="s">
        <v>4666</v>
      </c>
      <c r="B2733" s="522" t="s">
        <v>817</v>
      </c>
      <c r="C2733" s="554" t="s">
        <v>86</v>
      </c>
      <c r="D2733" s="555" t="s">
        <v>818</v>
      </c>
      <c r="E2733" s="553">
        <v>6500</v>
      </c>
      <c r="F2733" s="556" t="s">
        <v>1358</v>
      </c>
      <c r="G2733" s="566" t="s">
        <v>1359</v>
      </c>
      <c r="H2733" s="569" t="s">
        <v>821</v>
      </c>
      <c r="I2733" s="562" t="s">
        <v>485</v>
      </c>
      <c r="J2733" s="558" t="s">
        <v>822</v>
      </c>
      <c r="K2733" s="571"/>
      <c r="L2733" s="574"/>
      <c r="M2733" s="572"/>
      <c r="N2733" s="577">
        <v>0</v>
      </c>
      <c r="O2733" s="574">
        <v>1</v>
      </c>
      <c r="P2733" s="576">
        <v>6692.21</v>
      </c>
    </row>
    <row r="2734" spans="1:16" ht="24" x14ac:dyDescent="0.2">
      <c r="A2734" s="524" t="s">
        <v>4666</v>
      </c>
      <c r="B2734" s="522" t="s">
        <v>817</v>
      </c>
      <c r="C2734" s="554" t="s">
        <v>86</v>
      </c>
      <c r="D2734" s="555" t="s">
        <v>818</v>
      </c>
      <c r="E2734" s="553">
        <v>7500</v>
      </c>
      <c r="F2734" s="556" t="s">
        <v>1360</v>
      </c>
      <c r="G2734" s="566" t="s">
        <v>1361</v>
      </c>
      <c r="H2734" s="569" t="s">
        <v>836</v>
      </c>
      <c r="I2734" s="562" t="s">
        <v>485</v>
      </c>
      <c r="J2734" s="558" t="s">
        <v>822</v>
      </c>
      <c r="K2734" s="571"/>
      <c r="L2734" s="574"/>
      <c r="M2734" s="572"/>
      <c r="N2734" s="577">
        <v>2</v>
      </c>
      <c r="O2734" s="574">
        <v>6</v>
      </c>
      <c r="P2734" s="576">
        <v>46044.9</v>
      </c>
    </row>
    <row r="2735" spans="1:16" ht="24" x14ac:dyDescent="0.2">
      <c r="A2735" s="524" t="s">
        <v>4666</v>
      </c>
      <c r="B2735" s="522" t="s">
        <v>817</v>
      </c>
      <c r="C2735" s="554" t="s">
        <v>86</v>
      </c>
      <c r="D2735" s="555" t="s">
        <v>818</v>
      </c>
      <c r="E2735" s="553">
        <v>7500</v>
      </c>
      <c r="F2735" s="556" t="s">
        <v>1364</v>
      </c>
      <c r="G2735" s="566" t="s">
        <v>1365</v>
      </c>
      <c r="H2735" s="569" t="s">
        <v>829</v>
      </c>
      <c r="I2735" s="562" t="s">
        <v>485</v>
      </c>
      <c r="J2735" s="558" t="s">
        <v>822</v>
      </c>
      <c r="K2735" s="571"/>
      <c r="L2735" s="574"/>
      <c r="M2735" s="572"/>
      <c r="N2735" s="577">
        <v>2</v>
      </c>
      <c r="O2735" s="574">
        <v>6</v>
      </c>
      <c r="P2735" s="576">
        <v>46044.9</v>
      </c>
    </row>
    <row r="2736" spans="1:16" ht="24" x14ac:dyDescent="0.2">
      <c r="A2736" s="524" t="s">
        <v>4666</v>
      </c>
      <c r="B2736" s="522" t="s">
        <v>817</v>
      </c>
      <c r="C2736" s="554" t="s">
        <v>86</v>
      </c>
      <c r="D2736" s="555" t="s">
        <v>818</v>
      </c>
      <c r="E2736" s="553">
        <v>6500</v>
      </c>
      <c r="F2736" s="556" t="s">
        <v>1366</v>
      </c>
      <c r="G2736" s="566" t="s">
        <v>1367</v>
      </c>
      <c r="H2736" s="569" t="s">
        <v>821</v>
      </c>
      <c r="I2736" s="562" t="s">
        <v>485</v>
      </c>
      <c r="J2736" s="558" t="s">
        <v>822</v>
      </c>
      <c r="K2736" s="571"/>
      <c r="L2736" s="574"/>
      <c r="M2736" s="572"/>
      <c r="N2736" s="577">
        <v>2</v>
      </c>
      <c r="O2736" s="574">
        <v>6</v>
      </c>
      <c r="P2736" s="576">
        <v>40044.9</v>
      </c>
    </row>
    <row r="2737" spans="1:16" ht="24" x14ac:dyDescent="0.2">
      <c r="A2737" s="524" t="s">
        <v>4666</v>
      </c>
      <c r="B2737" s="522" t="s">
        <v>817</v>
      </c>
      <c r="C2737" s="554" t="s">
        <v>86</v>
      </c>
      <c r="D2737" s="555" t="s">
        <v>818</v>
      </c>
      <c r="E2737" s="553">
        <v>8500</v>
      </c>
      <c r="F2737" s="556" t="s">
        <v>4325</v>
      </c>
      <c r="G2737" s="566" t="s">
        <v>4326</v>
      </c>
      <c r="H2737" s="569" t="s">
        <v>866</v>
      </c>
      <c r="I2737" s="562" t="s">
        <v>485</v>
      </c>
      <c r="J2737" s="558" t="s">
        <v>822</v>
      </c>
      <c r="K2737" s="571"/>
      <c r="L2737" s="574"/>
      <c r="M2737" s="572"/>
      <c r="N2737" s="577">
        <v>2</v>
      </c>
      <c r="O2737" s="574">
        <v>5</v>
      </c>
      <c r="P2737" s="576">
        <v>48470.75</v>
      </c>
    </row>
    <row r="2738" spans="1:16" ht="24" x14ac:dyDescent="0.2">
      <c r="A2738" s="524" t="s">
        <v>4666</v>
      </c>
      <c r="B2738" s="522" t="s">
        <v>817</v>
      </c>
      <c r="C2738" s="554" t="s">
        <v>86</v>
      </c>
      <c r="D2738" s="555" t="s">
        <v>818</v>
      </c>
      <c r="E2738" s="553">
        <v>6500</v>
      </c>
      <c r="F2738" s="556" t="s">
        <v>1368</v>
      </c>
      <c r="G2738" s="566" t="s">
        <v>1369</v>
      </c>
      <c r="H2738" s="569" t="s">
        <v>1370</v>
      </c>
      <c r="I2738" s="562" t="s">
        <v>485</v>
      </c>
      <c r="J2738" s="558" t="s">
        <v>822</v>
      </c>
      <c r="K2738" s="571"/>
      <c r="L2738" s="574"/>
      <c r="M2738" s="572"/>
      <c r="N2738" s="577">
        <v>2</v>
      </c>
      <c r="O2738" s="574">
        <v>6</v>
      </c>
      <c r="P2738" s="576">
        <v>40044.9</v>
      </c>
    </row>
    <row r="2739" spans="1:16" ht="24" x14ac:dyDescent="0.2">
      <c r="A2739" s="524" t="s">
        <v>4666</v>
      </c>
      <c r="B2739" s="522" t="s">
        <v>817</v>
      </c>
      <c r="C2739" s="554" t="s">
        <v>86</v>
      </c>
      <c r="D2739" s="555" t="s">
        <v>902</v>
      </c>
      <c r="E2739" s="553">
        <v>3400</v>
      </c>
      <c r="F2739" s="556" t="s">
        <v>1371</v>
      </c>
      <c r="G2739" s="566" t="s">
        <v>1372</v>
      </c>
      <c r="H2739" s="569" t="s">
        <v>905</v>
      </c>
      <c r="I2739" s="562" t="s">
        <v>845</v>
      </c>
      <c r="J2739" s="558" t="s">
        <v>906</v>
      </c>
      <c r="K2739" s="571"/>
      <c r="L2739" s="574"/>
      <c r="M2739" s="572"/>
      <c r="N2739" s="577">
        <v>2</v>
      </c>
      <c r="O2739" s="574">
        <v>6</v>
      </c>
      <c r="P2739" s="576">
        <v>21444.9</v>
      </c>
    </row>
    <row r="2740" spans="1:16" ht="24" x14ac:dyDescent="0.2">
      <c r="A2740" s="524" t="s">
        <v>4666</v>
      </c>
      <c r="B2740" s="522" t="s">
        <v>817</v>
      </c>
      <c r="C2740" s="554" t="s">
        <v>86</v>
      </c>
      <c r="D2740" s="555" t="s">
        <v>841</v>
      </c>
      <c r="E2740" s="553">
        <v>2500</v>
      </c>
      <c r="F2740" s="556" t="s">
        <v>1373</v>
      </c>
      <c r="G2740" s="566" t="s">
        <v>1374</v>
      </c>
      <c r="H2740" s="569" t="s">
        <v>844</v>
      </c>
      <c r="I2740" s="562" t="s">
        <v>485</v>
      </c>
      <c r="J2740" s="558" t="s">
        <v>480</v>
      </c>
      <c r="K2740" s="571"/>
      <c r="L2740" s="574"/>
      <c r="M2740" s="572"/>
      <c r="N2740" s="577">
        <v>2</v>
      </c>
      <c r="O2740" s="574">
        <v>6</v>
      </c>
      <c r="P2740" s="576">
        <v>16044.9</v>
      </c>
    </row>
    <row r="2741" spans="1:16" ht="24" x14ac:dyDescent="0.2">
      <c r="A2741" s="524" t="s">
        <v>4666</v>
      </c>
      <c r="B2741" s="522" t="s">
        <v>817</v>
      </c>
      <c r="C2741" s="554" t="s">
        <v>86</v>
      </c>
      <c r="D2741" s="555" t="s">
        <v>818</v>
      </c>
      <c r="E2741" s="553">
        <v>8500</v>
      </c>
      <c r="F2741" s="556" t="s">
        <v>1375</v>
      </c>
      <c r="G2741" s="566" t="s">
        <v>1376</v>
      </c>
      <c r="H2741" s="569" t="s">
        <v>853</v>
      </c>
      <c r="I2741" s="562" t="s">
        <v>485</v>
      </c>
      <c r="J2741" s="558" t="s">
        <v>822</v>
      </c>
      <c r="K2741" s="571"/>
      <c r="L2741" s="574"/>
      <c r="M2741" s="572"/>
      <c r="N2741" s="577">
        <v>0</v>
      </c>
      <c r="O2741" s="574">
        <v>1</v>
      </c>
      <c r="P2741" s="576">
        <v>8815.82</v>
      </c>
    </row>
    <row r="2742" spans="1:16" ht="24" x14ac:dyDescent="0.2">
      <c r="A2742" s="524" t="s">
        <v>4666</v>
      </c>
      <c r="B2742" s="522" t="s">
        <v>817</v>
      </c>
      <c r="C2742" s="554" t="s">
        <v>86</v>
      </c>
      <c r="D2742" s="555" t="s">
        <v>818</v>
      </c>
      <c r="E2742" s="553">
        <v>6500</v>
      </c>
      <c r="F2742" s="556" t="s">
        <v>1377</v>
      </c>
      <c r="G2742" s="566" t="s">
        <v>1378</v>
      </c>
      <c r="H2742" s="569" t="s">
        <v>821</v>
      </c>
      <c r="I2742" s="562" t="s">
        <v>485</v>
      </c>
      <c r="J2742" s="558" t="s">
        <v>822</v>
      </c>
      <c r="K2742" s="571"/>
      <c r="L2742" s="574"/>
      <c r="M2742" s="572"/>
      <c r="N2742" s="577">
        <v>2</v>
      </c>
      <c r="O2742" s="574">
        <v>6</v>
      </c>
      <c r="P2742" s="576">
        <v>40044.9</v>
      </c>
    </row>
    <row r="2743" spans="1:16" ht="24" x14ac:dyDescent="0.2">
      <c r="A2743" s="524" t="s">
        <v>4666</v>
      </c>
      <c r="B2743" s="522" t="s">
        <v>817</v>
      </c>
      <c r="C2743" s="554" t="s">
        <v>86</v>
      </c>
      <c r="D2743" s="555" t="s">
        <v>818</v>
      </c>
      <c r="E2743" s="553">
        <v>5500</v>
      </c>
      <c r="F2743" s="556" t="s">
        <v>1381</v>
      </c>
      <c r="G2743" s="566" t="s">
        <v>1382</v>
      </c>
      <c r="H2743" s="569" t="s">
        <v>829</v>
      </c>
      <c r="I2743" s="562" t="s">
        <v>485</v>
      </c>
      <c r="J2743" s="558" t="s">
        <v>822</v>
      </c>
      <c r="K2743" s="571"/>
      <c r="L2743" s="574"/>
      <c r="M2743" s="572"/>
      <c r="N2743" s="577">
        <v>2</v>
      </c>
      <c r="O2743" s="574">
        <v>6</v>
      </c>
      <c r="P2743" s="576">
        <v>34044.9</v>
      </c>
    </row>
    <row r="2744" spans="1:16" ht="24" x14ac:dyDescent="0.2">
      <c r="A2744" s="524" t="s">
        <v>4666</v>
      </c>
      <c r="B2744" s="522" t="s">
        <v>817</v>
      </c>
      <c r="C2744" s="554" t="s">
        <v>86</v>
      </c>
      <c r="D2744" s="555" t="s">
        <v>818</v>
      </c>
      <c r="E2744" s="553">
        <v>8500</v>
      </c>
      <c r="F2744" s="556" t="s">
        <v>1383</v>
      </c>
      <c r="G2744" s="566" t="s">
        <v>1384</v>
      </c>
      <c r="H2744" s="569" t="s">
        <v>853</v>
      </c>
      <c r="I2744" s="562" t="s">
        <v>485</v>
      </c>
      <c r="J2744" s="558" t="s">
        <v>822</v>
      </c>
      <c r="K2744" s="571"/>
      <c r="L2744" s="574"/>
      <c r="M2744" s="572"/>
      <c r="N2744" s="577">
        <v>2</v>
      </c>
      <c r="O2744" s="574">
        <v>6</v>
      </c>
      <c r="P2744" s="576">
        <v>52044.9</v>
      </c>
    </row>
    <row r="2745" spans="1:16" ht="24" x14ac:dyDescent="0.2">
      <c r="A2745" s="524" t="s">
        <v>4666</v>
      </c>
      <c r="B2745" s="522" t="s">
        <v>817</v>
      </c>
      <c r="C2745" s="554" t="s">
        <v>86</v>
      </c>
      <c r="D2745" s="555" t="s">
        <v>818</v>
      </c>
      <c r="E2745" s="553">
        <v>7500</v>
      </c>
      <c r="F2745" s="556" t="s">
        <v>1385</v>
      </c>
      <c r="G2745" s="566" t="s">
        <v>1386</v>
      </c>
      <c r="H2745" s="569" t="s">
        <v>829</v>
      </c>
      <c r="I2745" s="562" t="s">
        <v>485</v>
      </c>
      <c r="J2745" s="558" t="s">
        <v>822</v>
      </c>
      <c r="K2745" s="571"/>
      <c r="L2745" s="574"/>
      <c r="M2745" s="572"/>
      <c r="N2745" s="577">
        <v>2</v>
      </c>
      <c r="O2745" s="574">
        <v>6</v>
      </c>
      <c r="P2745" s="576">
        <v>46044.9</v>
      </c>
    </row>
    <row r="2746" spans="1:16" ht="24" x14ac:dyDescent="0.2">
      <c r="A2746" s="524" t="s">
        <v>4666</v>
      </c>
      <c r="B2746" s="522" t="s">
        <v>817</v>
      </c>
      <c r="C2746" s="554" t="s">
        <v>86</v>
      </c>
      <c r="D2746" s="555" t="s">
        <v>902</v>
      </c>
      <c r="E2746" s="553">
        <v>3400</v>
      </c>
      <c r="F2746" s="556" t="s">
        <v>1387</v>
      </c>
      <c r="G2746" s="566" t="s">
        <v>1388</v>
      </c>
      <c r="H2746" s="569" t="s">
        <v>1389</v>
      </c>
      <c r="I2746" s="562" t="s">
        <v>845</v>
      </c>
      <c r="J2746" s="558" t="s">
        <v>480</v>
      </c>
      <c r="K2746" s="571"/>
      <c r="L2746" s="574"/>
      <c r="M2746" s="572"/>
      <c r="N2746" s="577">
        <v>3</v>
      </c>
      <c r="O2746" s="574">
        <v>6</v>
      </c>
      <c r="P2746" s="576">
        <v>21444.9</v>
      </c>
    </row>
    <row r="2747" spans="1:16" ht="24" x14ac:dyDescent="0.2">
      <c r="A2747" s="524" t="s">
        <v>4666</v>
      </c>
      <c r="B2747" s="522" t="s">
        <v>817</v>
      </c>
      <c r="C2747" s="554" t="s">
        <v>86</v>
      </c>
      <c r="D2747" s="555" t="s">
        <v>818</v>
      </c>
      <c r="E2747" s="553">
        <v>6500</v>
      </c>
      <c r="F2747" s="556" t="s">
        <v>1390</v>
      </c>
      <c r="G2747" s="566" t="s">
        <v>1391</v>
      </c>
      <c r="H2747" s="569" t="s">
        <v>821</v>
      </c>
      <c r="I2747" s="562" t="s">
        <v>485</v>
      </c>
      <c r="J2747" s="558" t="s">
        <v>822</v>
      </c>
      <c r="K2747" s="571"/>
      <c r="L2747" s="574"/>
      <c r="M2747" s="572"/>
      <c r="N2747" s="577">
        <v>2</v>
      </c>
      <c r="O2747" s="574">
        <v>6</v>
      </c>
      <c r="P2747" s="576">
        <v>40044.9</v>
      </c>
    </row>
    <row r="2748" spans="1:16" ht="24" x14ac:dyDescent="0.2">
      <c r="A2748" s="524" t="s">
        <v>4666</v>
      </c>
      <c r="B2748" s="522" t="s">
        <v>817</v>
      </c>
      <c r="C2748" s="554" t="s">
        <v>86</v>
      </c>
      <c r="D2748" s="555" t="s">
        <v>818</v>
      </c>
      <c r="E2748" s="553">
        <v>5500</v>
      </c>
      <c r="F2748" s="556" t="s">
        <v>1392</v>
      </c>
      <c r="G2748" s="566" t="s">
        <v>1393</v>
      </c>
      <c r="H2748" s="569" t="s">
        <v>850</v>
      </c>
      <c r="I2748" s="562" t="s">
        <v>485</v>
      </c>
      <c r="J2748" s="558" t="s">
        <v>822</v>
      </c>
      <c r="K2748" s="571"/>
      <c r="L2748" s="574"/>
      <c r="M2748" s="572"/>
      <c r="N2748" s="577">
        <v>0</v>
      </c>
      <c r="O2748" s="574">
        <v>1</v>
      </c>
      <c r="P2748" s="576">
        <v>5765.82</v>
      </c>
    </row>
    <row r="2749" spans="1:16" ht="24" x14ac:dyDescent="0.2">
      <c r="A2749" s="524" t="s">
        <v>4666</v>
      </c>
      <c r="B2749" s="522" t="s">
        <v>817</v>
      </c>
      <c r="C2749" s="554" t="s">
        <v>86</v>
      </c>
      <c r="D2749" s="555" t="s">
        <v>818</v>
      </c>
      <c r="E2749" s="553">
        <v>6500</v>
      </c>
      <c r="F2749" s="556" t="s">
        <v>4327</v>
      </c>
      <c r="G2749" s="566" t="s">
        <v>4328</v>
      </c>
      <c r="H2749" s="569" t="s">
        <v>829</v>
      </c>
      <c r="I2749" s="562" t="s">
        <v>485</v>
      </c>
      <c r="J2749" s="558" t="s">
        <v>822</v>
      </c>
      <c r="K2749" s="571"/>
      <c r="L2749" s="574"/>
      <c r="M2749" s="572"/>
      <c r="N2749" s="577">
        <v>2</v>
      </c>
      <c r="O2749" s="574">
        <v>5</v>
      </c>
      <c r="P2749" s="576">
        <v>37270.75</v>
      </c>
    </row>
    <row r="2750" spans="1:16" ht="24" x14ac:dyDescent="0.2">
      <c r="A2750" s="524" t="s">
        <v>4666</v>
      </c>
      <c r="B2750" s="522" t="s">
        <v>817</v>
      </c>
      <c r="C2750" s="554" t="s">
        <v>86</v>
      </c>
      <c r="D2750" s="555" t="s">
        <v>818</v>
      </c>
      <c r="E2750" s="553">
        <v>8500</v>
      </c>
      <c r="F2750" s="556" t="s">
        <v>1397</v>
      </c>
      <c r="G2750" s="566" t="s">
        <v>1398</v>
      </c>
      <c r="H2750" s="569" t="s">
        <v>853</v>
      </c>
      <c r="I2750" s="562" t="s">
        <v>485</v>
      </c>
      <c r="J2750" s="558" t="s">
        <v>822</v>
      </c>
      <c r="K2750" s="571"/>
      <c r="L2750" s="574"/>
      <c r="M2750" s="572"/>
      <c r="N2750" s="577">
        <v>2</v>
      </c>
      <c r="O2750" s="574">
        <v>6</v>
      </c>
      <c r="P2750" s="576">
        <v>52044.9</v>
      </c>
    </row>
    <row r="2751" spans="1:16" ht="24" x14ac:dyDescent="0.2">
      <c r="A2751" s="524" t="s">
        <v>4666</v>
      </c>
      <c r="B2751" s="522" t="s">
        <v>817</v>
      </c>
      <c r="C2751" s="554" t="s">
        <v>86</v>
      </c>
      <c r="D2751" s="555" t="s">
        <v>818</v>
      </c>
      <c r="E2751" s="553">
        <v>5500</v>
      </c>
      <c r="F2751" s="556" t="s">
        <v>1399</v>
      </c>
      <c r="G2751" s="566" t="s">
        <v>1400</v>
      </c>
      <c r="H2751" s="569" t="s">
        <v>836</v>
      </c>
      <c r="I2751" s="562" t="s">
        <v>485</v>
      </c>
      <c r="J2751" s="558" t="s">
        <v>822</v>
      </c>
      <c r="K2751" s="571"/>
      <c r="L2751" s="574"/>
      <c r="M2751" s="572"/>
      <c r="N2751" s="577">
        <v>2</v>
      </c>
      <c r="O2751" s="574">
        <v>6</v>
      </c>
      <c r="P2751" s="576">
        <v>34044.9</v>
      </c>
    </row>
    <row r="2752" spans="1:16" ht="24" x14ac:dyDescent="0.2">
      <c r="A2752" s="524" t="s">
        <v>4666</v>
      </c>
      <c r="B2752" s="522" t="s">
        <v>817</v>
      </c>
      <c r="C2752" s="554" t="s">
        <v>86</v>
      </c>
      <c r="D2752" s="555" t="s">
        <v>818</v>
      </c>
      <c r="E2752" s="553">
        <v>3500</v>
      </c>
      <c r="F2752" s="556" t="s">
        <v>1401</v>
      </c>
      <c r="G2752" s="566" t="s">
        <v>1402</v>
      </c>
      <c r="H2752" s="569" t="s">
        <v>890</v>
      </c>
      <c r="I2752" s="562" t="s">
        <v>485</v>
      </c>
      <c r="J2752" s="558" t="s">
        <v>822</v>
      </c>
      <c r="K2752" s="571"/>
      <c r="L2752" s="574"/>
      <c r="M2752" s="572"/>
      <c r="N2752" s="577">
        <v>2</v>
      </c>
      <c r="O2752" s="574">
        <v>6</v>
      </c>
      <c r="P2752" s="576">
        <v>22044.9</v>
      </c>
    </row>
    <row r="2753" spans="1:16" ht="24" x14ac:dyDescent="0.2">
      <c r="A2753" s="524" t="s">
        <v>4666</v>
      </c>
      <c r="B2753" s="522" t="s">
        <v>817</v>
      </c>
      <c r="C2753" s="554" t="s">
        <v>86</v>
      </c>
      <c r="D2753" s="555" t="s">
        <v>818</v>
      </c>
      <c r="E2753" s="553">
        <v>6500</v>
      </c>
      <c r="F2753" s="556" t="s">
        <v>1403</v>
      </c>
      <c r="G2753" s="566" t="s">
        <v>1404</v>
      </c>
      <c r="H2753" s="569" t="s">
        <v>821</v>
      </c>
      <c r="I2753" s="562" t="s">
        <v>485</v>
      </c>
      <c r="J2753" s="558" t="s">
        <v>822</v>
      </c>
      <c r="K2753" s="571"/>
      <c r="L2753" s="574"/>
      <c r="M2753" s="572"/>
      <c r="N2753" s="577">
        <v>2</v>
      </c>
      <c r="O2753" s="574">
        <v>6</v>
      </c>
      <c r="P2753" s="576">
        <v>40044.9</v>
      </c>
    </row>
    <row r="2754" spans="1:16" ht="24" x14ac:dyDescent="0.2">
      <c r="A2754" s="524" t="s">
        <v>4666</v>
      </c>
      <c r="B2754" s="522" t="s">
        <v>817</v>
      </c>
      <c r="C2754" s="554" t="s">
        <v>86</v>
      </c>
      <c r="D2754" s="555" t="s">
        <v>818</v>
      </c>
      <c r="E2754" s="553">
        <v>5500</v>
      </c>
      <c r="F2754" s="556" t="s">
        <v>1407</v>
      </c>
      <c r="G2754" s="566" t="s">
        <v>1408</v>
      </c>
      <c r="H2754" s="569" t="s">
        <v>829</v>
      </c>
      <c r="I2754" s="562" t="s">
        <v>485</v>
      </c>
      <c r="J2754" s="558" t="s">
        <v>822</v>
      </c>
      <c r="K2754" s="571"/>
      <c r="L2754" s="574"/>
      <c r="M2754" s="572"/>
      <c r="N2754" s="577">
        <v>2</v>
      </c>
      <c r="O2754" s="574">
        <v>6</v>
      </c>
      <c r="P2754" s="576">
        <v>34044.9</v>
      </c>
    </row>
    <row r="2755" spans="1:16" ht="24" x14ac:dyDescent="0.2">
      <c r="A2755" s="524" t="s">
        <v>4666</v>
      </c>
      <c r="B2755" s="522" t="s">
        <v>817</v>
      </c>
      <c r="C2755" s="554" t="s">
        <v>86</v>
      </c>
      <c r="D2755" s="555" t="s">
        <v>818</v>
      </c>
      <c r="E2755" s="553">
        <v>5500</v>
      </c>
      <c r="F2755" s="556" t="s">
        <v>1409</v>
      </c>
      <c r="G2755" s="566" t="s">
        <v>1410</v>
      </c>
      <c r="H2755" s="569" t="s">
        <v>821</v>
      </c>
      <c r="I2755" s="562" t="s">
        <v>485</v>
      </c>
      <c r="J2755" s="558" t="s">
        <v>822</v>
      </c>
      <c r="K2755" s="571"/>
      <c r="L2755" s="574"/>
      <c r="M2755" s="572"/>
      <c r="N2755" s="577">
        <v>2</v>
      </c>
      <c r="O2755" s="574">
        <v>6</v>
      </c>
      <c r="P2755" s="576">
        <v>34044.9</v>
      </c>
    </row>
    <row r="2756" spans="1:16" ht="24" x14ac:dyDescent="0.2">
      <c r="A2756" s="524" t="s">
        <v>4666</v>
      </c>
      <c r="B2756" s="522" t="s">
        <v>817</v>
      </c>
      <c r="C2756" s="554" t="s">
        <v>86</v>
      </c>
      <c r="D2756" s="555" t="s">
        <v>818</v>
      </c>
      <c r="E2756" s="553">
        <v>6500</v>
      </c>
      <c r="F2756" s="556" t="s">
        <v>1411</v>
      </c>
      <c r="G2756" s="566" t="s">
        <v>1412</v>
      </c>
      <c r="H2756" s="569" t="s">
        <v>853</v>
      </c>
      <c r="I2756" s="562" t="s">
        <v>485</v>
      </c>
      <c r="J2756" s="558" t="s">
        <v>822</v>
      </c>
      <c r="K2756" s="571"/>
      <c r="L2756" s="574"/>
      <c r="M2756" s="572"/>
      <c r="N2756" s="577">
        <v>2</v>
      </c>
      <c r="O2756" s="574">
        <v>6</v>
      </c>
      <c r="P2756" s="576">
        <v>40044.9</v>
      </c>
    </row>
    <row r="2757" spans="1:16" ht="24" x14ac:dyDescent="0.2">
      <c r="A2757" s="524" t="s">
        <v>4666</v>
      </c>
      <c r="B2757" s="522" t="s">
        <v>817</v>
      </c>
      <c r="C2757" s="554" t="s">
        <v>86</v>
      </c>
      <c r="D2757" s="555" t="s">
        <v>818</v>
      </c>
      <c r="E2757" s="553">
        <v>4800</v>
      </c>
      <c r="F2757" s="556" t="s">
        <v>1413</v>
      </c>
      <c r="G2757" s="566" t="s">
        <v>1414</v>
      </c>
      <c r="H2757" s="569" t="s">
        <v>821</v>
      </c>
      <c r="I2757" s="562" t="s">
        <v>485</v>
      </c>
      <c r="J2757" s="558" t="s">
        <v>822</v>
      </c>
      <c r="K2757" s="571"/>
      <c r="L2757" s="574"/>
      <c r="M2757" s="572"/>
      <c r="N2757" s="577">
        <v>2</v>
      </c>
      <c r="O2757" s="574">
        <v>6</v>
      </c>
      <c r="P2757" s="576">
        <v>29844.9</v>
      </c>
    </row>
    <row r="2758" spans="1:16" ht="24" x14ac:dyDescent="0.2">
      <c r="A2758" s="524" t="s">
        <v>4666</v>
      </c>
      <c r="B2758" s="522" t="s">
        <v>817</v>
      </c>
      <c r="C2758" s="554" t="s">
        <v>86</v>
      </c>
      <c r="D2758" s="555" t="s">
        <v>818</v>
      </c>
      <c r="E2758" s="553">
        <v>6500</v>
      </c>
      <c r="F2758" s="556" t="s">
        <v>1415</v>
      </c>
      <c r="G2758" s="566" t="s">
        <v>1416</v>
      </c>
      <c r="H2758" s="569" t="s">
        <v>829</v>
      </c>
      <c r="I2758" s="562" t="s">
        <v>485</v>
      </c>
      <c r="J2758" s="558" t="s">
        <v>822</v>
      </c>
      <c r="K2758" s="571"/>
      <c r="L2758" s="574"/>
      <c r="M2758" s="572"/>
      <c r="N2758" s="577">
        <v>2</v>
      </c>
      <c r="O2758" s="574">
        <v>6</v>
      </c>
      <c r="P2758" s="576">
        <v>40044.9</v>
      </c>
    </row>
    <row r="2759" spans="1:16" ht="24" x14ac:dyDescent="0.2">
      <c r="A2759" s="524" t="s">
        <v>4666</v>
      </c>
      <c r="B2759" s="522" t="s">
        <v>817</v>
      </c>
      <c r="C2759" s="554" t="s">
        <v>86</v>
      </c>
      <c r="D2759" s="555" t="s">
        <v>818</v>
      </c>
      <c r="E2759" s="553">
        <v>6500</v>
      </c>
      <c r="F2759" s="556" t="s">
        <v>1417</v>
      </c>
      <c r="G2759" s="566" t="s">
        <v>1418</v>
      </c>
      <c r="H2759" s="569" t="s">
        <v>821</v>
      </c>
      <c r="I2759" s="562" t="s">
        <v>485</v>
      </c>
      <c r="J2759" s="558" t="s">
        <v>822</v>
      </c>
      <c r="K2759" s="571"/>
      <c r="L2759" s="574"/>
      <c r="M2759" s="572"/>
      <c r="N2759" s="577">
        <v>2</v>
      </c>
      <c r="O2759" s="574">
        <v>6</v>
      </c>
      <c r="P2759" s="576">
        <v>40044.9</v>
      </c>
    </row>
    <row r="2760" spans="1:16" ht="24" x14ac:dyDescent="0.2">
      <c r="A2760" s="524" t="s">
        <v>4666</v>
      </c>
      <c r="B2760" s="522" t="s">
        <v>817</v>
      </c>
      <c r="C2760" s="554" t="s">
        <v>86</v>
      </c>
      <c r="D2760" s="555" t="s">
        <v>818</v>
      </c>
      <c r="E2760" s="553">
        <v>8500</v>
      </c>
      <c r="F2760" s="556" t="s">
        <v>4329</v>
      </c>
      <c r="G2760" s="566" t="s">
        <v>4330</v>
      </c>
      <c r="H2760" s="569" t="s">
        <v>821</v>
      </c>
      <c r="I2760" s="562" t="s">
        <v>485</v>
      </c>
      <c r="J2760" s="558" t="s">
        <v>822</v>
      </c>
      <c r="K2760" s="571"/>
      <c r="L2760" s="574"/>
      <c r="M2760" s="572"/>
      <c r="N2760" s="577">
        <v>2</v>
      </c>
      <c r="O2760" s="574">
        <v>5</v>
      </c>
      <c r="P2760" s="576">
        <v>48470.75</v>
      </c>
    </row>
    <row r="2761" spans="1:16" ht="24" x14ac:dyDescent="0.2">
      <c r="A2761" s="524" t="s">
        <v>4666</v>
      </c>
      <c r="B2761" s="522" t="s">
        <v>817</v>
      </c>
      <c r="C2761" s="554" t="s">
        <v>86</v>
      </c>
      <c r="D2761" s="555" t="s">
        <v>818</v>
      </c>
      <c r="E2761" s="553">
        <v>6500</v>
      </c>
      <c r="F2761" s="556" t="s">
        <v>1419</v>
      </c>
      <c r="G2761" s="566" t="s">
        <v>1420</v>
      </c>
      <c r="H2761" s="569" t="s">
        <v>821</v>
      </c>
      <c r="I2761" s="562" t="s">
        <v>485</v>
      </c>
      <c r="J2761" s="558" t="s">
        <v>822</v>
      </c>
      <c r="K2761" s="571"/>
      <c r="L2761" s="574"/>
      <c r="M2761" s="572"/>
      <c r="N2761" s="577">
        <v>2</v>
      </c>
      <c r="O2761" s="574">
        <v>6</v>
      </c>
      <c r="P2761" s="576">
        <v>40044.9</v>
      </c>
    </row>
    <row r="2762" spans="1:16" ht="24" x14ac:dyDescent="0.2">
      <c r="A2762" s="524" t="s">
        <v>4666</v>
      </c>
      <c r="B2762" s="522" t="s">
        <v>817</v>
      </c>
      <c r="C2762" s="554" t="s">
        <v>86</v>
      </c>
      <c r="D2762" s="555" t="s">
        <v>818</v>
      </c>
      <c r="E2762" s="553">
        <v>10500</v>
      </c>
      <c r="F2762" s="556" t="s">
        <v>1421</v>
      </c>
      <c r="G2762" s="566" t="s">
        <v>1422</v>
      </c>
      <c r="H2762" s="569" t="s">
        <v>821</v>
      </c>
      <c r="I2762" s="562" t="s">
        <v>485</v>
      </c>
      <c r="J2762" s="558" t="s">
        <v>822</v>
      </c>
      <c r="K2762" s="571"/>
      <c r="L2762" s="574"/>
      <c r="M2762" s="572"/>
      <c r="N2762" s="577">
        <v>2</v>
      </c>
      <c r="O2762" s="574">
        <v>6</v>
      </c>
      <c r="P2762" s="576">
        <v>64044.9</v>
      </c>
    </row>
    <row r="2763" spans="1:16" ht="24" x14ac:dyDescent="0.2">
      <c r="A2763" s="524" t="s">
        <v>4666</v>
      </c>
      <c r="B2763" s="522" t="s">
        <v>817</v>
      </c>
      <c r="C2763" s="554" t="s">
        <v>86</v>
      </c>
      <c r="D2763" s="555" t="s">
        <v>818</v>
      </c>
      <c r="E2763" s="553">
        <v>6500</v>
      </c>
      <c r="F2763" s="556" t="s">
        <v>1423</v>
      </c>
      <c r="G2763" s="566" t="s">
        <v>1424</v>
      </c>
      <c r="H2763" s="569" t="s">
        <v>853</v>
      </c>
      <c r="I2763" s="562" t="s">
        <v>485</v>
      </c>
      <c r="J2763" s="558" t="s">
        <v>822</v>
      </c>
      <c r="K2763" s="571"/>
      <c r="L2763" s="574"/>
      <c r="M2763" s="572"/>
      <c r="N2763" s="577">
        <v>2</v>
      </c>
      <c r="O2763" s="574">
        <v>6</v>
      </c>
      <c r="P2763" s="576">
        <v>40044.9</v>
      </c>
    </row>
    <row r="2764" spans="1:16" ht="24" x14ac:dyDescent="0.2">
      <c r="A2764" s="524" t="s">
        <v>4666</v>
      </c>
      <c r="B2764" s="522" t="s">
        <v>817</v>
      </c>
      <c r="C2764" s="554" t="s">
        <v>86</v>
      </c>
      <c r="D2764" s="555" t="s">
        <v>818</v>
      </c>
      <c r="E2764" s="553">
        <v>3500</v>
      </c>
      <c r="F2764" s="556" t="s">
        <v>1425</v>
      </c>
      <c r="G2764" s="566" t="s">
        <v>1426</v>
      </c>
      <c r="H2764" s="569" t="s">
        <v>821</v>
      </c>
      <c r="I2764" s="562" t="s">
        <v>489</v>
      </c>
      <c r="J2764" s="558" t="s">
        <v>822</v>
      </c>
      <c r="K2764" s="571"/>
      <c r="L2764" s="574"/>
      <c r="M2764" s="572"/>
      <c r="N2764" s="577">
        <v>2</v>
      </c>
      <c r="O2764" s="574">
        <v>6</v>
      </c>
      <c r="P2764" s="576">
        <v>22044.9</v>
      </c>
    </row>
    <row r="2765" spans="1:16" ht="24" x14ac:dyDescent="0.2">
      <c r="A2765" s="524" t="s">
        <v>4666</v>
      </c>
      <c r="B2765" s="522" t="s">
        <v>817</v>
      </c>
      <c r="C2765" s="554" t="s">
        <v>86</v>
      </c>
      <c r="D2765" s="555" t="s">
        <v>818</v>
      </c>
      <c r="E2765" s="553">
        <v>8500</v>
      </c>
      <c r="F2765" s="556" t="s">
        <v>1427</v>
      </c>
      <c r="G2765" s="566" t="s">
        <v>1428</v>
      </c>
      <c r="H2765" s="569" t="s">
        <v>829</v>
      </c>
      <c r="I2765" s="562" t="s">
        <v>485</v>
      </c>
      <c r="J2765" s="558" t="s">
        <v>822</v>
      </c>
      <c r="K2765" s="571"/>
      <c r="L2765" s="574"/>
      <c r="M2765" s="572"/>
      <c r="N2765" s="577">
        <v>2</v>
      </c>
      <c r="O2765" s="574">
        <v>6</v>
      </c>
      <c r="P2765" s="576">
        <v>52073.82</v>
      </c>
    </row>
    <row r="2766" spans="1:16" ht="24" x14ac:dyDescent="0.2">
      <c r="A2766" s="524" t="s">
        <v>4666</v>
      </c>
      <c r="B2766" s="522" t="s">
        <v>817</v>
      </c>
      <c r="C2766" s="554" t="s">
        <v>86</v>
      </c>
      <c r="D2766" s="555" t="s">
        <v>818</v>
      </c>
      <c r="E2766" s="553">
        <v>6500</v>
      </c>
      <c r="F2766" s="556" t="s">
        <v>1431</v>
      </c>
      <c r="G2766" s="566" t="s">
        <v>1432</v>
      </c>
      <c r="H2766" s="569" t="s">
        <v>821</v>
      </c>
      <c r="I2766" s="562" t="s">
        <v>485</v>
      </c>
      <c r="J2766" s="558" t="s">
        <v>822</v>
      </c>
      <c r="K2766" s="571"/>
      <c r="L2766" s="574"/>
      <c r="M2766" s="572"/>
      <c r="N2766" s="577">
        <v>1</v>
      </c>
      <c r="O2766" s="574">
        <v>1</v>
      </c>
      <c r="P2766" s="576">
        <v>11885.8</v>
      </c>
    </row>
    <row r="2767" spans="1:16" ht="24" x14ac:dyDescent="0.2">
      <c r="A2767" s="524" t="s">
        <v>4666</v>
      </c>
      <c r="B2767" s="522" t="s">
        <v>817</v>
      </c>
      <c r="C2767" s="554" t="s">
        <v>86</v>
      </c>
      <c r="D2767" s="555" t="s">
        <v>818</v>
      </c>
      <c r="E2767" s="553">
        <v>3500</v>
      </c>
      <c r="F2767" s="556" t="s">
        <v>1433</v>
      </c>
      <c r="G2767" s="566" t="s">
        <v>1434</v>
      </c>
      <c r="H2767" s="569" t="s">
        <v>850</v>
      </c>
      <c r="I2767" s="562" t="s">
        <v>489</v>
      </c>
      <c r="J2767" s="558" t="s">
        <v>822</v>
      </c>
      <c r="K2767" s="571"/>
      <c r="L2767" s="574"/>
      <c r="M2767" s="572"/>
      <c r="N2767" s="577">
        <v>2</v>
      </c>
      <c r="O2767" s="574">
        <v>6</v>
      </c>
      <c r="P2767" s="576">
        <v>22044.9</v>
      </c>
    </row>
    <row r="2768" spans="1:16" ht="24" x14ac:dyDescent="0.2">
      <c r="A2768" s="524" t="s">
        <v>4666</v>
      </c>
      <c r="B2768" s="522" t="s">
        <v>817</v>
      </c>
      <c r="C2768" s="554" t="s">
        <v>86</v>
      </c>
      <c r="D2768" s="555" t="s">
        <v>818</v>
      </c>
      <c r="E2768" s="553">
        <v>6500</v>
      </c>
      <c r="F2768" s="556" t="s">
        <v>1435</v>
      </c>
      <c r="G2768" s="566" t="s">
        <v>1436</v>
      </c>
      <c r="H2768" s="569" t="s">
        <v>836</v>
      </c>
      <c r="I2768" s="562" t="s">
        <v>485</v>
      </c>
      <c r="J2768" s="558" t="s">
        <v>822</v>
      </c>
      <c r="K2768" s="571"/>
      <c r="L2768" s="574"/>
      <c r="M2768" s="572"/>
      <c r="N2768" s="577">
        <v>2</v>
      </c>
      <c r="O2768" s="574">
        <v>6</v>
      </c>
      <c r="P2768" s="576">
        <v>40044.9</v>
      </c>
    </row>
    <row r="2769" spans="1:16" ht="24" x14ac:dyDescent="0.2">
      <c r="A2769" s="524" t="s">
        <v>4666</v>
      </c>
      <c r="B2769" s="522" t="s">
        <v>817</v>
      </c>
      <c r="C2769" s="554" t="s">
        <v>86</v>
      </c>
      <c r="D2769" s="555" t="s">
        <v>818</v>
      </c>
      <c r="E2769" s="553">
        <v>6500</v>
      </c>
      <c r="F2769" s="556" t="s">
        <v>1437</v>
      </c>
      <c r="G2769" s="566" t="s">
        <v>1438</v>
      </c>
      <c r="H2769" s="569" t="s">
        <v>821</v>
      </c>
      <c r="I2769" s="562" t="s">
        <v>485</v>
      </c>
      <c r="J2769" s="558" t="s">
        <v>822</v>
      </c>
      <c r="K2769" s="571"/>
      <c r="L2769" s="574"/>
      <c r="M2769" s="572"/>
      <c r="N2769" s="577">
        <v>2</v>
      </c>
      <c r="O2769" s="574">
        <v>6</v>
      </c>
      <c r="P2769" s="576">
        <v>40044.9</v>
      </c>
    </row>
    <row r="2770" spans="1:16" ht="24" x14ac:dyDescent="0.2">
      <c r="A2770" s="524" t="s">
        <v>4666</v>
      </c>
      <c r="B2770" s="522" t="s">
        <v>817</v>
      </c>
      <c r="C2770" s="554" t="s">
        <v>86</v>
      </c>
      <c r="D2770" s="555" t="s">
        <v>818</v>
      </c>
      <c r="E2770" s="553">
        <v>6500</v>
      </c>
      <c r="F2770" s="556" t="s">
        <v>1439</v>
      </c>
      <c r="G2770" s="566" t="s">
        <v>1440</v>
      </c>
      <c r="H2770" s="569" t="s">
        <v>829</v>
      </c>
      <c r="I2770" s="562" t="s">
        <v>485</v>
      </c>
      <c r="J2770" s="558" t="s">
        <v>822</v>
      </c>
      <c r="K2770" s="571"/>
      <c r="L2770" s="574"/>
      <c r="M2770" s="572"/>
      <c r="N2770" s="577">
        <v>2</v>
      </c>
      <c r="O2770" s="574">
        <v>6</v>
      </c>
      <c r="P2770" s="576">
        <v>40044.9</v>
      </c>
    </row>
    <row r="2771" spans="1:16" ht="24" x14ac:dyDescent="0.2">
      <c r="A2771" s="524" t="s">
        <v>4666</v>
      </c>
      <c r="B2771" s="522" t="s">
        <v>817</v>
      </c>
      <c r="C2771" s="554" t="s">
        <v>86</v>
      </c>
      <c r="D2771" s="555" t="s">
        <v>818</v>
      </c>
      <c r="E2771" s="553">
        <v>6500</v>
      </c>
      <c r="F2771" s="556" t="s">
        <v>1441</v>
      </c>
      <c r="G2771" s="566" t="s">
        <v>1442</v>
      </c>
      <c r="H2771" s="569" t="s">
        <v>853</v>
      </c>
      <c r="I2771" s="562" t="s">
        <v>485</v>
      </c>
      <c r="J2771" s="558" t="s">
        <v>822</v>
      </c>
      <c r="K2771" s="571"/>
      <c r="L2771" s="574"/>
      <c r="M2771" s="572"/>
      <c r="N2771" s="577">
        <v>2</v>
      </c>
      <c r="O2771" s="574">
        <v>6</v>
      </c>
      <c r="P2771" s="576">
        <v>40044.9</v>
      </c>
    </row>
    <row r="2772" spans="1:16" ht="24" x14ac:dyDescent="0.2">
      <c r="A2772" s="524" t="s">
        <v>4666</v>
      </c>
      <c r="B2772" s="522" t="s">
        <v>817</v>
      </c>
      <c r="C2772" s="554" t="s">
        <v>86</v>
      </c>
      <c r="D2772" s="555" t="s">
        <v>818</v>
      </c>
      <c r="E2772" s="553">
        <v>5500</v>
      </c>
      <c r="F2772" s="556" t="s">
        <v>1443</v>
      </c>
      <c r="G2772" s="566" t="s">
        <v>1444</v>
      </c>
      <c r="H2772" s="569" t="s">
        <v>829</v>
      </c>
      <c r="I2772" s="562" t="s">
        <v>485</v>
      </c>
      <c r="J2772" s="558" t="s">
        <v>822</v>
      </c>
      <c r="K2772" s="571"/>
      <c r="L2772" s="574"/>
      <c r="M2772" s="572"/>
      <c r="N2772" s="577">
        <v>2</v>
      </c>
      <c r="O2772" s="574">
        <v>6</v>
      </c>
      <c r="P2772" s="576">
        <v>34044.9</v>
      </c>
    </row>
    <row r="2773" spans="1:16" ht="24" x14ac:dyDescent="0.2">
      <c r="A2773" s="524" t="s">
        <v>4666</v>
      </c>
      <c r="B2773" s="522" t="s">
        <v>817</v>
      </c>
      <c r="C2773" s="554" t="s">
        <v>86</v>
      </c>
      <c r="D2773" s="555" t="s">
        <v>818</v>
      </c>
      <c r="E2773" s="553">
        <v>6500</v>
      </c>
      <c r="F2773" s="556" t="s">
        <v>1445</v>
      </c>
      <c r="G2773" s="566" t="s">
        <v>1446</v>
      </c>
      <c r="H2773" s="569" t="s">
        <v>853</v>
      </c>
      <c r="I2773" s="562" t="s">
        <v>485</v>
      </c>
      <c r="J2773" s="558" t="s">
        <v>822</v>
      </c>
      <c r="K2773" s="571"/>
      <c r="L2773" s="574"/>
      <c r="M2773" s="572"/>
      <c r="N2773" s="577">
        <v>2</v>
      </c>
      <c r="O2773" s="574">
        <v>6</v>
      </c>
      <c r="P2773" s="576">
        <v>40044.9</v>
      </c>
    </row>
    <row r="2774" spans="1:16" ht="24" x14ac:dyDescent="0.2">
      <c r="A2774" s="524" t="s">
        <v>4666</v>
      </c>
      <c r="B2774" s="522" t="s">
        <v>817</v>
      </c>
      <c r="C2774" s="554" t="s">
        <v>86</v>
      </c>
      <c r="D2774" s="555" t="s">
        <v>818</v>
      </c>
      <c r="E2774" s="553">
        <v>6500</v>
      </c>
      <c r="F2774" s="556" t="s">
        <v>1448</v>
      </c>
      <c r="G2774" s="566" t="s">
        <v>1449</v>
      </c>
      <c r="H2774" s="569" t="s">
        <v>821</v>
      </c>
      <c r="I2774" s="562" t="s">
        <v>485</v>
      </c>
      <c r="J2774" s="558" t="s">
        <v>822</v>
      </c>
      <c r="K2774" s="571"/>
      <c r="L2774" s="574"/>
      <c r="M2774" s="572"/>
      <c r="N2774" s="577">
        <v>2</v>
      </c>
      <c r="O2774" s="574">
        <v>6</v>
      </c>
      <c r="P2774" s="576">
        <v>40044.9</v>
      </c>
    </row>
    <row r="2775" spans="1:16" ht="24" x14ac:dyDescent="0.2">
      <c r="A2775" s="524" t="s">
        <v>4666</v>
      </c>
      <c r="B2775" s="522" t="s">
        <v>817</v>
      </c>
      <c r="C2775" s="554" t="s">
        <v>86</v>
      </c>
      <c r="D2775" s="555" t="s">
        <v>902</v>
      </c>
      <c r="E2775" s="553">
        <v>3000</v>
      </c>
      <c r="F2775" s="556" t="s">
        <v>1450</v>
      </c>
      <c r="G2775" s="566" t="s">
        <v>1451</v>
      </c>
      <c r="H2775" s="569" t="s">
        <v>905</v>
      </c>
      <c r="I2775" s="562" t="s">
        <v>845</v>
      </c>
      <c r="J2775" s="558" t="s">
        <v>906</v>
      </c>
      <c r="K2775" s="571"/>
      <c r="L2775" s="574"/>
      <c r="M2775" s="572"/>
      <c r="N2775" s="577">
        <v>2</v>
      </c>
      <c r="O2775" s="574">
        <v>6</v>
      </c>
      <c r="P2775" s="576">
        <v>19044.900000000001</v>
      </c>
    </row>
    <row r="2776" spans="1:16" ht="24" x14ac:dyDescent="0.2">
      <c r="A2776" s="524" t="s">
        <v>4666</v>
      </c>
      <c r="B2776" s="522" t="s">
        <v>817</v>
      </c>
      <c r="C2776" s="554" t="s">
        <v>86</v>
      </c>
      <c r="D2776" s="555" t="s">
        <v>818</v>
      </c>
      <c r="E2776" s="553">
        <v>6500</v>
      </c>
      <c r="F2776" s="556" t="s">
        <v>4331</v>
      </c>
      <c r="G2776" s="566" t="s">
        <v>4332</v>
      </c>
      <c r="H2776" s="569" t="s">
        <v>972</v>
      </c>
      <c r="I2776" s="562" t="s">
        <v>485</v>
      </c>
      <c r="J2776" s="558" t="s">
        <v>822</v>
      </c>
      <c r="K2776" s="571"/>
      <c r="L2776" s="574"/>
      <c r="M2776" s="572"/>
      <c r="N2776" s="577">
        <v>2</v>
      </c>
      <c r="O2776" s="574">
        <v>5</v>
      </c>
      <c r="P2776" s="576">
        <v>37270.75</v>
      </c>
    </row>
    <row r="2777" spans="1:16" ht="24" x14ac:dyDescent="0.2">
      <c r="A2777" s="524" t="s">
        <v>4666</v>
      </c>
      <c r="B2777" s="522" t="s">
        <v>817</v>
      </c>
      <c r="C2777" s="554" t="s">
        <v>86</v>
      </c>
      <c r="D2777" s="555" t="s">
        <v>818</v>
      </c>
      <c r="E2777" s="553">
        <v>8500</v>
      </c>
      <c r="F2777" s="556" t="s">
        <v>1452</v>
      </c>
      <c r="G2777" s="566" t="s">
        <v>1453</v>
      </c>
      <c r="H2777" s="569" t="s">
        <v>853</v>
      </c>
      <c r="I2777" s="562" t="s">
        <v>485</v>
      </c>
      <c r="J2777" s="558" t="s">
        <v>822</v>
      </c>
      <c r="K2777" s="571"/>
      <c r="L2777" s="574"/>
      <c r="M2777" s="572"/>
      <c r="N2777" s="577">
        <v>2</v>
      </c>
      <c r="O2777" s="574">
        <v>6</v>
      </c>
      <c r="P2777" s="576">
        <v>52044.9</v>
      </c>
    </row>
    <row r="2778" spans="1:16" ht="24" x14ac:dyDescent="0.2">
      <c r="A2778" s="524" t="s">
        <v>4666</v>
      </c>
      <c r="B2778" s="522" t="s">
        <v>817</v>
      </c>
      <c r="C2778" s="554" t="s">
        <v>86</v>
      </c>
      <c r="D2778" s="555" t="s">
        <v>818</v>
      </c>
      <c r="E2778" s="553">
        <v>8500</v>
      </c>
      <c r="F2778" s="556" t="s">
        <v>4333</v>
      </c>
      <c r="G2778" s="566" t="s">
        <v>4334</v>
      </c>
      <c r="H2778" s="569" t="s">
        <v>821</v>
      </c>
      <c r="I2778" s="562" t="s">
        <v>485</v>
      </c>
      <c r="J2778" s="558" t="s">
        <v>822</v>
      </c>
      <c r="K2778" s="571"/>
      <c r="L2778" s="574"/>
      <c r="M2778" s="572"/>
      <c r="N2778" s="577">
        <v>2</v>
      </c>
      <c r="O2778" s="574">
        <v>5</v>
      </c>
      <c r="P2778" s="576">
        <v>48470.75</v>
      </c>
    </row>
    <row r="2779" spans="1:16" ht="24" x14ac:dyDescent="0.2">
      <c r="A2779" s="524" t="s">
        <v>4666</v>
      </c>
      <c r="B2779" s="522" t="s">
        <v>817</v>
      </c>
      <c r="C2779" s="554" t="s">
        <v>86</v>
      </c>
      <c r="D2779" s="555" t="s">
        <v>818</v>
      </c>
      <c r="E2779" s="553">
        <v>7000</v>
      </c>
      <c r="F2779" s="556" t="s">
        <v>1457</v>
      </c>
      <c r="G2779" s="566" t="s">
        <v>1458</v>
      </c>
      <c r="H2779" s="569" t="s">
        <v>836</v>
      </c>
      <c r="I2779" s="562" t="s">
        <v>485</v>
      </c>
      <c r="J2779" s="558" t="s">
        <v>822</v>
      </c>
      <c r="K2779" s="571"/>
      <c r="L2779" s="574"/>
      <c r="M2779" s="572"/>
      <c r="N2779" s="577">
        <v>2</v>
      </c>
      <c r="O2779" s="574">
        <v>6</v>
      </c>
      <c r="P2779" s="576">
        <v>43044.9</v>
      </c>
    </row>
    <row r="2780" spans="1:16" ht="24" x14ac:dyDescent="0.2">
      <c r="A2780" s="524" t="s">
        <v>4666</v>
      </c>
      <c r="B2780" s="522" t="s">
        <v>817</v>
      </c>
      <c r="C2780" s="554" t="s">
        <v>86</v>
      </c>
      <c r="D2780" s="555" t="s">
        <v>818</v>
      </c>
      <c r="E2780" s="553">
        <v>5500</v>
      </c>
      <c r="F2780" s="556" t="s">
        <v>1459</v>
      </c>
      <c r="G2780" s="566" t="s">
        <v>1460</v>
      </c>
      <c r="H2780" s="569" t="s">
        <v>821</v>
      </c>
      <c r="I2780" s="562" t="s">
        <v>485</v>
      </c>
      <c r="J2780" s="558" t="s">
        <v>822</v>
      </c>
      <c r="K2780" s="571"/>
      <c r="L2780" s="574"/>
      <c r="M2780" s="572"/>
      <c r="N2780" s="577">
        <v>2</v>
      </c>
      <c r="O2780" s="574">
        <v>6</v>
      </c>
      <c r="P2780" s="576">
        <v>34044.9</v>
      </c>
    </row>
    <row r="2781" spans="1:16" ht="24" x14ac:dyDescent="0.2">
      <c r="A2781" s="524" t="s">
        <v>4666</v>
      </c>
      <c r="B2781" s="522" t="s">
        <v>817</v>
      </c>
      <c r="C2781" s="554" t="s">
        <v>86</v>
      </c>
      <c r="D2781" s="555" t="s">
        <v>902</v>
      </c>
      <c r="E2781" s="553">
        <v>3000</v>
      </c>
      <c r="F2781" s="556" t="s">
        <v>1461</v>
      </c>
      <c r="G2781" s="566" t="s">
        <v>1462</v>
      </c>
      <c r="H2781" s="569" t="s">
        <v>905</v>
      </c>
      <c r="I2781" s="562" t="s">
        <v>845</v>
      </c>
      <c r="J2781" s="558" t="s">
        <v>906</v>
      </c>
      <c r="K2781" s="571"/>
      <c r="L2781" s="574"/>
      <c r="M2781" s="572"/>
      <c r="N2781" s="577">
        <v>2</v>
      </c>
      <c r="O2781" s="574">
        <v>6</v>
      </c>
      <c r="P2781" s="576">
        <v>19044.900000000001</v>
      </c>
    </row>
    <row r="2782" spans="1:16" ht="24" x14ac:dyDescent="0.2">
      <c r="A2782" s="524" t="s">
        <v>4666</v>
      </c>
      <c r="B2782" s="522" t="s">
        <v>817</v>
      </c>
      <c r="C2782" s="554" t="s">
        <v>86</v>
      </c>
      <c r="D2782" s="555" t="s">
        <v>818</v>
      </c>
      <c r="E2782" s="553">
        <v>6500</v>
      </c>
      <c r="F2782" s="556" t="s">
        <v>1463</v>
      </c>
      <c r="G2782" s="566" t="s">
        <v>1464</v>
      </c>
      <c r="H2782" s="569" t="s">
        <v>821</v>
      </c>
      <c r="I2782" s="562" t="s">
        <v>485</v>
      </c>
      <c r="J2782" s="558" t="s">
        <v>822</v>
      </c>
      <c r="K2782" s="571"/>
      <c r="L2782" s="574"/>
      <c r="M2782" s="572"/>
      <c r="N2782" s="577">
        <v>2</v>
      </c>
      <c r="O2782" s="574">
        <v>6</v>
      </c>
      <c r="P2782" s="576">
        <v>40044.9</v>
      </c>
    </row>
    <row r="2783" spans="1:16" ht="24" x14ac:dyDescent="0.2">
      <c r="A2783" s="524" t="s">
        <v>4666</v>
      </c>
      <c r="B2783" s="522" t="s">
        <v>817</v>
      </c>
      <c r="C2783" s="554" t="s">
        <v>86</v>
      </c>
      <c r="D2783" s="555" t="s">
        <v>818</v>
      </c>
      <c r="E2783" s="553">
        <v>8500</v>
      </c>
      <c r="F2783" s="556" t="s">
        <v>1465</v>
      </c>
      <c r="G2783" s="566" t="s">
        <v>1466</v>
      </c>
      <c r="H2783" s="569" t="s">
        <v>821</v>
      </c>
      <c r="I2783" s="562" t="s">
        <v>485</v>
      </c>
      <c r="J2783" s="558" t="s">
        <v>822</v>
      </c>
      <c r="K2783" s="571"/>
      <c r="L2783" s="574"/>
      <c r="M2783" s="572"/>
      <c r="N2783" s="577">
        <v>2</v>
      </c>
      <c r="O2783" s="574">
        <v>6</v>
      </c>
      <c r="P2783" s="576">
        <v>52044.9</v>
      </c>
    </row>
    <row r="2784" spans="1:16" ht="24" x14ac:dyDescent="0.2">
      <c r="A2784" s="524" t="s">
        <v>4666</v>
      </c>
      <c r="B2784" s="522" t="s">
        <v>817</v>
      </c>
      <c r="C2784" s="554" t="s">
        <v>86</v>
      </c>
      <c r="D2784" s="555" t="s">
        <v>818</v>
      </c>
      <c r="E2784" s="553">
        <v>5500</v>
      </c>
      <c r="F2784" s="556" t="s">
        <v>1467</v>
      </c>
      <c r="G2784" s="566" t="s">
        <v>1468</v>
      </c>
      <c r="H2784" s="569" t="s">
        <v>829</v>
      </c>
      <c r="I2784" s="562" t="s">
        <v>485</v>
      </c>
      <c r="J2784" s="558" t="s">
        <v>822</v>
      </c>
      <c r="K2784" s="571"/>
      <c r="L2784" s="574"/>
      <c r="M2784" s="572"/>
      <c r="N2784" s="577">
        <v>2</v>
      </c>
      <c r="O2784" s="574">
        <v>6</v>
      </c>
      <c r="P2784" s="576">
        <v>34044.9</v>
      </c>
    </row>
    <row r="2785" spans="1:16" ht="24" x14ac:dyDescent="0.2">
      <c r="A2785" s="524" t="s">
        <v>4666</v>
      </c>
      <c r="B2785" s="522" t="s">
        <v>817</v>
      </c>
      <c r="C2785" s="554" t="s">
        <v>86</v>
      </c>
      <c r="D2785" s="555" t="s">
        <v>818</v>
      </c>
      <c r="E2785" s="553">
        <v>6500</v>
      </c>
      <c r="F2785" s="556" t="s">
        <v>1469</v>
      </c>
      <c r="G2785" s="566" t="s">
        <v>1470</v>
      </c>
      <c r="H2785" s="569" t="s">
        <v>821</v>
      </c>
      <c r="I2785" s="562" t="s">
        <v>485</v>
      </c>
      <c r="J2785" s="558" t="s">
        <v>822</v>
      </c>
      <c r="K2785" s="571"/>
      <c r="L2785" s="574"/>
      <c r="M2785" s="572"/>
      <c r="N2785" s="577">
        <v>2</v>
      </c>
      <c r="O2785" s="574">
        <v>6</v>
      </c>
      <c r="P2785" s="576">
        <v>40044.9</v>
      </c>
    </row>
    <row r="2786" spans="1:16" ht="24" x14ac:dyDescent="0.2">
      <c r="A2786" s="524" t="s">
        <v>4666</v>
      </c>
      <c r="B2786" s="522" t="s">
        <v>817</v>
      </c>
      <c r="C2786" s="554" t="s">
        <v>86</v>
      </c>
      <c r="D2786" s="555" t="s">
        <v>818</v>
      </c>
      <c r="E2786" s="553">
        <v>7500</v>
      </c>
      <c r="F2786" s="556" t="s">
        <v>1471</v>
      </c>
      <c r="G2786" s="566" t="s">
        <v>1472</v>
      </c>
      <c r="H2786" s="569" t="s">
        <v>829</v>
      </c>
      <c r="I2786" s="562" t="s">
        <v>485</v>
      </c>
      <c r="J2786" s="558" t="s">
        <v>822</v>
      </c>
      <c r="K2786" s="571"/>
      <c r="L2786" s="574"/>
      <c r="M2786" s="572"/>
      <c r="N2786" s="577">
        <v>2</v>
      </c>
      <c r="O2786" s="574">
        <v>6</v>
      </c>
      <c r="P2786" s="576">
        <v>46044.9</v>
      </c>
    </row>
    <row r="2787" spans="1:16" ht="24" x14ac:dyDescent="0.2">
      <c r="A2787" s="524" t="s">
        <v>4666</v>
      </c>
      <c r="B2787" s="522" t="s">
        <v>817</v>
      </c>
      <c r="C2787" s="554" t="s">
        <v>86</v>
      </c>
      <c r="D2787" s="555" t="s">
        <v>818</v>
      </c>
      <c r="E2787" s="553">
        <v>5500</v>
      </c>
      <c r="F2787" s="556" t="s">
        <v>1473</v>
      </c>
      <c r="G2787" s="566" t="s">
        <v>1474</v>
      </c>
      <c r="H2787" s="569" t="s">
        <v>836</v>
      </c>
      <c r="I2787" s="562" t="s">
        <v>485</v>
      </c>
      <c r="J2787" s="558" t="s">
        <v>822</v>
      </c>
      <c r="K2787" s="571"/>
      <c r="L2787" s="574"/>
      <c r="M2787" s="572"/>
      <c r="N2787" s="577">
        <v>2</v>
      </c>
      <c r="O2787" s="574">
        <v>6</v>
      </c>
      <c r="P2787" s="576">
        <v>34044.9</v>
      </c>
    </row>
    <row r="2788" spans="1:16" ht="24" x14ac:dyDescent="0.2">
      <c r="A2788" s="524" t="s">
        <v>4666</v>
      </c>
      <c r="B2788" s="522" t="s">
        <v>817</v>
      </c>
      <c r="C2788" s="554" t="s">
        <v>86</v>
      </c>
      <c r="D2788" s="555" t="s">
        <v>818</v>
      </c>
      <c r="E2788" s="553" t="s">
        <v>4335</v>
      </c>
      <c r="F2788" s="556" t="s">
        <v>1477</v>
      </c>
      <c r="G2788" s="566" t="s">
        <v>1478</v>
      </c>
      <c r="H2788" s="569" t="s">
        <v>890</v>
      </c>
      <c r="I2788" s="562" t="s">
        <v>485</v>
      </c>
      <c r="J2788" s="558" t="s">
        <v>822</v>
      </c>
      <c r="K2788" s="571"/>
      <c r="L2788" s="574"/>
      <c r="M2788" s="572"/>
      <c r="N2788" s="577">
        <v>3</v>
      </c>
      <c r="O2788" s="574">
        <v>6</v>
      </c>
      <c r="P2788" s="576">
        <v>86094.9</v>
      </c>
    </row>
    <row r="2789" spans="1:16" ht="24" x14ac:dyDescent="0.2">
      <c r="A2789" s="524" t="s">
        <v>4666</v>
      </c>
      <c r="B2789" s="522" t="s">
        <v>817</v>
      </c>
      <c r="C2789" s="554" t="s">
        <v>86</v>
      </c>
      <c r="D2789" s="555" t="s">
        <v>818</v>
      </c>
      <c r="E2789" s="553">
        <v>6500</v>
      </c>
      <c r="F2789" s="556" t="s">
        <v>1479</v>
      </c>
      <c r="G2789" s="566" t="s">
        <v>1480</v>
      </c>
      <c r="H2789" s="569" t="s">
        <v>829</v>
      </c>
      <c r="I2789" s="562" t="s">
        <v>485</v>
      </c>
      <c r="J2789" s="558" t="s">
        <v>822</v>
      </c>
      <c r="K2789" s="571"/>
      <c r="L2789" s="574"/>
      <c r="M2789" s="572"/>
      <c r="N2789" s="577">
        <v>2</v>
      </c>
      <c r="O2789" s="574">
        <v>6</v>
      </c>
      <c r="P2789" s="576">
        <v>40044.9</v>
      </c>
    </row>
    <row r="2790" spans="1:16" ht="24" x14ac:dyDescent="0.2">
      <c r="A2790" s="524" t="s">
        <v>4666</v>
      </c>
      <c r="B2790" s="522" t="s">
        <v>817</v>
      </c>
      <c r="C2790" s="554" t="s">
        <v>86</v>
      </c>
      <c r="D2790" s="555" t="s">
        <v>818</v>
      </c>
      <c r="E2790" s="553">
        <v>6500</v>
      </c>
      <c r="F2790" s="556" t="s">
        <v>1481</v>
      </c>
      <c r="G2790" s="566" t="s">
        <v>1482</v>
      </c>
      <c r="H2790" s="569" t="s">
        <v>821</v>
      </c>
      <c r="I2790" s="562" t="s">
        <v>485</v>
      </c>
      <c r="J2790" s="558" t="s">
        <v>822</v>
      </c>
      <c r="K2790" s="571"/>
      <c r="L2790" s="574"/>
      <c r="M2790" s="572"/>
      <c r="N2790" s="577">
        <v>2</v>
      </c>
      <c r="O2790" s="574">
        <v>6</v>
      </c>
      <c r="P2790" s="576">
        <v>40044.9</v>
      </c>
    </row>
    <row r="2791" spans="1:16" ht="24" x14ac:dyDescent="0.2">
      <c r="A2791" s="524" t="s">
        <v>4666</v>
      </c>
      <c r="B2791" s="522" t="s">
        <v>817</v>
      </c>
      <c r="C2791" s="554" t="s">
        <v>86</v>
      </c>
      <c r="D2791" s="555" t="s">
        <v>818</v>
      </c>
      <c r="E2791" s="553">
        <v>6500</v>
      </c>
      <c r="F2791" s="556" t="s">
        <v>1485</v>
      </c>
      <c r="G2791" s="566" t="s">
        <v>1486</v>
      </c>
      <c r="H2791" s="569" t="s">
        <v>1487</v>
      </c>
      <c r="I2791" s="562" t="s">
        <v>485</v>
      </c>
      <c r="J2791" s="558" t="s">
        <v>822</v>
      </c>
      <c r="K2791" s="571"/>
      <c r="L2791" s="574"/>
      <c r="M2791" s="572"/>
      <c r="N2791" s="577">
        <v>2</v>
      </c>
      <c r="O2791" s="574">
        <v>6</v>
      </c>
      <c r="P2791" s="576">
        <v>40044.9</v>
      </c>
    </row>
    <row r="2792" spans="1:16" ht="24" x14ac:dyDescent="0.2">
      <c r="A2792" s="524" t="s">
        <v>4666</v>
      </c>
      <c r="B2792" s="522" t="s">
        <v>817</v>
      </c>
      <c r="C2792" s="554" t="s">
        <v>86</v>
      </c>
      <c r="D2792" s="555" t="s">
        <v>902</v>
      </c>
      <c r="E2792" s="553">
        <v>2500</v>
      </c>
      <c r="F2792" s="556" t="s">
        <v>4336</v>
      </c>
      <c r="G2792" s="566" t="s">
        <v>1489</v>
      </c>
      <c r="H2792" s="569" t="s">
        <v>905</v>
      </c>
      <c r="I2792" s="562" t="s">
        <v>845</v>
      </c>
      <c r="J2792" s="558" t="s">
        <v>906</v>
      </c>
      <c r="K2792" s="571"/>
      <c r="L2792" s="574"/>
      <c r="M2792" s="572"/>
      <c r="N2792" s="577">
        <v>2</v>
      </c>
      <c r="O2792" s="574">
        <v>6</v>
      </c>
      <c r="P2792" s="576">
        <v>16044.9</v>
      </c>
    </row>
    <row r="2793" spans="1:16" ht="24" x14ac:dyDescent="0.2">
      <c r="A2793" s="524" t="s">
        <v>4666</v>
      </c>
      <c r="B2793" s="522" t="s">
        <v>817</v>
      </c>
      <c r="C2793" s="554" t="s">
        <v>86</v>
      </c>
      <c r="D2793" s="555" t="s">
        <v>818</v>
      </c>
      <c r="E2793" s="553">
        <v>5500</v>
      </c>
      <c r="F2793" s="556" t="s">
        <v>1490</v>
      </c>
      <c r="G2793" s="566" t="s">
        <v>1491</v>
      </c>
      <c r="H2793" s="569" t="s">
        <v>844</v>
      </c>
      <c r="I2793" s="562" t="s">
        <v>485</v>
      </c>
      <c r="J2793" s="558" t="s">
        <v>822</v>
      </c>
      <c r="K2793" s="571"/>
      <c r="L2793" s="574"/>
      <c r="M2793" s="572"/>
      <c r="N2793" s="577">
        <v>2</v>
      </c>
      <c r="O2793" s="574">
        <v>6</v>
      </c>
      <c r="P2793" s="576">
        <v>34044.9</v>
      </c>
    </row>
    <row r="2794" spans="1:16" ht="24" x14ac:dyDescent="0.2">
      <c r="A2794" s="524" t="s">
        <v>4666</v>
      </c>
      <c r="B2794" s="522" t="s">
        <v>817</v>
      </c>
      <c r="C2794" s="554" t="s">
        <v>86</v>
      </c>
      <c r="D2794" s="555" t="s">
        <v>841</v>
      </c>
      <c r="E2794" s="553">
        <v>3000</v>
      </c>
      <c r="F2794" s="556" t="s">
        <v>1492</v>
      </c>
      <c r="G2794" s="566" t="s">
        <v>1493</v>
      </c>
      <c r="H2794" s="569" t="s">
        <v>1494</v>
      </c>
      <c r="I2794" s="562" t="s">
        <v>845</v>
      </c>
      <c r="J2794" s="558" t="s">
        <v>480</v>
      </c>
      <c r="K2794" s="571"/>
      <c r="L2794" s="574"/>
      <c r="M2794" s="572"/>
      <c r="N2794" s="577">
        <v>3</v>
      </c>
      <c r="O2794" s="574">
        <v>6</v>
      </c>
      <c r="P2794" s="576">
        <v>19044.900000000001</v>
      </c>
    </row>
    <row r="2795" spans="1:16" ht="24" x14ac:dyDescent="0.2">
      <c r="A2795" s="524" t="s">
        <v>4666</v>
      </c>
      <c r="B2795" s="522" t="s">
        <v>817</v>
      </c>
      <c r="C2795" s="554" t="s">
        <v>86</v>
      </c>
      <c r="D2795" s="555" t="s">
        <v>818</v>
      </c>
      <c r="E2795" s="553">
        <v>6500</v>
      </c>
      <c r="F2795" s="556" t="s">
        <v>1495</v>
      </c>
      <c r="G2795" s="566" t="s">
        <v>1496</v>
      </c>
      <c r="H2795" s="569" t="s">
        <v>853</v>
      </c>
      <c r="I2795" s="562" t="s">
        <v>485</v>
      </c>
      <c r="J2795" s="558" t="s">
        <v>822</v>
      </c>
      <c r="K2795" s="571"/>
      <c r="L2795" s="574"/>
      <c r="M2795" s="572"/>
      <c r="N2795" s="577">
        <v>2</v>
      </c>
      <c r="O2795" s="574">
        <v>6</v>
      </c>
      <c r="P2795" s="576">
        <v>40044.9</v>
      </c>
    </row>
    <row r="2796" spans="1:16" ht="24" x14ac:dyDescent="0.2">
      <c r="A2796" s="524" t="s">
        <v>4666</v>
      </c>
      <c r="B2796" s="522" t="s">
        <v>817</v>
      </c>
      <c r="C2796" s="554" t="s">
        <v>86</v>
      </c>
      <c r="D2796" s="555" t="s">
        <v>818</v>
      </c>
      <c r="E2796" s="553">
        <v>6000</v>
      </c>
      <c r="F2796" s="556" t="s">
        <v>1499</v>
      </c>
      <c r="G2796" s="566" t="s">
        <v>1500</v>
      </c>
      <c r="H2796" s="569" t="s">
        <v>853</v>
      </c>
      <c r="I2796" s="562" t="s">
        <v>485</v>
      </c>
      <c r="J2796" s="558" t="s">
        <v>822</v>
      </c>
      <c r="K2796" s="571"/>
      <c r="L2796" s="574"/>
      <c r="M2796" s="572"/>
      <c r="N2796" s="577">
        <v>2</v>
      </c>
      <c r="O2796" s="574">
        <v>6</v>
      </c>
      <c r="P2796" s="576">
        <v>37044.9</v>
      </c>
    </row>
    <row r="2797" spans="1:16" ht="24" x14ac:dyDescent="0.2">
      <c r="A2797" s="524" t="s">
        <v>4666</v>
      </c>
      <c r="B2797" s="522" t="s">
        <v>817</v>
      </c>
      <c r="C2797" s="554" t="s">
        <v>86</v>
      </c>
      <c r="D2797" s="555" t="s">
        <v>818</v>
      </c>
      <c r="E2797" s="553">
        <v>5500</v>
      </c>
      <c r="F2797" s="556" t="s">
        <v>1501</v>
      </c>
      <c r="G2797" s="566" t="s">
        <v>1502</v>
      </c>
      <c r="H2797" s="569" t="s">
        <v>829</v>
      </c>
      <c r="I2797" s="562" t="s">
        <v>485</v>
      </c>
      <c r="J2797" s="558" t="s">
        <v>822</v>
      </c>
      <c r="K2797" s="571"/>
      <c r="L2797" s="574"/>
      <c r="M2797" s="572"/>
      <c r="N2797" s="577">
        <v>2</v>
      </c>
      <c r="O2797" s="574">
        <v>6</v>
      </c>
      <c r="P2797" s="576">
        <v>34044.9</v>
      </c>
    </row>
    <row r="2798" spans="1:16" ht="24" x14ac:dyDescent="0.2">
      <c r="A2798" s="524" t="s">
        <v>4666</v>
      </c>
      <c r="B2798" s="522" t="s">
        <v>817</v>
      </c>
      <c r="C2798" s="554" t="s">
        <v>86</v>
      </c>
      <c r="D2798" s="555" t="s">
        <v>841</v>
      </c>
      <c r="E2798" s="553">
        <v>2500</v>
      </c>
      <c r="F2798" s="556" t="s">
        <v>1503</v>
      </c>
      <c r="G2798" s="566" t="s">
        <v>1504</v>
      </c>
      <c r="H2798" s="569" t="s">
        <v>844</v>
      </c>
      <c r="I2798" s="562" t="s">
        <v>845</v>
      </c>
      <c r="J2798" s="558" t="s">
        <v>480</v>
      </c>
      <c r="K2798" s="571"/>
      <c r="L2798" s="574"/>
      <c r="M2798" s="572"/>
      <c r="N2798" s="577">
        <v>2</v>
      </c>
      <c r="O2798" s="574">
        <v>6</v>
      </c>
      <c r="P2798" s="576">
        <v>16044.9</v>
      </c>
    </row>
    <row r="2799" spans="1:16" ht="24" x14ac:dyDescent="0.2">
      <c r="A2799" s="524" t="s">
        <v>4666</v>
      </c>
      <c r="B2799" s="522" t="s">
        <v>817</v>
      </c>
      <c r="C2799" s="554" t="s">
        <v>86</v>
      </c>
      <c r="D2799" s="555" t="s">
        <v>818</v>
      </c>
      <c r="E2799" s="553">
        <v>6500</v>
      </c>
      <c r="F2799" s="556" t="s">
        <v>1505</v>
      </c>
      <c r="G2799" s="566" t="s">
        <v>1506</v>
      </c>
      <c r="H2799" s="569" t="s">
        <v>836</v>
      </c>
      <c r="I2799" s="562" t="s">
        <v>485</v>
      </c>
      <c r="J2799" s="558" t="s">
        <v>822</v>
      </c>
      <c r="K2799" s="571"/>
      <c r="L2799" s="574"/>
      <c r="M2799" s="572"/>
      <c r="N2799" s="577">
        <v>2</v>
      </c>
      <c r="O2799" s="574">
        <v>6</v>
      </c>
      <c r="P2799" s="576">
        <v>40044.9</v>
      </c>
    </row>
    <row r="2800" spans="1:16" ht="24" x14ac:dyDescent="0.2">
      <c r="A2800" s="524" t="s">
        <v>4666</v>
      </c>
      <c r="B2800" s="522" t="s">
        <v>817</v>
      </c>
      <c r="C2800" s="554" t="s">
        <v>86</v>
      </c>
      <c r="D2800" s="555" t="s">
        <v>818</v>
      </c>
      <c r="E2800" s="553">
        <v>7500</v>
      </c>
      <c r="F2800" s="556" t="s">
        <v>1507</v>
      </c>
      <c r="G2800" s="566" t="s">
        <v>1508</v>
      </c>
      <c r="H2800" s="569" t="s">
        <v>829</v>
      </c>
      <c r="I2800" s="562" t="s">
        <v>485</v>
      </c>
      <c r="J2800" s="558" t="s">
        <v>822</v>
      </c>
      <c r="K2800" s="571"/>
      <c r="L2800" s="574"/>
      <c r="M2800" s="572"/>
      <c r="N2800" s="577">
        <v>2</v>
      </c>
      <c r="O2800" s="574">
        <v>6</v>
      </c>
      <c r="P2800" s="576">
        <v>46044.9</v>
      </c>
    </row>
    <row r="2801" spans="1:16" ht="24" x14ac:dyDescent="0.2">
      <c r="A2801" s="524" t="s">
        <v>4666</v>
      </c>
      <c r="B2801" s="522" t="s">
        <v>817</v>
      </c>
      <c r="C2801" s="554" t="s">
        <v>86</v>
      </c>
      <c r="D2801" s="555" t="s">
        <v>818</v>
      </c>
      <c r="E2801" s="553">
        <v>4200</v>
      </c>
      <c r="F2801" s="556" t="s">
        <v>1509</v>
      </c>
      <c r="G2801" s="566" t="s">
        <v>1510</v>
      </c>
      <c r="H2801" s="569" t="s">
        <v>821</v>
      </c>
      <c r="I2801" s="562" t="s">
        <v>485</v>
      </c>
      <c r="J2801" s="558" t="s">
        <v>822</v>
      </c>
      <c r="K2801" s="571"/>
      <c r="L2801" s="574"/>
      <c r="M2801" s="572"/>
      <c r="N2801" s="577">
        <v>2</v>
      </c>
      <c r="O2801" s="574">
        <v>6</v>
      </c>
      <c r="P2801" s="576">
        <v>26244.9</v>
      </c>
    </row>
    <row r="2802" spans="1:16" ht="24" x14ac:dyDescent="0.2">
      <c r="A2802" s="524" t="s">
        <v>4666</v>
      </c>
      <c r="B2802" s="522" t="s">
        <v>817</v>
      </c>
      <c r="C2802" s="554" t="s">
        <v>86</v>
      </c>
      <c r="D2802" s="555" t="s">
        <v>818</v>
      </c>
      <c r="E2802" s="553">
        <v>8500</v>
      </c>
      <c r="F2802" s="556" t="s">
        <v>1511</v>
      </c>
      <c r="G2802" s="566" t="s">
        <v>1512</v>
      </c>
      <c r="H2802" s="569" t="s">
        <v>853</v>
      </c>
      <c r="I2802" s="562" t="s">
        <v>485</v>
      </c>
      <c r="J2802" s="558" t="s">
        <v>822</v>
      </c>
      <c r="K2802" s="571"/>
      <c r="L2802" s="574"/>
      <c r="M2802" s="572"/>
      <c r="N2802" s="577">
        <v>2</v>
      </c>
      <c r="O2802" s="574">
        <v>6</v>
      </c>
      <c r="P2802" s="576">
        <v>52044.9</v>
      </c>
    </row>
    <row r="2803" spans="1:16" ht="24" x14ac:dyDescent="0.2">
      <c r="A2803" s="524" t="s">
        <v>4666</v>
      </c>
      <c r="B2803" s="522" t="s">
        <v>817</v>
      </c>
      <c r="C2803" s="554" t="s">
        <v>86</v>
      </c>
      <c r="D2803" s="555" t="s">
        <v>818</v>
      </c>
      <c r="E2803" s="553">
        <v>6000</v>
      </c>
      <c r="F2803" s="556" t="s">
        <v>1513</v>
      </c>
      <c r="G2803" s="566" t="s">
        <v>1514</v>
      </c>
      <c r="H2803" s="569" t="s">
        <v>829</v>
      </c>
      <c r="I2803" s="562" t="s">
        <v>485</v>
      </c>
      <c r="J2803" s="558" t="s">
        <v>822</v>
      </c>
      <c r="K2803" s="571"/>
      <c r="L2803" s="574"/>
      <c r="M2803" s="572"/>
      <c r="N2803" s="577">
        <v>2</v>
      </c>
      <c r="O2803" s="574">
        <v>6</v>
      </c>
      <c r="P2803" s="576">
        <v>37044.9</v>
      </c>
    </row>
    <row r="2804" spans="1:16" ht="24" x14ac:dyDescent="0.2">
      <c r="A2804" s="524" t="s">
        <v>4666</v>
      </c>
      <c r="B2804" s="522" t="s">
        <v>817</v>
      </c>
      <c r="C2804" s="554" t="s">
        <v>86</v>
      </c>
      <c r="D2804" s="555" t="s">
        <v>818</v>
      </c>
      <c r="E2804" s="553">
        <v>6000</v>
      </c>
      <c r="F2804" s="556" t="s">
        <v>1515</v>
      </c>
      <c r="G2804" s="566" t="s">
        <v>1516</v>
      </c>
      <c r="H2804" s="569" t="s">
        <v>821</v>
      </c>
      <c r="I2804" s="562" t="s">
        <v>485</v>
      </c>
      <c r="J2804" s="558" t="s">
        <v>822</v>
      </c>
      <c r="K2804" s="571"/>
      <c r="L2804" s="574"/>
      <c r="M2804" s="572"/>
      <c r="N2804" s="577">
        <v>2</v>
      </c>
      <c r="O2804" s="574">
        <v>6</v>
      </c>
      <c r="P2804" s="576">
        <v>37044.9</v>
      </c>
    </row>
    <row r="2805" spans="1:16" ht="24" x14ac:dyDescent="0.2">
      <c r="A2805" s="524" t="s">
        <v>4666</v>
      </c>
      <c r="B2805" s="522" t="s">
        <v>817</v>
      </c>
      <c r="C2805" s="554" t="s">
        <v>86</v>
      </c>
      <c r="D2805" s="555" t="s">
        <v>818</v>
      </c>
      <c r="E2805" s="553">
        <v>5500</v>
      </c>
      <c r="F2805" s="556" t="s">
        <v>1517</v>
      </c>
      <c r="G2805" s="566" t="s">
        <v>1518</v>
      </c>
      <c r="H2805" s="569" t="s">
        <v>829</v>
      </c>
      <c r="I2805" s="562" t="s">
        <v>485</v>
      </c>
      <c r="J2805" s="558" t="s">
        <v>822</v>
      </c>
      <c r="K2805" s="571"/>
      <c r="L2805" s="574"/>
      <c r="M2805" s="572"/>
      <c r="N2805" s="577">
        <v>2</v>
      </c>
      <c r="O2805" s="574">
        <v>6</v>
      </c>
      <c r="P2805" s="576">
        <v>34044.9</v>
      </c>
    </row>
    <row r="2806" spans="1:16" ht="24" x14ac:dyDescent="0.2">
      <c r="A2806" s="524" t="s">
        <v>4666</v>
      </c>
      <c r="B2806" s="522" t="s">
        <v>817</v>
      </c>
      <c r="C2806" s="554" t="s">
        <v>86</v>
      </c>
      <c r="D2806" s="555" t="s">
        <v>818</v>
      </c>
      <c r="E2806" s="553">
        <v>10500</v>
      </c>
      <c r="F2806" s="556" t="s">
        <v>1520</v>
      </c>
      <c r="G2806" s="566" t="s">
        <v>1521</v>
      </c>
      <c r="H2806" s="569" t="s">
        <v>853</v>
      </c>
      <c r="I2806" s="562" t="s">
        <v>485</v>
      </c>
      <c r="J2806" s="558" t="s">
        <v>822</v>
      </c>
      <c r="K2806" s="571"/>
      <c r="L2806" s="574"/>
      <c r="M2806" s="572"/>
      <c r="N2806" s="577">
        <v>2</v>
      </c>
      <c r="O2806" s="574">
        <v>6</v>
      </c>
      <c r="P2806" s="576">
        <v>64044.9</v>
      </c>
    </row>
    <row r="2807" spans="1:16" ht="24" x14ac:dyDescent="0.2">
      <c r="A2807" s="524" t="s">
        <v>4666</v>
      </c>
      <c r="B2807" s="522" t="s">
        <v>817</v>
      </c>
      <c r="C2807" s="554" t="s">
        <v>86</v>
      </c>
      <c r="D2807" s="555" t="s">
        <v>818</v>
      </c>
      <c r="E2807" s="553">
        <v>8500</v>
      </c>
      <c r="F2807" s="556" t="s">
        <v>1522</v>
      </c>
      <c r="G2807" s="566" t="s">
        <v>1523</v>
      </c>
      <c r="H2807" s="569" t="s">
        <v>821</v>
      </c>
      <c r="I2807" s="562" t="s">
        <v>485</v>
      </c>
      <c r="J2807" s="558" t="s">
        <v>822</v>
      </c>
      <c r="K2807" s="571"/>
      <c r="L2807" s="574"/>
      <c r="M2807" s="572"/>
      <c r="N2807" s="577">
        <v>1</v>
      </c>
      <c r="O2807" s="574">
        <v>2</v>
      </c>
      <c r="P2807" s="576">
        <v>14514.97</v>
      </c>
    </row>
    <row r="2808" spans="1:16" ht="24" x14ac:dyDescent="0.2">
      <c r="A2808" s="524" t="s">
        <v>4666</v>
      </c>
      <c r="B2808" s="522" t="s">
        <v>817</v>
      </c>
      <c r="C2808" s="554" t="s">
        <v>86</v>
      </c>
      <c r="D2808" s="555" t="s">
        <v>818</v>
      </c>
      <c r="E2808" s="553">
        <v>6500</v>
      </c>
      <c r="F2808" s="556" t="s">
        <v>1524</v>
      </c>
      <c r="G2808" s="566" t="s">
        <v>1525</v>
      </c>
      <c r="H2808" s="569" t="s">
        <v>821</v>
      </c>
      <c r="I2808" s="562" t="s">
        <v>485</v>
      </c>
      <c r="J2808" s="558" t="s">
        <v>822</v>
      </c>
      <c r="K2808" s="571"/>
      <c r="L2808" s="574"/>
      <c r="M2808" s="572"/>
      <c r="N2808" s="577">
        <v>2</v>
      </c>
      <c r="O2808" s="574">
        <v>6</v>
      </c>
      <c r="P2808" s="576">
        <v>40044.9</v>
      </c>
    </row>
    <row r="2809" spans="1:16" ht="24" x14ac:dyDescent="0.2">
      <c r="A2809" s="524" t="s">
        <v>4666</v>
      </c>
      <c r="B2809" s="522" t="s">
        <v>817</v>
      </c>
      <c r="C2809" s="554" t="s">
        <v>86</v>
      </c>
      <c r="D2809" s="555" t="s">
        <v>818</v>
      </c>
      <c r="E2809" s="553">
        <v>6500</v>
      </c>
      <c r="F2809" s="556" t="s">
        <v>1526</v>
      </c>
      <c r="G2809" s="566" t="s">
        <v>1527</v>
      </c>
      <c r="H2809" s="569" t="s">
        <v>821</v>
      </c>
      <c r="I2809" s="562" t="s">
        <v>485</v>
      </c>
      <c r="J2809" s="558" t="s">
        <v>822</v>
      </c>
      <c r="K2809" s="571"/>
      <c r="L2809" s="574"/>
      <c r="M2809" s="572"/>
      <c r="N2809" s="577">
        <v>2</v>
      </c>
      <c r="O2809" s="574">
        <v>6</v>
      </c>
      <c r="P2809" s="576">
        <v>40044.9</v>
      </c>
    </row>
    <row r="2810" spans="1:16" ht="24" x14ac:dyDescent="0.2">
      <c r="A2810" s="524" t="s">
        <v>4666</v>
      </c>
      <c r="B2810" s="522" t="s">
        <v>817</v>
      </c>
      <c r="C2810" s="554" t="s">
        <v>86</v>
      </c>
      <c r="D2810" s="555" t="s">
        <v>818</v>
      </c>
      <c r="E2810" s="553">
        <v>6500</v>
      </c>
      <c r="F2810" s="556" t="s">
        <v>1528</v>
      </c>
      <c r="G2810" s="566" t="s">
        <v>1529</v>
      </c>
      <c r="H2810" s="569" t="s">
        <v>821</v>
      </c>
      <c r="I2810" s="562" t="s">
        <v>485</v>
      </c>
      <c r="J2810" s="558" t="s">
        <v>822</v>
      </c>
      <c r="K2810" s="571"/>
      <c r="L2810" s="574"/>
      <c r="M2810" s="572"/>
      <c r="N2810" s="577">
        <v>2</v>
      </c>
      <c r="O2810" s="574">
        <v>6</v>
      </c>
      <c r="P2810" s="576">
        <v>40694.450000000004</v>
      </c>
    </row>
    <row r="2811" spans="1:16" ht="24" x14ac:dyDescent="0.2">
      <c r="A2811" s="524" t="s">
        <v>4666</v>
      </c>
      <c r="B2811" s="522" t="s">
        <v>817</v>
      </c>
      <c r="C2811" s="554" t="s">
        <v>86</v>
      </c>
      <c r="D2811" s="555" t="s">
        <v>818</v>
      </c>
      <c r="E2811" s="553">
        <v>6500</v>
      </c>
      <c r="F2811" s="556" t="s">
        <v>1530</v>
      </c>
      <c r="G2811" s="566" t="s">
        <v>1531</v>
      </c>
      <c r="H2811" s="569" t="s">
        <v>853</v>
      </c>
      <c r="I2811" s="562" t="s">
        <v>485</v>
      </c>
      <c r="J2811" s="558" t="s">
        <v>822</v>
      </c>
      <c r="K2811" s="571"/>
      <c r="L2811" s="574"/>
      <c r="M2811" s="572"/>
      <c r="N2811" s="577">
        <v>0</v>
      </c>
      <c r="O2811" s="574">
        <v>3</v>
      </c>
      <c r="P2811" s="576">
        <v>17212.189999999999</v>
      </c>
    </row>
    <row r="2812" spans="1:16" ht="24" x14ac:dyDescent="0.2">
      <c r="A2812" s="524" t="s">
        <v>4666</v>
      </c>
      <c r="B2812" s="522" t="s">
        <v>817</v>
      </c>
      <c r="C2812" s="554" t="s">
        <v>86</v>
      </c>
      <c r="D2812" s="555" t="s">
        <v>818</v>
      </c>
      <c r="E2812" s="553">
        <v>11500</v>
      </c>
      <c r="F2812" s="556" t="s">
        <v>1532</v>
      </c>
      <c r="G2812" s="566" t="s">
        <v>1533</v>
      </c>
      <c r="H2812" s="569" t="s">
        <v>821</v>
      </c>
      <c r="I2812" s="562" t="s">
        <v>485</v>
      </c>
      <c r="J2812" s="558" t="s">
        <v>822</v>
      </c>
      <c r="K2812" s="571"/>
      <c r="L2812" s="574"/>
      <c r="M2812" s="572"/>
      <c r="N2812" s="577">
        <v>2</v>
      </c>
      <c r="O2812" s="574">
        <v>6</v>
      </c>
      <c r="P2812" s="576">
        <v>70044.899999999994</v>
      </c>
    </row>
    <row r="2813" spans="1:16" ht="24" x14ac:dyDescent="0.2">
      <c r="A2813" s="524" t="s">
        <v>4666</v>
      </c>
      <c r="B2813" s="522" t="s">
        <v>817</v>
      </c>
      <c r="C2813" s="554" t="s">
        <v>86</v>
      </c>
      <c r="D2813" s="555" t="s">
        <v>818</v>
      </c>
      <c r="E2813" s="553">
        <v>7000</v>
      </c>
      <c r="F2813" s="556" t="s">
        <v>1534</v>
      </c>
      <c r="G2813" s="566" t="s">
        <v>1535</v>
      </c>
      <c r="H2813" s="569" t="s">
        <v>850</v>
      </c>
      <c r="I2813" s="562" t="s">
        <v>485</v>
      </c>
      <c r="J2813" s="558" t="s">
        <v>822</v>
      </c>
      <c r="K2813" s="571"/>
      <c r="L2813" s="574"/>
      <c r="M2813" s="572"/>
      <c r="N2813" s="577">
        <v>2</v>
      </c>
      <c r="O2813" s="574">
        <v>6</v>
      </c>
      <c r="P2813" s="576">
        <v>43044.9</v>
      </c>
    </row>
    <row r="2814" spans="1:16" ht="24" x14ac:dyDescent="0.2">
      <c r="A2814" s="524" t="s">
        <v>4666</v>
      </c>
      <c r="B2814" s="522" t="s">
        <v>817</v>
      </c>
      <c r="C2814" s="554" t="s">
        <v>86</v>
      </c>
      <c r="D2814" s="555" t="s">
        <v>818</v>
      </c>
      <c r="E2814" s="553">
        <v>6500</v>
      </c>
      <c r="F2814" s="556" t="s">
        <v>1536</v>
      </c>
      <c r="G2814" s="566" t="s">
        <v>1537</v>
      </c>
      <c r="H2814" s="569" t="s">
        <v>836</v>
      </c>
      <c r="I2814" s="562" t="s">
        <v>485</v>
      </c>
      <c r="J2814" s="558" t="s">
        <v>822</v>
      </c>
      <c r="K2814" s="571"/>
      <c r="L2814" s="574"/>
      <c r="M2814" s="572"/>
      <c r="N2814" s="577">
        <v>2</v>
      </c>
      <c r="O2814" s="574">
        <v>6</v>
      </c>
      <c r="P2814" s="576">
        <v>40044.9</v>
      </c>
    </row>
    <row r="2815" spans="1:16" ht="24" x14ac:dyDescent="0.2">
      <c r="A2815" s="524" t="s">
        <v>4666</v>
      </c>
      <c r="B2815" s="522" t="s">
        <v>817</v>
      </c>
      <c r="C2815" s="554" t="s">
        <v>86</v>
      </c>
      <c r="D2815" s="555" t="s">
        <v>841</v>
      </c>
      <c r="E2815" s="553">
        <v>4500</v>
      </c>
      <c r="F2815" s="556" t="s">
        <v>1538</v>
      </c>
      <c r="G2815" s="566" t="s">
        <v>1539</v>
      </c>
      <c r="H2815" s="569" t="s">
        <v>995</v>
      </c>
      <c r="I2815" s="562" t="s">
        <v>485</v>
      </c>
      <c r="J2815" s="558" t="s">
        <v>480</v>
      </c>
      <c r="K2815" s="571"/>
      <c r="L2815" s="574"/>
      <c r="M2815" s="572"/>
      <c r="N2815" s="577">
        <v>2</v>
      </c>
      <c r="O2815" s="574">
        <v>6</v>
      </c>
      <c r="P2815" s="576">
        <v>28044.9</v>
      </c>
    </row>
    <row r="2816" spans="1:16" ht="24" x14ac:dyDescent="0.2">
      <c r="A2816" s="524" t="s">
        <v>4666</v>
      </c>
      <c r="B2816" s="522" t="s">
        <v>817</v>
      </c>
      <c r="C2816" s="554" t="s">
        <v>86</v>
      </c>
      <c r="D2816" s="555" t="s">
        <v>818</v>
      </c>
      <c r="E2816" s="553">
        <v>8500</v>
      </c>
      <c r="F2816" s="556" t="s">
        <v>1540</v>
      </c>
      <c r="G2816" s="566" t="s">
        <v>1541</v>
      </c>
      <c r="H2816" s="569" t="s">
        <v>821</v>
      </c>
      <c r="I2816" s="562" t="s">
        <v>485</v>
      </c>
      <c r="J2816" s="558" t="s">
        <v>822</v>
      </c>
      <c r="K2816" s="571"/>
      <c r="L2816" s="574"/>
      <c r="M2816" s="572"/>
      <c r="N2816" s="577">
        <v>2</v>
      </c>
      <c r="O2816" s="574">
        <v>6</v>
      </c>
      <c r="P2816" s="576">
        <v>52044.9</v>
      </c>
    </row>
    <row r="2817" spans="1:16" ht="24" x14ac:dyDescent="0.2">
      <c r="A2817" s="524" t="s">
        <v>4666</v>
      </c>
      <c r="B2817" s="522" t="s">
        <v>817</v>
      </c>
      <c r="C2817" s="554" t="s">
        <v>86</v>
      </c>
      <c r="D2817" s="555" t="s">
        <v>818</v>
      </c>
      <c r="E2817" s="553">
        <v>8500</v>
      </c>
      <c r="F2817" s="556" t="s">
        <v>1542</v>
      </c>
      <c r="G2817" s="566" t="s">
        <v>1543</v>
      </c>
      <c r="H2817" s="569" t="s">
        <v>821</v>
      </c>
      <c r="I2817" s="562" t="s">
        <v>485</v>
      </c>
      <c r="J2817" s="558" t="s">
        <v>822</v>
      </c>
      <c r="K2817" s="571"/>
      <c r="L2817" s="574"/>
      <c r="M2817" s="572"/>
      <c r="N2817" s="577">
        <v>2</v>
      </c>
      <c r="O2817" s="574">
        <v>6</v>
      </c>
      <c r="P2817" s="576">
        <v>52044.9</v>
      </c>
    </row>
    <row r="2818" spans="1:16" ht="24" x14ac:dyDescent="0.2">
      <c r="A2818" s="524" t="s">
        <v>4666</v>
      </c>
      <c r="B2818" s="522" t="s">
        <v>817</v>
      </c>
      <c r="C2818" s="554" t="s">
        <v>86</v>
      </c>
      <c r="D2818" s="555" t="s">
        <v>818</v>
      </c>
      <c r="E2818" s="553">
        <v>8500</v>
      </c>
      <c r="F2818" s="556" t="s">
        <v>1544</v>
      </c>
      <c r="G2818" s="566" t="s">
        <v>1545</v>
      </c>
      <c r="H2818" s="569" t="s">
        <v>1370</v>
      </c>
      <c r="I2818" s="562" t="s">
        <v>485</v>
      </c>
      <c r="J2818" s="558" t="s">
        <v>822</v>
      </c>
      <c r="K2818" s="571"/>
      <c r="L2818" s="574"/>
      <c r="M2818" s="572"/>
      <c r="N2818" s="577">
        <v>2</v>
      </c>
      <c r="O2818" s="574">
        <v>6</v>
      </c>
      <c r="P2818" s="576">
        <v>52044.9</v>
      </c>
    </row>
    <row r="2819" spans="1:16" ht="24" x14ac:dyDescent="0.2">
      <c r="A2819" s="524" t="s">
        <v>4666</v>
      </c>
      <c r="B2819" s="522" t="s">
        <v>817</v>
      </c>
      <c r="C2819" s="554" t="s">
        <v>86</v>
      </c>
      <c r="D2819" s="555" t="s">
        <v>818</v>
      </c>
      <c r="E2819" s="553">
        <v>8500</v>
      </c>
      <c r="F2819" s="556" t="s">
        <v>1546</v>
      </c>
      <c r="G2819" s="566" t="s">
        <v>1547</v>
      </c>
      <c r="H2819" s="569" t="s">
        <v>853</v>
      </c>
      <c r="I2819" s="562" t="s">
        <v>485</v>
      </c>
      <c r="J2819" s="558" t="s">
        <v>822</v>
      </c>
      <c r="K2819" s="571"/>
      <c r="L2819" s="574"/>
      <c r="M2819" s="572"/>
      <c r="N2819" s="577">
        <v>2</v>
      </c>
      <c r="O2819" s="574">
        <v>6</v>
      </c>
      <c r="P2819" s="576">
        <v>52044.9</v>
      </c>
    </row>
    <row r="2820" spans="1:16" ht="24" x14ac:dyDescent="0.2">
      <c r="A2820" s="524" t="s">
        <v>4666</v>
      </c>
      <c r="B2820" s="522" t="s">
        <v>817</v>
      </c>
      <c r="C2820" s="554" t="s">
        <v>86</v>
      </c>
      <c r="D2820" s="555" t="s">
        <v>818</v>
      </c>
      <c r="E2820" s="553">
        <v>8500</v>
      </c>
      <c r="F2820" s="556" t="s">
        <v>1548</v>
      </c>
      <c r="G2820" s="566" t="s">
        <v>1549</v>
      </c>
      <c r="H2820" s="569" t="s">
        <v>950</v>
      </c>
      <c r="I2820" s="562" t="s">
        <v>485</v>
      </c>
      <c r="J2820" s="558" t="s">
        <v>822</v>
      </c>
      <c r="K2820" s="571"/>
      <c r="L2820" s="574"/>
      <c r="M2820" s="572"/>
      <c r="N2820" s="577">
        <v>2</v>
      </c>
      <c r="O2820" s="574">
        <v>6</v>
      </c>
      <c r="P2820" s="576">
        <v>52044.9</v>
      </c>
    </row>
    <row r="2821" spans="1:16" ht="24" x14ac:dyDescent="0.2">
      <c r="A2821" s="524" t="s">
        <v>4666</v>
      </c>
      <c r="B2821" s="522" t="s">
        <v>817</v>
      </c>
      <c r="C2821" s="554" t="s">
        <v>86</v>
      </c>
      <c r="D2821" s="555" t="s">
        <v>818</v>
      </c>
      <c r="E2821" s="553">
        <v>8500</v>
      </c>
      <c r="F2821" s="556" t="s">
        <v>1550</v>
      </c>
      <c r="G2821" s="566" t="s">
        <v>1551</v>
      </c>
      <c r="H2821" s="569" t="s">
        <v>853</v>
      </c>
      <c r="I2821" s="562" t="s">
        <v>485</v>
      </c>
      <c r="J2821" s="558" t="s">
        <v>822</v>
      </c>
      <c r="K2821" s="571"/>
      <c r="L2821" s="574"/>
      <c r="M2821" s="572"/>
      <c r="N2821" s="577">
        <v>2</v>
      </c>
      <c r="O2821" s="574">
        <v>6</v>
      </c>
      <c r="P2821" s="576">
        <v>52044.9</v>
      </c>
    </row>
    <row r="2822" spans="1:16" ht="24" x14ac:dyDescent="0.2">
      <c r="A2822" s="524" t="s">
        <v>4666</v>
      </c>
      <c r="B2822" s="522" t="s">
        <v>817</v>
      </c>
      <c r="C2822" s="554" t="s">
        <v>86</v>
      </c>
      <c r="D2822" s="555" t="s">
        <v>902</v>
      </c>
      <c r="E2822" s="553">
        <v>2000</v>
      </c>
      <c r="F2822" s="556" t="s">
        <v>1552</v>
      </c>
      <c r="G2822" s="566" t="s">
        <v>1553</v>
      </c>
      <c r="H2822" s="569" t="s">
        <v>844</v>
      </c>
      <c r="I2822" s="562" t="s">
        <v>845</v>
      </c>
      <c r="J2822" s="558" t="s">
        <v>480</v>
      </c>
      <c r="K2822" s="571"/>
      <c r="L2822" s="574"/>
      <c r="M2822" s="572"/>
      <c r="N2822" s="577">
        <v>2</v>
      </c>
      <c r="O2822" s="574">
        <v>6</v>
      </c>
      <c r="P2822" s="576">
        <v>13044.9</v>
      </c>
    </row>
    <row r="2823" spans="1:16" ht="24" x14ac:dyDescent="0.2">
      <c r="A2823" s="524" t="s">
        <v>4666</v>
      </c>
      <c r="B2823" s="522" t="s">
        <v>817</v>
      </c>
      <c r="C2823" s="554" t="s">
        <v>86</v>
      </c>
      <c r="D2823" s="555" t="s">
        <v>818</v>
      </c>
      <c r="E2823" s="553">
        <v>2500</v>
      </c>
      <c r="F2823" s="556" t="s">
        <v>1554</v>
      </c>
      <c r="G2823" s="566" t="s">
        <v>1555</v>
      </c>
      <c r="H2823" s="569" t="s">
        <v>850</v>
      </c>
      <c r="I2823" s="562" t="s">
        <v>871</v>
      </c>
      <c r="J2823" s="558" t="s">
        <v>822</v>
      </c>
      <c r="K2823" s="571"/>
      <c r="L2823" s="574"/>
      <c r="M2823" s="572"/>
      <c r="N2823" s="577">
        <v>2</v>
      </c>
      <c r="O2823" s="574">
        <v>6</v>
      </c>
      <c r="P2823" s="576">
        <v>16044.9</v>
      </c>
    </row>
    <row r="2824" spans="1:16" ht="24" x14ac:dyDescent="0.2">
      <c r="A2824" s="524" t="s">
        <v>4666</v>
      </c>
      <c r="B2824" s="522" t="s">
        <v>817</v>
      </c>
      <c r="C2824" s="554" t="s">
        <v>86</v>
      </c>
      <c r="D2824" s="555" t="s">
        <v>818</v>
      </c>
      <c r="E2824" s="553">
        <v>5500</v>
      </c>
      <c r="F2824" s="556" t="s">
        <v>1558</v>
      </c>
      <c r="G2824" s="566" t="s">
        <v>1559</v>
      </c>
      <c r="H2824" s="569" t="s">
        <v>1560</v>
      </c>
      <c r="I2824" s="562" t="s">
        <v>485</v>
      </c>
      <c r="J2824" s="558" t="s">
        <v>822</v>
      </c>
      <c r="K2824" s="571"/>
      <c r="L2824" s="574"/>
      <c r="M2824" s="572"/>
      <c r="N2824" s="577">
        <v>2</v>
      </c>
      <c r="O2824" s="574">
        <v>6</v>
      </c>
      <c r="P2824" s="576">
        <v>34044.9</v>
      </c>
    </row>
    <row r="2825" spans="1:16" ht="24" x14ac:dyDescent="0.2">
      <c r="A2825" s="524" t="s">
        <v>4666</v>
      </c>
      <c r="B2825" s="522" t="s">
        <v>817</v>
      </c>
      <c r="C2825" s="554" t="s">
        <v>86</v>
      </c>
      <c r="D2825" s="555" t="s">
        <v>818</v>
      </c>
      <c r="E2825" s="553">
        <v>7500</v>
      </c>
      <c r="F2825" s="556" t="s">
        <v>1561</v>
      </c>
      <c r="G2825" s="566" t="s">
        <v>1562</v>
      </c>
      <c r="H2825" s="569" t="s">
        <v>821</v>
      </c>
      <c r="I2825" s="562" t="s">
        <v>485</v>
      </c>
      <c r="J2825" s="558" t="s">
        <v>822</v>
      </c>
      <c r="K2825" s="571"/>
      <c r="L2825" s="574"/>
      <c r="M2825" s="572"/>
      <c r="N2825" s="577">
        <v>2</v>
      </c>
      <c r="O2825" s="574">
        <v>6</v>
      </c>
      <c r="P2825" s="576">
        <v>46044.9</v>
      </c>
    </row>
    <row r="2826" spans="1:16" ht="24" x14ac:dyDescent="0.2">
      <c r="A2826" s="524" t="s">
        <v>4666</v>
      </c>
      <c r="B2826" s="522" t="s">
        <v>817</v>
      </c>
      <c r="C2826" s="554" t="s">
        <v>86</v>
      </c>
      <c r="D2826" s="555" t="s">
        <v>818</v>
      </c>
      <c r="E2826" s="553">
        <v>6500</v>
      </c>
      <c r="F2826" s="556" t="s">
        <v>1563</v>
      </c>
      <c r="G2826" s="566" t="s">
        <v>1564</v>
      </c>
      <c r="H2826" s="569" t="s">
        <v>1396</v>
      </c>
      <c r="I2826" s="562" t="s">
        <v>485</v>
      </c>
      <c r="J2826" s="558" t="s">
        <v>822</v>
      </c>
      <c r="K2826" s="571"/>
      <c r="L2826" s="574"/>
      <c r="M2826" s="572"/>
      <c r="N2826" s="577">
        <v>2</v>
      </c>
      <c r="O2826" s="574">
        <v>6</v>
      </c>
      <c r="P2826" s="576">
        <v>40044.9</v>
      </c>
    </row>
    <row r="2827" spans="1:16" ht="24" x14ac:dyDescent="0.2">
      <c r="A2827" s="524" t="s">
        <v>4666</v>
      </c>
      <c r="B2827" s="522" t="s">
        <v>817</v>
      </c>
      <c r="C2827" s="554" t="s">
        <v>86</v>
      </c>
      <c r="D2827" s="555" t="s">
        <v>818</v>
      </c>
      <c r="E2827" s="553" t="s">
        <v>3539</v>
      </c>
      <c r="F2827" s="556" t="s">
        <v>1565</v>
      </c>
      <c r="G2827" s="566" t="s">
        <v>1566</v>
      </c>
      <c r="H2827" s="569" t="s">
        <v>850</v>
      </c>
      <c r="I2827" s="562" t="s">
        <v>485</v>
      </c>
      <c r="J2827" s="558" t="s">
        <v>822</v>
      </c>
      <c r="K2827" s="571"/>
      <c r="L2827" s="574"/>
      <c r="M2827" s="572"/>
      <c r="N2827" s="577">
        <v>3</v>
      </c>
      <c r="O2827" s="574">
        <v>6</v>
      </c>
      <c r="P2827" s="576">
        <v>56707.4</v>
      </c>
    </row>
    <row r="2828" spans="1:16" ht="24" x14ac:dyDescent="0.2">
      <c r="A2828" s="524" t="s">
        <v>4666</v>
      </c>
      <c r="B2828" s="522" t="s">
        <v>817</v>
      </c>
      <c r="C2828" s="554" t="s">
        <v>86</v>
      </c>
      <c r="D2828" s="555" t="s">
        <v>818</v>
      </c>
      <c r="E2828" s="553">
        <v>6500</v>
      </c>
      <c r="F2828" s="556" t="s">
        <v>1567</v>
      </c>
      <c r="G2828" s="566" t="s">
        <v>1568</v>
      </c>
      <c r="H2828" s="569" t="s">
        <v>1487</v>
      </c>
      <c r="I2828" s="562" t="s">
        <v>485</v>
      </c>
      <c r="J2828" s="558" t="s">
        <v>822</v>
      </c>
      <c r="K2828" s="571"/>
      <c r="L2828" s="574"/>
      <c r="M2828" s="572"/>
      <c r="N2828" s="577">
        <v>2</v>
      </c>
      <c r="O2828" s="574">
        <v>6</v>
      </c>
      <c r="P2828" s="576">
        <v>40044.9</v>
      </c>
    </row>
    <row r="2829" spans="1:16" ht="24" x14ac:dyDescent="0.2">
      <c r="A2829" s="524" t="s">
        <v>4666</v>
      </c>
      <c r="B2829" s="522" t="s">
        <v>817</v>
      </c>
      <c r="C2829" s="554" t="s">
        <v>86</v>
      </c>
      <c r="D2829" s="555" t="s">
        <v>818</v>
      </c>
      <c r="E2829" s="553">
        <v>7500</v>
      </c>
      <c r="F2829" s="556" t="s">
        <v>1569</v>
      </c>
      <c r="G2829" s="566" t="s">
        <v>1570</v>
      </c>
      <c r="H2829" s="569" t="s">
        <v>829</v>
      </c>
      <c r="I2829" s="562" t="s">
        <v>485</v>
      </c>
      <c r="J2829" s="558" t="s">
        <v>822</v>
      </c>
      <c r="K2829" s="571"/>
      <c r="L2829" s="574"/>
      <c r="M2829" s="572"/>
      <c r="N2829" s="577">
        <v>2</v>
      </c>
      <c r="O2829" s="574">
        <v>6</v>
      </c>
      <c r="P2829" s="576">
        <v>46044.9</v>
      </c>
    </row>
    <row r="2830" spans="1:16" ht="24" x14ac:dyDescent="0.2">
      <c r="A2830" s="524" t="s">
        <v>4666</v>
      </c>
      <c r="B2830" s="522" t="s">
        <v>817</v>
      </c>
      <c r="C2830" s="554" t="s">
        <v>86</v>
      </c>
      <c r="D2830" s="555" t="s">
        <v>818</v>
      </c>
      <c r="E2830" s="553">
        <v>8500</v>
      </c>
      <c r="F2830" s="556" t="s">
        <v>1571</v>
      </c>
      <c r="G2830" s="566" t="s">
        <v>1572</v>
      </c>
      <c r="H2830" s="569" t="s">
        <v>1573</v>
      </c>
      <c r="I2830" s="562" t="s">
        <v>485</v>
      </c>
      <c r="J2830" s="558" t="s">
        <v>822</v>
      </c>
      <c r="K2830" s="571"/>
      <c r="L2830" s="574"/>
      <c r="M2830" s="572"/>
      <c r="N2830" s="577">
        <v>2</v>
      </c>
      <c r="O2830" s="574">
        <v>6</v>
      </c>
      <c r="P2830" s="576">
        <v>52044.9</v>
      </c>
    </row>
    <row r="2831" spans="1:16" ht="24" x14ac:dyDescent="0.2">
      <c r="A2831" s="524" t="s">
        <v>4666</v>
      </c>
      <c r="B2831" s="522" t="s">
        <v>817</v>
      </c>
      <c r="C2831" s="554" t="s">
        <v>86</v>
      </c>
      <c r="D2831" s="555" t="s">
        <v>841</v>
      </c>
      <c r="E2831" s="553">
        <v>3800</v>
      </c>
      <c r="F2831" s="556" t="s">
        <v>1574</v>
      </c>
      <c r="G2831" s="566" t="s">
        <v>1575</v>
      </c>
      <c r="H2831" s="569" t="s">
        <v>995</v>
      </c>
      <c r="I2831" s="562" t="s">
        <v>485</v>
      </c>
      <c r="J2831" s="558" t="s">
        <v>480</v>
      </c>
      <c r="K2831" s="571"/>
      <c r="L2831" s="574"/>
      <c r="M2831" s="572"/>
      <c r="N2831" s="577">
        <v>2</v>
      </c>
      <c r="O2831" s="574">
        <v>6</v>
      </c>
      <c r="P2831" s="576">
        <v>23844.9</v>
      </c>
    </row>
    <row r="2832" spans="1:16" ht="24" x14ac:dyDescent="0.2">
      <c r="A2832" s="524" t="s">
        <v>4666</v>
      </c>
      <c r="B2832" s="522" t="s">
        <v>817</v>
      </c>
      <c r="C2832" s="554" t="s">
        <v>86</v>
      </c>
      <c r="D2832" s="555" t="s">
        <v>818</v>
      </c>
      <c r="E2832" s="553">
        <v>6500</v>
      </c>
      <c r="F2832" s="556" t="s">
        <v>1576</v>
      </c>
      <c r="G2832" s="566" t="s">
        <v>1577</v>
      </c>
      <c r="H2832" s="569" t="s">
        <v>821</v>
      </c>
      <c r="I2832" s="562" t="s">
        <v>485</v>
      </c>
      <c r="J2832" s="558" t="s">
        <v>822</v>
      </c>
      <c r="K2832" s="571"/>
      <c r="L2832" s="574"/>
      <c r="M2832" s="572"/>
      <c r="N2832" s="577">
        <v>2</v>
      </c>
      <c r="O2832" s="574">
        <v>6</v>
      </c>
      <c r="P2832" s="576">
        <v>40044.9</v>
      </c>
    </row>
    <row r="2833" spans="1:16" ht="24" x14ac:dyDescent="0.2">
      <c r="A2833" s="524" t="s">
        <v>4666</v>
      </c>
      <c r="B2833" s="522" t="s">
        <v>817</v>
      </c>
      <c r="C2833" s="554" t="s">
        <v>86</v>
      </c>
      <c r="D2833" s="555" t="s">
        <v>818</v>
      </c>
      <c r="E2833" s="553">
        <v>5500</v>
      </c>
      <c r="F2833" s="556" t="s">
        <v>1578</v>
      </c>
      <c r="G2833" s="566" t="s">
        <v>1579</v>
      </c>
      <c r="H2833" s="569" t="s">
        <v>829</v>
      </c>
      <c r="I2833" s="562" t="s">
        <v>485</v>
      </c>
      <c r="J2833" s="558" t="s">
        <v>822</v>
      </c>
      <c r="K2833" s="571"/>
      <c r="L2833" s="574"/>
      <c r="M2833" s="572"/>
      <c r="N2833" s="577">
        <v>2</v>
      </c>
      <c r="O2833" s="574">
        <v>6</v>
      </c>
      <c r="P2833" s="576">
        <v>34044.9</v>
      </c>
    </row>
    <row r="2834" spans="1:16" ht="24" x14ac:dyDescent="0.2">
      <c r="A2834" s="524" t="s">
        <v>4666</v>
      </c>
      <c r="B2834" s="522" t="s">
        <v>817</v>
      </c>
      <c r="C2834" s="554" t="s">
        <v>86</v>
      </c>
      <c r="D2834" s="555" t="s">
        <v>818</v>
      </c>
      <c r="E2834" s="553">
        <v>7000</v>
      </c>
      <c r="F2834" s="556" t="s">
        <v>1580</v>
      </c>
      <c r="G2834" s="566" t="s">
        <v>1581</v>
      </c>
      <c r="H2834" s="569" t="s">
        <v>850</v>
      </c>
      <c r="I2834" s="562" t="s">
        <v>485</v>
      </c>
      <c r="J2834" s="558" t="s">
        <v>822</v>
      </c>
      <c r="K2834" s="571"/>
      <c r="L2834" s="574"/>
      <c r="M2834" s="572"/>
      <c r="N2834" s="577">
        <v>2</v>
      </c>
      <c r="O2834" s="574">
        <v>6</v>
      </c>
      <c r="P2834" s="576">
        <v>43044.9</v>
      </c>
    </row>
    <row r="2835" spans="1:16" ht="24" x14ac:dyDescent="0.2">
      <c r="A2835" s="524" t="s">
        <v>4666</v>
      </c>
      <c r="B2835" s="522" t="s">
        <v>817</v>
      </c>
      <c r="C2835" s="554" t="s">
        <v>86</v>
      </c>
      <c r="D2835" s="555" t="s">
        <v>818</v>
      </c>
      <c r="E2835" s="553">
        <v>6500</v>
      </c>
      <c r="F2835" s="556" t="s">
        <v>1582</v>
      </c>
      <c r="G2835" s="566" t="s">
        <v>1583</v>
      </c>
      <c r="H2835" s="569" t="s">
        <v>853</v>
      </c>
      <c r="I2835" s="562" t="s">
        <v>485</v>
      </c>
      <c r="J2835" s="558" t="s">
        <v>822</v>
      </c>
      <c r="K2835" s="571"/>
      <c r="L2835" s="574"/>
      <c r="M2835" s="572"/>
      <c r="N2835" s="577">
        <v>2</v>
      </c>
      <c r="O2835" s="574">
        <v>6</v>
      </c>
      <c r="P2835" s="576">
        <v>40044.9</v>
      </c>
    </row>
    <row r="2836" spans="1:16" ht="24" x14ac:dyDescent="0.2">
      <c r="A2836" s="524" t="s">
        <v>4666</v>
      </c>
      <c r="B2836" s="522" t="s">
        <v>817</v>
      </c>
      <c r="C2836" s="554" t="s">
        <v>86</v>
      </c>
      <c r="D2836" s="555" t="s">
        <v>818</v>
      </c>
      <c r="E2836" s="553">
        <v>5500</v>
      </c>
      <c r="F2836" s="556" t="s">
        <v>1584</v>
      </c>
      <c r="G2836" s="566" t="s">
        <v>1585</v>
      </c>
      <c r="H2836" s="569" t="s">
        <v>829</v>
      </c>
      <c r="I2836" s="562" t="s">
        <v>485</v>
      </c>
      <c r="J2836" s="558" t="s">
        <v>822</v>
      </c>
      <c r="K2836" s="571"/>
      <c r="L2836" s="574"/>
      <c r="M2836" s="572"/>
      <c r="N2836" s="577">
        <v>2</v>
      </c>
      <c r="O2836" s="574">
        <v>6</v>
      </c>
      <c r="P2836" s="576">
        <v>34044.9</v>
      </c>
    </row>
    <row r="2837" spans="1:16" ht="24" x14ac:dyDescent="0.2">
      <c r="A2837" s="524" t="s">
        <v>4666</v>
      </c>
      <c r="B2837" s="522" t="s">
        <v>817</v>
      </c>
      <c r="C2837" s="554" t="s">
        <v>86</v>
      </c>
      <c r="D2837" s="555" t="s">
        <v>818</v>
      </c>
      <c r="E2837" s="553">
        <v>6000</v>
      </c>
      <c r="F2837" s="556" t="s">
        <v>1588</v>
      </c>
      <c r="G2837" s="566" t="s">
        <v>1589</v>
      </c>
      <c r="H2837" s="569" t="s">
        <v>821</v>
      </c>
      <c r="I2837" s="562" t="s">
        <v>485</v>
      </c>
      <c r="J2837" s="558" t="s">
        <v>822</v>
      </c>
      <c r="K2837" s="571"/>
      <c r="L2837" s="574"/>
      <c r="M2837" s="572"/>
      <c r="N2837" s="577">
        <v>2</v>
      </c>
      <c r="O2837" s="574">
        <v>6</v>
      </c>
      <c r="P2837" s="576">
        <v>37044.9</v>
      </c>
    </row>
    <row r="2838" spans="1:16" ht="24" x14ac:dyDescent="0.2">
      <c r="A2838" s="524" t="s">
        <v>4666</v>
      </c>
      <c r="B2838" s="522" t="s">
        <v>817</v>
      </c>
      <c r="C2838" s="554" t="s">
        <v>86</v>
      </c>
      <c r="D2838" s="555" t="s">
        <v>818</v>
      </c>
      <c r="E2838" s="553">
        <v>3800</v>
      </c>
      <c r="F2838" s="556" t="s">
        <v>1590</v>
      </c>
      <c r="G2838" s="566" t="s">
        <v>1591</v>
      </c>
      <c r="H2838" s="569" t="s">
        <v>850</v>
      </c>
      <c r="I2838" s="562" t="s">
        <v>485</v>
      </c>
      <c r="J2838" s="558" t="s">
        <v>822</v>
      </c>
      <c r="K2838" s="571"/>
      <c r="L2838" s="574"/>
      <c r="M2838" s="572"/>
      <c r="N2838" s="577">
        <v>2</v>
      </c>
      <c r="O2838" s="574">
        <v>6</v>
      </c>
      <c r="P2838" s="576">
        <v>23844.9</v>
      </c>
    </row>
    <row r="2839" spans="1:16" ht="24" x14ac:dyDescent="0.2">
      <c r="A2839" s="524" t="s">
        <v>4666</v>
      </c>
      <c r="B2839" s="522" t="s">
        <v>817</v>
      </c>
      <c r="C2839" s="554" t="s">
        <v>86</v>
      </c>
      <c r="D2839" s="555" t="s">
        <v>818</v>
      </c>
      <c r="E2839" s="553">
        <v>7500</v>
      </c>
      <c r="F2839" s="556" t="s">
        <v>1592</v>
      </c>
      <c r="G2839" s="566" t="s">
        <v>1593</v>
      </c>
      <c r="H2839" s="569" t="s">
        <v>821</v>
      </c>
      <c r="I2839" s="562" t="s">
        <v>485</v>
      </c>
      <c r="J2839" s="558" t="s">
        <v>822</v>
      </c>
      <c r="K2839" s="571"/>
      <c r="L2839" s="574"/>
      <c r="M2839" s="572"/>
      <c r="N2839" s="577">
        <v>2</v>
      </c>
      <c r="O2839" s="574">
        <v>6</v>
      </c>
      <c r="P2839" s="576">
        <v>46044.9</v>
      </c>
    </row>
    <row r="2840" spans="1:16" ht="24" x14ac:dyDescent="0.2">
      <c r="A2840" s="524" t="s">
        <v>4666</v>
      </c>
      <c r="B2840" s="522" t="s">
        <v>817</v>
      </c>
      <c r="C2840" s="554" t="s">
        <v>86</v>
      </c>
      <c r="D2840" s="555" t="s">
        <v>902</v>
      </c>
      <c r="E2840" s="553">
        <v>2500</v>
      </c>
      <c r="F2840" s="556" t="s">
        <v>1596</v>
      </c>
      <c r="G2840" s="566" t="s">
        <v>1597</v>
      </c>
      <c r="H2840" s="569" t="s">
        <v>905</v>
      </c>
      <c r="I2840" s="562" t="s">
        <v>845</v>
      </c>
      <c r="J2840" s="558" t="s">
        <v>906</v>
      </c>
      <c r="K2840" s="571"/>
      <c r="L2840" s="574"/>
      <c r="M2840" s="572"/>
      <c r="N2840" s="577">
        <v>2</v>
      </c>
      <c r="O2840" s="574">
        <v>6</v>
      </c>
      <c r="P2840" s="576">
        <v>16044.9</v>
      </c>
    </row>
    <row r="2841" spans="1:16" ht="24" x14ac:dyDescent="0.2">
      <c r="A2841" s="524" t="s">
        <v>4666</v>
      </c>
      <c r="B2841" s="522" t="s">
        <v>817</v>
      </c>
      <c r="C2841" s="554" t="s">
        <v>86</v>
      </c>
      <c r="D2841" s="555" t="s">
        <v>818</v>
      </c>
      <c r="E2841" s="553">
        <v>6500</v>
      </c>
      <c r="F2841" s="556" t="s">
        <v>1598</v>
      </c>
      <c r="G2841" s="566" t="s">
        <v>1599</v>
      </c>
      <c r="H2841" s="569" t="s">
        <v>821</v>
      </c>
      <c r="I2841" s="562" t="s">
        <v>485</v>
      </c>
      <c r="J2841" s="558" t="s">
        <v>822</v>
      </c>
      <c r="K2841" s="571"/>
      <c r="L2841" s="574"/>
      <c r="M2841" s="572"/>
      <c r="N2841" s="577">
        <v>2</v>
      </c>
      <c r="O2841" s="574">
        <v>6</v>
      </c>
      <c r="P2841" s="576">
        <v>40044.9</v>
      </c>
    </row>
    <row r="2842" spans="1:16" ht="24" x14ac:dyDescent="0.2">
      <c r="A2842" s="524" t="s">
        <v>4666</v>
      </c>
      <c r="B2842" s="522" t="s">
        <v>817</v>
      </c>
      <c r="C2842" s="554" t="s">
        <v>86</v>
      </c>
      <c r="D2842" s="555" t="s">
        <v>818</v>
      </c>
      <c r="E2842" s="553">
        <v>6500</v>
      </c>
      <c r="F2842" s="556" t="s">
        <v>1602</v>
      </c>
      <c r="G2842" s="566" t="s">
        <v>1603</v>
      </c>
      <c r="H2842" s="569" t="s">
        <v>829</v>
      </c>
      <c r="I2842" s="562" t="s">
        <v>485</v>
      </c>
      <c r="J2842" s="558" t="s">
        <v>822</v>
      </c>
      <c r="K2842" s="571"/>
      <c r="L2842" s="574"/>
      <c r="M2842" s="572"/>
      <c r="N2842" s="577">
        <v>2</v>
      </c>
      <c r="O2842" s="574">
        <v>6</v>
      </c>
      <c r="P2842" s="576">
        <v>40044.9</v>
      </c>
    </row>
    <row r="2843" spans="1:16" ht="24" x14ac:dyDescent="0.2">
      <c r="A2843" s="524" t="s">
        <v>4666</v>
      </c>
      <c r="B2843" s="522" t="s">
        <v>817</v>
      </c>
      <c r="C2843" s="554" t="s">
        <v>86</v>
      </c>
      <c r="D2843" s="555" t="s">
        <v>818</v>
      </c>
      <c r="E2843" s="553">
        <v>4800</v>
      </c>
      <c r="F2843" s="556" t="s">
        <v>1604</v>
      </c>
      <c r="G2843" s="566" t="s">
        <v>1605</v>
      </c>
      <c r="H2843" s="569" t="s">
        <v>1606</v>
      </c>
      <c r="I2843" s="562" t="s">
        <v>489</v>
      </c>
      <c r="J2843" s="558" t="s">
        <v>822</v>
      </c>
      <c r="K2843" s="571"/>
      <c r="L2843" s="574"/>
      <c r="M2843" s="572"/>
      <c r="N2843" s="577">
        <v>2</v>
      </c>
      <c r="O2843" s="574">
        <v>6</v>
      </c>
      <c r="P2843" s="576">
        <v>29844.9</v>
      </c>
    </row>
    <row r="2844" spans="1:16" ht="24" x14ac:dyDescent="0.2">
      <c r="A2844" s="524" t="s">
        <v>4666</v>
      </c>
      <c r="B2844" s="522" t="s">
        <v>817</v>
      </c>
      <c r="C2844" s="554" t="s">
        <v>86</v>
      </c>
      <c r="D2844" s="555" t="s">
        <v>818</v>
      </c>
      <c r="E2844" s="553">
        <v>8500</v>
      </c>
      <c r="F2844" s="556" t="s">
        <v>1607</v>
      </c>
      <c r="G2844" s="566" t="s">
        <v>1608</v>
      </c>
      <c r="H2844" s="569" t="s">
        <v>853</v>
      </c>
      <c r="I2844" s="562" t="s">
        <v>485</v>
      </c>
      <c r="J2844" s="558" t="s">
        <v>822</v>
      </c>
      <c r="K2844" s="571"/>
      <c r="L2844" s="574"/>
      <c r="M2844" s="572"/>
      <c r="N2844" s="577">
        <v>2</v>
      </c>
      <c r="O2844" s="574">
        <v>6</v>
      </c>
      <c r="P2844" s="576">
        <v>52044.9</v>
      </c>
    </row>
    <row r="2845" spans="1:16" ht="24" x14ac:dyDescent="0.2">
      <c r="A2845" s="524" t="s">
        <v>4666</v>
      </c>
      <c r="B2845" s="522" t="s">
        <v>817</v>
      </c>
      <c r="C2845" s="554" t="s">
        <v>86</v>
      </c>
      <c r="D2845" s="555" t="s">
        <v>818</v>
      </c>
      <c r="E2845" s="553">
        <v>10500</v>
      </c>
      <c r="F2845" s="556" t="s">
        <v>1613</v>
      </c>
      <c r="G2845" s="566" t="s">
        <v>1614</v>
      </c>
      <c r="H2845" s="569" t="s">
        <v>1573</v>
      </c>
      <c r="I2845" s="562" t="s">
        <v>485</v>
      </c>
      <c r="J2845" s="558" t="s">
        <v>822</v>
      </c>
      <c r="K2845" s="571"/>
      <c r="L2845" s="574"/>
      <c r="M2845" s="572"/>
      <c r="N2845" s="577">
        <v>2</v>
      </c>
      <c r="O2845" s="574">
        <v>6</v>
      </c>
      <c r="P2845" s="576">
        <v>66201.48</v>
      </c>
    </row>
    <row r="2846" spans="1:16" ht="24" x14ac:dyDescent="0.2">
      <c r="A2846" s="524" t="s">
        <v>4666</v>
      </c>
      <c r="B2846" s="522" t="s">
        <v>817</v>
      </c>
      <c r="C2846" s="554" t="s">
        <v>86</v>
      </c>
      <c r="D2846" s="555" t="s">
        <v>818</v>
      </c>
      <c r="E2846" s="553">
        <v>6500</v>
      </c>
      <c r="F2846" s="556" t="s">
        <v>1615</v>
      </c>
      <c r="G2846" s="566" t="s">
        <v>1616</v>
      </c>
      <c r="H2846" s="569" t="s">
        <v>853</v>
      </c>
      <c r="I2846" s="562" t="s">
        <v>485</v>
      </c>
      <c r="J2846" s="558" t="s">
        <v>822</v>
      </c>
      <c r="K2846" s="571"/>
      <c r="L2846" s="574"/>
      <c r="M2846" s="572"/>
      <c r="N2846" s="577">
        <v>0</v>
      </c>
      <c r="O2846" s="574">
        <v>1</v>
      </c>
      <c r="P2846" s="576">
        <v>1495.72</v>
      </c>
    </row>
    <row r="2847" spans="1:16" ht="24" x14ac:dyDescent="0.2">
      <c r="A2847" s="524" t="s">
        <v>4666</v>
      </c>
      <c r="B2847" s="522" t="s">
        <v>817</v>
      </c>
      <c r="C2847" s="554" t="s">
        <v>86</v>
      </c>
      <c r="D2847" s="555" t="s">
        <v>818</v>
      </c>
      <c r="E2847" s="553">
        <v>9500</v>
      </c>
      <c r="F2847" s="556" t="s">
        <v>4337</v>
      </c>
      <c r="G2847" s="566" t="s">
        <v>4338</v>
      </c>
      <c r="H2847" s="569" t="s">
        <v>853</v>
      </c>
      <c r="I2847" s="562" t="s">
        <v>485</v>
      </c>
      <c r="J2847" s="558" t="s">
        <v>822</v>
      </c>
      <c r="K2847" s="571"/>
      <c r="L2847" s="574"/>
      <c r="M2847" s="572"/>
      <c r="N2847" s="577">
        <v>2</v>
      </c>
      <c r="O2847" s="574">
        <v>5</v>
      </c>
      <c r="P2847" s="576">
        <v>54070.75</v>
      </c>
    </row>
    <row r="2848" spans="1:16" ht="24" x14ac:dyDescent="0.2">
      <c r="A2848" s="524" t="s">
        <v>4666</v>
      </c>
      <c r="B2848" s="522" t="s">
        <v>817</v>
      </c>
      <c r="C2848" s="554" t="s">
        <v>86</v>
      </c>
      <c r="D2848" s="555" t="s">
        <v>841</v>
      </c>
      <c r="E2848" s="553">
        <v>2500</v>
      </c>
      <c r="F2848" s="556" t="s">
        <v>1617</v>
      </c>
      <c r="G2848" s="566" t="s">
        <v>1618</v>
      </c>
      <c r="H2848" s="569" t="s">
        <v>844</v>
      </c>
      <c r="I2848" s="562" t="s">
        <v>485</v>
      </c>
      <c r="J2848" s="558" t="s">
        <v>480</v>
      </c>
      <c r="K2848" s="571"/>
      <c r="L2848" s="574"/>
      <c r="M2848" s="572"/>
      <c r="N2848" s="577">
        <v>2</v>
      </c>
      <c r="O2848" s="574">
        <v>6</v>
      </c>
      <c r="P2848" s="576">
        <v>16044.9</v>
      </c>
    </row>
    <row r="2849" spans="1:16" ht="24" x14ac:dyDescent="0.2">
      <c r="A2849" s="524" t="s">
        <v>4666</v>
      </c>
      <c r="B2849" s="522" t="s">
        <v>817</v>
      </c>
      <c r="C2849" s="554" t="s">
        <v>86</v>
      </c>
      <c r="D2849" s="555" t="s">
        <v>818</v>
      </c>
      <c r="E2849" s="553">
        <v>6500</v>
      </c>
      <c r="F2849" s="556" t="s">
        <v>1621</v>
      </c>
      <c r="G2849" s="566" t="s">
        <v>1622</v>
      </c>
      <c r="H2849" s="569" t="s">
        <v>821</v>
      </c>
      <c r="I2849" s="562" t="s">
        <v>485</v>
      </c>
      <c r="J2849" s="558" t="s">
        <v>822</v>
      </c>
      <c r="K2849" s="571"/>
      <c r="L2849" s="574"/>
      <c r="M2849" s="572"/>
      <c r="N2849" s="577">
        <v>2</v>
      </c>
      <c r="O2849" s="574">
        <v>6</v>
      </c>
      <c r="P2849" s="576">
        <v>40044.9</v>
      </c>
    </row>
    <row r="2850" spans="1:16" ht="24" x14ac:dyDescent="0.2">
      <c r="A2850" s="524" t="s">
        <v>4666</v>
      </c>
      <c r="B2850" s="522" t="s">
        <v>817</v>
      </c>
      <c r="C2850" s="554" t="s">
        <v>86</v>
      </c>
      <c r="D2850" s="555" t="s">
        <v>818</v>
      </c>
      <c r="E2850" s="553">
        <v>5500</v>
      </c>
      <c r="F2850" s="556" t="s">
        <v>1623</v>
      </c>
      <c r="G2850" s="566" t="s">
        <v>1624</v>
      </c>
      <c r="H2850" s="569" t="s">
        <v>829</v>
      </c>
      <c r="I2850" s="562" t="s">
        <v>485</v>
      </c>
      <c r="J2850" s="558" t="s">
        <v>822</v>
      </c>
      <c r="K2850" s="571"/>
      <c r="L2850" s="574"/>
      <c r="M2850" s="572"/>
      <c r="N2850" s="577">
        <v>2</v>
      </c>
      <c r="O2850" s="574">
        <v>6</v>
      </c>
      <c r="P2850" s="576">
        <v>34044.9</v>
      </c>
    </row>
    <row r="2851" spans="1:16" ht="24" x14ac:dyDescent="0.2">
      <c r="A2851" s="524" t="s">
        <v>4666</v>
      </c>
      <c r="B2851" s="522" t="s">
        <v>817</v>
      </c>
      <c r="C2851" s="554" t="s">
        <v>86</v>
      </c>
      <c r="D2851" s="555" t="s">
        <v>818</v>
      </c>
      <c r="E2851" s="553">
        <v>7500</v>
      </c>
      <c r="F2851" s="556" t="s">
        <v>1625</v>
      </c>
      <c r="G2851" s="566" t="s">
        <v>1626</v>
      </c>
      <c r="H2851" s="569" t="s">
        <v>829</v>
      </c>
      <c r="I2851" s="562" t="s">
        <v>485</v>
      </c>
      <c r="J2851" s="558" t="s">
        <v>822</v>
      </c>
      <c r="K2851" s="571"/>
      <c r="L2851" s="574"/>
      <c r="M2851" s="572"/>
      <c r="N2851" s="577">
        <v>2</v>
      </c>
      <c r="O2851" s="574">
        <v>6</v>
      </c>
      <c r="P2851" s="576">
        <v>46044.9</v>
      </c>
    </row>
    <row r="2852" spans="1:16" ht="24" x14ac:dyDescent="0.2">
      <c r="A2852" s="524" t="s">
        <v>4666</v>
      </c>
      <c r="B2852" s="522" t="s">
        <v>817</v>
      </c>
      <c r="C2852" s="554" t="s">
        <v>86</v>
      </c>
      <c r="D2852" s="555" t="s">
        <v>818</v>
      </c>
      <c r="E2852" s="553">
        <v>6500</v>
      </c>
      <c r="F2852" s="556" t="s">
        <v>1629</v>
      </c>
      <c r="G2852" s="566" t="s">
        <v>1630</v>
      </c>
      <c r="H2852" s="569" t="s">
        <v>821</v>
      </c>
      <c r="I2852" s="562" t="s">
        <v>485</v>
      </c>
      <c r="J2852" s="558" t="s">
        <v>822</v>
      </c>
      <c r="K2852" s="571"/>
      <c r="L2852" s="574"/>
      <c r="M2852" s="572"/>
      <c r="N2852" s="577">
        <v>2</v>
      </c>
      <c r="O2852" s="574">
        <v>6</v>
      </c>
      <c r="P2852" s="576">
        <v>40044.9</v>
      </c>
    </row>
    <row r="2853" spans="1:16" ht="24" x14ac:dyDescent="0.2">
      <c r="A2853" s="524" t="s">
        <v>4666</v>
      </c>
      <c r="B2853" s="522" t="s">
        <v>817</v>
      </c>
      <c r="C2853" s="554" t="s">
        <v>86</v>
      </c>
      <c r="D2853" s="555" t="s">
        <v>818</v>
      </c>
      <c r="E2853" s="553">
        <v>7000</v>
      </c>
      <c r="F2853" s="556" t="s">
        <v>1631</v>
      </c>
      <c r="G2853" s="566" t="s">
        <v>1632</v>
      </c>
      <c r="H2853" s="569" t="s">
        <v>1132</v>
      </c>
      <c r="I2853" s="562" t="s">
        <v>485</v>
      </c>
      <c r="J2853" s="558" t="s">
        <v>822</v>
      </c>
      <c r="K2853" s="571"/>
      <c r="L2853" s="574"/>
      <c r="M2853" s="572"/>
      <c r="N2853" s="577">
        <v>2</v>
      </c>
      <c r="O2853" s="574">
        <v>6</v>
      </c>
      <c r="P2853" s="576">
        <v>43044.9</v>
      </c>
    </row>
    <row r="2854" spans="1:16" ht="24" x14ac:dyDescent="0.2">
      <c r="A2854" s="524" t="s">
        <v>4666</v>
      </c>
      <c r="B2854" s="522" t="s">
        <v>817</v>
      </c>
      <c r="C2854" s="554" t="s">
        <v>86</v>
      </c>
      <c r="D2854" s="555" t="s">
        <v>818</v>
      </c>
      <c r="E2854" s="553">
        <v>7500</v>
      </c>
      <c r="F2854" s="556" t="s">
        <v>1633</v>
      </c>
      <c r="G2854" s="566" t="s">
        <v>1634</v>
      </c>
      <c r="H2854" s="569" t="s">
        <v>821</v>
      </c>
      <c r="I2854" s="562" t="s">
        <v>485</v>
      </c>
      <c r="J2854" s="558" t="s">
        <v>822</v>
      </c>
      <c r="K2854" s="571"/>
      <c r="L2854" s="574"/>
      <c r="M2854" s="572"/>
      <c r="N2854" s="577">
        <v>2</v>
      </c>
      <c r="O2854" s="574">
        <v>6</v>
      </c>
      <c r="P2854" s="576">
        <v>47203.08</v>
      </c>
    </row>
    <row r="2855" spans="1:16" ht="24" x14ac:dyDescent="0.2">
      <c r="A2855" s="524" t="s">
        <v>4666</v>
      </c>
      <c r="B2855" s="522" t="s">
        <v>817</v>
      </c>
      <c r="C2855" s="554" t="s">
        <v>86</v>
      </c>
      <c r="D2855" s="555" t="s">
        <v>818</v>
      </c>
      <c r="E2855" s="553">
        <v>7500</v>
      </c>
      <c r="F2855" s="556" t="s">
        <v>1635</v>
      </c>
      <c r="G2855" s="566" t="s">
        <v>1636</v>
      </c>
      <c r="H2855" s="569" t="s">
        <v>829</v>
      </c>
      <c r="I2855" s="562" t="s">
        <v>485</v>
      </c>
      <c r="J2855" s="558" t="s">
        <v>822</v>
      </c>
      <c r="K2855" s="571"/>
      <c r="L2855" s="574"/>
      <c r="M2855" s="572"/>
      <c r="N2855" s="577">
        <v>2</v>
      </c>
      <c r="O2855" s="574">
        <v>6</v>
      </c>
      <c r="P2855" s="576">
        <v>46044.9</v>
      </c>
    </row>
    <row r="2856" spans="1:16" ht="24" x14ac:dyDescent="0.2">
      <c r="A2856" s="524" t="s">
        <v>4666</v>
      </c>
      <c r="B2856" s="522" t="s">
        <v>817</v>
      </c>
      <c r="C2856" s="554" t="s">
        <v>86</v>
      </c>
      <c r="D2856" s="555" t="s">
        <v>818</v>
      </c>
      <c r="E2856" s="553">
        <v>6500</v>
      </c>
      <c r="F2856" s="556" t="s">
        <v>1637</v>
      </c>
      <c r="G2856" s="566" t="s">
        <v>1638</v>
      </c>
      <c r="H2856" s="569" t="s">
        <v>853</v>
      </c>
      <c r="I2856" s="562" t="s">
        <v>485</v>
      </c>
      <c r="J2856" s="558" t="s">
        <v>822</v>
      </c>
      <c r="K2856" s="571"/>
      <c r="L2856" s="574"/>
      <c r="M2856" s="572"/>
      <c r="N2856" s="577">
        <v>2</v>
      </c>
      <c r="O2856" s="574">
        <v>6</v>
      </c>
      <c r="P2856" s="576">
        <v>40044.9</v>
      </c>
    </row>
    <row r="2857" spans="1:16" ht="24" x14ac:dyDescent="0.2">
      <c r="A2857" s="524" t="s">
        <v>4666</v>
      </c>
      <c r="B2857" s="522" t="s">
        <v>817</v>
      </c>
      <c r="C2857" s="554" t="s">
        <v>86</v>
      </c>
      <c r="D2857" s="555" t="s">
        <v>818</v>
      </c>
      <c r="E2857" s="553">
        <v>6500</v>
      </c>
      <c r="F2857" s="556" t="s">
        <v>1639</v>
      </c>
      <c r="G2857" s="566" t="s">
        <v>1640</v>
      </c>
      <c r="H2857" s="569" t="s">
        <v>853</v>
      </c>
      <c r="I2857" s="562" t="s">
        <v>485</v>
      </c>
      <c r="J2857" s="558" t="s">
        <v>822</v>
      </c>
      <c r="K2857" s="571"/>
      <c r="L2857" s="574"/>
      <c r="M2857" s="572"/>
      <c r="N2857" s="577">
        <v>2</v>
      </c>
      <c r="O2857" s="574">
        <v>6</v>
      </c>
      <c r="P2857" s="576">
        <v>40044.9</v>
      </c>
    </row>
    <row r="2858" spans="1:16" ht="24" x14ac:dyDescent="0.2">
      <c r="A2858" s="524" t="s">
        <v>4666</v>
      </c>
      <c r="B2858" s="522" t="s">
        <v>817</v>
      </c>
      <c r="C2858" s="554" t="s">
        <v>86</v>
      </c>
      <c r="D2858" s="555" t="s">
        <v>818</v>
      </c>
      <c r="E2858" s="553">
        <v>6500</v>
      </c>
      <c r="F2858" s="556" t="s">
        <v>1643</v>
      </c>
      <c r="G2858" s="566" t="s">
        <v>1644</v>
      </c>
      <c r="H2858" s="569" t="s">
        <v>821</v>
      </c>
      <c r="I2858" s="562" t="s">
        <v>485</v>
      </c>
      <c r="J2858" s="558" t="s">
        <v>822</v>
      </c>
      <c r="K2858" s="571"/>
      <c r="L2858" s="574"/>
      <c r="M2858" s="572"/>
      <c r="N2858" s="577">
        <v>2</v>
      </c>
      <c r="O2858" s="574">
        <v>6</v>
      </c>
      <c r="P2858" s="576">
        <v>40044.9</v>
      </c>
    </row>
    <row r="2859" spans="1:16" ht="24" x14ac:dyDescent="0.2">
      <c r="A2859" s="524" t="s">
        <v>4666</v>
      </c>
      <c r="B2859" s="522" t="s">
        <v>817</v>
      </c>
      <c r="C2859" s="554" t="s">
        <v>86</v>
      </c>
      <c r="D2859" s="555" t="s">
        <v>841</v>
      </c>
      <c r="E2859" s="553">
        <v>4500</v>
      </c>
      <c r="F2859" s="556" t="s">
        <v>1645</v>
      </c>
      <c r="G2859" s="566" t="s">
        <v>1646</v>
      </c>
      <c r="H2859" s="569" t="s">
        <v>995</v>
      </c>
      <c r="I2859" s="562" t="s">
        <v>485</v>
      </c>
      <c r="J2859" s="558" t="s">
        <v>480</v>
      </c>
      <c r="K2859" s="571"/>
      <c r="L2859" s="574"/>
      <c r="M2859" s="572"/>
      <c r="N2859" s="577">
        <v>2</v>
      </c>
      <c r="O2859" s="574">
        <v>6</v>
      </c>
      <c r="P2859" s="576">
        <v>28044.9</v>
      </c>
    </row>
    <row r="2860" spans="1:16" ht="24" x14ac:dyDescent="0.2">
      <c r="A2860" s="524" t="s">
        <v>4666</v>
      </c>
      <c r="B2860" s="522" t="s">
        <v>817</v>
      </c>
      <c r="C2860" s="554" t="s">
        <v>86</v>
      </c>
      <c r="D2860" s="555" t="s">
        <v>818</v>
      </c>
      <c r="E2860" s="553">
        <v>7500</v>
      </c>
      <c r="F2860" s="556" t="s">
        <v>1647</v>
      </c>
      <c r="G2860" s="566" t="s">
        <v>1648</v>
      </c>
      <c r="H2860" s="569" t="s">
        <v>890</v>
      </c>
      <c r="I2860" s="562" t="s">
        <v>485</v>
      </c>
      <c r="J2860" s="558" t="s">
        <v>822</v>
      </c>
      <c r="K2860" s="571"/>
      <c r="L2860" s="574"/>
      <c r="M2860" s="572"/>
      <c r="N2860" s="577">
        <v>2</v>
      </c>
      <c r="O2860" s="574">
        <v>6</v>
      </c>
      <c r="P2860" s="576">
        <v>46044.9</v>
      </c>
    </row>
    <row r="2861" spans="1:16" ht="24" x14ac:dyDescent="0.2">
      <c r="A2861" s="524" t="s">
        <v>4666</v>
      </c>
      <c r="B2861" s="522" t="s">
        <v>817</v>
      </c>
      <c r="C2861" s="554" t="s">
        <v>86</v>
      </c>
      <c r="D2861" s="555" t="s">
        <v>818</v>
      </c>
      <c r="E2861" s="553">
        <v>8500</v>
      </c>
      <c r="F2861" s="556" t="s">
        <v>1649</v>
      </c>
      <c r="G2861" s="566" t="s">
        <v>1650</v>
      </c>
      <c r="H2861" s="569" t="s">
        <v>866</v>
      </c>
      <c r="I2861" s="562" t="s">
        <v>485</v>
      </c>
      <c r="J2861" s="558" t="s">
        <v>822</v>
      </c>
      <c r="K2861" s="571"/>
      <c r="L2861" s="574"/>
      <c r="M2861" s="572"/>
      <c r="N2861" s="577">
        <v>2</v>
      </c>
      <c r="O2861" s="574">
        <v>6</v>
      </c>
      <c r="P2861" s="576">
        <v>52044.9</v>
      </c>
    </row>
    <row r="2862" spans="1:16" ht="24" x14ac:dyDescent="0.2">
      <c r="A2862" s="524" t="s">
        <v>4666</v>
      </c>
      <c r="B2862" s="522" t="s">
        <v>817</v>
      </c>
      <c r="C2862" s="554" t="s">
        <v>86</v>
      </c>
      <c r="D2862" s="555" t="s">
        <v>818</v>
      </c>
      <c r="E2862" s="553">
        <v>12500</v>
      </c>
      <c r="F2862" s="556" t="s">
        <v>1652</v>
      </c>
      <c r="G2862" s="566" t="s">
        <v>1653</v>
      </c>
      <c r="H2862" s="569" t="s">
        <v>853</v>
      </c>
      <c r="I2862" s="562" t="s">
        <v>485</v>
      </c>
      <c r="J2862" s="558" t="s">
        <v>822</v>
      </c>
      <c r="K2862" s="571"/>
      <c r="L2862" s="574"/>
      <c r="M2862" s="572"/>
      <c r="N2862" s="577">
        <v>2</v>
      </c>
      <c r="O2862" s="574">
        <v>6</v>
      </c>
      <c r="P2862" s="576">
        <v>76044.899999999994</v>
      </c>
    </row>
    <row r="2863" spans="1:16" ht="24" x14ac:dyDescent="0.2">
      <c r="A2863" s="524" t="s">
        <v>4666</v>
      </c>
      <c r="B2863" s="522" t="s">
        <v>817</v>
      </c>
      <c r="C2863" s="554" t="s">
        <v>86</v>
      </c>
      <c r="D2863" s="555" t="s">
        <v>818</v>
      </c>
      <c r="E2863" s="553">
        <v>5500</v>
      </c>
      <c r="F2863" s="556" t="s">
        <v>4339</v>
      </c>
      <c r="G2863" s="566" t="s">
        <v>4340</v>
      </c>
      <c r="H2863" s="569" t="s">
        <v>853</v>
      </c>
      <c r="I2863" s="562" t="s">
        <v>485</v>
      </c>
      <c r="J2863" s="558" t="s">
        <v>822</v>
      </c>
      <c r="K2863" s="571"/>
      <c r="L2863" s="574"/>
      <c r="M2863" s="572"/>
      <c r="N2863" s="577">
        <v>2</v>
      </c>
      <c r="O2863" s="574">
        <v>5</v>
      </c>
      <c r="P2863" s="576">
        <v>31670.75</v>
      </c>
    </row>
    <row r="2864" spans="1:16" ht="24" x14ac:dyDescent="0.2">
      <c r="A2864" s="524" t="s">
        <v>4666</v>
      </c>
      <c r="B2864" s="522" t="s">
        <v>817</v>
      </c>
      <c r="C2864" s="554" t="s">
        <v>86</v>
      </c>
      <c r="D2864" s="555" t="s">
        <v>818</v>
      </c>
      <c r="E2864" s="553">
        <v>7500</v>
      </c>
      <c r="F2864" s="556" t="s">
        <v>4341</v>
      </c>
      <c r="G2864" s="566" t="s">
        <v>4342</v>
      </c>
      <c r="H2864" s="569" t="s">
        <v>850</v>
      </c>
      <c r="I2864" s="562" t="s">
        <v>485</v>
      </c>
      <c r="J2864" s="558" t="s">
        <v>822</v>
      </c>
      <c r="K2864" s="571"/>
      <c r="L2864" s="574"/>
      <c r="M2864" s="572"/>
      <c r="N2864" s="577">
        <v>2</v>
      </c>
      <c r="O2864" s="574">
        <v>5</v>
      </c>
      <c r="P2864" s="576">
        <v>42870.75</v>
      </c>
    </row>
    <row r="2865" spans="1:16" ht="24" x14ac:dyDescent="0.2">
      <c r="A2865" s="524" t="s">
        <v>4666</v>
      </c>
      <c r="B2865" s="522" t="s">
        <v>817</v>
      </c>
      <c r="C2865" s="554" t="s">
        <v>86</v>
      </c>
      <c r="D2865" s="555" t="s">
        <v>818</v>
      </c>
      <c r="E2865" s="553">
        <v>7500</v>
      </c>
      <c r="F2865" s="556" t="s">
        <v>1654</v>
      </c>
      <c r="G2865" s="566" t="s">
        <v>1655</v>
      </c>
      <c r="H2865" s="569" t="s">
        <v>829</v>
      </c>
      <c r="I2865" s="562" t="s">
        <v>485</v>
      </c>
      <c r="J2865" s="558" t="s">
        <v>822</v>
      </c>
      <c r="K2865" s="571"/>
      <c r="L2865" s="574"/>
      <c r="M2865" s="572"/>
      <c r="N2865" s="577">
        <v>2</v>
      </c>
      <c r="O2865" s="574">
        <v>6</v>
      </c>
      <c r="P2865" s="576">
        <v>51736.9</v>
      </c>
    </row>
    <row r="2866" spans="1:16" ht="24" x14ac:dyDescent="0.2">
      <c r="A2866" s="524" t="s">
        <v>4666</v>
      </c>
      <c r="B2866" s="522" t="s">
        <v>817</v>
      </c>
      <c r="C2866" s="554" t="s">
        <v>86</v>
      </c>
      <c r="D2866" s="555" t="s">
        <v>818</v>
      </c>
      <c r="E2866" s="553">
        <v>7000</v>
      </c>
      <c r="F2866" s="556" t="s">
        <v>1656</v>
      </c>
      <c r="G2866" s="566" t="s">
        <v>1657</v>
      </c>
      <c r="H2866" s="569" t="s">
        <v>821</v>
      </c>
      <c r="I2866" s="562" t="s">
        <v>485</v>
      </c>
      <c r="J2866" s="558" t="s">
        <v>822</v>
      </c>
      <c r="K2866" s="571"/>
      <c r="L2866" s="574"/>
      <c r="M2866" s="572"/>
      <c r="N2866" s="577">
        <v>2</v>
      </c>
      <c r="O2866" s="574">
        <v>6</v>
      </c>
      <c r="P2866" s="576">
        <v>43044.9</v>
      </c>
    </row>
    <row r="2867" spans="1:16" ht="24" x14ac:dyDescent="0.2">
      <c r="A2867" s="524" t="s">
        <v>4666</v>
      </c>
      <c r="B2867" s="522" t="s">
        <v>817</v>
      </c>
      <c r="C2867" s="554" t="s">
        <v>86</v>
      </c>
      <c r="D2867" s="555" t="s">
        <v>902</v>
      </c>
      <c r="E2867" s="553">
        <v>2500</v>
      </c>
      <c r="F2867" s="556" t="s">
        <v>1658</v>
      </c>
      <c r="G2867" s="566" t="s">
        <v>1659</v>
      </c>
      <c r="H2867" s="569" t="s">
        <v>905</v>
      </c>
      <c r="I2867" s="562" t="s">
        <v>845</v>
      </c>
      <c r="J2867" s="558" t="s">
        <v>906</v>
      </c>
      <c r="K2867" s="571"/>
      <c r="L2867" s="574"/>
      <c r="M2867" s="572"/>
      <c r="N2867" s="577">
        <v>3</v>
      </c>
      <c r="O2867" s="574">
        <v>6</v>
      </c>
      <c r="P2867" s="576">
        <v>16044.9</v>
      </c>
    </row>
    <row r="2868" spans="1:16" ht="24" x14ac:dyDescent="0.2">
      <c r="A2868" s="524" t="s">
        <v>4666</v>
      </c>
      <c r="B2868" s="522" t="s">
        <v>817</v>
      </c>
      <c r="C2868" s="554" t="s">
        <v>86</v>
      </c>
      <c r="D2868" s="555" t="s">
        <v>818</v>
      </c>
      <c r="E2868" s="553">
        <v>6500</v>
      </c>
      <c r="F2868" s="556" t="s">
        <v>1660</v>
      </c>
      <c r="G2868" s="566" t="s">
        <v>1661</v>
      </c>
      <c r="H2868" s="569" t="s">
        <v>821</v>
      </c>
      <c r="I2868" s="562" t="s">
        <v>485</v>
      </c>
      <c r="J2868" s="558" t="s">
        <v>822</v>
      </c>
      <c r="K2868" s="571"/>
      <c r="L2868" s="574"/>
      <c r="M2868" s="572"/>
      <c r="N2868" s="577">
        <v>2</v>
      </c>
      <c r="O2868" s="574">
        <v>6</v>
      </c>
      <c r="P2868" s="576">
        <v>40044.9</v>
      </c>
    </row>
    <row r="2869" spans="1:16" ht="24" x14ac:dyDescent="0.2">
      <c r="A2869" s="524" t="s">
        <v>4666</v>
      </c>
      <c r="B2869" s="522" t="s">
        <v>817</v>
      </c>
      <c r="C2869" s="554" t="s">
        <v>86</v>
      </c>
      <c r="D2869" s="555" t="s">
        <v>818</v>
      </c>
      <c r="E2869" s="553">
        <v>6500</v>
      </c>
      <c r="F2869" s="556" t="s">
        <v>1662</v>
      </c>
      <c r="G2869" s="566" t="s">
        <v>1663</v>
      </c>
      <c r="H2869" s="569" t="s">
        <v>821</v>
      </c>
      <c r="I2869" s="562" t="s">
        <v>485</v>
      </c>
      <c r="J2869" s="558" t="s">
        <v>822</v>
      </c>
      <c r="K2869" s="571"/>
      <c r="L2869" s="574"/>
      <c r="M2869" s="572"/>
      <c r="N2869" s="577">
        <v>2</v>
      </c>
      <c r="O2869" s="574">
        <v>6</v>
      </c>
      <c r="P2869" s="576">
        <v>40044.9</v>
      </c>
    </row>
    <row r="2870" spans="1:16" ht="24" x14ac:dyDescent="0.2">
      <c r="A2870" s="524" t="s">
        <v>4666</v>
      </c>
      <c r="B2870" s="522" t="s">
        <v>817</v>
      </c>
      <c r="C2870" s="554" t="s">
        <v>86</v>
      </c>
      <c r="D2870" s="555" t="s">
        <v>902</v>
      </c>
      <c r="E2870" s="553">
        <v>2500</v>
      </c>
      <c r="F2870" s="556" t="s">
        <v>1664</v>
      </c>
      <c r="G2870" s="566" t="s">
        <v>1665</v>
      </c>
      <c r="H2870" s="569" t="s">
        <v>905</v>
      </c>
      <c r="I2870" s="562" t="s">
        <v>845</v>
      </c>
      <c r="J2870" s="558" t="s">
        <v>906</v>
      </c>
      <c r="K2870" s="571"/>
      <c r="L2870" s="574"/>
      <c r="M2870" s="572"/>
      <c r="N2870" s="577">
        <v>2</v>
      </c>
      <c r="O2870" s="574">
        <v>6</v>
      </c>
      <c r="P2870" s="576">
        <v>16044.9</v>
      </c>
    </row>
    <row r="2871" spans="1:16" ht="24" x14ac:dyDescent="0.2">
      <c r="A2871" s="524" t="s">
        <v>4666</v>
      </c>
      <c r="B2871" s="522" t="s">
        <v>817</v>
      </c>
      <c r="C2871" s="554" t="s">
        <v>86</v>
      </c>
      <c r="D2871" s="555" t="s">
        <v>818</v>
      </c>
      <c r="E2871" s="553">
        <v>7000</v>
      </c>
      <c r="F2871" s="556" t="s">
        <v>1666</v>
      </c>
      <c r="G2871" s="566" t="s">
        <v>1667</v>
      </c>
      <c r="H2871" s="569" t="s">
        <v>850</v>
      </c>
      <c r="I2871" s="562" t="s">
        <v>489</v>
      </c>
      <c r="J2871" s="558" t="s">
        <v>822</v>
      </c>
      <c r="K2871" s="571"/>
      <c r="L2871" s="574"/>
      <c r="M2871" s="572"/>
      <c r="N2871" s="577">
        <v>2</v>
      </c>
      <c r="O2871" s="574">
        <v>6</v>
      </c>
      <c r="P2871" s="576">
        <v>43044.9</v>
      </c>
    </row>
    <row r="2872" spans="1:16" ht="24" x14ac:dyDescent="0.2">
      <c r="A2872" s="524" t="s">
        <v>4666</v>
      </c>
      <c r="B2872" s="522" t="s">
        <v>817</v>
      </c>
      <c r="C2872" s="554" t="s">
        <v>86</v>
      </c>
      <c r="D2872" s="555" t="s">
        <v>818</v>
      </c>
      <c r="E2872" s="553">
        <v>7500</v>
      </c>
      <c r="F2872" s="556" t="s">
        <v>1668</v>
      </c>
      <c r="G2872" s="566" t="s">
        <v>1669</v>
      </c>
      <c r="H2872" s="569" t="s">
        <v>829</v>
      </c>
      <c r="I2872" s="562" t="s">
        <v>485</v>
      </c>
      <c r="J2872" s="558" t="s">
        <v>822</v>
      </c>
      <c r="K2872" s="571"/>
      <c r="L2872" s="574"/>
      <c r="M2872" s="572"/>
      <c r="N2872" s="577">
        <v>2</v>
      </c>
      <c r="O2872" s="574">
        <v>6</v>
      </c>
      <c r="P2872" s="576">
        <v>46044.9</v>
      </c>
    </row>
    <row r="2873" spans="1:16" ht="24" x14ac:dyDescent="0.2">
      <c r="A2873" s="524" t="s">
        <v>4666</v>
      </c>
      <c r="B2873" s="522" t="s">
        <v>817</v>
      </c>
      <c r="C2873" s="554" t="s">
        <v>86</v>
      </c>
      <c r="D2873" s="555" t="s">
        <v>818</v>
      </c>
      <c r="E2873" s="553">
        <v>6500</v>
      </c>
      <c r="F2873" s="556" t="s">
        <v>1670</v>
      </c>
      <c r="G2873" s="566" t="s">
        <v>1671</v>
      </c>
      <c r="H2873" s="569" t="s">
        <v>853</v>
      </c>
      <c r="I2873" s="562" t="s">
        <v>485</v>
      </c>
      <c r="J2873" s="558" t="s">
        <v>822</v>
      </c>
      <c r="K2873" s="571"/>
      <c r="L2873" s="574"/>
      <c r="M2873" s="572"/>
      <c r="N2873" s="577">
        <v>2</v>
      </c>
      <c r="O2873" s="574">
        <v>6</v>
      </c>
      <c r="P2873" s="576">
        <v>40044.9</v>
      </c>
    </row>
    <row r="2874" spans="1:16" ht="24" x14ac:dyDescent="0.2">
      <c r="A2874" s="524" t="s">
        <v>4666</v>
      </c>
      <c r="B2874" s="522" t="s">
        <v>817</v>
      </c>
      <c r="C2874" s="554" t="s">
        <v>86</v>
      </c>
      <c r="D2874" s="555" t="s">
        <v>818</v>
      </c>
      <c r="E2874" s="553">
        <v>7500</v>
      </c>
      <c r="F2874" s="556" t="s">
        <v>1672</v>
      </c>
      <c r="G2874" s="566" t="s">
        <v>1673</v>
      </c>
      <c r="H2874" s="569" t="s">
        <v>829</v>
      </c>
      <c r="I2874" s="562" t="s">
        <v>485</v>
      </c>
      <c r="J2874" s="558" t="s">
        <v>822</v>
      </c>
      <c r="K2874" s="571"/>
      <c r="L2874" s="574"/>
      <c r="M2874" s="572"/>
      <c r="N2874" s="577">
        <v>2</v>
      </c>
      <c r="O2874" s="574">
        <v>6</v>
      </c>
      <c r="P2874" s="576">
        <v>46044.9</v>
      </c>
    </row>
    <row r="2875" spans="1:16" ht="24" x14ac:dyDescent="0.2">
      <c r="A2875" s="524" t="s">
        <v>4666</v>
      </c>
      <c r="B2875" s="522" t="s">
        <v>817</v>
      </c>
      <c r="C2875" s="554" t="s">
        <v>86</v>
      </c>
      <c r="D2875" s="555" t="s">
        <v>818</v>
      </c>
      <c r="E2875" s="553">
        <v>7500</v>
      </c>
      <c r="F2875" s="556" t="s">
        <v>1674</v>
      </c>
      <c r="G2875" s="566" t="s">
        <v>1675</v>
      </c>
      <c r="H2875" s="569" t="s">
        <v>836</v>
      </c>
      <c r="I2875" s="562" t="s">
        <v>485</v>
      </c>
      <c r="J2875" s="558" t="s">
        <v>822</v>
      </c>
      <c r="K2875" s="571"/>
      <c r="L2875" s="574"/>
      <c r="M2875" s="572"/>
      <c r="N2875" s="577">
        <v>2</v>
      </c>
      <c r="O2875" s="574">
        <v>6</v>
      </c>
      <c r="P2875" s="576">
        <v>46044.9</v>
      </c>
    </row>
    <row r="2876" spans="1:16" ht="24" x14ac:dyDescent="0.2">
      <c r="A2876" s="524" t="s">
        <v>4666</v>
      </c>
      <c r="B2876" s="522" t="s">
        <v>817</v>
      </c>
      <c r="C2876" s="554" t="s">
        <v>86</v>
      </c>
      <c r="D2876" s="555" t="s">
        <v>902</v>
      </c>
      <c r="E2876" s="553">
        <v>2500</v>
      </c>
      <c r="F2876" s="556" t="s">
        <v>1678</v>
      </c>
      <c r="G2876" s="566" t="s">
        <v>1679</v>
      </c>
      <c r="H2876" s="569" t="s">
        <v>905</v>
      </c>
      <c r="I2876" s="562" t="s">
        <v>845</v>
      </c>
      <c r="J2876" s="558" t="s">
        <v>906</v>
      </c>
      <c r="K2876" s="571"/>
      <c r="L2876" s="574"/>
      <c r="M2876" s="572"/>
      <c r="N2876" s="577">
        <v>2</v>
      </c>
      <c r="O2876" s="574">
        <v>6</v>
      </c>
      <c r="P2876" s="576">
        <v>16044.9</v>
      </c>
    </row>
    <row r="2877" spans="1:16" ht="24" x14ac:dyDescent="0.2">
      <c r="A2877" s="524" t="s">
        <v>4666</v>
      </c>
      <c r="B2877" s="522" t="s">
        <v>817</v>
      </c>
      <c r="C2877" s="554" t="s">
        <v>86</v>
      </c>
      <c r="D2877" s="555" t="s">
        <v>818</v>
      </c>
      <c r="E2877" s="553">
        <v>5500</v>
      </c>
      <c r="F2877" s="556" t="s">
        <v>1680</v>
      </c>
      <c r="G2877" s="566" t="s">
        <v>1681</v>
      </c>
      <c r="H2877" s="569" t="s">
        <v>1087</v>
      </c>
      <c r="I2877" s="562" t="s">
        <v>485</v>
      </c>
      <c r="J2877" s="558" t="s">
        <v>822</v>
      </c>
      <c r="K2877" s="571"/>
      <c r="L2877" s="574"/>
      <c r="M2877" s="572"/>
      <c r="N2877" s="577">
        <v>2</v>
      </c>
      <c r="O2877" s="574">
        <v>6</v>
      </c>
      <c r="P2877" s="576">
        <v>34044.9</v>
      </c>
    </row>
    <row r="2878" spans="1:16" ht="24" x14ac:dyDescent="0.2">
      <c r="A2878" s="524" t="s">
        <v>4666</v>
      </c>
      <c r="B2878" s="522" t="s">
        <v>817</v>
      </c>
      <c r="C2878" s="554" t="s">
        <v>86</v>
      </c>
      <c r="D2878" s="555" t="s">
        <v>818</v>
      </c>
      <c r="E2878" s="553">
        <v>3500</v>
      </c>
      <c r="F2878" s="556" t="s">
        <v>1682</v>
      </c>
      <c r="G2878" s="566" t="s">
        <v>1683</v>
      </c>
      <c r="H2878" s="569" t="s">
        <v>850</v>
      </c>
      <c r="I2878" s="562" t="s">
        <v>485</v>
      </c>
      <c r="J2878" s="558" t="s">
        <v>822</v>
      </c>
      <c r="K2878" s="571"/>
      <c r="L2878" s="574"/>
      <c r="M2878" s="572"/>
      <c r="N2878" s="577">
        <v>2</v>
      </c>
      <c r="O2878" s="574">
        <v>6</v>
      </c>
      <c r="P2878" s="576">
        <v>22044.9</v>
      </c>
    </row>
    <row r="2879" spans="1:16" ht="24" x14ac:dyDescent="0.2">
      <c r="A2879" s="524" t="s">
        <v>4666</v>
      </c>
      <c r="B2879" s="522" t="s">
        <v>817</v>
      </c>
      <c r="C2879" s="554" t="s">
        <v>86</v>
      </c>
      <c r="D2879" s="555" t="s">
        <v>818</v>
      </c>
      <c r="E2879" s="553">
        <v>7500</v>
      </c>
      <c r="F2879" s="556" t="s">
        <v>1684</v>
      </c>
      <c r="G2879" s="566" t="s">
        <v>1685</v>
      </c>
      <c r="H2879" s="569" t="s">
        <v>829</v>
      </c>
      <c r="I2879" s="562" t="s">
        <v>485</v>
      </c>
      <c r="J2879" s="558" t="s">
        <v>822</v>
      </c>
      <c r="K2879" s="571"/>
      <c r="L2879" s="574"/>
      <c r="M2879" s="572"/>
      <c r="N2879" s="577">
        <v>2</v>
      </c>
      <c r="O2879" s="574">
        <v>6</v>
      </c>
      <c r="P2879" s="576">
        <v>46044.9</v>
      </c>
    </row>
    <row r="2880" spans="1:16" ht="24" x14ac:dyDescent="0.2">
      <c r="A2880" s="524" t="s">
        <v>4666</v>
      </c>
      <c r="B2880" s="522" t="s">
        <v>817</v>
      </c>
      <c r="C2880" s="554" t="s">
        <v>86</v>
      </c>
      <c r="D2880" s="555" t="s">
        <v>818</v>
      </c>
      <c r="E2880" s="553">
        <v>8500</v>
      </c>
      <c r="F2880" s="556" t="s">
        <v>1686</v>
      </c>
      <c r="G2880" s="566" t="s">
        <v>1687</v>
      </c>
      <c r="H2880" s="569" t="s">
        <v>829</v>
      </c>
      <c r="I2880" s="562" t="s">
        <v>485</v>
      </c>
      <c r="J2880" s="558" t="s">
        <v>822</v>
      </c>
      <c r="K2880" s="571"/>
      <c r="L2880" s="574"/>
      <c r="M2880" s="572"/>
      <c r="N2880" s="577">
        <v>2</v>
      </c>
      <c r="O2880" s="574">
        <v>6</v>
      </c>
      <c r="P2880" s="576">
        <v>52044.9</v>
      </c>
    </row>
    <row r="2881" spans="1:16" ht="24" x14ac:dyDescent="0.2">
      <c r="A2881" s="524" t="s">
        <v>4666</v>
      </c>
      <c r="B2881" s="522" t="s">
        <v>817</v>
      </c>
      <c r="C2881" s="554" t="s">
        <v>86</v>
      </c>
      <c r="D2881" s="555" t="s">
        <v>818</v>
      </c>
      <c r="E2881" s="553">
        <v>7500</v>
      </c>
      <c r="F2881" s="556" t="s">
        <v>1688</v>
      </c>
      <c r="G2881" s="566" t="s">
        <v>1689</v>
      </c>
      <c r="H2881" s="569" t="s">
        <v>829</v>
      </c>
      <c r="I2881" s="562" t="s">
        <v>485</v>
      </c>
      <c r="J2881" s="558" t="s">
        <v>822</v>
      </c>
      <c r="K2881" s="571"/>
      <c r="L2881" s="574"/>
      <c r="M2881" s="572"/>
      <c r="N2881" s="577">
        <v>2</v>
      </c>
      <c r="O2881" s="574">
        <v>6</v>
      </c>
      <c r="P2881" s="576">
        <v>46044.9</v>
      </c>
    </row>
    <row r="2882" spans="1:16" ht="24" x14ac:dyDescent="0.2">
      <c r="A2882" s="524" t="s">
        <v>4666</v>
      </c>
      <c r="B2882" s="522" t="s">
        <v>817</v>
      </c>
      <c r="C2882" s="554" t="s">
        <v>86</v>
      </c>
      <c r="D2882" s="555" t="s">
        <v>841</v>
      </c>
      <c r="E2882" s="553">
        <v>4500</v>
      </c>
      <c r="F2882" s="556" t="s">
        <v>4343</v>
      </c>
      <c r="G2882" s="566" t="s">
        <v>4344</v>
      </c>
      <c r="H2882" s="569" t="s">
        <v>995</v>
      </c>
      <c r="I2882" s="562" t="s">
        <v>485</v>
      </c>
      <c r="J2882" s="558" t="s">
        <v>480</v>
      </c>
      <c r="K2882" s="571"/>
      <c r="L2882" s="574"/>
      <c r="M2882" s="572"/>
      <c r="N2882" s="577">
        <v>2</v>
      </c>
      <c r="O2882" s="574">
        <v>5</v>
      </c>
      <c r="P2882" s="576">
        <v>26070.75</v>
      </c>
    </row>
    <row r="2883" spans="1:16" ht="24" x14ac:dyDescent="0.2">
      <c r="A2883" s="524" t="s">
        <v>4666</v>
      </c>
      <c r="B2883" s="522" t="s">
        <v>817</v>
      </c>
      <c r="C2883" s="554" t="s">
        <v>86</v>
      </c>
      <c r="D2883" s="555" t="s">
        <v>902</v>
      </c>
      <c r="E2883" s="553">
        <v>3000</v>
      </c>
      <c r="F2883" s="556" t="s">
        <v>4345</v>
      </c>
      <c r="G2883" s="566" t="s">
        <v>4346</v>
      </c>
      <c r="H2883" s="569" t="s">
        <v>844</v>
      </c>
      <c r="I2883" s="562" t="s">
        <v>845</v>
      </c>
      <c r="J2883" s="558" t="s">
        <v>480</v>
      </c>
      <c r="K2883" s="571"/>
      <c r="L2883" s="574"/>
      <c r="M2883" s="572"/>
      <c r="N2883" s="577">
        <v>2</v>
      </c>
      <c r="O2883" s="574">
        <v>5</v>
      </c>
      <c r="P2883" s="576">
        <v>17670.75</v>
      </c>
    </row>
    <row r="2884" spans="1:16" ht="24" x14ac:dyDescent="0.2">
      <c r="A2884" s="524" t="s">
        <v>4666</v>
      </c>
      <c r="B2884" s="522" t="s">
        <v>817</v>
      </c>
      <c r="C2884" s="554" t="s">
        <v>86</v>
      </c>
      <c r="D2884" s="555" t="s">
        <v>818</v>
      </c>
      <c r="E2884" s="553">
        <v>7000</v>
      </c>
      <c r="F2884" s="556" t="s">
        <v>1690</v>
      </c>
      <c r="G2884" s="566" t="s">
        <v>1691</v>
      </c>
      <c r="H2884" s="569" t="s">
        <v>1132</v>
      </c>
      <c r="I2884" s="562" t="s">
        <v>489</v>
      </c>
      <c r="J2884" s="558" t="s">
        <v>822</v>
      </c>
      <c r="K2884" s="571"/>
      <c r="L2884" s="574"/>
      <c r="M2884" s="572"/>
      <c r="N2884" s="577">
        <v>2</v>
      </c>
      <c r="O2884" s="574">
        <v>6</v>
      </c>
      <c r="P2884" s="576">
        <v>43044.9</v>
      </c>
    </row>
    <row r="2885" spans="1:16" ht="24" x14ac:dyDescent="0.2">
      <c r="A2885" s="524" t="s">
        <v>4666</v>
      </c>
      <c r="B2885" s="522" t="s">
        <v>817</v>
      </c>
      <c r="C2885" s="554" t="s">
        <v>86</v>
      </c>
      <c r="D2885" s="555" t="s">
        <v>818</v>
      </c>
      <c r="E2885" s="553">
        <v>7500</v>
      </c>
      <c r="F2885" s="556" t="s">
        <v>1692</v>
      </c>
      <c r="G2885" s="566" t="s">
        <v>1693</v>
      </c>
      <c r="H2885" s="569" t="s">
        <v>829</v>
      </c>
      <c r="I2885" s="562" t="s">
        <v>485</v>
      </c>
      <c r="J2885" s="558" t="s">
        <v>822</v>
      </c>
      <c r="K2885" s="571"/>
      <c r="L2885" s="574"/>
      <c r="M2885" s="572"/>
      <c r="N2885" s="577">
        <v>2</v>
      </c>
      <c r="O2885" s="574">
        <v>6</v>
      </c>
      <c r="P2885" s="576">
        <v>46044.9</v>
      </c>
    </row>
    <row r="2886" spans="1:16" ht="24" x14ac:dyDescent="0.2">
      <c r="A2886" s="524" t="s">
        <v>4666</v>
      </c>
      <c r="B2886" s="522" t="s">
        <v>817</v>
      </c>
      <c r="C2886" s="554" t="s">
        <v>86</v>
      </c>
      <c r="D2886" s="555" t="s">
        <v>841</v>
      </c>
      <c r="E2886" s="553">
        <v>2500</v>
      </c>
      <c r="F2886" s="556" t="s">
        <v>1694</v>
      </c>
      <c r="G2886" s="566" t="s">
        <v>1695</v>
      </c>
      <c r="H2886" s="569" t="s">
        <v>995</v>
      </c>
      <c r="I2886" s="562" t="s">
        <v>485</v>
      </c>
      <c r="J2886" s="558" t="s">
        <v>480</v>
      </c>
      <c r="K2886" s="571"/>
      <c r="L2886" s="574"/>
      <c r="M2886" s="572"/>
      <c r="N2886" s="577">
        <v>2</v>
      </c>
      <c r="O2886" s="574">
        <v>6</v>
      </c>
      <c r="P2886" s="576">
        <v>16364.24</v>
      </c>
    </row>
    <row r="2887" spans="1:16" ht="24" x14ac:dyDescent="0.2">
      <c r="A2887" s="524" t="s">
        <v>4666</v>
      </c>
      <c r="B2887" s="522" t="s">
        <v>817</v>
      </c>
      <c r="C2887" s="554" t="s">
        <v>86</v>
      </c>
      <c r="D2887" s="555" t="s">
        <v>818</v>
      </c>
      <c r="E2887" s="553">
        <v>3500</v>
      </c>
      <c r="F2887" s="556" t="s">
        <v>1696</v>
      </c>
      <c r="G2887" s="566" t="s">
        <v>1697</v>
      </c>
      <c r="H2887" s="569" t="s">
        <v>836</v>
      </c>
      <c r="I2887" s="562" t="s">
        <v>485</v>
      </c>
      <c r="J2887" s="558" t="s">
        <v>822</v>
      </c>
      <c r="K2887" s="571"/>
      <c r="L2887" s="574"/>
      <c r="M2887" s="572"/>
      <c r="N2887" s="577">
        <v>2</v>
      </c>
      <c r="O2887" s="574">
        <v>6</v>
      </c>
      <c r="P2887" s="576">
        <v>22044.9</v>
      </c>
    </row>
    <row r="2888" spans="1:16" ht="24" x14ac:dyDescent="0.2">
      <c r="A2888" s="524" t="s">
        <v>4666</v>
      </c>
      <c r="B2888" s="522" t="s">
        <v>817</v>
      </c>
      <c r="C2888" s="554" t="s">
        <v>86</v>
      </c>
      <c r="D2888" s="555" t="s">
        <v>818</v>
      </c>
      <c r="E2888" s="553">
        <v>5500</v>
      </c>
      <c r="F2888" s="556" t="s">
        <v>1698</v>
      </c>
      <c r="G2888" s="566" t="s">
        <v>1699</v>
      </c>
      <c r="H2888" s="569" t="s">
        <v>829</v>
      </c>
      <c r="I2888" s="562" t="s">
        <v>485</v>
      </c>
      <c r="J2888" s="558" t="s">
        <v>822</v>
      </c>
      <c r="K2888" s="571"/>
      <c r="L2888" s="574"/>
      <c r="M2888" s="572"/>
      <c r="N2888" s="577">
        <v>2</v>
      </c>
      <c r="O2888" s="574">
        <v>6</v>
      </c>
      <c r="P2888" s="576">
        <v>34044.9</v>
      </c>
    </row>
    <row r="2889" spans="1:16" ht="24" x14ac:dyDescent="0.2">
      <c r="A2889" s="524" t="s">
        <v>4666</v>
      </c>
      <c r="B2889" s="522" t="s">
        <v>817</v>
      </c>
      <c r="C2889" s="554" t="s">
        <v>86</v>
      </c>
      <c r="D2889" s="555" t="s">
        <v>818</v>
      </c>
      <c r="E2889" s="553">
        <v>7500</v>
      </c>
      <c r="F2889" s="556" t="s">
        <v>1700</v>
      </c>
      <c r="G2889" s="566" t="s">
        <v>1701</v>
      </c>
      <c r="H2889" s="569" t="s">
        <v>821</v>
      </c>
      <c r="I2889" s="562" t="s">
        <v>485</v>
      </c>
      <c r="J2889" s="558" t="s">
        <v>822</v>
      </c>
      <c r="K2889" s="571"/>
      <c r="L2889" s="574"/>
      <c r="M2889" s="572"/>
      <c r="N2889" s="577">
        <v>2</v>
      </c>
      <c r="O2889" s="574">
        <v>6</v>
      </c>
      <c r="P2889" s="576">
        <v>46044.9</v>
      </c>
    </row>
    <row r="2890" spans="1:16" ht="24" x14ac:dyDescent="0.2">
      <c r="A2890" s="524" t="s">
        <v>4666</v>
      </c>
      <c r="B2890" s="522" t="s">
        <v>817</v>
      </c>
      <c r="C2890" s="554" t="s">
        <v>86</v>
      </c>
      <c r="D2890" s="555" t="s">
        <v>818</v>
      </c>
      <c r="E2890" s="553">
        <v>5500</v>
      </c>
      <c r="F2890" s="556" t="s">
        <v>1702</v>
      </c>
      <c r="G2890" s="566" t="s">
        <v>1703</v>
      </c>
      <c r="H2890" s="569" t="s">
        <v>829</v>
      </c>
      <c r="I2890" s="562" t="s">
        <v>489</v>
      </c>
      <c r="J2890" s="558" t="s">
        <v>822</v>
      </c>
      <c r="K2890" s="571"/>
      <c r="L2890" s="574"/>
      <c r="M2890" s="572"/>
      <c r="N2890" s="577">
        <v>2</v>
      </c>
      <c r="O2890" s="574">
        <v>6</v>
      </c>
      <c r="P2890" s="576">
        <v>34044.9</v>
      </c>
    </row>
    <row r="2891" spans="1:16" ht="24" x14ac:dyDescent="0.2">
      <c r="A2891" s="524" t="s">
        <v>4666</v>
      </c>
      <c r="B2891" s="522" t="s">
        <v>817</v>
      </c>
      <c r="C2891" s="554" t="s">
        <v>86</v>
      </c>
      <c r="D2891" s="555" t="s">
        <v>818</v>
      </c>
      <c r="E2891" s="553">
        <v>6500</v>
      </c>
      <c r="F2891" s="556" t="s">
        <v>1704</v>
      </c>
      <c r="G2891" s="566" t="s">
        <v>1705</v>
      </c>
      <c r="H2891" s="569" t="s">
        <v>890</v>
      </c>
      <c r="I2891" s="562" t="s">
        <v>485</v>
      </c>
      <c r="J2891" s="558" t="s">
        <v>822</v>
      </c>
      <c r="K2891" s="571"/>
      <c r="L2891" s="574"/>
      <c r="M2891" s="572"/>
      <c r="N2891" s="577">
        <v>2</v>
      </c>
      <c r="O2891" s="574">
        <v>6</v>
      </c>
      <c r="P2891" s="576">
        <v>40044.9</v>
      </c>
    </row>
    <row r="2892" spans="1:16" ht="24" x14ac:dyDescent="0.2">
      <c r="A2892" s="524" t="s">
        <v>4666</v>
      </c>
      <c r="B2892" s="522" t="s">
        <v>817</v>
      </c>
      <c r="C2892" s="554" t="s">
        <v>86</v>
      </c>
      <c r="D2892" s="555" t="s">
        <v>818</v>
      </c>
      <c r="E2892" s="553">
        <v>3500</v>
      </c>
      <c r="F2892" s="556" t="s">
        <v>1708</v>
      </c>
      <c r="G2892" s="566" t="s">
        <v>1709</v>
      </c>
      <c r="H2892" s="569" t="s">
        <v>836</v>
      </c>
      <c r="I2892" s="562" t="s">
        <v>485</v>
      </c>
      <c r="J2892" s="558" t="s">
        <v>822</v>
      </c>
      <c r="K2892" s="571"/>
      <c r="L2892" s="574"/>
      <c r="M2892" s="572"/>
      <c r="N2892" s="577">
        <v>2</v>
      </c>
      <c r="O2892" s="574">
        <v>6</v>
      </c>
      <c r="P2892" s="576">
        <v>22044.9</v>
      </c>
    </row>
    <row r="2893" spans="1:16" ht="24" x14ac:dyDescent="0.2">
      <c r="A2893" s="524" t="s">
        <v>4666</v>
      </c>
      <c r="B2893" s="522" t="s">
        <v>817</v>
      </c>
      <c r="C2893" s="554" t="s">
        <v>86</v>
      </c>
      <c r="D2893" s="555" t="s">
        <v>841</v>
      </c>
      <c r="E2893" s="553">
        <v>3800</v>
      </c>
      <c r="F2893" s="556" t="s">
        <v>1710</v>
      </c>
      <c r="G2893" s="566" t="s">
        <v>1711</v>
      </c>
      <c r="H2893" s="569" t="s">
        <v>829</v>
      </c>
      <c r="I2893" s="562" t="s">
        <v>485</v>
      </c>
      <c r="J2893" s="558" t="s">
        <v>480</v>
      </c>
      <c r="K2893" s="571"/>
      <c r="L2893" s="574"/>
      <c r="M2893" s="572"/>
      <c r="N2893" s="577">
        <v>2</v>
      </c>
      <c r="O2893" s="574">
        <v>6</v>
      </c>
      <c r="P2893" s="576">
        <v>23844.9</v>
      </c>
    </row>
    <row r="2894" spans="1:16" ht="24" x14ac:dyDescent="0.2">
      <c r="A2894" s="524" t="s">
        <v>4666</v>
      </c>
      <c r="B2894" s="522" t="s">
        <v>817</v>
      </c>
      <c r="C2894" s="554" t="s">
        <v>86</v>
      </c>
      <c r="D2894" s="555" t="s">
        <v>818</v>
      </c>
      <c r="E2894" s="553">
        <v>8500</v>
      </c>
      <c r="F2894" s="556" t="s">
        <v>1712</v>
      </c>
      <c r="G2894" s="566" t="s">
        <v>1713</v>
      </c>
      <c r="H2894" s="569" t="s">
        <v>853</v>
      </c>
      <c r="I2894" s="562" t="s">
        <v>485</v>
      </c>
      <c r="J2894" s="558" t="s">
        <v>822</v>
      </c>
      <c r="K2894" s="571"/>
      <c r="L2894" s="574"/>
      <c r="M2894" s="572"/>
      <c r="N2894" s="577">
        <v>2</v>
      </c>
      <c r="O2894" s="574">
        <v>6</v>
      </c>
      <c r="P2894" s="576">
        <v>52044.9</v>
      </c>
    </row>
    <row r="2895" spans="1:16" ht="24" x14ac:dyDescent="0.2">
      <c r="A2895" s="524" t="s">
        <v>4666</v>
      </c>
      <c r="B2895" s="522" t="s">
        <v>817</v>
      </c>
      <c r="C2895" s="554" t="s">
        <v>86</v>
      </c>
      <c r="D2895" s="555" t="s">
        <v>818</v>
      </c>
      <c r="E2895" s="553">
        <v>2500</v>
      </c>
      <c r="F2895" s="556" t="s">
        <v>1714</v>
      </c>
      <c r="G2895" s="566" t="s">
        <v>1715</v>
      </c>
      <c r="H2895" s="569" t="s">
        <v>836</v>
      </c>
      <c r="I2895" s="562" t="s">
        <v>489</v>
      </c>
      <c r="J2895" s="558" t="s">
        <v>822</v>
      </c>
      <c r="K2895" s="571"/>
      <c r="L2895" s="574"/>
      <c r="M2895" s="572"/>
      <c r="N2895" s="577">
        <v>2</v>
      </c>
      <c r="O2895" s="574">
        <v>6</v>
      </c>
      <c r="P2895" s="576">
        <v>16044.9</v>
      </c>
    </row>
    <row r="2896" spans="1:16" ht="24" x14ac:dyDescent="0.2">
      <c r="A2896" s="524" t="s">
        <v>4666</v>
      </c>
      <c r="B2896" s="522" t="s">
        <v>817</v>
      </c>
      <c r="C2896" s="554" t="s">
        <v>86</v>
      </c>
      <c r="D2896" s="555" t="s">
        <v>818</v>
      </c>
      <c r="E2896" s="553">
        <v>7500</v>
      </c>
      <c r="F2896" s="556" t="s">
        <v>4347</v>
      </c>
      <c r="G2896" s="566" t="s">
        <v>4348</v>
      </c>
      <c r="H2896" s="569" t="s">
        <v>1560</v>
      </c>
      <c r="I2896" s="562" t="s">
        <v>485</v>
      </c>
      <c r="J2896" s="558" t="s">
        <v>822</v>
      </c>
      <c r="K2896" s="571"/>
      <c r="L2896" s="574"/>
      <c r="M2896" s="572"/>
      <c r="N2896" s="577">
        <v>2</v>
      </c>
      <c r="O2896" s="574">
        <v>5</v>
      </c>
      <c r="P2896" s="576">
        <v>42870.75</v>
      </c>
    </row>
    <row r="2897" spans="1:16" ht="24" x14ac:dyDescent="0.2">
      <c r="A2897" s="524" t="s">
        <v>4666</v>
      </c>
      <c r="B2897" s="522" t="s">
        <v>817</v>
      </c>
      <c r="C2897" s="554" t="s">
        <v>86</v>
      </c>
      <c r="D2897" s="555" t="s">
        <v>818</v>
      </c>
      <c r="E2897" s="553">
        <v>6500</v>
      </c>
      <c r="F2897" s="556" t="s">
        <v>1718</v>
      </c>
      <c r="G2897" s="566" t="s">
        <v>1719</v>
      </c>
      <c r="H2897" s="569" t="s">
        <v>853</v>
      </c>
      <c r="I2897" s="562" t="s">
        <v>485</v>
      </c>
      <c r="J2897" s="558" t="s">
        <v>822</v>
      </c>
      <c r="K2897" s="571"/>
      <c r="L2897" s="574"/>
      <c r="M2897" s="572"/>
      <c r="N2897" s="577">
        <v>2</v>
      </c>
      <c r="O2897" s="574">
        <v>6</v>
      </c>
      <c r="P2897" s="576">
        <v>40044.9</v>
      </c>
    </row>
    <row r="2898" spans="1:16" ht="24" x14ac:dyDescent="0.2">
      <c r="A2898" s="524" t="s">
        <v>4666</v>
      </c>
      <c r="B2898" s="522" t="s">
        <v>817</v>
      </c>
      <c r="C2898" s="554" t="s">
        <v>86</v>
      </c>
      <c r="D2898" s="555" t="s">
        <v>818</v>
      </c>
      <c r="E2898" s="553">
        <v>6500</v>
      </c>
      <c r="F2898" s="556" t="s">
        <v>1722</v>
      </c>
      <c r="G2898" s="566" t="s">
        <v>1723</v>
      </c>
      <c r="H2898" s="569" t="s">
        <v>821</v>
      </c>
      <c r="I2898" s="562" t="s">
        <v>485</v>
      </c>
      <c r="J2898" s="558" t="s">
        <v>822</v>
      </c>
      <c r="K2898" s="571"/>
      <c r="L2898" s="574"/>
      <c r="M2898" s="572"/>
      <c r="N2898" s="577">
        <v>2</v>
      </c>
      <c r="O2898" s="574">
        <v>6</v>
      </c>
      <c r="P2898" s="576">
        <v>40044.9</v>
      </c>
    </row>
    <row r="2899" spans="1:16" ht="24" x14ac:dyDescent="0.2">
      <c r="A2899" s="524" t="s">
        <v>4666</v>
      </c>
      <c r="B2899" s="522" t="s">
        <v>817</v>
      </c>
      <c r="C2899" s="554" t="s">
        <v>86</v>
      </c>
      <c r="D2899" s="555" t="s">
        <v>818</v>
      </c>
      <c r="E2899" s="553">
        <v>6500</v>
      </c>
      <c r="F2899" s="556" t="s">
        <v>1724</v>
      </c>
      <c r="G2899" s="566" t="s">
        <v>1725</v>
      </c>
      <c r="H2899" s="569" t="s">
        <v>853</v>
      </c>
      <c r="I2899" s="562" t="s">
        <v>485</v>
      </c>
      <c r="J2899" s="558" t="s">
        <v>822</v>
      </c>
      <c r="K2899" s="571"/>
      <c r="L2899" s="574"/>
      <c r="M2899" s="572"/>
      <c r="N2899" s="577">
        <v>2</v>
      </c>
      <c r="O2899" s="574">
        <v>6</v>
      </c>
      <c r="P2899" s="576">
        <v>40044.9</v>
      </c>
    </row>
    <row r="2900" spans="1:16" ht="24" x14ac:dyDescent="0.2">
      <c r="A2900" s="524" t="s">
        <v>4666</v>
      </c>
      <c r="B2900" s="522" t="s">
        <v>817</v>
      </c>
      <c r="C2900" s="554" t="s">
        <v>86</v>
      </c>
      <c r="D2900" s="555" t="s">
        <v>818</v>
      </c>
      <c r="E2900" s="553">
        <v>6500</v>
      </c>
      <c r="F2900" s="556" t="s">
        <v>1726</v>
      </c>
      <c r="G2900" s="566" t="s">
        <v>1727</v>
      </c>
      <c r="H2900" s="569" t="s">
        <v>821</v>
      </c>
      <c r="I2900" s="562" t="s">
        <v>485</v>
      </c>
      <c r="J2900" s="558" t="s">
        <v>822</v>
      </c>
      <c r="K2900" s="571"/>
      <c r="L2900" s="574"/>
      <c r="M2900" s="572"/>
      <c r="N2900" s="577">
        <v>2</v>
      </c>
      <c r="O2900" s="574">
        <v>6</v>
      </c>
      <c r="P2900" s="576">
        <v>40044.9</v>
      </c>
    </row>
    <row r="2901" spans="1:16" ht="24" x14ac:dyDescent="0.2">
      <c r="A2901" s="524" t="s">
        <v>4666</v>
      </c>
      <c r="B2901" s="522" t="s">
        <v>817</v>
      </c>
      <c r="C2901" s="554" t="s">
        <v>86</v>
      </c>
      <c r="D2901" s="555" t="s">
        <v>818</v>
      </c>
      <c r="E2901" s="553">
        <v>7500</v>
      </c>
      <c r="F2901" s="556" t="s">
        <v>1728</v>
      </c>
      <c r="G2901" s="566" t="s">
        <v>1729</v>
      </c>
      <c r="H2901" s="569" t="s">
        <v>829</v>
      </c>
      <c r="I2901" s="562" t="s">
        <v>485</v>
      </c>
      <c r="J2901" s="558" t="s">
        <v>822</v>
      </c>
      <c r="K2901" s="571"/>
      <c r="L2901" s="574"/>
      <c r="M2901" s="572"/>
      <c r="N2901" s="577">
        <v>2</v>
      </c>
      <c r="O2901" s="574">
        <v>6</v>
      </c>
      <c r="P2901" s="576">
        <v>46044.9</v>
      </c>
    </row>
    <row r="2902" spans="1:16" ht="24" x14ac:dyDescent="0.2">
      <c r="A2902" s="524" t="s">
        <v>4666</v>
      </c>
      <c r="B2902" s="522" t="s">
        <v>817</v>
      </c>
      <c r="C2902" s="554" t="s">
        <v>86</v>
      </c>
      <c r="D2902" s="555" t="s">
        <v>818</v>
      </c>
      <c r="E2902" s="553">
        <v>7500</v>
      </c>
      <c r="F2902" s="556" t="s">
        <v>1730</v>
      </c>
      <c r="G2902" s="566" t="s">
        <v>1731</v>
      </c>
      <c r="H2902" s="569" t="s">
        <v>829</v>
      </c>
      <c r="I2902" s="562" t="s">
        <v>485</v>
      </c>
      <c r="J2902" s="558" t="s">
        <v>822</v>
      </c>
      <c r="K2902" s="571"/>
      <c r="L2902" s="574"/>
      <c r="M2902" s="572"/>
      <c r="N2902" s="577">
        <v>2</v>
      </c>
      <c r="O2902" s="574">
        <v>6</v>
      </c>
      <c r="P2902" s="576">
        <v>46044.9</v>
      </c>
    </row>
    <row r="2903" spans="1:16" ht="24" x14ac:dyDescent="0.2">
      <c r="A2903" s="524" t="s">
        <v>4666</v>
      </c>
      <c r="B2903" s="522" t="s">
        <v>817</v>
      </c>
      <c r="C2903" s="554" t="s">
        <v>86</v>
      </c>
      <c r="D2903" s="555" t="s">
        <v>818</v>
      </c>
      <c r="E2903" s="553">
        <v>7500</v>
      </c>
      <c r="F2903" s="556" t="s">
        <v>1732</v>
      </c>
      <c r="G2903" s="566" t="s">
        <v>1733</v>
      </c>
      <c r="H2903" s="569" t="s">
        <v>829</v>
      </c>
      <c r="I2903" s="562" t="s">
        <v>485</v>
      </c>
      <c r="J2903" s="558" t="s">
        <v>822</v>
      </c>
      <c r="K2903" s="571"/>
      <c r="L2903" s="574"/>
      <c r="M2903" s="572"/>
      <c r="N2903" s="577">
        <v>2</v>
      </c>
      <c r="O2903" s="574">
        <v>6</v>
      </c>
      <c r="P2903" s="576">
        <v>46044.9</v>
      </c>
    </row>
    <row r="2904" spans="1:16" ht="24" x14ac:dyDescent="0.2">
      <c r="A2904" s="524" t="s">
        <v>4666</v>
      </c>
      <c r="B2904" s="522" t="s">
        <v>817</v>
      </c>
      <c r="C2904" s="554" t="s">
        <v>86</v>
      </c>
      <c r="D2904" s="555" t="s">
        <v>818</v>
      </c>
      <c r="E2904" s="553">
        <v>6500</v>
      </c>
      <c r="F2904" s="556" t="s">
        <v>1734</v>
      </c>
      <c r="G2904" s="566" t="s">
        <v>1735</v>
      </c>
      <c r="H2904" s="569" t="s">
        <v>821</v>
      </c>
      <c r="I2904" s="562" t="s">
        <v>485</v>
      </c>
      <c r="J2904" s="558" t="s">
        <v>822</v>
      </c>
      <c r="K2904" s="571"/>
      <c r="L2904" s="574"/>
      <c r="M2904" s="572"/>
      <c r="N2904" s="577">
        <v>2</v>
      </c>
      <c r="O2904" s="574">
        <v>6</v>
      </c>
      <c r="P2904" s="576">
        <v>40044.9</v>
      </c>
    </row>
    <row r="2905" spans="1:16" ht="24" x14ac:dyDescent="0.2">
      <c r="A2905" s="524" t="s">
        <v>4666</v>
      </c>
      <c r="B2905" s="522" t="s">
        <v>817</v>
      </c>
      <c r="C2905" s="554" t="s">
        <v>86</v>
      </c>
      <c r="D2905" s="555" t="s">
        <v>818</v>
      </c>
      <c r="E2905" s="553">
        <v>9500</v>
      </c>
      <c r="F2905" s="556" t="s">
        <v>1736</v>
      </c>
      <c r="G2905" s="566" t="s">
        <v>1737</v>
      </c>
      <c r="H2905" s="569" t="s">
        <v>821</v>
      </c>
      <c r="I2905" s="562" t="s">
        <v>485</v>
      </c>
      <c r="J2905" s="558" t="s">
        <v>822</v>
      </c>
      <c r="K2905" s="571"/>
      <c r="L2905" s="574"/>
      <c r="M2905" s="572"/>
      <c r="N2905" s="577">
        <v>2</v>
      </c>
      <c r="O2905" s="574">
        <v>6</v>
      </c>
      <c r="P2905" s="576">
        <v>58044.9</v>
      </c>
    </row>
    <row r="2906" spans="1:16" ht="24" x14ac:dyDescent="0.2">
      <c r="A2906" s="524" t="s">
        <v>4666</v>
      </c>
      <c r="B2906" s="522" t="s">
        <v>817</v>
      </c>
      <c r="C2906" s="554" t="s">
        <v>86</v>
      </c>
      <c r="D2906" s="555" t="s">
        <v>818</v>
      </c>
      <c r="E2906" s="553">
        <v>12000</v>
      </c>
      <c r="F2906" s="556" t="s">
        <v>1738</v>
      </c>
      <c r="G2906" s="566" t="s">
        <v>1739</v>
      </c>
      <c r="H2906" s="569" t="s">
        <v>890</v>
      </c>
      <c r="I2906" s="562" t="s">
        <v>485</v>
      </c>
      <c r="J2906" s="558" t="s">
        <v>822</v>
      </c>
      <c r="K2906" s="571"/>
      <c r="L2906" s="574"/>
      <c r="M2906" s="572"/>
      <c r="N2906" s="577">
        <v>2</v>
      </c>
      <c r="O2906" s="574">
        <v>6</v>
      </c>
      <c r="P2906" s="576">
        <v>73044.899999999994</v>
      </c>
    </row>
    <row r="2907" spans="1:16" ht="24" x14ac:dyDescent="0.2">
      <c r="A2907" s="524" t="s">
        <v>4666</v>
      </c>
      <c r="B2907" s="522" t="s">
        <v>817</v>
      </c>
      <c r="C2907" s="554" t="s">
        <v>86</v>
      </c>
      <c r="D2907" s="555" t="s">
        <v>818</v>
      </c>
      <c r="E2907" s="553">
        <v>6500</v>
      </c>
      <c r="F2907" s="556" t="s">
        <v>1740</v>
      </c>
      <c r="G2907" s="566" t="s">
        <v>1741</v>
      </c>
      <c r="H2907" s="569" t="s">
        <v>829</v>
      </c>
      <c r="I2907" s="562" t="s">
        <v>485</v>
      </c>
      <c r="J2907" s="558" t="s">
        <v>822</v>
      </c>
      <c r="K2907" s="571"/>
      <c r="L2907" s="574"/>
      <c r="M2907" s="572"/>
      <c r="N2907" s="577">
        <v>2</v>
      </c>
      <c r="O2907" s="574">
        <v>6</v>
      </c>
      <c r="P2907" s="576">
        <v>40044.9</v>
      </c>
    </row>
    <row r="2908" spans="1:16" ht="24" x14ac:dyDescent="0.2">
      <c r="A2908" s="524" t="s">
        <v>4666</v>
      </c>
      <c r="B2908" s="522" t="s">
        <v>817</v>
      </c>
      <c r="C2908" s="554" t="s">
        <v>86</v>
      </c>
      <c r="D2908" s="555" t="s">
        <v>818</v>
      </c>
      <c r="E2908" s="553">
        <v>6500</v>
      </c>
      <c r="F2908" s="556" t="s">
        <v>1742</v>
      </c>
      <c r="G2908" s="566" t="s">
        <v>1743</v>
      </c>
      <c r="H2908" s="569" t="s">
        <v>853</v>
      </c>
      <c r="I2908" s="562" t="s">
        <v>485</v>
      </c>
      <c r="J2908" s="558" t="s">
        <v>822</v>
      </c>
      <c r="K2908" s="571"/>
      <c r="L2908" s="574"/>
      <c r="M2908" s="572"/>
      <c r="N2908" s="577">
        <v>2</v>
      </c>
      <c r="O2908" s="574">
        <v>6</v>
      </c>
      <c r="P2908" s="576">
        <v>40044.9</v>
      </c>
    </row>
    <row r="2909" spans="1:16" ht="24" x14ac:dyDescent="0.2">
      <c r="A2909" s="524" t="s">
        <v>4666</v>
      </c>
      <c r="B2909" s="522" t="s">
        <v>817</v>
      </c>
      <c r="C2909" s="554" t="s">
        <v>86</v>
      </c>
      <c r="D2909" s="555" t="s">
        <v>818</v>
      </c>
      <c r="E2909" s="553">
        <v>8500</v>
      </c>
      <c r="F2909" s="556" t="s">
        <v>4349</v>
      </c>
      <c r="G2909" s="566" t="s">
        <v>4350</v>
      </c>
      <c r="H2909" s="569" t="s">
        <v>853</v>
      </c>
      <c r="I2909" s="562" t="s">
        <v>485</v>
      </c>
      <c r="J2909" s="558" t="s">
        <v>822</v>
      </c>
      <c r="K2909" s="571"/>
      <c r="L2909" s="574"/>
      <c r="M2909" s="572"/>
      <c r="N2909" s="577">
        <v>2</v>
      </c>
      <c r="O2909" s="574">
        <v>5</v>
      </c>
      <c r="P2909" s="576">
        <v>48470.75</v>
      </c>
    </row>
    <row r="2910" spans="1:16" ht="24" x14ac:dyDescent="0.2">
      <c r="A2910" s="524" t="s">
        <v>4666</v>
      </c>
      <c r="B2910" s="522" t="s">
        <v>817</v>
      </c>
      <c r="C2910" s="554" t="s">
        <v>86</v>
      </c>
      <c r="D2910" s="555" t="s">
        <v>818</v>
      </c>
      <c r="E2910" s="553">
        <v>6500</v>
      </c>
      <c r="F2910" s="556" t="s">
        <v>1744</v>
      </c>
      <c r="G2910" s="566" t="s">
        <v>1745</v>
      </c>
      <c r="H2910" s="569" t="s">
        <v>821</v>
      </c>
      <c r="I2910" s="562" t="s">
        <v>485</v>
      </c>
      <c r="J2910" s="558" t="s">
        <v>822</v>
      </c>
      <c r="K2910" s="571"/>
      <c r="L2910" s="574"/>
      <c r="M2910" s="572"/>
      <c r="N2910" s="577">
        <v>2</v>
      </c>
      <c r="O2910" s="574">
        <v>6</v>
      </c>
      <c r="P2910" s="576">
        <v>40044.9</v>
      </c>
    </row>
    <row r="2911" spans="1:16" ht="24" x14ac:dyDescent="0.2">
      <c r="A2911" s="524" t="s">
        <v>4666</v>
      </c>
      <c r="B2911" s="522" t="s">
        <v>817</v>
      </c>
      <c r="C2911" s="554" t="s">
        <v>86</v>
      </c>
      <c r="D2911" s="555" t="s">
        <v>818</v>
      </c>
      <c r="E2911" s="553">
        <v>7500</v>
      </c>
      <c r="F2911" s="556" t="s">
        <v>4351</v>
      </c>
      <c r="G2911" s="566" t="s">
        <v>4352</v>
      </c>
      <c r="H2911" s="569" t="s">
        <v>829</v>
      </c>
      <c r="I2911" s="562" t="s">
        <v>485</v>
      </c>
      <c r="J2911" s="558" t="s">
        <v>822</v>
      </c>
      <c r="K2911" s="571"/>
      <c r="L2911" s="574"/>
      <c r="M2911" s="572"/>
      <c r="N2911" s="577">
        <v>2</v>
      </c>
      <c r="O2911" s="574">
        <v>5</v>
      </c>
      <c r="P2911" s="576">
        <v>42870.75</v>
      </c>
    </row>
    <row r="2912" spans="1:16" ht="24" x14ac:dyDescent="0.2">
      <c r="A2912" s="524" t="s">
        <v>4666</v>
      </c>
      <c r="B2912" s="522" t="s">
        <v>817</v>
      </c>
      <c r="C2912" s="554" t="s">
        <v>86</v>
      </c>
      <c r="D2912" s="555" t="s">
        <v>818</v>
      </c>
      <c r="E2912" s="553">
        <v>6500</v>
      </c>
      <c r="F2912" s="556" t="s">
        <v>1746</v>
      </c>
      <c r="G2912" s="566" t="s">
        <v>1747</v>
      </c>
      <c r="H2912" s="569" t="s">
        <v>829</v>
      </c>
      <c r="I2912" s="562" t="s">
        <v>485</v>
      </c>
      <c r="J2912" s="558" t="s">
        <v>822</v>
      </c>
      <c r="K2912" s="571"/>
      <c r="L2912" s="574"/>
      <c r="M2912" s="572"/>
      <c r="N2912" s="577">
        <v>2</v>
      </c>
      <c r="O2912" s="574">
        <v>6</v>
      </c>
      <c r="P2912" s="576">
        <v>40044.9</v>
      </c>
    </row>
    <row r="2913" spans="1:16" ht="24" x14ac:dyDescent="0.2">
      <c r="A2913" s="524" t="s">
        <v>4666</v>
      </c>
      <c r="B2913" s="522" t="s">
        <v>817</v>
      </c>
      <c r="C2913" s="554" t="s">
        <v>86</v>
      </c>
      <c r="D2913" s="555" t="s">
        <v>818</v>
      </c>
      <c r="E2913" s="553">
        <v>5500</v>
      </c>
      <c r="F2913" s="556" t="s">
        <v>1750</v>
      </c>
      <c r="G2913" s="566" t="s">
        <v>1751</v>
      </c>
      <c r="H2913" s="569" t="s">
        <v>890</v>
      </c>
      <c r="I2913" s="562" t="s">
        <v>485</v>
      </c>
      <c r="J2913" s="558" t="s">
        <v>822</v>
      </c>
      <c r="K2913" s="571"/>
      <c r="L2913" s="574"/>
      <c r="M2913" s="572"/>
      <c r="N2913" s="577">
        <v>2</v>
      </c>
      <c r="O2913" s="574">
        <v>6</v>
      </c>
      <c r="P2913" s="576">
        <v>34044.9</v>
      </c>
    </row>
    <row r="2914" spans="1:16" ht="24" x14ac:dyDescent="0.2">
      <c r="A2914" s="524" t="s">
        <v>4666</v>
      </c>
      <c r="B2914" s="522" t="s">
        <v>817</v>
      </c>
      <c r="C2914" s="554" t="s">
        <v>86</v>
      </c>
      <c r="D2914" s="555" t="s">
        <v>818</v>
      </c>
      <c r="E2914" s="553">
        <v>8500</v>
      </c>
      <c r="F2914" s="556" t="s">
        <v>4353</v>
      </c>
      <c r="G2914" s="566" t="s">
        <v>4354</v>
      </c>
      <c r="H2914" s="569" t="s">
        <v>853</v>
      </c>
      <c r="I2914" s="562" t="s">
        <v>485</v>
      </c>
      <c r="J2914" s="558" t="s">
        <v>822</v>
      </c>
      <c r="K2914" s="571"/>
      <c r="L2914" s="574"/>
      <c r="M2914" s="572"/>
      <c r="N2914" s="577">
        <v>2</v>
      </c>
      <c r="O2914" s="574">
        <v>5</v>
      </c>
      <c r="P2914" s="576">
        <v>48470.75</v>
      </c>
    </row>
    <row r="2915" spans="1:16" ht="24" x14ac:dyDescent="0.2">
      <c r="A2915" s="524" t="s">
        <v>4666</v>
      </c>
      <c r="B2915" s="522" t="s">
        <v>817</v>
      </c>
      <c r="C2915" s="554" t="s">
        <v>86</v>
      </c>
      <c r="D2915" s="555" t="s">
        <v>818</v>
      </c>
      <c r="E2915" s="553">
        <v>6500</v>
      </c>
      <c r="F2915" s="556" t="s">
        <v>1752</v>
      </c>
      <c r="G2915" s="566" t="s">
        <v>1753</v>
      </c>
      <c r="H2915" s="569" t="s">
        <v>836</v>
      </c>
      <c r="I2915" s="562" t="s">
        <v>489</v>
      </c>
      <c r="J2915" s="558" t="s">
        <v>822</v>
      </c>
      <c r="K2915" s="571"/>
      <c r="L2915" s="574"/>
      <c r="M2915" s="572"/>
      <c r="N2915" s="577">
        <v>2</v>
      </c>
      <c r="O2915" s="574">
        <v>6</v>
      </c>
      <c r="P2915" s="576">
        <v>40044.9</v>
      </c>
    </row>
    <row r="2916" spans="1:16" ht="24" x14ac:dyDescent="0.2">
      <c r="A2916" s="524" t="s">
        <v>4666</v>
      </c>
      <c r="B2916" s="522" t="s">
        <v>817</v>
      </c>
      <c r="C2916" s="554" t="s">
        <v>86</v>
      </c>
      <c r="D2916" s="555" t="s">
        <v>902</v>
      </c>
      <c r="E2916" s="553">
        <v>2100</v>
      </c>
      <c r="F2916" s="556" t="s">
        <v>1754</v>
      </c>
      <c r="G2916" s="566" t="s">
        <v>1755</v>
      </c>
      <c r="H2916" s="569" t="s">
        <v>905</v>
      </c>
      <c r="I2916" s="562" t="s">
        <v>845</v>
      </c>
      <c r="J2916" s="558" t="s">
        <v>906</v>
      </c>
      <c r="K2916" s="571"/>
      <c r="L2916" s="574"/>
      <c r="M2916" s="572"/>
      <c r="N2916" s="577">
        <v>2</v>
      </c>
      <c r="O2916" s="574">
        <v>6</v>
      </c>
      <c r="P2916" s="576">
        <v>13644.9</v>
      </c>
    </row>
    <row r="2917" spans="1:16" ht="24" x14ac:dyDescent="0.2">
      <c r="A2917" s="524" t="s">
        <v>4666</v>
      </c>
      <c r="B2917" s="522" t="s">
        <v>817</v>
      </c>
      <c r="C2917" s="554" t="s">
        <v>86</v>
      </c>
      <c r="D2917" s="555" t="s">
        <v>818</v>
      </c>
      <c r="E2917" s="553">
        <v>8500</v>
      </c>
      <c r="F2917" s="556" t="s">
        <v>1756</v>
      </c>
      <c r="G2917" s="566" t="s">
        <v>1757</v>
      </c>
      <c r="H2917" s="569" t="s">
        <v>853</v>
      </c>
      <c r="I2917" s="562" t="s">
        <v>485</v>
      </c>
      <c r="J2917" s="558" t="s">
        <v>822</v>
      </c>
      <c r="K2917" s="571"/>
      <c r="L2917" s="574"/>
      <c r="M2917" s="572"/>
      <c r="N2917" s="577">
        <v>2</v>
      </c>
      <c r="O2917" s="574">
        <v>6</v>
      </c>
      <c r="P2917" s="576">
        <v>52044.9</v>
      </c>
    </row>
    <row r="2918" spans="1:16" ht="24" x14ac:dyDescent="0.2">
      <c r="A2918" s="524" t="s">
        <v>4666</v>
      </c>
      <c r="B2918" s="522" t="s">
        <v>817</v>
      </c>
      <c r="C2918" s="554" t="s">
        <v>86</v>
      </c>
      <c r="D2918" s="555" t="s">
        <v>818</v>
      </c>
      <c r="E2918" s="553">
        <v>5500</v>
      </c>
      <c r="F2918" s="556" t="s">
        <v>1758</v>
      </c>
      <c r="G2918" s="566" t="s">
        <v>1759</v>
      </c>
      <c r="H2918" s="569" t="s">
        <v>890</v>
      </c>
      <c r="I2918" s="562" t="s">
        <v>485</v>
      </c>
      <c r="J2918" s="558" t="s">
        <v>822</v>
      </c>
      <c r="K2918" s="571"/>
      <c r="L2918" s="574"/>
      <c r="M2918" s="572"/>
      <c r="N2918" s="577">
        <v>2</v>
      </c>
      <c r="O2918" s="574">
        <v>6</v>
      </c>
      <c r="P2918" s="576">
        <v>34044.9</v>
      </c>
    </row>
    <row r="2919" spans="1:16" ht="24" x14ac:dyDescent="0.2">
      <c r="A2919" s="524" t="s">
        <v>4666</v>
      </c>
      <c r="B2919" s="522" t="s">
        <v>817</v>
      </c>
      <c r="C2919" s="554" t="s">
        <v>86</v>
      </c>
      <c r="D2919" s="555" t="s">
        <v>818</v>
      </c>
      <c r="E2919" s="553">
        <v>5500</v>
      </c>
      <c r="F2919" s="556" t="s">
        <v>1760</v>
      </c>
      <c r="G2919" s="566" t="s">
        <v>1761</v>
      </c>
      <c r="H2919" s="569" t="s">
        <v>829</v>
      </c>
      <c r="I2919" s="562" t="s">
        <v>485</v>
      </c>
      <c r="J2919" s="558" t="s">
        <v>822</v>
      </c>
      <c r="K2919" s="571"/>
      <c r="L2919" s="574"/>
      <c r="M2919" s="572"/>
      <c r="N2919" s="577">
        <v>2</v>
      </c>
      <c r="O2919" s="574">
        <v>6</v>
      </c>
      <c r="P2919" s="576">
        <v>34044.9</v>
      </c>
    </row>
    <row r="2920" spans="1:16" ht="24" x14ac:dyDescent="0.2">
      <c r="A2920" s="524" t="s">
        <v>4666</v>
      </c>
      <c r="B2920" s="522" t="s">
        <v>817</v>
      </c>
      <c r="C2920" s="554" t="s">
        <v>86</v>
      </c>
      <c r="D2920" s="555" t="s">
        <v>818</v>
      </c>
      <c r="E2920" s="553">
        <v>6500</v>
      </c>
      <c r="F2920" s="556" t="s">
        <v>1762</v>
      </c>
      <c r="G2920" s="566" t="s">
        <v>1763</v>
      </c>
      <c r="H2920" s="569" t="s">
        <v>821</v>
      </c>
      <c r="I2920" s="562" t="s">
        <v>485</v>
      </c>
      <c r="J2920" s="558" t="s">
        <v>822</v>
      </c>
      <c r="K2920" s="571"/>
      <c r="L2920" s="574"/>
      <c r="M2920" s="572"/>
      <c r="N2920" s="577">
        <v>2</v>
      </c>
      <c r="O2920" s="574">
        <v>6</v>
      </c>
      <c r="P2920" s="576">
        <v>40044.9</v>
      </c>
    </row>
    <row r="2921" spans="1:16" ht="24" x14ac:dyDescent="0.2">
      <c r="A2921" s="524" t="s">
        <v>4666</v>
      </c>
      <c r="B2921" s="522" t="s">
        <v>817</v>
      </c>
      <c r="C2921" s="554" t="s">
        <v>86</v>
      </c>
      <c r="D2921" s="555" t="s">
        <v>818</v>
      </c>
      <c r="E2921" s="553">
        <v>5500</v>
      </c>
      <c r="F2921" s="556" t="s">
        <v>1764</v>
      </c>
      <c r="G2921" s="566" t="s">
        <v>1765</v>
      </c>
      <c r="H2921" s="569" t="s">
        <v>829</v>
      </c>
      <c r="I2921" s="562" t="s">
        <v>485</v>
      </c>
      <c r="J2921" s="558" t="s">
        <v>822</v>
      </c>
      <c r="K2921" s="571"/>
      <c r="L2921" s="574"/>
      <c r="M2921" s="572"/>
      <c r="N2921" s="577">
        <v>2</v>
      </c>
      <c r="O2921" s="574">
        <v>6</v>
      </c>
      <c r="P2921" s="576">
        <v>34044.9</v>
      </c>
    </row>
    <row r="2922" spans="1:16" ht="24" x14ac:dyDescent="0.2">
      <c r="A2922" s="524" t="s">
        <v>4666</v>
      </c>
      <c r="B2922" s="522" t="s">
        <v>817</v>
      </c>
      <c r="C2922" s="554" t="s">
        <v>86</v>
      </c>
      <c r="D2922" s="555" t="s">
        <v>818</v>
      </c>
      <c r="E2922" s="553">
        <v>6500</v>
      </c>
      <c r="F2922" s="556" t="s">
        <v>1766</v>
      </c>
      <c r="G2922" s="566" t="s">
        <v>1767</v>
      </c>
      <c r="H2922" s="569" t="s">
        <v>829</v>
      </c>
      <c r="I2922" s="562" t="s">
        <v>485</v>
      </c>
      <c r="J2922" s="558" t="s">
        <v>822</v>
      </c>
      <c r="K2922" s="571"/>
      <c r="L2922" s="574"/>
      <c r="M2922" s="572"/>
      <c r="N2922" s="577">
        <v>2</v>
      </c>
      <c r="O2922" s="574">
        <v>6</v>
      </c>
      <c r="P2922" s="576">
        <v>40044.9</v>
      </c>
    </row>
    <row r="2923" spans="1:16" ht="24" x14ac:dyDescent="0.2">
      <c r="A2923" s="524" t="s">
        <v>4666</v>
      </c>
      <c r="B2923" s="522" t="s">
        <v>817</v>
      </c>
      <c r="C2923" s="554" t="s">
        <v>86</v>
      </c>
      <c r="D2923" s="555" t="s">
        <v>818</v>
      </c>
      <c r="E2923" s="553">
        <v>10500</v>
      </c>
      <c r="F2923" s="556" t="s">
        <v>1768</v>
      </c>
      <c r="G2923" s="566" t="s">
        <v>1769</v>
      </c>
      <c r="H2923" s="569" t="s">
        <v>853</v>
      </c>
      <c r="I2923" s="562" t="s">
        <v>485</v>
      </c>
      <c r="J2923" s="558" t="s">
        <v>822</v>
      </c>
      <c r="K2923" s="571"/>
      <c r="L2923" s="574"/>
      <c r="M2923" s="572"/>
      <c r="N2923" s="577">
        <v>0</v>
      </c>
      <c r="O2923" s="574">
        <v>1</v>
      </c>
      <c r="P2923" s="576">
        <v>10849.15</v>
      </c>
    </row>
    <row r="2924" spans="1:16" ht="24" x14ac:dyDescent="0.2">
      <c r="A2924" s="524" t="s">
        <v>4666</v>
      </c>
      <c r="B2924" s="522" t="s">
        <v>817</v>
      </c>
      <c r="C2924" s="554" t="s">
        <v>86</v>
      </c>
      <c r="D2924" s="555" t="s">
        <v>818</v>
      </c>
      <c r="E2924" s="553">
        <v>5500</v>
      </c>
      <c r="F2924" s="556" t="s">
        <v>1770</v>
      </c>
      <c r="G2924" s="566" t="s">
        <v>1771</v>
      </c>
      <c r="H2924" s="569" t="s">
        <v>866</v>
      </c>
      <c r="I2924" s="562" t="s">
        <v>485</v>
      </c>
      <c r="J2924" s="558" t="s">
        <v>822</v>
      </c>
      <c r="K2924" s="571"/>
      <c r="L2924" s="574"/>
      <c r="M2924" s="572"/>
      <c r="N2924" s="577">
        <v>2</v>
      </c>
      <c r="O2924" s="574">
        <v>6</v>
      </c>
      <c r="P2924" s="576">
        <v>34044.9</v>
      </c>
    </row>
    <row r="2925" spans="1:16" ht="24" x14ac:dyDescent="0.2">
      <c r="A2925" s="524" t="s">
        <v>4666</v>
      </c>
      <c r="B2925" s="522" t="s">
        <v>817</v>
      </c>
      <c r="C2925" s="554" t="s">
        <v>86</v>
      </c>
      <c r="D2925" s="555" t="s">
        <v>818</v>
      </c>
      <c r="E2925" s="553">
        <v>6500</v>
      </c>
      <c r="F2925" s="556" t="s">
        <v>1774</v>
      </c>
      <c r="G2925" s="566" t="s">
        <v>1775</v>
      </c>
      <c r="H2925" s="569" t="s">
        <v>821</v>
      </c>
      <c r="I2925" s="562" t="s">
        <v>485</v>
      </c>
      <c r="J2925" s="558" t="s">
        <v>822</v>
      </c>
      <c r="K2925" s="571"/>
      <c r="L2925" s="574"/>
      <c r="M2925" s="572"/>
      <c r="N2925" s="577">
        <v>2</v>
      </c>
      <c r="O2925" s="574">
        <v>6</v>
      </c>
      <c r="P2925" s="576">
        <v>46899.320000000007</v>
      </c>
    </row>
    <row r="2926" spans="1:16" ht="24" x14ac:dyDescent="0.2">
      <c r="A2926" s="524" t="s">
        <v>4666</v>
      </c>
      <c r="B2926" s="522" t="s">
        <v>817</v>
      </c>
      <c r="C2926" s="554" t="s">
        <v>86</v>
      </c>
      <c r="D2926" s="555" t="s">
        <v>818</v>
      </c>
      <c r="E2926" s="553">
        <v>6500</v>
      </c>
      <c r="F2926" s="556" t="s">
        <v>4355</v>
      </c>
      <c r="G2926" s="566" t="s">
        <v>4356</v>
      </c>
      <c r="H2926" s="569" t="s">
        <v>1560</v>
      </c>
      <c r="I2926" s="562" t="s">
        <v>485</v>
      </c>
      <c r="J2926" s="558" t="s">
        <v>822</v>
      </c>
      <c r="K2926" s="571"/>
      <c r="L2926" s="574"/>
      <c r="M2926" s="572"/>
      <c r="N2926" s="577">
        <v>2</v>
      </c>
      <c r="O2926" s="574">
        <v>5</v>
      </c>
      <c r="P2926" s="576">
        <v>37270.75</v>
      </c>
    </row>
    <row r="2927" spans="1:16" ht="24" x14ac:dyDescent="0.2">
      <c r="A2927" s="524" t="s">
        <v>4666</v>
      </c>
      <c r="B2927" s="522" t="s">
        <v>817</v>
      </c>
      <c r="C2927" s="554" t="s">
        <v>86</v>
      </c>
      <c r="D2927" s="555" t="s">
        <v>818</v>
      </c>
      <c r="E2927" s="553">
        <v>6500</v>
      </c>
      <c r="F2927" s="556" t="s">
        <v>1776</v>
      </c>
      <c r="G2927" s="566" t="s">
        <v>1777</v>
      </c>
      <c r="H2927" s="569" t="s">
        <v>829</v>
      </c>
      <c r="I2927" s="562" t="s">
        <v>485</v>
      </c>
      <c r="J2927" s="558" t="s">
        <v>822</v>
      </c>
      <c r="K2927" s="571"/>
      <c r="L2927" s="574"/>
      <c r="M2927" s="572"/>
      <c r="N2927" s="577">
        <v>2</v>
      </c>
      <c r="O2927" s="574">
        <v>6</v>
      </c>
      <c r="P2927" s="576">
        <v>40044.9</v>
      </c>
    </row>
    <row r="2928" spans="1:16" ht="24" x14ac:dyDescent="0.2">
      <c r="A2928" s="524" t="s">
        <v>4666</v>
      </c>
      <c r="B2928" s="522" t="s">
        <v>817</v>
      </c>
      <c r="C2928" s="554" t="s">
        <v>86</v>
      </c>
      <c r="D2928" s="555" t="s">
        <v>818</v>
      </c>
      <c r="E2928" s="553">
        <v>6500</v>
      </c>
      <c r="F2928" s="556" t="s">
        <v>1778</v>
      </c>
      <c r="G2928" s="566" t="s">
        <v>1779</v>
      </c>
      <c r="H2928" s="569" t="s">
        <v>821</v>
      </c>
      <c r="I2928" s="562" t="s">
        <v>485</v>
      </c>
      <c r="J2928" s="558" t="s">
        <v>822</v>
      </c>
      <c r="K2928" s="571"/>
      <c r="L2928" s="574"/>
      <c r="M2928" s="572"/>
      <c r="N2928" s="577">
        <v>2</v>
      </c>
      <c r="O2928" s="574">
        <v>6</v>
      </c>
      <c r="P2928" s="576">
        <v>40044.9</v>
      </c>
    </row>
    <row r="2929" spans="1:16" ht="24" x14ac:dyDescent="0.2">
      <c r="A2929" s="524" t="s">
        <v>4666</v>
      </c>
      <c r="B2929" s="522" t="s">
        <v>817</v>
      </c>
      <c r="C2929" s="554" t="s">
        <v>86</v>
      </c>
      <c r="D2929" s="555" t="s">
        <v>818</v>
      </c>
      <c r="E2929" s="553">
        <v>4200</v>
      </c>
      <c r="F2929" s="556" t="s">
        <v>1780</v>
      </c>
      <c r="G2929" s="566" t="s">
        <v>1781</v>
      </c>
      <c r="H2929" s="569" t="s">
        <v>821</v>
      </c>
      <c r="I2929" s="562" t="s">
        <v>485</v>
      </c>
      <c r="J2929" s="558" t="s">
        <v>822</v>
      </c>
      <c r="K2929" s="571"/>
      <c r="L2929" s="574"/>
      <c r="M2929" s="572"/>
      <c r="N2929" s="577">
        <v>2</v>
      </c>
      <c r="O2929" s="574">
        <v>6</v>
      </c>
      <c r="P2929" s="576">
        <v>26244.9</v>
      </c>
    </row>
    <row r="2930" spans="1:16" ht="24" x14ac:dyDescent="0.2">
      <c r="A2930" s="524" t="s">
        <v>4666</v>
      </c>
      <c r="B2930" s="522" t="s">
        <v>817</v>
      </c>
      <c r="C2930" s="554" t="s">
        <v>86</v>
      </c>
      <c r="D2930" s="555" t="s">
        <v>818</v>
      </c>
      <c r="E2930" s="553">
        <v>8500</v>
      </c>
      <c r="F2930" s="556" t="s">
        <v>1782</v>
      </c>
      <c r="G2930" s="566" t="s">
        <v>1783</v>
      </c>
      <c r="H2930" s="569" t="s">
        <v>866</v>
      </c>
      <c r="I2930" s="562" t="s">
        <v>485</v>
      </c>
      <c r="J2930" s="558" t="s">
        <v>822</v>
      </c>
      <c r="K2930" s="571"/>
      <c r="L2930" s="574"/>
      <c r="M2930" s="572"/>
      <c r="N2930" s="577">
        <v>1</v>
      </c>
      <c r="O2930" s="574">
        <v>1</v>
      </c>
      <c r="P2930" s="576">
        <v>10444.99</v>
      </c>
    </row>
    <row r="2931" spans="1:16" ht="24" x14ac:dyDescent="0.2">
      <c r="A2931" s="524" t="s">
        <v>4666</v>
      </c>
      <c r="B2931" s="522" t="s">
        <v>817</v>
      </c>
      <c r="C2931" s="554" t="s">
        <v>86</v>
      </c>
      <c r="D2931" s="555" t="s">
        <v>818</v>
      </c>
      <c r="E2931" s="553">
        <v>6500</v>
      </c>
      <c r="F2931" s="556" t="s">
        <v>1786</v>
      </c>
      <c r="G2931" s="566" t="s">
        <v>1787</v>
      </c>
      <c r="H2931" s="569" t="s">
        <v>836</v>
      </c>
      <c r="I2931" s="562" t="s">
        <v>485</v>
      </c>
      <c r="J2931" s="558" t="s">
        <v>822</v>
      </c>
      <c r="K2931" s="571"/>
      <c r="L2931" s="574"/>
      <c r="M2931" s="572"/>
      <c r="N2931" s="577">
        <v>2</v>
      </c>
      <c r="O2931" s="574">
        <v>6</v>
      </c>
      <c r="P2931" s="576">
        <v>40044.9</v>
      </c>
    </row>
    <row r="2932" spans="1:16" ht="24" x14ac:dyDescent="0.2">
      <c r="A2932" s="524" t="s">
        <v>4666</v>
      </c>
      <c r="B2932" s="522" t="s">
        <v>817</v>
      </c>
      <c r="C2932" s="554" t="s">
        <v>86</v>
      </c>
      <c r="D2932" s="555" t="s">
        <v>818</v>
      </c>
      <c r="E2932" s="553">
        <v>5500</v>
      </c>
      <c r="F2932" s="556" t="s">
        <v>1788</v>
      </c>
      <c r="G2932" s="566" t="s">
        <v>1789</v>
      </c>
      <c r="H2932" s="569" t="s">
        <v>829</v>
      </c>
      <c r="I2932" s="562" t="s">
        <v>485</v>
      </c>
      <c r="J2932" s="558" t="s">
        <v>822</v>
      </c>
      <c r="K2932" s="571"/>
      <c r="L2932" s="574"/>
      <c r="M2932" s="572"/>
      <c r="N2932" s="577">
        <v>2</v>
      </c>
      <c r="O2932" s="574">
        <v>6</v>
      </c>
      <c r="P2932" s="576">
        <v>34044.9</v>
      </c>
    </row>
    <row r="2933" spans="1:16" ht="24" x14ac:dyDescent="0.2">
      <c r="A2933" s="524" t="s">
        <v>4666</v>
      </c>
      <c r="B2933" s="522" t="s">
        <v>817</v>
      </c>
      <c r="C2933" s="554" t="s">
        <v>86</v>
      </c>
      <c r="D2933" s="555" t="s">
        <v>818</v>
      </c>
      <c r="E2933" s="553" t="s">
        <v>2767</v>
      </c>
      <c r="F2933" s="556" t="s">
        <v>1790</v>
      </c>
      <c r="G2933" s="566" t="s">
        <v>1791</v>
      </c>
      <c r="H2933" s="569" t="s">
        <v>853</v>
      </c>
      <c r="I2933" s="562" t="s">
        <v>485</v>
      </c>
      <c r="J2933" s="558" t="s">
        <v>822</v>
      </c>
      <c r="K2933" s="571"/>
      <c r="L2933" s="574"/>
      <c r="M2933" s="572"/>
      <c r="N2933" s="577">
        <v>3</v>
      </c>
      <c r="O2933" s="574">
        <v>6</v>
      </c>
      <c r="P2933" s="576">
        <v>55524.070000000007</v>
      </c>
    </row>
    <row r="2934" spans="1:16" ht="24" x14ac:dyDescent="0.2">
      <c r="A2934" s="524" t="s">
        <v>4666</v>
      </c>
      <c r="B2934" s="522" t="s">
        <v>817</v>
      </c>
      <c r="C2934" s="554" t="s">
        <v>86</v>
      </c>
      <c r="D2934" s="555" t="s">
        <v>841</v>
      </c>
      <c r="E2934" s="553">
        <v>3400</v>
      </c>
      <c r="F2934" s="556" t="s">
        <v>1794</v>
      </c>
      <c r="G2934" s="566" t="s">
        <v>1795</v>
      </c>
      <c r="H2934" s="569" t="s">
        <v>836</v>
      </c>
      <c r="I2934" s="562" t="s">
        <v>871</v>
      </c>
      <c r="J2934" s="558" t="s">
        <v>480</v>
      </c>
      <c r="K2934" s="571"/>
      <c r="L2934" s="574"/>
      <c r="M2934" s="572"/>
      <c r="N2934" s="577">
        <v>2</v>
      </c>
      <c r="O2934" s="574">
        <v>6</v>
      </c>
      <c r="P2934" s="576">
        <v>21444.9</v>
      </c>
    </row>
    <row r="2935" spans="1:16" ht="24" x14ac:dyDescent="0.2">
      <c r="A2935" s="524" t="s">
        <v>4666</v>
      </c>
      <c r="B2935" s="522" t="s">
        <v>817</v>
      </c>
      <c r="C2935" s="554" t="s">
        <v>86</v>
      </c>
      <c r="D2935" s="555" t="s">
        <v>818</v>
      </c>
      <c r="E2935" s="553">
        <v>7500</v>
      </c>
      <c r="F2935" s="556" t="s">
        <v>1796</v>
      </c>
      <c r="G2935" s="566" t="s">
        <v>1797</v>
      </c>
      <c r="H2935" s="569" t="s">
        <v>829</v>
      </c>
      <c r="I2935" s="562" t="s">
        <v>485</v>
      </c>
      <c r="J2935" s="558" t="s">
        <v>822</v>
      </c>
      <c r="K2935" s="571"/>
      <c r="L2935" s="574"/>
      <c r="M2935" s="572"/>
      <c r="N2935" s="577">
        <v>2</v>
      </c>
      <c r="O2935" s="574">
        <v>6</v>
      </c>
      <c r="P2935" s="576">
        <v>46044.9</v>
      </c>
    </row>
    <row r="2936" spans="1:16" ht="24" x14ac:dyDescent="0.2">
      <c r="A2936" s="524" t="s">
        <v>4666</v>
      </c>
      <c r="B2936" s="522" t="s">
        <v>817</v>
      </c>
      <c r="C2936" s="554" t="s">
        <v>86</v>
      </c>
      <c r="D2936" s="555" t="s">
        <v>818</v>
      </c>
      <c r="E2936" s="553">
        <v>3600</v>
      </c>
      <c r="F2936" s="556" t="s">
        <v>1798</v>
      </c>
      <c r="G2936" s="566" t="s">
        <v>1799</v>
      </c>
      <c r="H2936" s="569" t="s">
        <v>821</v>
      </c>
      <c r="I2936" s="562" t="s">
        <v>485</v>
      </c>
      <c r="J2936" s="558" t="s">
        <v>822</v>
      </c>
      <c r="K2936" s="571"/>
      <c r="L2936" s="574"/>
      <c r="M2936" s="572"/>
      <c r="N2936" s="577">
        <v>2</v>
      </c>
      <c r="O2936" s="574">
        <v>6</v>
      </c>
      <c r="P2936" s="576">
        <v>22644.9</v>
      </c>
    </row>
    <row r="2937" spans="1:16" ht="24" x14ac:dyDescent="0.2">
      <c r="A2937" s="524" t="s">
        <v>4666</v>
      </c>
      <c r="B2937" s="522" t="s">
        <v>817</v>
      </c>
      <c r="C2937" s="554" t="s">
        <v>86</v>
      </c>
      <c r="D2937" s="555" t="s">
        <v>841</v>
      </c>
      <c r="E2937" s="553">
        <v>1500</v>
      </c>
      <c r="F2937" s="556" t="s">
        <v>1800</v>
      </c>
      <c r="G2937" s="566" t="s">
        <v>1801</v>
      </c>
      <c r="H2937" s="569" t="s">
        <v>995</v>
      </c>
      <c r="I2937" s="562" t="s">
        <v>485</v>
      </c>
      <c r="J2937" s="558" t="s">
        <v>480</v>
      </c>
      <c r="K2937" s="571"/>
      <c r="L2937" s="574"/>
      <c r="M2937" s="572"/>
      <c r="N2937" s="577">
        <v>2</v>
      </c>
      <c r="O2937" s="574">
        <v>6</v>
      </c>
      <c r="P2937" s="576">
        <v>9810</v>
      </c>
    </row>
    <row r="2938" spans="1:16" ht="24" x14ac:dyDescent="0.2">
      <c r="A2938" s="524" t="s">
        <v>4666</v>
      </c>
      <c r="B2938" s="522" t="s">
        <v>817</v>
      </c>
      <c r="C2938" s="554" t="s">
        <v>86</v>
      </c>
      <c r="D2938" s="555" t="s">
        <v>818</v>
      </c>
      <c r="E2938" s="553">
        <v>3500</v>
      </c>
      <c r="F2938" s="556" t="s">
        <v>1802</v>
      </c>
      <c r="G2938" s="566" t="s">
        <v>1803</v>
      </c>
      <c r="H2938" s="569" t="s">
        <v>1573</v>
      </c>
      <c r="I2938" s="562" t="s">
        <v>489</v>
      </c>
      <c r="J2938" s="558" t="s">
        <v>822</v>
      </c>
      <c r="K2938" s="571"/>
      <c r="L2938" s="574"/>
      <c r="M2938" s="572"/>
      <c r="N2938" s="577">
        <v>2</v>
      </c>
      <c r="O2938" s="574">
        <v>6</v>
      </c>
      <c r="P2938" s="576">
        <v>22044.9</v>
      </c>
    </row>
    <row r="2939" spans="1:16" ht="24" x14ac:dyDescent="0.2">
      <c r="A2939" s="524" t="s">
        <v>4666</v>
      </c>
      <c r="B2939" s="522" t="s">
        <v>817</v>
      </c>
      <c r="C2939" s="554" t="s">
        <v>86</v>
      </c>
      <c r="D2939" s="555" t="s">
        <v>818</v>
      </c>
      <c r="E2939" s="553">
        <v>10000</v>
      </c>
      <c r="F2939" s="556" t="s">
        <v>1806</v>
      </c>
      <c r="G2939" s="566" t="s">
        <v>1807</v>
      </c>
      <c r="H2939" s="569" t="s">
        <v>853</v>
      </c>
      <c r="I2939" s="562" t="s">
        <v>485</v>
      </c>
      <c r="J2939" s="558" t="s">
        <v>822</v>
      </c>
      <c r="K2939" s="571"/>
      <c r="L2939" s="574"/>
      <c r="M2939" s="572"/>
      <c r="N2939" s="577">
        <v>2</v>
      </c>
      <c r="O2939" s="574">
        <v>6</v>
      </c>
      <c r="P2939" s="576">
        <v>61044.9</v>
      </c>
    </row>
    <row r="2940" spans="1:16" ht="24" x14ac:dyDescent="0.2">
      <c r="A2940" s="524" t="s">
        <v>4666</v>
      </c>
      <c r="B2940" s="522" t="s">
        <v>817</v>
      </c>
      <c r="C2940" s="554" t="s">
        <v>86</v>
      </c>
      <c r="D2940" s="555" t="s">
        <v>818</v>
      </c>
      <c r="E2940" s="553">
        <v>6000</v>
      </c>
      <c r="F2940" s="556" t="s">
        <v>1808</v>
      </c>
      <c r="G2940" s="566" t="s">
        <v>1809</v>
      </c>
      <c r="H2940" s="569" t="s">
        <v>972</v>
      </c>
      <c r="I2940" s="562" t="s">
        <v>485</v>
      </c>
      <c r="J2940" s="558" t="s">
        <v>822</v>
      </c>
      <c r="K2940" s="571"/>
      <c r="L2940" s="574"/>
      <c r="M2940" s="572"/>
      <c r="N2940" s="577">
        <v>2</v>
      </c>
      <c r="O2940" s="574">
        <v>6</v>
      </c>
      <c r="P2940" s="576">
        <v>37044.9</v>
      </c>
    </row>
    <row r="2941" spans="1:16" ht="24" x14ac:dyDescent="0.2">
      <c r="A2941" s="524" t="s">
        <v>4666</v>
      </c>
      <c r="B2941" s="522" t="s">
        <v>817</v>
      </c>
      <c r="C2941" s="554" t="s">
        <v>86</v>
      </c>
      <c r="D2941" s="555" t="s">
        <v>902</v>
      </c>
      <c r="E2941" s="553">
        <v>3400</v>
      </c>
      <c r="F2941" s="556" t="s">
        <v>1812</v>
      </c>
      <c r="G2941" s="566" t="s">
        <v>1813</v>
      </c>
      <c r="H2941" s="569" t="s">
        <v>1814</v>
      </c>
      <c r="I2941" s="562" t="s">
        <v>845</v>
      </c>
      <c r="J2941" s="558" t="s">
        <v>480</v>
      </c>
      <c r="K2941" s="571"/>
      <c r="L2941" s="574"/>
      <c r="M2941" s="572"/>
      <c r="N2941" s="577">
        <v>3</v>
      </c>
      <c r="O2941" s="574">
        <v>6</v>
      </c>
      <c r="P2941" s="576">
        <v>21444.9</v>
      </c>
    </row>
    <row r="2942" spans="1:16" ht="24" x14ac:dyDescent="0.2">
      <c r="A2942" s="524" t="s">
        <v>4666</v>
      </c>
      <c r="B2942" s="522" t="s">
        <v>817</v>
      </c>
      <c r="C2942" s="554" t="s">
        <v>86</v>
      </c>
      <c r="D2942" s="555" t="s">
        <v>818</v>
      </c>
      <c r="E2942" s="553">
        <v>6500</v>
      </c>
      <c r="F2942" s="556" t="s">
        <v>1815</v>
      </c>
      <c r="G2942" s="566" t="s">
        <v>1816</v>
      </c>
      <c r="H2942" s="569" t="s">
        <v>853</v>
      </c>
      <c r="I2942" s="562" t="s">
        <v>485</v>
      </c>
      <c r="J2942" s="558" t="s">
        <v>822</v>
      </c>
      <c r="K2942" s="571"/>
      <c r="L2942" s="574"/>
      <c r="M2942" s="572"/>
      <c r="N2942" s="577">
        <v>2</v>
      </c>
      <c r="O2942" s="574">
        <v>6</v>
      </c>
      <c r="P2942" s="576">
        <v>40044.9</v>
      </c>
    </row>
    <row r="2943" spans="1:16" ht="24" x14ac:dyDescent="0.2">
      <c r="A2943" s="524" t="s">
        <v>4666</v>
      </c>
      <c r="B2943" s="522" t="s">
        <v>817</v>
      </c>
      <c r="C2943" s="554" t="s">
        <v>86</v>
      </c>
      <c r="D2943" s="555" t="s">
        <v>818</v>
      </c>
      <c r="E2943" s="553">
        <v>6500</v>
      </c>
      <c r="F2943" s="556" t="s">
        <v>1821</v>
      </c>
      <c r="G2943" s="566" t="s">
        <v>1822</v>
      </c>
      <c r="H2943" s="569" t="s">
        <v>821</v>
      </c>
      <c r="I2943" s="562" t="s">
        <v>485</v>
      </c>
      <c r="J2943" s="558" t="s">
        <v>822</v>
      </c>
      <c r="K2943" s="571"/>
      <c r="L2943" s="574"/>
      <c r="M2943" s="572"/>
      <c r="N2943" s="577">
        <v>2</v>
      </c>
      <c r="O2943" s="574">
        <v>6</v>
      </c>
      <c r="P2943" s="576">
        <v>40044.9</v>
      </c>
    </row>
    <row r="2944" spans="1:16" ht="24" x14ac:dyDescent="0.2">
      <c r="A2944" s="524" t="s">
        <v>4666</v>
      </c>
      <c r="B2944" s="522" t="s">
        <v>817</v>
      </c>
      <c r="C2944" s="554" t="s">
        <v>86</v>
      </c>
      <c r="D2944" s="555" t="s">
        <v>818</v>
      </c>
      <c r="E2944" s="553">
        <v>6500</v>
      </c>
      <c r="F2944" s="556" t="s">
        <v>1823</v>
      </c>
      <c r="G2944" s="566" t="s">
        <v>1824</v>
      </c>
      <c r="H2944" s="569" t="s">
        <v>853</v>
      </c>
      <c r="I2944" s="562" t="s">
        <v>485</v>
      </c>
      <c r="J2944" s="558" t="s">
        <v>822</v>
      </c>
      <c r="K2944" s="571"/>
      <c r="L2944" s="574"/>
      <c r="M2944" s="572"/>
      <c r="N2944" s="577">
        <v>2</v>
      </c>
      <c r="O2944" s="574">
        <v>6</v>
      </c>
      <c r="P2944" s="576">
        <v>40044.9</v>
      </c>
    </row>
    <row r="2945" spans="1:16" ht="24" x14ac:dyDescent="0.2">
      <c r="A2945" s="524" t="s">
        <v>4666</v>
      </c>
      <c r="B2945" s="522" t="s">
        <v>817</v>
      </c>
      <c r="C2945" s="554" t="s">
        <v>86</v>
      </c>
      <c r="D2945" s="555" t="s">
        <v>902</v>
      </c>
      <c r="E2945" s="553">
        <v>4000</v>
      </c>
      <c r="F2945" s="556" t="s">
        <v>1825</v>
      </c>
      <c r="G2945" s="566" t="s">
        <v>1826</v>
      </c>
      <c r="H2945" s="569" t="s">
        <v>1827</v>
      </c>
      <c r="I2945" s="562" t="s">
        <v>485</v>
      </c>
      <c r="J2945" s="558" t="s">
        <v>480</v>
      </c>
      <c r="K2945" s="571"/>
      <c r="L2945" s="574"/>
      <c r="M2945" s="572"/>
      <c r="N2945" s="577">
        <v>2</v>
      </c>
      <c r="O2945" s="574">
        <v>5</v>
      </c>
      <c r="P2945" s="576">
        <v>13139.48</v>
      </c>
    </row>
    <row r="2946" spans="1:16" ht="24" x14ac:dyDescent="0.2">
      <c r="A2946" s="524" t="s">
        <v>4666</v>
      </c>
      <c r="B2946" s="522" t="s">
        <v>817</v>
      </c>
      <c r="C2946" s="554" t="s">
        <v>86</v>
      </c>
      <c r="D2946" s="555" t="s">
        <v>818</v>
      </c>
      <c r="E2946" s="553">
        <v>7000</v>
      </c>
      <c r="F2946" s="556" t="s">
        <v>1828</v>
      </c>
      <c r="G2946" s="566" t="s">
        <v>1829</v>
      </c>
      <c r="H2946" s="569" t="s">
        <v>1830</v>
      </c>
      <c r="I2946" s="562" t="s">
        <v>485</v>
      </c>
      <c r="J2946" s="558" t="s">
        <v>822</v>
      </c>
      <c r="K2946" s="571"/>
      <c r="L2946" s="574"/>
      <c r="M2946" s="572"/>
      <c r="N2946" s="577">
        <v>2</v>
      </c>
      <c r="O2946" s="574">
        <v>6</v>
      </c>
      <c r="P2946" s="576">
        <v>43044.9</v>
      </c>
    </row>
    <row r="2947" spans="1:16" ht="24" x14ac:dyDescent="0.2">
      <c r="A2947" s="524" t="s">
        <v>4666</v>
      </c>
      <c r="B2947" s="522" t="s">
        <v>817</v>
      </c>
      <c r="C2947" s="554" t="s">
        <v>86</v>
      </c>
      <c r="D2947" s="555" t="s">
        <v>818</v>
      </c>
      <c r="E2947" s="553">
        <v>6500</v>
      </c>
      <c r="F2947" s="556" t="s">
        <v>1831</v>
      </c>
      <c r="G2947" s="566" t="s">
        <v>1832</v>
      </c>
      <c r="H2947" s="569" t="s">
        <v>853</v>
      </c>
      <c r="I2947" s="562" t="s">
        <v>485</v>
      </c>
      <c r="J2947" s="558" t="s">
        <v>822</v>
      </c>
      <c r="K2947" s="571"/>
      <c r="L2947" s="574"/>
      <c r="M2947" s="572"/>
      <c r="N2947" s="577">
        <v>2</v>
      </c>
      <c r="O2947" s="574">
        <v>6</v>
      </c>
      <c r="P2947" s="576">
        <v>40044.9</v>
      </c>
    </row>
    <row r="2948" spans="1:16" ht="24" x14ac:dyDescent="0.2">
      <c r="A2948" s="524" t="s">
        <v>4666</v>
      </c>
      <c r="B2948" s="522" t="s">
        <v>817</v>
      </c>
      <c r="C2948" s="554" t="s">
        <v>86</v>
      </c>
      <c r="D2948" s="555" t="s">
        <v>818</v>
      </c>
      <c r="E2948" s="553">
        <v>3500</v>
      </c>
      <c r="F2948" s="556" t="s">
        <v>1833</v>
      </c>
      <c r="G2948" s="566" t="s">
        <v>1834</v>
      </c>
      <c r="H2948" s="569" t="s">
        <v>1830</v>
      </c>
      <c r="I2948" s="562" t="s">
        <v>489</v>
      </c>
      <c r="J2948" s="558" t="s">
        <v>822</v>
      </c>
      <c r="K2948" s="571"/>
      <c r="L2948" s="574"/>
      <c r="M2948" s="572"/>
      <c r="N2948" s="577">
        <v>2</v>
      </c>
      <c r="O2948" s="574">
        <v>6</v>
      </c>
      <c r="P2948" s="576">
        <v>22044.9</v>
      </c>
    </row>
    <row r="2949" spans="1:16" ht="24" x14ac:dyDescent="0.2">
      <c r="A2949" s="524" t="s">
        <v>4666</v>
      </c>
      <c r="B2949" s="522" t="s">
        <v>817</v>
      </c>
      <c r="C2949" s="554" t="s">
        <v>86</v>
      </c>
      <c r="D2949" s="555" t="s">
        <v>818</v>
      </c>
      <c r="E2949" s="553">
        <v>6500</v>
      </c>
      <c r="F2949" s="556" t="s">
        <v>1835</v>
      </c>
      <c r="G2949" s="566" t="s">
        <v>1836</v>
      </c>
      <c r="H2949" s="569" t="s">
        <v>1396</v>
      </c>
      <c r="I2949" s="562" t="s">
        <v>485</v>
      </c>
      <c r="J2949" s="558" t="s">
        <v>822</v>
      </c>
      <c r="K2949" s="571"/>
      <c r="L2949" s="574"/>
      <c r="M2949" s="572"/>
      <c r="N2949" s="577">
        <v>2</v>
      </c>
      <c r="O2949" s="574">
        <v>6</v>
      </c>
      <c r="P2949" s="576">
        <v>40044.9</v>
      </c>
    </row>
    <row r="2950" spans="1:16" ht="24" x14ac:dyDescent="0.2">
      <c r="A2950" s="524" t="s">
        <v>4666</v>
      </c>
      <c r="B2950" s="522" t="s">
        <v>817</v>
      </c>
      <c r="C2950" s="554" t="s">
        <v>86</v>
      </c>
      <c r="D2950" s="555" t="s">
        <v>818</v>
      </c>
      <c r="E2950" s="553">
        <v>9000</v>
      </c>
      <c r="F2950" s="556" t="s">
        <v>1837</v>
      </c>
      <c r="G2950" s="566" t="s">
        <v>1838</v>
      </c>
      <c r="H2950" s="569" t="s">
        <v>890</v>
      </c>
      <c r="I2950" s="562" t="s">
        <v>485</v>
      </c>
      <c r="J2950" s="558" t="s">
        <v>822</v>
      </c>
      <c r="K2950" s="571"/>
      <c r="L2950" s="574"/>
      <c r="M2950" s="572"/>
      <c r="N2950" s="577">
        <v>2</v>
      </c>
      <c r="O2950" s="574">
        <v>6</v>
      </c>
      <c r="P2950" s="576">
        <v>55044.9</v>
      </c>
    </row>
    <row r="2951" spans="1:16" ht="24" x14ac:dyDescent="0.2">
      <c r="A2951" s="524" t="s">
        <v>4666</v>
      </c>
      <c r="B2951" s="522" t="s">
        <v>817</v>
      </c>
      <c r="C2951" s="554" t="s">
        <v>86</v>
      </c>
      <c r="D2951" s="555" t="s">
        <v>818</v>
      </c>
      <c r="E2951" s="553">
        <v>6500</v>
      </c>
      <c r="F2951" s="556" t="s">
        <v>1841</v>
      </c>
      <c r="G2951" s="566" t="s">
        <v>1842</v>
      </c>
      <c r="H2951" s="569" t="s">
        <v>853</v>
      </c>
      <c r="I2951" s="562" t="s">
        <v>485</v>
      </c>
      <c r="J2951" s="558" t="s">
        <v>822</v>
      </c>
      <c r="K2951" s="571"/>
      <c r="L2951" s="574"/>
      <c r="M2951" s="572"/>
      <c r="N2951" s="577">
        <v>2</v>
      </c>
      <c r="O2951" s="574">
        <v>6</v>
      </c>
      <c r="P2951" s="576">
        <v>40044.9</v>
      </c>
    </row>
    <row r="2952" spans="1:16" ht="24" x14ac:dyDescent="0.2">
      <c r="A2952" s="524" t="s">
        <v>4666</v>
      </c>
      <c r="B2952" s="522" t="s">
        <v>817</v>
      </c>
      <c r="C2952" s="554" t="s">
        <v>86</v>
      </c>
      <c r="D2952" s="555" t="s">
        <v>818</v>
      </c>
      <c r="E2952" s="553">
        <v>7500</v>
      </c>
      <c r="F2952" s="556" t="s">
        <v>1843</v>
      </c>
      <c r="G2952" s="566" t="s">
        <v>1844</v>
      </c>
      <c r="H2952" s="569" t="s">
        <v>829</v>
      </c>
      <c r="I2952" s="562" t="s">
        <v>485</v>
      </c>
      <c r="J2952" s="558" t="s">
        <v>822</v>
      </c>
      <c r="K2952" s="571"/>
      <c r="L2952" s="574"/>
      <c r="M2952" s="572"/>
      <c r="N2952" s="577">
        <v>0</v>
      </c>
      <c r="O2952" s="574">
        <v>1</v>
      </c>
      <c r="P2952" s="576">
        <v>4882.4799999999996</v>
      </c>
    </row>
    <row r="2953" spans="1:16" ht="24" x14ac:dyDescent="0.2">
      <c r="A2953" s="524" t="s">
        <v>4666</v>
      </c>
      <c r="B2953" s="522" t="s">
        <v>817</v>
      </c>
      <c r="C2953" s="554" t="s">
        <v>86</v>
      </c>
      <c r="D2953" s="555" t="s">
        <v>818</v>
      </c>
      <c r="E2953" s="553">
        <v>8500</v>
      </c>
      <c r="F2953" s="556" t="s">
        <v>1845</v>
      </c>
      <c r="G2953" s="566" t="s">
        <v>1846</v>
      </c>
      <c r="H2953" s="569" t="s">
        <v>821</v>
      </c>
      <c r="I2953" s="562" t="s">
        <v>485</v>
      </c>
      <c r="J2953" s="558" t="s">
        <v>822</v>
      </c>
      <c r="K2953" s="571"/>
      <c r="L2953" s="574"/>
      <c r="M2953" s="572"/>
      <c r="N2953" s="577">
        <v>0</v>
      </c>
      <c r="O2953" s="574">
        <v>1</v>
      </c>
      <c r="P2953" s="576">
        <v>8083.87</v>
      </c>
    </row>
    <row r="2954" spans="1:16" ht="24" x14ac:dyDescent="0.2">
      <c r="A2954" s="524" t="s">
        <v>4666</v>
      </c>
      <c r="B2954" s="522" t="s">
        <v>817</v>
      </c>
      <c r="C2954" s="554" t="s">
        <v>86</v>
      </c>
      <c r="D2954" s="555" t="s">
        <v>818</v>
      </c>
      <c r="E2954" s="553">
        <v>7500</v>
      </c>
      <c r="F2954" s="556" t="s">
        <v>1847</v>
      </c>
      <c r="G2954" s="566" t="s">
        <v>1848</v>
      </c>
      <c r="H2954" s="569" t="s">
        <v>829</v>
      </c>
      <c r="I2954" s="562" t="s">
        <v>485</v>
      </c>
      <c r="J2954" s="558" t="s">
        <v>822</v>
      </c>
      <c r="K2954" s="571"/>
      <c r="L2954" s="574"/>
      <c r="M2954" s="572"/>
      <c r="N2954" s="577">
        <v>2</v>
      </c>
      <c r="O2954" s="574">
        <v>6</v>
      </c>
      <c r="P2954" s="576">
        <v>46044.9</v>
      </c>
    </row>
    <row r="2955" spans="1:16" ht="24" x14ac:dyDescent="0.2">
      <c r="A2955" s="524" t="s">
        <v>4666</v>
      </c>
      <c r="B2955" s="522" t="s">
        <v>817</v>
      </c>
      <c r="C2955" s="554" t="s">
        <v>86</v>
      </c>
      <c r="D2955" s="555" t="s">
        <v>818</v>
      </c>
      <c r="E2955" s="553">
        <v>3400</v>
      </c>
      <c r="F2955" s="556" t="s">
        <v>1849</v>
      </c>
      <c r="G2955" s="566" t="s">
        <v>1850</v>
      </c>
      <c r="H2955" s="569" t="s">
        <v>829</v>
      </c>
      <c r="I2955" s="562" t="s">
        <v>845</v>
      </c>
      <c r="J2955" s="558" t="s">
        <v>822</v>
      </c>
      <c r="K2955" s="571"/>
      <c r="L2955" s="574"/>
      <c r="M2955" s="572"/>
      <c r="N2955" s="577">
        <v>2</v>
      </c>
      <c r="O2955" s="574">
        <v>6</v>
      </c>
      <c r="P2955" s="576">
        <v>21444.9</v>
      </c>
    </row>
    <row r="2956" spans="1:16" ht="24" x14ac:dyDescent="0.2">
      <c r="A2956" s="524" t="s">
        <v>4666</v>
      </c>
      <c r="B2956" s="522" t="s">
        <v>817</v>
      </c>
      <c r="C2956" s="554" t="s">
        <v>86</v>
      </c>
      <c r="D2956" s="555" t="s">
        <v>818</v>
      </c>
      <c r="E2956" s="553">
        <v>7000</v>
      </c>
      <c r="F2956" s="556" t="s">
        <v>1853</v>
      </c>
      <c r="G2956" s="566" t="s">
        <v>1854</v>
      </c>
      <c r="H2956" s="569" t="s">
        <v>1132</v>
      </c>
      <c r="I2956" s="562" t="s">
        <v>485</v>
      </c>
      <c r="J2956" s="558" t="s">
        <v>822</v>
      </c>
      <c r="K2956" s="571"/>
      <c r="L2956" s="574"/>
      <c r="M2956" s="572"/>
      <c r="N2956" s="577">
        <v>2</v>
      </c>
      <c r="O2956" s="574">
        <v>6</v>
      </c>
      <c r="P2956" s="576">
        <v>43044.9</v>
      </c>
    </row>
    <row r="2957" spans="1:16" ht="24" x14ac:dyDescent="0.2">
      <c r="A2957" s="524" t="s">
        <v>4666</v>
      </c>
      <c r="B2957" s="522" t="s">
        <v>817</v>
      </c>
      <c r="C2957" s="554" t="s">
        <v>86</v>
      </c>
      <c r="D2957" s="555" t="s">
        <v>818</v>
      </c>
      <c r="E2957" s="553">
        <v>6500</v>
      </c>
      <c r="F2957" s="556" t="s">
        <v>1855</v>
      </c>
      <c r="G2957" s="566" t="s">
        <v>1856</v>
      </c>
      <c r="H2957" s="569" t="s">
        <v>853</v>
      </c>
      <c r="I2957" s="562" t="s">
        <v>485</v>
      </c>
      <c r="J2957" s="558" t="s">
        <v>822</v>
      </c>
      <c r="K2957" s="571"/>
      <c r="L2957" s="574"/>
      <c r="M2957" s="572"/>
      <c r="N2957" s="577">
        <v>2</v>
      </c>
      <c r="O2957" s="574">
        <v>6</v>
      </c>
      <c r="P2957" s="576">
        <v>40044.9</v>
      </c>
    </row>
    <row r="2958" spans="1:16" ht="24" x14ac:dyDescent="0.2">
      <c r="A2958" s="524" t="s">
        <v>4666</v>
      </c>
      <c r="B2958" s="522" t="s">
        <v>817</v>
      </c>
      <c r="C2958" s="554" t="s">
        <v>86</v>
      </c>
      <c r="D2958" s="555" t="s">
        <v>841</v>
      </c>
      <c r="E2958" s="553">
        <v>2000</v>
      </c>
      <c r="F2958" s="556" t="s">
        <v>1857</v>
      </c>
      <c r="G2958" s="566" t="s">
        <v>1858</v>
      </c>
      <c r="H2958" s="569" t="s">
        <v>995</v>
      </c>
      <c r="I2958" s="562" t="s">
        <v>485</v>
      </c>
      <c r="J2958" s="558" t="s">
        <v>480</v>
      </c>
      <c r="K2958" s="571"/>
      <c r="L2958" s="574"/>
      <c r="M2958" s="572"/>
      <c r="N2958" s="577">
        <v>2</v>
      </c>
      <c r="O2958" s="574">
        <v>6</v>
      </c>
      <c r="P2958" s="576">
        <v>13044.9</v>
      </c>
    </row>
    <row r="2959" spans="1:16" ht="24" x14ac:dyDescent="0.2">
      <c r="A2959" s="524" t="s">
        <v>4666</v>
      </c>
      <c r="B2959" s="522" t="s">
        <v>817</v>
      </c>
      <c r="C2959" s="554" t="s">
        <v>86</v>
      </c>
      <c r="D2959" s="555" t="s">
        <v>818</v>
      </c>
      <c r="E2959" s="553">
        <v>10500</v>
      </c>
      <c r="F2959" s="556" t="s">
        <v>1859</v>
      </c>
      <c r="G2959" s="566" t="s">
        <v>1860</v>
      </c>
      <c r="H2959" s="569" t="s">
        <v>1560</v>
      </c>
      <c r="I2959" s="562" t="s">
        <v>485</v>
      </c>
      <c r="J2959" s="558" t="s">
        <v>822</v>
      </c>
      <c r="K2959" s="571"/>
      <c r="L2959" s="574"/>
      <c r="M2959" s="572"/>
      <c r="N2959" s="577">
        <v>2</v>
      </c>
      <c r="O2959" s="574">
        <v>6</v>
      </c>
      <c r="P2959" s="576">
        <v>64044.9</v>
      </c>
    </row>
    <row r="2960" spans="1:16" ht="24" x14ac:dyDescent="0.2">
      <c r="A2960" s="524" t="s">
        <v>4666</v>
      </c>
      <c r="B2960" s="522" t="s">
        <v>817</v>
      </c>
      <c r="C2960" s="554" t="s">
        <v>86</v>
      </c>
      <c r="D2960" s="555" t="s">
        <v>841</v>
      </c>
      <c r="E2960" s="553">
        <v>2900</v>
      </c>
      <c r="F2960" s="556" t="s">
        <v>1861</v>
      </c>
      <c r="G2960" s="566" t="s">
        <v>1862</v>
      </c>
      <c r="H2960" s="569" t="s">
        <v>995</v>
      </c>
      <c r="I2960" s="562" t="s">
        <v>845</v>
      </c>
      <c r="J2960" s="558" t="s">
        <v>480</v>
      </c>
      <c r="K2960" s="571"/>
      <c r="L2960" s="574"/>
      <c r="M2960" s="572"/>
      <c r="N2960" s="577">
        <v>2</v>
      </c>
      <c r="O2960" s="574">
        <v>6</v>
      </c>
      <c r="P2960" s="576">
        <v>18444.900000000001</v>
      </c>
    </row>
    <row r="2961" spans="1:16" ht="24" x14ac:dyDescent="0.2">
      <c r="A2961" s="524" t="s">
        <v>4666</v>
      </c>
      <c r="B2961" s="522" t="s">
        <v>817</v>
      </c>
      <c r="C2961" s="554" t="s">
        <v>86</v>
      </c>
      <c r="D2961" s="555" t="s">
        <v>902</v>
      </c>
      <c r="E2961" s="553">
        <v>2500</v>
      </c>
      <c r="F2961" s="556" t="s">
        <v>4357</v>
      </c>
      <c r="G2961" s="566" t="s">
        <v>4358</v>
      </c>
      <c r="H2961" s="569" t="s">
        <v>905</v>
      </c>
      <c r="I2961" s="562" t="s">
        <v>845</v>
      </c>
      <c r="J2961" s="558" t="s">
        <v>906</v>
      </c>
      <c r="K2961" s="571"/>
      <c r="L2961" s="574"/>
      <c r="M2961" s="572"/>
      <c r="N2961" s="577">
        <v>2</v>
      </c>
      <c r="O2961" s="574">
        <v>5</v>
      </c>
      <c r="P2961" s="576">
        <v>14870.749999999998</v>
      </c>
    </row>
    <row r="2962" spans="1:16" ht="24" x14ac:dyDescent="0.2">
      <c r="A2962" s="524" t="s">
        <v>4666</v>
      </c>
      <c r="B2962" s="522" t="s">
        <v>817</v>
      </c>
      <c r="C2962" s="554" t="s">
        <v>86</v>
      </c>
      <c r="D2962" s="555" t="s">
        <v>841</v>
      </c>
      <c r="E2962" s="553">
        <v>2500</v>
      </c>
      <c r="F2962" s="556" t="s">
        <v>1863</v>
      </c>
      <c r="G2962" s="566" t="s">
        <v>1864</v>
      </c>
      <c r="H2962" s="569" t="s">
        <v>836</v>
      </c>
      <c r="I2962" s="562" t="s">
        <v>845</v>
      </c>
      <c r="J2962" s="558" t="s">
        <v>480</v>
      </c>
      <c r="K2962" s="571"/>
      <c r="L2962" s="574"/>
      <c r="M2962" s="572"/>
      <c r="N2962" s="577">
        <v>2</v>
      </c>
      <c r="O2962" s="574">
        <v>6</v>
      </c>
      <c r="P2962" s="576">
        <v>16044.9</v>
      </c>
    </row>
    <row r="2963" spans="1:16" ht="24" x14ac:dyDescent="0.2">
      <c r="A2963" s="524" t="s">
        <v>4666</v>
      </c>
      <c r="B2963" s="522" t="s">
        <v>817</v>
      </c>
      <c r="C2963" s="554" t="s">
        <v>86</v>
      </c>
      <c r="D2963" s="555" t="s">
        <v>902</v>
      </c>
      <c r="E2963" s="553">
        <v>2500</v>
      </c>
      <c r="F2963" s="556" t="s">
        <v>1865</v>
      </c>
      <c r="G2963" s="566" t="s">
        <v>1866</v>
      </c>
      <c r="H2963" s="569" t="s">
        <v>905</v>
      </c>
      <c r="I2963" s="562" t="s">
        <v>845</v>
      </c>
      <c r="J2963" s="558" t="s">
        <v>906</v>
      </c>
      <c r="K2963" s="571"/>
      <c r="L2963" s="574"/>
      <c r="M2963" s="572"/>
      <c r="N2963" s="577">
        <v>2</v>
      </c>
      <c r="O2963" s="574">
        <v>6</v>
      </c>
      <c r="P2963" s="576">
        <v>16044.9</v>
      </c>
    </row>
    <row r="2964" spans="1:16" ht="24" x14ac:dyDescent="0.2">
      <c r="A2964" s="524" t="s">
        <v>4666</v>
      </c>
      <c r="B2964" s="522" t="s">
        <v>817</v>
      </c>
      <c r="C2964" s="554" t="s">
        <v>86</v>
      </c>
      <c r="D2964" s="555" t="s">
        <v>818</v>
      </c>
      <c r="E2964" s="553">
        <v>4800</v>
      </c>
      <c r="F2964" s="556" t="s">
        <v>1867</v>
      </c>
      <c r="G2964" s="566" t="s">
        <v>1868</v>
      </c>
      <c r="H2964" s="569" t="s">
        <v>821</v>
      </c>
      <c r="I2964" s="562" t="s">
        <v>485</v>
      </c>
      <c r="J2964" s="558" t="s">
        <v>822</v>
      </c>
      <c r="K2964" s="571"/>
      <c r="L2964" s="574"/>
      <c r="M2964" s="572"/>
      <c r="N2964" s="577">
        <v>2</v>
      </c>
      <c r="O2964" s="574">
        <v>6</v>
      </c>
      <c r="P2964" s="576">
        <v>29844.9</v>
      </c>
    </row>
    <row r="2965" spans="1:16" ht="24" x14ac:dyDescent="0.2">
      <c r="A2965" s="524" t="s">
        <v>4666</v>
      </c>
      <c r="B2965" s="522" t="s">
        <v>817</v>
      </c>
      <c r="C2965" s="554" t="s">
        <v>86</v>
      </c>
      <c r="D2965" s="555" t="s">
        <v>818</v>
      </c>
      <c r="E2965" s="553">
        <v>9500</v>
      </c>
      <c r="F2965" s="556" t="s">
        <v>1869</v>
      </c>
      <c r="G2965" s="566" t="s">
        <v>1870</v>
      </c>
      <c r="H2965" s="569" t="s">
        <v>967</v>
      </c>
      <c r="I2965" s="562" t="s">
        <v>485</v>
      </c>
      <c r="J2965" s="558" t="s">
        <v>822</v>
      </c>
      <c r="K2965" s="571"/>
      <c r="L2965" s="574"/>
      <c r="M2965" s="572"/>
      <c r="N2965" s="577">
        <v>3</v>
      </c>
      <c r="O2965" s="574">
        <v>6</v>
      </c>
      <c r="P2965" s="576">
        <v>58044.9</v>
      </c>
    </row>
    <row r="2966" spans="1:16" ht="24" x14ac:dyDescent="0.2">
      <c r="A2966" s="524" t="s">
        <v>4666</v>
      </c>
      <c r="B2966" s="522" t="s">
        <v>817</v>
      </c>
      <c r="C2966" s="554" t="s">
        <v>86</v>
      </c>
      <c r="D2966" s="555" t="s">
        <v>818</v>
      </c>
      <c r="E2966" s="553">
        <v>6500</v>
      </c>
      <c r="F2966" s="556" t="s">
        <v>1871</v>
      </c>
      <c r="G2966" s="566" t="s">
        <v>1872</v>
      </c>
      <c r="H2966" s="569" t="s">
        <v>821</v>
      </c>
      <c r="I2966" s="562" t="s">
        <v>485</v>
      </c>
      <c r="J2966" s="558" t="s">
        <v>822</v>
      </c>
      <c r="K2966" s="571"/>
      <c r="L2966" s="574"/>
      <c r="M2966" s="572"/>
      <c r="N2966" s="577">
        <v>2</v>
      </c>
      <c r="O2966" s="574">
        <v>6</v>
      </c>
      <c r="P2966" s="576">
        <v>40044.9</v>
      </c>
    </row>
    <row r="2967" spans="1:16" ht="24" x14ac:dyDescent="0.2">
      <c r="A2967" s="524" t="s">
        <v>4666</v>
      </c>
      <c r="B2967" s="522" t="s">
        <v>817</v>
      </c>
      <c r="C2967" s="554" t="s">
        <v>86</v>
      </c>
      <c r="D2967" s="555" t="s">
        <v>818</v>
      </c>
      <c r="E2967" s="553">
        <v>12500</v>
      </c>
      <c r="F2967" s="556" t="s">
        <v>1873</v>
      </c>
      <c r="G2967" s="566" t="s">
        <v>1874</v>
      </c>
      <c r="H2967" s="569" t="s">
        <v>821</v>
      </c>
      <c r="I2967" s="562" t="s">
        <v>485</v>
      </c>
      <c r="J2967" s="558" t="s">
        <v>822</v>
      </c>
      <c r="K2967" s="571"/>
      <c r="L2967" s="574"/>
      <c r="M2967" s="572"/>
      <c r="N2967" s="577">
        <v>2</v>
      </c>
      <c r="O2967" s="574">
        <v>6</v>
      </c>
      <c r="P2967" s="576">
        <v>76044.899999999994</v>
      </c>
    </row>
    <row r="2968" spans="1:16" ht="24" x14ac:dyDescent="0.2">
      <c r="A2968" s="524" t="s">
        <v>4666</v>
      </c>
      <c r="B2968" s="522" t="s">
        <v>817</v>
      </c>
      <c r="C2968" s="554" t="s">
        <v>86</v>
      </c>
      <c r="D2968" s="555" t="s">
        <v>818</v>
      </c>
      <c r="E2968" s="553">
        <v>8500</v>
      </c>
      <c r="F2968" s="556" t="s">
        <v>1875</v>
      </c>
      <c r="G2968" s="566" t="s">
        <v>1876</v>
      </c>
      <c r="H2968" s="569" t="s">
        <v>853</v>
      </c>
      <c r="I2968" s="562" t="s">
        <v>485</v>
      </c>
      <c r="J2968" s="558" t="s">
        <v>822</v>
      </c>
      <c r="K2968" s="571"/>
      <c r="L2968" s="574"/>
      <c r="M2968" s="572"/>
      <c r="N2968" s="577">
        <v>2</v>
      </c>
      <c r="O2968" s="574">
        <v>6</v>
      </c>
      <c r="P2968" s="576">
        <v>52044.9</v>
      </c>
    </row>
    <row r="2969" spans="1:16" ht="24" x14ac:dyDescent="0.2">
      <c r="A2969" s="524" t="s">
        <v>4666</v>
      </c>
      <c r="B2969" s="522" t="s">
        <v>817</v>
      </c>
      <c r="C2969" s="554" t="s">
        <v>86</v>
      </c>
      <c r="D2969" s="555" t="s">
        <v>818</v>
      </c>
      <c r="E2969" s="553">
        <v>5500</v>
      </c>
      <c r="F2969" s="556" t="s">
        <v>1877</v>
      </c>
      <c r="G2969" s="566" t="s">
        <v>1878</v>
      </c>
      <c r="H2969" s="569" t="s">
        <v>829</v>
      </c>
      <c r="I2969" s="562" t="s">
        <v>485</v>
      </c>
      <c r="J2969" s="558" t="s">
        <v>822</v>
      </c>
      <c r="K2969" s="571"/>
      <c r="L2969" s="574"/>
      <c r="M2969" s="572"/>
      <c r="N2969" s="577">
        <v>2</v>
      </c>
      <c r="O2969" s="574">
        <v>6</v>
      </c>
      <c r="P2969" s="576">
        <v>34044.9</v>
      </c>
    </row>
    <row r="2970" spans="1:16" ht="24" x14ac:dyDescent="0.2">
      <c r="A2970" s="524" t="s">
        <v>4666</v>
      </c>
      <c r="B2970" s="522" t="s">
        <v>817</v>
      </c>
      <c r="C2970" s="554" t="s">
        <v>86</v>
      </c>
      <c r="D2970" s="555" t="s">
        <v>818</v>
      </c>
      <c r="E2970" s="553" t="s">
        <v>4359</v>
      </c>
      <c r="F2970" s="556" t="s">
        <v>1879</v>
      </c>
      <c r="G2970" s="566" t="s">
        <v>1880</v>
      </c>
      <c r="H2970" s="569" t="s">
        <v>890</v>
      </c>
      <c r="I2970" s="562" t="s">
        <v>485</v>
      </c>
      <c r="J2970" s="558" t="s">
        <v>822</v>
      </c>
      <c r="K2970" s="571"/>
      <c r="L2970" s="574"/>
      <c r="M2970" s="572"/>
      <c r="N2970" s="577">
        <v>3</v>
      </c>
      <c r="O2970" s="574">
        <v>6</v>
      </c>
      <c r="P2970" s="576">
        <v>45533.790000000008</v>
      </c>
    </row>
    <row r="2971" spans="1:16" ht="24" x14ac:dyDescent="0.2">
      <c r="A2971" s="524" t="s">
        <v>4666</v>
      </c>
      <c r="B2971" s="522" t="s">
        <v>817</v>
      </c>
      <c r="C2971" s="554" t="s">
        <v>86</v>
      </c>
      <c r="D2971" s="555" t="s">
        <v>818</v>
      </c>
      <c r="E2971" s="553">
        <v>10000</v>
      </c>
      <c r="F2971" s="556" t="s">
        <v>1881</v>
      </c>
      <c r="G2971" s="566" t="s">
        <v>1882</v>
      </c>
      <c r="H2971" s="569" t="s">
        <v>853</v>
      </c>
      <c r="I2971" s="562" t="s">
        <v>485</v>
      </c>
      <c r="J2971" s="558" t="s">
        <v>822</v>
      </c>
      <c r="K2971" s="571"/>
      <c r="L2971" s="574"/>
      <c r="M2971" s="572"/>
      <c r="N2971" s="577">
        <v>2</v>
      </c>
      <c r="O2971" s="574">
        <v>6</v>
      </c>
      <c r="P2971" s="576">
        <v>61044.9</v>
      </c>
    </row>
    <row r="2972" spans="1:16" ht="24" x14ac:dyDescent="0.2">
      <c r="A2972" s="524" t="s">
        <v>4666</v>
      </c>
      <c r="B2972" s="522" t="s">
        <v>817</v>
      </c>
      <c r="C2972" s="554" t="s">
        <v>86</v>
      </c>
      <c r="D2972" s="555" t="s">
        <v>818</v>
      </c>
      <c r="E2972" s="553">
        <v>8500</v>
      </c>
      <c r="F2972" s="556" t="s">
        <v>1883</v>
      </c>
      <c r="G2972" s="566" t="s">
        <v>1884</v>
      </c>
      <c r="H2972" s="569" t="s">
        <v>853</v>
      </c>
      <c r="I2972" s="562" t="s">
        <v>485</v>
      </c>
      <c r="J2972" s="558" t="s">
        <v>822</v>
      </c>
      <c r="K2972" s="571"/>
      <c r="L2972" s="574"/>
      <c r="M2972" s="572"/>
      <c r="N2972" s="577">
        <v>2</v>
      </c>
      <c r="O2972" s="574">
        <v>6</v>
      </c>
      <c r="P2972" s="576">
        <v>52587.960000000006</v>
      </c>
    </row>
    <row r="2973" spans="1:16" ht="24" x14ac:dyDescent="0.2">
      <c r="A2973" s="524" t="s">
        <v>4666</v>
      </c>
      <c r="B2973" s="522" t="s">
        <v>817</v>
      </c>
      <c r="C2973" s="554" t="s">
        <v>86</v>
      </c>
      <c r="D2973" s="555" t="s">
        <v>818</v>
      </c>
      <c r="E2973" s="553">
        <v>6500</v>
      </c>
      <c r="F2973" s="556" t="s">
        <v>4360</v>
      </c>
      <c r="G2973" s="566" t="s">
        <v>4361</v>
      </c>
      <c r="H2973" s="569" t="s">
        <v>866</v>
      </c>
      <c r="I2973" s="562" t="s">
        <v>485</v>
      </c>
      <c r="J2973" s="558" t="s">
        <v>822</v>
      </c>
      <c r="K2973" s="571"/>
      <c r="L2973" s="574"/>
      <c r="M2973" s="572"/>
      <c r="N2973" s="577">
        <v>2</v>
      </c>
      <c r="O2973" s="574">
        <v>5</v>
      </c>
      <c r="P2973" s="576">
        <v>37270.75</v>
      </c>
    </row>
    <row r="2974" spans="1:16" ht="24" x14ac:dyDescent="0.2">
      <c r="A2974" s="524" t="s">
        <v>4666</v>
      </c>
      <c r="B2974" s="522" t="s">
        <v>817</v>
      </c>
      <c r="C2974" s="554" t="s">
        <v>86</v>
      </c>
      <c r="D2974" s="555" t="s">
        <v>818</v>
      </c>
      <c r="E2974" s="553">
        <v>6500</v>
      </c>
      <c r="F2974" s="556" t="s">
        <v>1885</v>
      </c>
      <c r="G2974" s="566" t="s">
        <v>1886</v>
      </c>
      <c r="H2974" s="569" t="s">
        <v>821</v>
      </c>
      <c r="I2974" s="562" t="s">
        <v>485</v>
      </c>
      <c r="J2974" s="558" t="s">
        <v>822</v>
      </c>
      <c r="K2974" s="571"/>
      <c r="L2974" s="574"/>
      <c r="M2974" s="572"/>
      <c r="N2974" s="577">
        <v>2</v>
      </c>
      <c r="O2974" s="574">
        <v>6</v>
      </c>
      <c r="P2974" s="576">
        <v>40044.9</v>
      </c>
    </row>
    <row r="2975" spans="1:16" ht="24" x14ac:dyDescent="0.2">
      <c r="A2975" s="524" t="s">
        <v>4666</v>
      </c>
      <c r="B2975" s="522" t="s">
        <v>817</v>
      </c>
      <c r="C2975" s="554" t="s">
        <v>86</v>
      </c>
      <c r="D2975" s="555" t="s">
        <v>818</v>
      </c>
      <c r="E2975" s="553">
        <v>2500</v>
      </c>
      <c r="F2975" s="556" t="s">
        <v>1887</v>
      </c>
      <c r="G2975" s="566" t="s">
        <v>1888</v>
      </c>
      <c r="H2975" s="569" t="s">
        <v>1087</v>
      </c>
      <c r="I2975" s="562" t="s">
        <v>489</v>
      </c>
      <c r="J2975" s="558" t="s">
        <v>822</v>
      </c>
      <c r="K2975" s="571"/>
      <c r="L2975" s="574"/>
      <c r="M2975" s="572"/>
      <c r="N2975" s="577">
        <v>2</v>
      </c>
      <c r="O2975" s="574">
        <v>6</v>
      </c>
      <c r="P2975" s="576">
        <v>16044.9</v>
      </c>
    </row>
    <row r="2976" spans="1:16" ht="24" x14ac:dyDescent="0.2">
      <c r="A2976" s="524" t="s">
        <v>4666</v>
      </c>
      <c r="B2976" s="522" t="s">
        <v>817</v>
      </c>
      <c r="C2976" s="554" t="s">
        <v>86</v>
      </c>
      <c r="D2976" s="555" t="s">
        <v>818</v>
      </c>
      <c r="E2976" s="553">
        <v>9500</v>
      </c>
      <c r="F2976" s="556" t="s">
        <v>1889</v>
      </c>
      <c r="G2976" s="566" t="s">
        <v>1890</v>
      </c>
      <c r="H2976" s="569" t="s">
        <v>853</v>
      </c>
      <c r="I2976" s="562" t="s">
        <v>485</v>
      </c>
      <c r="J2976" s="558" t="s">
        <v>822</v>
      </c>
      <c r="K2976" s="571"/>
      <c r="L2976" s="574"/>
      <c r="M2976" s="572"/>
      <c r="N2976" s="577">
        <v>3</v>
      </c>
      <c r="O2976" s="574">
        <v>6</v>
      </c>
      <c r="P2976" s="576">
        <v>58044.9</v>
      </c>
    </row>
    <row r="2977" spans="1:16" ht="24" x14ac:dyDescent="0.2">
      <c r="A2977" s="524" t="s">
        <v>4666</v>
      </c>
      <c r="B2977" s="522" t="s">
        <v>817</v>
      </c>
      <c r="C2977" s="554" t="s">
        <v>86</v>
      </c>
      <c r="D2977" s="555" t="s">
        <v>818</v>
      </c>
      <c r="E2977" s="553">
        <v>6500</v>
      </c>
      <c r="F2977" s="556" t="s">
        <v>4362</v>
      </c>
      <c r="G2977" s="566" t="s">
        <v>4363</v>
      </c>
      <c r="H2977" s="569" t="s">
        <v>2374</v>
      </c>
      <c r="I2977" s="562" t="s">
        <v>485</v>
      </c>
      <c r="J2977" s="558" t="s">
        <v>822</v>
      </c>
      <c r="K2977" s="571"/>
      <c r="L2977" s="574"/>
      <c r="M2977" s="572"/>
      <c r="N2977" s="577">
        <v>2</v>
      </c>
      <c r="O2977" s="574">
        <v>5</v>
      </c>
      <c r="P2977" s="576">
        <v>37270.75</v>
      </c>
    </row>
    <row r="2978" spans="1:16" ht="24" x14ac:dyDescent="0.2">
      <c r="A2978" s="524" t="s">
        <v>4666</v>
      </c>
      <c r="B2978" s="522" t="s">
        <v>817</v>
      </c>
      <c r="C2978" s="554" t="s">
        <v>86</v>
      </c>
      <c r="D2978" s="555" t="s">
        <v>818</v>
      </c>
      <c r="E2978" s="553">
        <v>8500</v>
      </c>
      <c r="F2978" s="556" t="s">
        <v>1891</v>
      </c>
      <c r="G2978" s="566" t="s">
        <v>1892</v>
      </c>
      <c r="H2978" s="569" t="s">
        <v>853</v>
      </c>
      <c r="I2978" s="562" t="s">
        <v>485</v>
      </c>
      <c r="J2978" s="558" t="s">
        <v>822</v>
      </c>
      <c r="K2978" s="571"/>
      <c r="L2978" s="574"/>
      <c r="M2978" s="572"/>
      <c r="N2978" s="577">
        <v>2</v>
      </c>
      <c r="O2978" s="574">
        <v>6</v>
      </c>
      <c r="P2978" s="576">
        <v>52044.9</v>
      </c>
    </row>
    <row r="2979" spans="1:16" ht="24" x14ac:dyDescent="0.2">
      <c r="A2979" s="524" t="s">
        <v>4666</v>
      </c>
      <c r="B2979" s="522" t="s">
        <v>817</v>
      </c>
      <c r="C2979" s="554" t="s">
        <v>86</v>
      </c>
      <c r="D2979" s="555" t="s">
        <v>818</v>
      </c>
      <c r="E2979" s="553">
        <v>8500</v>
      </c>
      <c r="F2979" s="556" t="s">
        <v>1895</v>
      </c>
      <c r="G2979" s="566" t="s">
        <v>1896</v>
      </c>
      <c r="H2979" s="569" t="s">
        <v>853</v>
      </c>
      <c r="I2979" s="562" t="s">
        <v>485</v>
      </c>
      <c r="J2979" s="558" t="s">
        <v>822</v>
      </c>
      <c r="K2979" s="571"/>
      <c r="L2979" s="574"/>
      <c r="M2979" s="572"/>
      <c r="N2979" s="577">
        <v>2</v>
      </c>
      <c r="O2979" s="574">
        <v>6</v>
      </c>
      <c r="P2979" s="576">
        <v>52044.9</v>
      </c>
    </row>
    <row r="2980" spans="1:16" ht="24" x14ac:dyDescent="0.2">
      <c r="A2980" s="524" t="s">
        <v>4666</v>
      </c>
      <c r="B2980" s="522" t="s">
        <v>817</v>
      </c>
      <c r="C2980" s="554" t="s">
        <v>86</v>
      </c>
      <c r="D2980" s="555" t="s">
        <v>818</v>
      </c>
      <c r="E2980" s="553">
        <v>10000</v>
      </c>
      <c r="F2980" s="556" t="s">
        <v>1897</v>
      </c>
      <c r="G2980" s="566" t="s">
        <v>1898</v>
      </c>
      <c r="H2980" s="569" t="s">
        <v>853</v>
      </c>
      <c r="I2980" s="562" t="s">
        <v>485</v>
      </c>
      <c r="J2980" s="558" t="s">
        <v>822</v>
      </c>
      <c r="K2980" s="571"/>
      <c r="L2980" s="574"/>
      <c r="M2980" s="572"/>
      <c r="N2980" s="577">
        <v>2</v>
      </c>
      <c r="O2980" s="574">
        <v>6</v>
      </c>
      <c r="P2980" s="576">
        <v>61044.9</v>
      </c>
    </row>
    <row r="2981" spans="1:16" ht="24" x14ac:dyDescent="0.2">
      <c r="A2981" s="524" t="s">
        <v>4666</v>
      </c>
      <c r="B2981" s="522" t="s">
        <v>817</v>
      </c>
      <c r="C2981" s="554" t="s">
        <v>86</v>
      </c>
      <c r="D2981" s="555" t="s">
        <v>818</v>
      </c>
      <c r="E2981" s="553">
        <v>10500</v>
      </c>
      <c r="F2981" s="556" t="s">
        <v>1899</v>
      </c>
      <c r="G2981" s="566" t="s">
        <v>1900</v>
      </c>
      <c r="H2981" s="569" t="s">
        <v>909</v>
      </c>
      <c r="I2981" s="562" t="s">
        <v>485</v>
      </c>
      <c r="J2981" s="558" t="s">
        <v>822</v>
      </c>
      <c r="K2981" s="571"/>
      <c r="L2981" s="574"/>
      <c r="M2981" s="572"/>
      <c r="N2981" s="577">
        <v>2</v>
      </c>
      <c r="O2981" s="574">
        <v>6</v>
      </c>
      <c r="P2981" s="576">
        <v>64044.9</v>
      </c>
    </row>
    <row r="2982" spans="1:16" ht="24" x14ac:dyDescent="0.2">
      <c r="A2982" s="524" t="s">
        <v>4666</v>
      </c>
      <c r="B2982" s="522" t="s">
        <v>817</v>
      </c>
      <c r="C2982" s="554" t="s">
        <v>86</v>
      </c>
      <c r="D2982" s="555" t="s">
        <v>818</v>
      </c>
      <c r="E2982" s="553">
        <v>12500</v>
      </c>
      <c r="F2982" s="556" t="s">
        <v>1901</v>
      </c>
      <c r="G2982" s="566" t="s">
        <v>1902</v>
      </c>
      <c r="H2982" s="569" t="s">
        <v>853</v>
      </c>
      <c r="I2982" s="562" t="s">
        <v>485</v>
      </c>
      <c r="J2982" s="558" t="s">
        <v>822</v>
      </c>
      <c r="K2982" s="571"/>
      <c r="L2982" s="574"/>
      <c r="M2982" s="572"/>
      <c r="N2982" s="577">
        <v>2</v>
      </c>
      <c r="O2982" s="574">
        <v>6</v>
      </c>
      <c r="P2982" s="576">
        <v>76811.39</v>
      </c>
    </row>
    <row r="2983" spans="1:16" ht="24" x14ac:dyDescent="0.2">
      <c r="A2983" s="524" t="s">
        <v>4666</v>
      </c>
      <c r="B2983" s="522" t="s">
        <v>817</v>
      </c>
      <c r="C2983" s="554" t="s">
        <v>86</v>
      </c>
      <c r="D2983" s="555" t="s">
        <v>818</v>
      </c>
      <c r="E2983" s="553">
        <v>8500</v>
      </c>
      <c r="F2983" s="556" t="s">
        <v>1903</v>
      </c>
      <c r="G2983" s="566" t="s">
        <v>1904</v>
      </c>
      <c r="H2983" s="569" t="s">
        <v>1905</v>
      </c>
      <c r="I2983" s="562" t="s">
        <v>485</v>
      </c>
      <c r="J2983" s="558" t="s">
        <v>822</v>
      </c>
      <c r="K2983" s="571"/>
      <c r="L2983" s="574"/>
      <c r="M2983" s="572"/>
      <c r="N2983" s="577">
        <v>2</v>
      </c>
      <c r="O2983" s="574">
        <v>6</v>
      </c>
      <c r="P2983" s="576">
        <v>52044.9</v>
      </c>
    </row>
    <row r="2984" spans="1:16" ht="24" x14ac:dyDescent="0.2">
      <c r="A2984" s="524" t="s">
        <v>4666</v>
      </c>
      <c r="B2984" s="522" t="s">
        <v>817</v>
      </c>
      <c r="C2984" s="554" t="s">
        <v>86</v>
      </c>
      <c r="D2984" s="555" t="s">
        <v>818</v>
      </c>
      <c r="E2984" s="553">
        <v>4800</v>
      </c>
      <c r="F2984" s="556" t="s">
        <v>1906</v>
      </c>
      <c r="G2984" s="566" t="s">
        <v>1907</v>
      </c>
      <c r="H2984" s="569" t="s">
        <v>972</v>
      </c>
      <c r="I2984" s="562" t="s">
        <v>485</v>
      </c>
      <c r="J2984" s="558" t="s">
        <v>822</v>
      </c>
      <c r="K2984" s="571"/>
      <c r="L2984" s="574"/>
      <c r="M2984" s="572"/>
      <c r="N2984" s="577">
        <v>2</v>
      </c>
      <c r="O2984" s="574">
        <v>6</v>
      </c>
      <c r="P2984" s="576">
        <v>29844.9</v>
      </c>
    </row>
    <row r="2985" spans="1:16" ht="24" x14ac:dyDescent="0.2">
      <c r="A2985" s="524" t="s">
        <v>4666</v>
      </c>
      <c r="B2985" s="522" t="s">
        <v>817</v>
      </c>
      <c r="C2985" s="554" t="s">
        <v>86</v>
      </c>
      <c r="D2985" s="555" t="s">
        <v>818</v>
      </c>
      <c r="E2985" s="553">
        <v>4500</v>
      </c>
      <c r="F2985" s="556" t="s">
        <v>1908</v>
      </c>
      <c r="G2985" s="566" t="s">
        <v>1909</v>
      </c>
      <c r="H2985" s="569" t="s">
        <v>829</v>
      </c>
      <c r="I2985" s="562" t="s">
        <v>485</v>
      </c>
      <c r="J2985" s="558" t="s">
        <v>822</v>
      </c>
      <c r="K2985" s="571"/>
      <c r="L2985" s="574"/>
      <c r="M2985" s="572"/>
      <c r="N2985" s="577">
        <v>2</v>
      </c>
      <c r="O2985" s="574">
        <v>6</v>
      </c>
      <c r="P2985" s="576">
        <v>28044.9</v>
      </c>
    </row>
    <row r="2986" spans="1:16" ht="24" x14ac:dyDescent="0.2">
      <c r="A2986" s="524" t="s">
        <v>4666</v>
      </c>
      <c r="B2986" s="522" t="s">
        <v>817</v>
      </c>
      <c r="C2986" s="554" t="s">
        <v>86</v>
      </c>
      <c r="D2986" s="555" t="s">
        <v>818</v>
      </c>
      <c r="E2986" s="553">
        <v>3500</v>
      </c>
      <c r="F2986" s="556" t="s">
        <v>1910</v>
      </c>
      <c r="G2986" s="566" t="s">
        <v>1911</v>
      </c>
      <c r="H2986" s="569" t="s">
        <v>836</v>
      </c>
      <c r="I2986" s="562" t="s">
        <v>485</v>
      </c>
      <c r="J2986" s="558" t="s">
        <v>822</v>
      </c>
      <c r="K2986" s="571"/>
      <c r="L2986" s="574"/>
      <c r="M2986" s="572"/>
      <c r="N2986" s="577">
        <v>2</v>
      </c>
      <c r="O2986" s="574">
        <v>6</v>
      </c>
      <c r="P2986" s="576">
        <v>22044.9</v>
      </c>
    </row>
    <row r="2987" spans="1:16" ht="24" x14ac:dyDescent="0.2">
      <c r="A2987" s="524" t="s">
        <v>4666</v>
      </c>
      <c r="B2987" s="522" t="s">
        <v>817</v>
      </c>
      <c r="C2987" s="554" t="s">
        <v>86</v>
      </c>
      <c r="D2987" s="555" t="s">
        <v>818</v>
      </c>
      <c r="E2987" s="553">
        <v>2500</v>
      </c>
      <c r="F2987" s="556" t="s">
        <v>1914</v>
      </c>
      <c r="G2987" s="566" t="s">
        <v>1915</v>
      </c>
      <c r="H2987" s="569" t="s">
        <v>4364</v>
      </c>
      <c r="I2987" s="562" t="s">
        <v>871</v>
      </c>
      <c r="J2987" s="558" t="s">
        <v>822</v>
      </c>
      <c r="K2987" s="571"/>
      <c r="L2987" s="574"/>
      <c r="M2987" s="572"/>
      <c r="N2987" s="577">
        <v>2</v>
      </c>
      <c r="O2987" s="574">
        <v>6</v>
      </c>
      <c r="P2987" s="576">
        <v>16044.9</v>
      </c>
    </row>
    <row r="2988" spans="1:16" ht="24" x14ac:dyDescent="0.2">
      <c r="A2988" s="524" t="s">
        <v>4666</v>
      </c>
      <c r="B2988" s="522" t="s">
        <v>817</v>
      </c>
      <c r="C2988" s="554" t="s">
        <v>86</v>
      </c>
      <c r="D2988" s="555" t="s">
        <v>818</v>
      </c>
      <c r="E2988" s="553">
        <v>7500</v>
      </c>
      <c r="F2988" s="556" t="s">
        <v>1917</v>
      </c>
      <c r="G2988" s="566" t="s">
        <v>1918</v>
      </c>
      <c r="H2988" s="569" t="s">
        <v>821</v>
      </c>
      <c r="I2988" s="562" t="s">
        <v>485</v>
      </c>
      <c r="J2988" s="558" t="s">
        <v>822</v>
      </c>
      <c r="K2988" s="571"/>
      <c r="L2988" s="574"/>
      <c r="M2988" s="572"/>
      <c r="N2988" s="577">
        <v>2</v>
      </c>
      <c r="O2988" s="574">
        <v>6</v>
      </c>
      <c r="P2988" s="576">
        <v>46044.9</v>
      </c>
    </row>
    <row r="2989" spans="1:16" ht="24" x14ac:dyDescent="0.2">
      <c r="A2989" s="524" t="s">
        <v>4666</v>
      </c>
      <c r="B2989" s="522" t="s">
        <v>817</v>
      </c>
      <c r="C2989" s="554" t="s">
        <v>86</v>
      </c>
      <c r="D2989" s="555" t="s">
        <v>818</v>
      </c>
      <c r="E2989" s="553">
        <v>8500</v>
      </c>
      <c r="F2989" s="556" t="s">
        <v>1919</v>
      </c>
      <c r="G2989" s="566" t="s">
        <v>1920</v>
      </c>
      <c r="H2989" s="569" t="s">
        <v>853</v>
      </c>
      <c r="I2989" s="562" t="s">
        <v>485</v>
      </c>
      <c r="J2989" s="558" t="s">
        <v>822</v>
      </c>
      <c r="K2989" s="571"/>
      <c r="L2989" s="574"/>
      <c r="M2989" s="572"/>
      <c r="N2989" s="577">
        <v>2</v>
      </c>
      <c r="O2989" s="574">
        <v>6</v>
      </c>
      <c r="P2989" s="576">
        <v>52044.9</v>
      </c>
    </row>
    <row r="2990" spans="1:16" ht="24" x14ac:dyDescent="0.2">
      <c r="A2990" s="524" t="s">
        <v>4666</v>
      </c>
      <c r="B2990" s="522" t="s">
        <v>817</v>
      </c>
      <c r="C2990" s="554" t="s">
        <v>86</v>
      </c>
      <c r="D2990" s="555" t="s">
        <v>818</v>
      </c>
      <c r="E2990" s="553">
        <v>8500</v>
      </c>
      <c r="F2990" s="556" t="s">
        <v>1921</v>
      </c>
      <c r="G2990" s="566" t="s">
        <v>1922</v>
      </c>
      <c r="H2990" s="569" t="s">
        <v>853</v>
      </c>
      <c r="I2990" s="562" t="s">
        <v>485</v>
      </c>
      <c r="J2990" s="558" t="s">
        <v>822</v>
      </c>
      <c r="K2990" s="571"/>
      <c r="L2990" s="574"/>
      <c r="M2990" s="572"/>
      <c r="N2990" s="577">
        <v>2</v>
      </c>
      <c r="O2990" s="574">
        <v>6</v>
      </c>
      <c r="P2990" s="576">
        <v>52044.9</v>
      </c>
    </row>
    <row r="2991" spans="1:16" ht="24" x14ac:dyDescent="0.2">
      <c r="A2991" s="524" t="s">
        <v>4666</v>
      </c>
      <c r="B2991" s="522" t="s">
        <v>817</v>
      </c>
      <c r="C2991" s="554" t="s">
        <v>86</v>
      </c>
      <c r="D2991" s="555" t="s">
        <v>841</v>
      </c>
      <c r="E2991" s="553">
        <v>4800</v>
      </c>
      <c r="F2991" s="556" t="s">
        <v>1923</v>
      </c>
      <c r="G2991" s="566" t="s">
        <v>1924</v>
      </c>
      <c r="H2991" s="569" t="s">
        <v>836</v>
      </c>
      <c r="I2991" s="562" t="s">
        <v>845</v>
      </c>
      <c r="J2991" s="558" t="s">
        <v>480</v>
      </c>
      <c r="K2991" s="571"/>
      <c r="L2991" s="574"/>
      <c r="M2991" s="572"/>
      <c r="N2991" s="577">
        <v>2</v>
      </c>
      <c r="O2991" s="574">
        <v>6</v>
      </c>
      <c r="P2991" s="576">
        <v>30164.9</v>
      </c>
    </row>
    <row r="2992" spans="1:16" ht="24" x14ac:dyDescent="0.2">
      <c r="A2992" s="524" t="s">
        <v>4666</v>
      </c>
      <c r="B2992" s="522" t="s">
        <v>817</v>
      </c>
      <c r="C2992" s="554" t="s">
        <v>86</v>
      </c>
      <c r="D2992" s="555" t="s">
        <v>818</v>
      </c>
      <c r="E2992" s="553">
        <v>7500</v>
      </c>
      <c r="F2992" s="556" t="s">
        <v>1925</v>
      </c>
      <c r="G2992" s="566" t="s">
        <v>1926</v>
      </c>
      <c r="H2992" s="569" t="s">
        <v>829</v>
      </c>
      <c r="I2992" s="562" t="s">
        <v>485</v>
      </c>
      <c r="J2992" s="558" t="s">
        <v>822</v>
      </c>
      <c r="K2992" s="571"/>
      <c r="L2992" s="574"/>
      <c r="M2992" s="572"/>
      <c r="N2992" s="577">
        <v>2</v>
      </c>
      <c r="O2992" s="574">
        <v>6</v>
      </c>
      <c r="P2992" s="576">
        <v>46044.9</v>
      </c>
    </row>
    <row r="2993" spans="1:16" ht="24" x14ac:dyDescent="0.2">
      <c r="A2993" s="524" t="s">
        <v>4666</v>
      </c>
      <c r="B2993" s="522" t="s">
        <v>817</v>
      </c>
      <c r="C2993" s="554" t="s">
        <v>86</v>
      </c>
      <c r="D2993" s="555" t="s">
        <v>818</v>
      </c>
      <c r="E2993" s="553">
        <v>11500</v>
      </c>
      <c r="F2993" s="556" t="s">
        <v>1930</v>
      </c>
      <c r="G2993" s="566" t="s">
        <v>1931</v>
      </c>
      <c r="H2993" s="569" t="s">
        <v>821</v>
      </c>
      <c r="I2993" s="562" t="s">
        <v>485</v>
      </c>
      <c r="J2993" s="558" t="s">
        <v>822</v>
      </c>
      <c r="K2993" s="571"/>
      <c r="L2993" s="574"/>
      <c r="M2993" s="572"/>
      <c r="N2993" s="577">
        <v>2</v>
      </c>
      <c r="O2993" s="574">
        <v>6</v>
      </c>
      <c r="P2993" s="576">
        <v>70044.899999999994</v>
      </c>
    </row>
    <row r="2994" spans="1:16" ht="24" x14ac:dyDescent="0.2">
      <c r="A2994" s="524" t="s">
        <v>4666</v>
      </c>
      <c r="B2994" s="522" t="s">
        <v>817</v>
      </c>
      <c r="C2994" s="554" t="s">
        <v>86</v>
      </c>
      <c r="D2994" s="555" t="s">
        <v>818</v>
      </c>
      <c r="E2994" s="553">
        <v>6000</v>
      </c>
      <c r="F2994" s="556" t="s">
        <v>1932</v>
      </c>
      <c r="G2994" s="566" t="s">
        <v>1933</v>
      </c>
      <c r="H2994" s="569" t="s">
        <v>821</v>
      </c>
      <c r="I2994" s="562" t="s">
        <v>485</v>
      </c>
      <c r="J2994" s="558" t="s">
        <v>822</v>
      </c>
      <c r="K2994" s="571"/>
      <c r="L2994" s="574"/>
      <c r="M2994" s="572"/>
      <c r="N2994" s="577">
        <v>2</v>
      </c>
      <c r="O2994" s="574">
        <v>6</v>
      </c>
      <c r="P2994" s="576">
        <v>37044.9</v>
      </c>
    </row>
    <row r="2995" spans="1:16" ht="24" x14ac:dyDescent="0.2">
      <c r="A2995" s="524" t="s">
        <v>4666</v>
      </c>
      <c r="B2995" s="522" t="s">
        <v>817</v>
      </c>
      <c r="C2995" s="554" t="s">
        <v>86</v>
      </c>
      <c r="D2995" s="555" t="s">
        <v>818</v>
      </c>
      <c r="E2995" s="553">
        <v>7500</v>
      </c>
      <c r="F2995" s="556" t="s">
        <v>1937</v>
      </c>
      <c r="G2995" s="566" t="s">
        <v>1938</v>
      </c>
      <c r="H2995" s="569" t="s">
        <v>821</v>
      </c>
      <c r="I2995" s="562" t="s">
        <v>485</v>
      </c>
      <c r="J2995" s="558" t="s">
        <v>822</v>
      </c>
      <c r="K2995" s="571"/>
      <c r="L2995" s="574"/>
      <c r="M2995" s="572"/>
      <c r="N2995" s="577">
        <v>2</v>
      </c>
      <c r="O2995" s="574">
        <v>6</v>
      </c>
      <c r="P2995" s="576">
        <v>46044.9</v>
      </c>
    </row>
    <row r="2996" spans="1:16" ht="24" x14ac:dyDescent="0.2">
      <c r="A2996" s="524" t="s">
        <v>4666</v>
      </c>
      <c r="B2996" s="522" t="s">
        <v>817</v>
      </c>
      <c r="C2996" s="554" t="s">
        <v>86</v>
      </c>
      <c r="D2996" s="555" t="s">
        <v>818</v>
      </c>
      <c r="E2996" s="553">
        <v>8500</v>
      </c>
      <c r="F2996" s="556" t="s">
        <v>1939</v>
      </c>
      <c r="G2996" s="566" t="s">
        <v>1940</v>
      </c>
      <c r="H2996" s="569" t="s">
        <v>909</v>
      </c>
      <c r="I2996" s="562" t="s">
        <v>485</v>
      </c>
      <c r="J2996" s="558" t="s">
        <v>822</v>
      </c>
      <c r="K2996" s="571"/>
      <c r="L2996" s="574"/>
      <c r="M2996" s="572"/>
      <c r="N2996" s="577">
        <v>2</v>
      </c>
      <c r="O2996" s="574">
        <v>6</v>
      </c>
      <c r="P2996" s="576">
        <v>52044.9</v>
      </c>
    </row>
    <row r="2997" spans="1:16" ht="24" x14ac:dyDescent="0.2">
      <c r="A2997" s="524" t="s">
        <v>4666</v>
      </c>
      <c r="B2997" s="522" t="s">
        <v>817</v>
      </c>
      <c r="C2997" s="554" t="s">
        <v>86</v>
      </c>
      <c r="D2997" s="555" t="s">
        <v>818</v>
      </c>
      <c r="E2997" s="553">
        <v>6500</v>
      </c>
      <c r="F2997" s="556" t="s">
        <v>1943</v>
      </c>
      <c r="G2997" s="566" t="s">
        <v>1944</v>
      </c>
      <c r="H2997" s="569" t="s">
        <v>821</v>
      </c>
      <c r="I2997" s="562" t="s">
        <v>485</v>
      </c>
      <c r="J2997" s="558" t="s">
        <v>822</v>
      </c>
      <c r="K2997" s="571"/>
      <c r="L2997" s="574"/>
      <c r="M2997" s="572"/>
      <c r="N2997" s="577">
        <v>2</v>
      </c>
      <c r="O2997" s="574">
        <v>6</v>
      </c>
      <c r="P2997" s="576">
        <v>40044.9</v>
      </c>
    </row>
    <row r="2998" spans="1:16" ht="24" x14ac:dyDescent="0.2">
      <c r="A2998" s="524" t="s">
        <v>4666</v>
      </c>
      <c r="B2998" s="522" t="s">
        <v>817</v>
      </c>
      <c r="C2998" s="554" t="s">
        <v>86</v>
      </c>
      <c r="D2998" s="555" t="s">
        <v>818</v>
      </c>
      <c r="E2998" s="553">
        <v>6500</v>
      </c>
      <c r="F2998" s="556" t="s">
        <v>1945</v>
      </c>
      <c r="G2998" s="566" t="s">
        <v>1946</v>
      </c>
      <c r="H2998" s="569" t="s">
        <v>853</v>
      </c>
      <c r="I2998" s="562" t="s">
        <v>485</v>
      </c>
      <c r="J2998" s="558" t="s">
        <v>822</v>
      </c>
      <c r="K2998" s="571"/>
      <c r="L2998" s="574"/>
      <c r="M2998" s="572"/>
      <c r="N2998" s="577">
        <v>2</v>
      </c>
      <c r="O2998" s="574">
        <v>6</v>
      </c>
      <c r="P2998" s="576">
        <v>40044.9</v>
      </c>
    </row>
    <row r="2999" spans="1:16" ht="24" x14ac:dyDescent="0.2">
      <c r="A2999" s="524" t="s">
        <v>4666</v>
      </c>
      <c r="B2999" s="522" t="s">
        <v>817</v>
      </c>
      <c r="C2999" s="554" t="s">
        <v>86</v>
      </c>
      <c r="D2999" s="555" t="s">
        <v>818</v>
      </c>
      <c r="E2999" s="553">
        <v>8500</v>
      </c>
      <c r="F2999" s="556" t="s">
        <v>1947</v>
      </c>
      <c r="G2999" s="566" t="s">
        <v>1948</v>
      </c>
      <c r="H2999" s="569" t="s">
        <v>853</v>
      </c>
      <c r="I2999" s="562" t="s">
        <v>485</v>
      </c>
      <c r="J2999" s="558" t="s">
        <v>822</v>
      </c>
      <c r="K2999" s="571"/>
      <c r="L2999" s="574"/>
      <c r="M2999" s="572"/>
      <c r="N2999" s="577">
        <v>2</v>
      </c>
      <c r="O2999" s="574">
        <v>6</v>
      </c>
      <c r="P2999" s="576">
        <v>52044.9</v>
      </c>
    </row>
    <row r="3000" spans="1:16" ht="24" x14ac:dyDescent="0.2">
      <c r="A3000" s="524" t="s">
        <v>4666</v>
      </c>
      <c r="B3000" s="522" t="s">
        <v>817</v>
      </c>
      <c r="C3000" s="554" t="s">
        <v>86</v>
      </c>
      <c r="D3000" s="555" t="s">
        <v>818</v>
      </c>
      <c r="E3000" s="553">
        <v>6500</v>
      </c>
      <c r="F3000" s="556" t="s">
        <v>4365</v>
      </c>
      <c r="G3000" s="566" t="s">
        <v>4366</v>
      </c>
      <c r="H3000" s="569" t="s">
        <v>4364</v>
      </c>
      <c r="I3000" s="562" t="s">
        <v>485</v>
      </c>
      <c r="J3000" s="558" t="s">
        <v>822</v>
      </c>
      <c r="K3000" s="571"/>
      <c r="L3000" s="574"/>
      <c r="M3000" s="572"/>
      <c r="N3000" s="577">
        <v>2</v>
      </c>
      <c r="O3000" s="574">
        <v>5</v>
      </c>
      <c r="P3000" s="576">
        <v>37270.75</v>
      </c>
    </row>
    <row r="3001" spans="1:16" ht="24" x14ac:dyDescent="0.2">
      <c r="A3001" s="524" t="s">
        <v>4666</v>
      </c>
      <c r="B3001" s="522" t="s">
        <v>817</v>
      </c>
      <c r="C3001" s="554" t="s">
        <v>86</v>
      </c>
      <c r="D3001" s="555" t="s">
        <v>818</v>
      </c>
      <c r="E3001" s="553">
        <v>6500</v>
      </c>
      <c r="F3001" s="556" t="s">
        <v>1949</v>
      </c>
      <c r="G3001" s="566" t="s">
        <v>1950</v>
      </c>
      <c r="H3001" s="569" t="s">
        <v>829</v>
      </c>
      <c r="I3001" s="562" t="s">
        <v>485</v>
      </c>
      <c r="J3001" s="558" t="s">
        <v>822</v>
      </c>
      <c r="K3001" s="571"/>
      <c r="L3001" s="574"/>
      <c r="M3001" s="572"/>
      <c r="N3001" s="577">
        <v>2</v>
      </c>
      <c r="O3001" s="574">
        <v>6</v>
      </c>
      <c r="P3001" s="576">
        <v>40044.9</v>
      </c>
    </row>
    <row r="3002" spans="1:16" ht="24" x14ac:dyDescent="0.2">
      <c r="A3002" s="524" t="s">
        <v>4666</v>
      </c>
      <c r="B3002" s="522" t="s">
        <v>817</v>
      </c>
      <c r="C3002" s="554" t="s">
        <v>86</v>
      </c>
      <c r="D3002" s="555" t="s">
        <v>818</v>
      </c>
      <c r="E3002" s="553">
        <v>6500</v>
      </c>
      <c r="F3002" s="556" t="s">
        <v>1951</v>
      </c>
      <c r="G3002" s="566" t="s">
        <v>1952</v>
      </c>
      <c r="H3002" s="569" t="s">
        <v>821</v>
      </c>
      <c r="I3002" s="562" t="s">
        <v>485</v>
      </c>
      <c r="J3002" s="558" t="s">
        <v>822</v>
      </c>
      <c r="K3002" s="571"/>
      <c r="L3002" s="574"/>
      <c r="M3002" s="572"/>
      <c r="N3002" s="577">
        <v>2</v>
      </c>
      <c r="O3002" s="574">
        <v>6</v>
      </c>
      <c r="P3002" s="576">
        <v>40044.9</v>
      </c>
    </row>
    <row r="3003" spans="1:16" ht="24" x14ac:dyDescent="0.2">
      <c r="A3003" s="524" t="s">
        <v>4666</v>
      </c>
      <c r="B3003" s="522" t="s">
        <v>817</v>
      </c>
      <c r="C3003" s="554" t="s">
        <v>86</v>
      </c>
      <c r="D3003" s="555" t="s">
        <v>841</v>
      </c>
      <c r="E3003" s="553" t="s">
        <v>4367</v>
      </c>
      <c r="F3003" s="556" t="s">
        <v>1953</v>
      </c>
      <c r="G3003" s="566" t="s">
        <v>1954</v>
      </c>
      <c r="H3003" s="569" t="s">
        <v>1955</v>
      </c>
      <c r="I3003" s="562" t="s">
        <v>485</v>
      </c>
      <c r="J3003" s="558" t="s">
        <v>480</v>
      </c>
      <c r="K3003" s="571"/>
      <c r="L3003" s="574"/>
      <c r="M3003" s="572"/>
      <c r="N3003" s="577">
        <v>3</v>
      </c>
      <c r="O3003" s="574">
        <v>5</v>
      </c>
      <c r="P3003" s="576">
        <v>29269.08</v>
      </c>
    </row>
    <row r="3004" spans="1:16" ht="24" x14ac:dyDescent="0.2">
      <c r="A3004" s="524" t="s">
        <v>4666</v>
      </c>
      <c r="B3004" s="522" t="s">
        <v>817</v>
      </c>
      <c r="C3004" s="554" t="s">
        <v>86</v>
      </c>
      <c r="D3004" s="555" t="s">
        <v>818</v>
      </c>
      <c r="E3004" s="553">
        <v>7500</v>
      </c>
      <c r="F3004" s="556" t="s">
        <v>1958</v>
      </c>
      <c r="G3004" s="566" t="s">
        <v>1959</v>
      </c>
      <c r="H3004" s="569" t="s">
        <v>829</v>
      </c>
      <c r="I3004" s="562" t="s">
        <v>485</v>
      </c>
      <c r="J3004" s="558" t="s">
        <v>822</v>
      </c>
      <c r="K3004" s="571"/>
      <c r="L3004" s="574"/>
      <c r="M3004" s="572"/>
      <c r="N3004" s="577">
        <v>2</v>
      </c>
      <c r="O3004" s="574">
        <v>6</v>
      </c>
      <c r="P3004" s="576">
        <v>46044.9</v>
      </c>
    </row>
    <row r="3005" spans="1:16" ht="24" x14ac:dyDescent="0.2">
      <c r="A3005" s="524" t="s">
        <v>4666</v>
      </c>
      <c r="B3005" s="522" t="s">
        <v>817</v>
      </c>
      <c r="C3005" s="554" t="s">
        <v>86</v>
      </c>
      <c r="D3005" s="555" t="s">
        <v>818</v>
      </c>
      <c r="E3005" s="553">
        <v>5500</v>
      </c>
      <c r="F3005" s="556" t="s">
        <v>1960</v>
      </c>
      <c r="G3005" s="566" t="s">
        <v>1961</v>
      </c>
      <c r="H3005" s="569" t="s">
        <v>1573</v>
      </c>
      <c r="I3005" s="562" t="s">
        <v>485</v>
      </c>
      <c r="J3005" s="558" t="s">
        <v>822</v>
      </c>
      <c r="K3005" s="571"/>
      <c r="L3005" s="574"/>
      <c r="M3005" s="572"/>
      <c r="N3005" s="577">
        <v>0</v>
      </c>
      <c r="O3005" s="574">
        <v>1</v>
      </c>
      <c r="P3005" s="576">
        <v>5765.82</v>
      </c>
    </row>
    <row r="3006" spans="1:16" ht="24" x14ac:dyDescent="0.2">
      <c r="A3006" s="524" t="s">
        <v>4666</v>
      </c>
      <c r="B3006" s="522" t="s">
        <v>817</v>
      </c>
      <c r="C3006" s="554" t="s">
        <v>86</v>
      </c>
      <c r="D3006" s="555" t="s">
        <v>818</v>
      </c>
      <c r="E3006" s="553">
        <v>8500</v>
      </c>
      <c r="F3006" s="556" t="s">
        <v>1962</v>
      </c>
      <c r="G3006" s="566" t="s">
        <v>1963</v>
      </c>
      <c r="H3006" s="569" t="s">
        <v>821</v>
      </c>
      <c r="I3006" s="562" t="s">
        <v>485</v>
      </c>
      <c r="J3006" s="558" t="s">
        <v>822</v>
      </c>
      <c r="K3006" s="571"/>
      <c r="L3006" s="574"/>
      <c r="M3006" s="572"/>
      <c r="N3006" s="577">
        <v>2</v>
      </c>
      <c r="O3006" s="574">
        <v>6</v>
      </c>
      <c r="P3006" s="576">
        <v>52044.9</v>
      </c>
    </row>
    <row r="3007" spans="1:16" ht="24" x14ac:dyDescent="0.2">
      <c r="A3007" s="524" t="s">
        <v>4666</v>
      </c>
      <c r="B3007" s="522" t="s">
        <v>817</v>
      </c>
      <c r="C3007" s="554" t="s">
        <v>86</v>
      </c>
      <c r="D3007" s="555" t="s">
        <v>818</v>
      </c>
      <c r="E3007" s="553">
        <v>2500</v>
      </c>
      <c r="F3007" s="556" t="s">
        <v>1964</v>
      </c>
      <c r="G3007" s="566" t="s">
        <v>1965</v>
      </c>
      <c r="H3007" s="569" t="s">
        <v>836</v>
      </c>
      <c r="I3007" s="562" t="s">
        <v>845</v>
      </c>
      <c r="J3007" s="558" t="s">
        <v>822</v>
      </c>
      <c r="K3007" s="571"/>
      <c r="L3007" s="574"/>
      <c r="M3007" s="572"/>
      <c r="N3007" s="577">
        <v>2</v>
      </c>
      <c r="O3007" s="574">
        <v>6</v>
      </c>
      <c r="P3007" s="576">
        <v>16044.9</v>
      </c>
    </row>
    <row r="3008" spans="1:16" ht="24" x14ac:dyDescent="0.2">
      <c r="A3008" s="524" t="s">
        <v>4666</v>
      </c>
      <c r="B3008" s="522" t="s">
        <v>817</v>
      </c>
      <c r="C3008" s="554" t="s">
        <v>86</v>
      </c>
      <c r="D3008" s="555" t="s">
        <v>818</v>
      </c>
      <c r="E3008" s="553">
        <v>7500</v>
      </c>
      <c r="F3008" s="556" t="s">
        <v>1966</v>
      </c>
      <c r="G3008" s="566" t="s">
        <v>1967</v>
      </c>
      <c r="H3008" s="569" t="s">
        <v>829</v>
      </c>
      <c r="I3008" s="562" t="s">
        <v>485</v>
      </c>
      <c r="J3008" s="558" t="s">
        <v>822</v>
      </c>
      <c r="K3008" s="571"/>
      <c r="L3008" s="574"/>
      <c r="M3008" s="572"/>
      <c r="N3008" s="577">
        <v>2</v>
      </c>
      <c r="O3008" s="574">
        <v>6</v>
      </c>
      <c r="P3008" s="576">
        <v>46044.9</v>
      </c>
    </row>
    <row r="3009" spans="1:16" ht="24" x14ac:dyDescent="0.2">
      <c r="A3009" s="524" t="s">
        <v>4666</v>
      </c>
      <c r="B3009" s="522" t="s">
        <v>817</v>
      </c>
      <c r="C3009" s="554" t="s">
        <v>86</v>
      </c>
      <c r="D3009" s="555" t="s">
        <v>818</v>
      </c>
      <c r="E3009" s="553">
        <v>6500</v>
      </c>
      <c r="F3009" s="556" t="s">
        <v>1968</v>
      </c>
      <c r="G3009" s="566" t="s">
        <v>1969</v>
      </c>
      <c r="H3009" s="569" t="s">
        <v>821</v>
      </c>
      <c r="I3009" s="562" t="s">
        <v>485</v>
      </c>
      <c r="J3009" s="558" t="s">
        <v>822</v>
      </c>
      <c r="K3009" s="571"/>
      <c r="L3009" s="574"/>
      <c r="M3009" s="572"/>
      <c r="N3009" s="577">
        <v>2</v>
      </c>
      <c r="O3009" s="574">
        <v>6</v>
      </c>
      <c r="P3009" s="576">
        <v>40044.9</v>
      </c>
    </row>
    <row r="3010" spans="1:16" ht="24" x14ac:dyDescent="0.2">
      <c r="A3010" s="524" t="s">
        <v>4666</v>
      </c>
      <c r="B3010" s="522" t="s">
        <v>817</v>
      </c>
      <c r="C3010" s="554" t="s">
        <v>86</v>
      </c>
      <c r="D3010" s="555" t="s">
        <v>818</v>
      </c>
      <c r="E3010" s="553">
        <v>8500</v>
      </c>
      <c r="F3010" s="556" t="s">
        <v>4368</v>
      </c>
      <c r="G3010" s="566" t="s">
        <v>4369</v>
      </c>
      <c r="H3010" s="569" t="s">
        <v>829</v>
      </c>
      <c r="I3010" s="562" t="s">
        <v>485</v>
      </c>
      <c r="J3010" s="558" t="s">
        <v>822</v>
      </c>
      <c r="K3010" s="571"/>
      <c r="L3010" s="574"/>
      <c r="M3010" s="572"/>
      <c r="N3010" s="577">
        <v>2</v>
      </c>
      <c r="O3010" s="574">
        <v>5</v>
      </c>
      <c r="P3010" s="576">
        <v>48470.75</v>
      </c>
    </row>
    <row r="3011" spans="1:16" ht="24" x14ac:dyDescent="0.2">
      <c r="A3011" s="524" t="s">
        <v>4666</v>
      </c>
      <c r="B3011" s="522" t="s">
        <v>817</v>
      </c>
      <c r="C3011" s="554" t="s">
        <v>86</v>
      </c>
      <c r="D3011" s="555" t="s">
        <v>818</v>
      </c>
      <c r="E3011" s="553">
        <v>5500</v>
      </c>
      <c r="F3011" s="556" t="s">
        <v>1972</v>
      </c>
      <c r="G3011" s="566" t="s">
        <v>1973</v>
      </c>
      <c r="H3011" s="569" t="s">
        <v>829</v>
      </c>
      <c r="I3011" s="562" t="s">
        <v>485</v>
      </c>
      <c r="J3011" s="558" t="s">
        <v>822</v>
      </c>
      <c r="K3011" s="571"/>
      <c r="L3011" s="574"/>
      <c r="M3011" s="572"/>
      <c r="N3011" s="577">
        <v>2</v>
      </c>
      <c r="O3011" s="574">
        <v>6</v>
      </c>
      <c r="P3011" s="576">
        <v>34044.9</v>
      </c>
    </row>
    <row r="3012" spans="1:16" ht="24" x14ac:dyDescent="0.2">
      <c r="A3012" s="524" t="s">
        <v>4666</v>
      </c>
      <c r="B3012" s="522" t="s">
        <v>817</v>
      </c>
      <c r="C3012" s="554" t="s">
        <v>86</v>
      </c>
      <c r="D3012" s="555" t="s">
        <v>818</v>
      </c>
      <c r="E3012" s="553">
        <v>6500</v>
      </c>
      <c r="F3012" s="556" t="s">
        <v>1974</v>
      </c>
      <c r="G3012" s="566" t="s">
        <v>1975</v>
      </c>
      <c r="H3012" s="569" t="s">
        <v>853</v>
      </c>
      <c r="I3012" s="562" t="s">
        <v>485</v>
      </c>
      <c r="J3012" s="558" t="s">
        <v>822</v>
      </c>
      <c r="K3012" s="571"/>
      <c r="L3012" s="574"/>
      <c r="M3012" s="572"/>
      <c r="N3012" s="577">
        <v>2</v>
      </c>
      <c r="O3012" s="574">
        <v>6</v>
      </c>
      <c r="P3012" s="576">
        <v>40044.9</v>
      </c>
    </row>
    <row r="3013" spans="1:16" ht="24" x14ac:dyDescent="0.2">
      <c r="A3013" s="524" t="s">
        <v>4666</v>
      </c>
      <c r="B3013" s="522" t="s">
        <v>817</v>
      </c>
      <c r="C3013" s="554" t="s">
        <v>86</v>
      </c>
      <c r="D3013" s="555" t="s">
        <v>818</v>
      </c>
      <c r="E3013" s="553">
        <v>8500</v>
      </c>
      <c r="F3013" s="556" t="s">
        <v>1976</v>
      </c>
      <c r="G3013" s="566" t="s">
        <v>1977</v>
      </c>
      <c r="H3013" s="569" t="s">
        <v>853</v>
      </c>
      <c r="I3013" s="562" t="s">
        <v>485</v>
      </c>
      <c r="J3013" s="558" t="s">
        <v>822</v>
      </c>
      <c r="K3013" s="571"/>
      <c r="L3013" s="574"/>
      <c r="M3013" s="572"/>
      <c r="N3013" s="577">
        <v>2</v>
      </c>
      <c r="O3013" s="574">
        <v>6</v>
      </c>
      <c r="P3013" s="576">
        <v>52044.9</v>
      </c>
    </row>
    <row r="3014" spans="1:16" ht="24" x14ac:dyDescent="0.2">
      <c r="A3014" s="524" t="s">
        <v>4666</v>
      </c>
      <c r="B3014" s="522" t="s">
        <v>817</v>
      </c>
      <c r="C3014" s="554" t="s">
        <v>86</v>
      </c>
      <c r="D3014" s="555" t="s">
        <v>818</v>
      </c>
      <c r="E3014" s="553" t="s">
        <v>2767</v>
      </c>
      <c r="F3014" s="556" t="s">
        <v>1978</v>
      </c>
      <c r="G3014" s="566" t="s">
        <v>1979</v>
      </c>
      <c r="H3014" s="569" t="s">
        <v>853</v>
      </c>
      <c r="I3014" s="562" t="s">
        <v>485</v>
      </c>
      <c r="J3014" s="558" t="s">
        <v>822</v>
      </c>
      <c r="K3014" s="571"/>
      <c r="L3014" s="574"/>
      <c r="M3014" s="572"/>
      <c r="N3014" s="577">
        <v>3</v>
      </c>
      <c r="O3014" s="574">
        <v>6</v>
      </c>
      <c r="P3014" s="576">
        <v>53104.630000000005</v>
      </c>
    </row>
    <row r="3015" spans="1:16" ht="24" x14ac:dyDescent="0.2">
      <c r="A3015" s="524" t="s">
        <v>4666</v>
      </c>
      <c r="B3015" s="522" t="s">
        <v>817</v>
      </c>
      <c r="C3015" s="554" t="s">
        <v>86</v>
      </c>
      <c r="D3015" s="555" t="s">
        <v>818</v>
      </c>
      <c r="E3015" s="553">
        <v>6500</v>
      </c>
      <c r="F3015" s="556" t="s">
        <v>1980</v>
      </c>
      <c r="G3015" s="566" t="s">
        <v>1981</v>
      </c>
      <c r="H3015" s="569" t="s">
        <v>821</v>
      </c>
      <c r="I3015" s="562" t="s">
        <v>485</v>
      </c>
      <c r="J3015" s="558" t="s">
        <v>822</v>
      </c>
      <c r="K3015" s="571"/>
      <c r="L3015" s="574"/>
      <c r="M3015" s="572"/>
      <c r="N3015" s="577">
        <v>2</v>
      </c>
      <c r="O3015" s="574">
        <v>6</v>
      </c>
      <c r="P3015" s="576">
        <v>40044.9</v>
      </c>
    </row>
    <row r="3016" spans="1:16" ht="24" x14ac:dyDescent="0.2">
      <c r="A3016" s="524" t="s">
        <v>4666</v>
      </c>
      <c r="B3016" s="522" t="s">
        <v>817</v>
      </c>
      <c r="C3016" s="554" t="s">
        <v>86</v>
      </c>
      <c r="D3016" s="555" t="s">
        <v>818</v>
      </c>
      <c r="E3016" s="553">
        <v>7500</v>
      </c>
      <c r="F3016" s="556" t="s">
        <v>1982</v>
      </c>
      <c r="G3016" s="566" t="s">
        <v>1983</v>
      </c>
      <c r="H3016" s="569" t="s">
        <v>829</v>
      </c>
      <c r="I3016" s="562" t="s">
        <v>485</v>
      </c>
      <c r="J3016" s="558" t="s">
        <v>822</v>
      </c>
      <c r="K3016" s="571"/>
      <c r="L3016" s="574"/>
      <c r="M3016" s="572"/>
      <c r="N3016" s="577">
        <v>2</v>
      </c>
      <c r="O3016" s="574">
        <v>6</v>
      </c>
      <c r="P3016" s="576">
        <v>46044.9</v>
      </c>
    </row>
    <row r="3017" spans="1:16" ht="24" x14ac:dyDescent="0.2">
      <c r="A3017" s="524" t="s">
        <v>4666</v>
      </c>
      <c r="B3017" s="522" t="s">
        <v>817</v>
      </c>
      <c r="C3017" s="554" t="s">
        <v>86</v>
      </c>
      <c r="D3017" s="555" t="s">
        <v>818</v>
      </c>
      <c r="E3017" s="553">
        <v>6500</v>
      </c>
      <c r="F3017" s="556" t="s">
        <v>1984</v>
      </c>
      <c r="G3017" s="566" t="s">
        <v>1985</v>
      </c>
      <c r="H3017" s="569" t="s">
        <v>821</v>
      </c>
      <c r="I3017" s="562" t="s">
        <v>485</v>
      </c>
      <c r="J3017" s="558" t="s">
        <v>822</v>
      </c>
      <c r="K3017" s="571"/>
      <c r="L3017" s="574"/>
      <c r="M3017" s="572"/>
      <c r="N3017" s="577">
        <v>2</v>
      </c>
      <c r="O3017" s="574">
        <v>6</v>
      </c>
      <c r="P3017" s="576">
        <v>40044.9</v>
      </c>
    </row>
    <row r="3018" spans="1:16" ht="24" x14ac:dyDescent="0.2">
      <c r="A3018" s="524" t="s">
        <v>4666</v>
      </c>
      <c r="B3018" s="522" t="s">
        <v>817</v>
      </c>
      <c r="C3018" s="554" t="s">
        <v>86</v>
      </c>
      <c r="D3018" s="555" t="s">
        <v>818</v>
      </c>
      <c r="E3018" s="553">
        <v>6500</v>
      </c>
      <c r="F3018" s="556" t="s">
        <v>1986</v>
      </c>
      <c r="G3018" s="566" t="s">
        <v>1987</v>
      </c>
      <c r="H3018" s="569" t="s">
        <v>821</v>
      </c>
      <c r="I3018" s="562" t="s">
        <v>485</v>
      </c>
      <c r="J3018" s="558" t="s">
        <v>822</v>
      </c>
      <c r="K3018" s="571"/>
      <c r="L3018" s="574"/>
      <c r="M3018" s="572"/>
      <c r="N3018" s="577">
        <v>2</v>
      </c>
      <c r="O3018" s="574">
        <v>6</v>
      </c>
      <c r="P3018" s="576">
        <v>40044.9</v>
      </c>
    </row>
    <row r="3019" spans="1:16" ht="24" x14ac:dyDescent="0.2">
      <c r="A3019" s="524" t="s">
        <v>4666</v>
      </c>
      <c r="B3019" s="522" t="s">
        <v>817</v>
      </c>
      <c r="C3019" s="554" t="s">
        <v>86</v>
      </c>
      <c r="D3019" s="555" t="s">
        <v>818</v>
      </c>
      <c r="E3019" s="553">
        <v>10000</v>
      </c>
      <c r="F3019" s="556" t="s">
        <v>1988</v>
      </c>
      <c r="G3019" s="566" t="s">
        <v>1989</v>
      </c>
      <c r="H3019" s="569" t="s">
        <v>853</v>
      </c>
      <c r="I3019" s="562" t="s">
        <v>485</v>
      </c>
      <c r="J3019" s="558" t="s">
        <v>822</v>
      </c>
      <c r="K3019" s="571"/>
      <c r="L3019" s="574"/>
      <c r="M3019" s="572"/>
      <c r="N3019" s="577">
        <v>2</v>
      </c>
      <c r="O3019" s="574">
        <v>6</v>
      </c>
      <c r="P3019" s="576">
        <v>61044.9</v>
      </c>
    </row>
    <row r="3020" spans="1:16" ht="24" x14ac:dyDescent="0.2">
      <c r="A3020" s="524" t="s">
        <v>4666</v>
      </c>
      <c r="B3020" s="522" t="s">
        <v>817</v>
      </c>
      <c r="C3020" s="554" t="s">
        <v>86</v>
      </c>
      <c r="D3020" s="555" t="s">
        <v>818</v>
      </c>
      <c r="E3020" s="553">
        <v>12000</v>
      </c>
      <c r="F3020" s="556" t="s">
        <v>1990</v>
      </c>
      <c r="G3020" s="566" t="s">
        <v>1991</v>
      </c>
      <c r="H3020" s="569" t="s">
        <v>1992</v>
      </c>
      <c r="I3020" s="562" t="s">
        <v>485</v>
      </c>
      <c r="J3020" s="558" t="s">
        <v>822</v>
      </c>
      <c r="K3020" s="571"/>
      <c r="L3020" s="574"/>
      <c r="M3020" s="572"/>
      <c r="N3020" s="577">
        <v>2</v>
      </c>
      <c r="O3020" s="574">
        <v>6</v>
      </c>
      <c r="P3020" s="576">
        <v>73044.899999999994</v>
      </c>
    </row>
    <row r="3021" spans="1:16" ht="24" x14ac:dyDescent="0.2">
      <c r="A3021" s="524" t="s">
        <v>4666</v>
      </c>
      <c r="B3021" s="522" t="s">
        <v>817</v>
      </c>
      <c r="C3021" s="554" t="s">
        <v>86</v>
      </c>
      <c r="D3021" s="555" t="s">
        <v>818</v>
      </c>
      <c r="E3021" s="553">
        <v>8500</v>
      </c>
      <c r="F3021" s="556" t="s">
        <v>1995</v>
      </c>
      <c r="G3021" s="566" t="s">
        <v>1996</v>
      </c>
      <c r="H3021" s="569" t="s">
        <v>853</v>
      </c>
      <c r="I3021" s="562" t="s">
        <v>485</v>
      </c>
      <c r="J3021" s="558" t="s">
        <v>822</v>
      </c>
      <c r="K3021" s="571"/>
      <c r="L3021" s="574"/>
      <c r="M3021" s="572"/>
      <c r="N3021" s="577">
        <v>0</v>
      </c>
      <c r="O3021" s="574">
        <v>1</v>
      </c>
      <c r="P3021" s="576">
        <v>10822.76</v>
      </c>
    </row>
    <row r="3022" spans="1:16" ht="24" x14ac:dyDescent="0.2">
      <c r="A3022" s="524" t="s">
        <v>4666</v>
      </c>
      <c r="B3022" s="522" t="s">
        <v>817</v>
      </c>
      <c r="C3022" s="554" t="s">
        <v>86</v>
      </c>
      <c r="D3022" s="555" t="s">
        <v>818</v>
      </c>
      <c r="E3022" s="553">
        <v>6500</v>
      </c>
      <c r="F3022" s="556" t="s">
        <v>1997</v>
      </c>
      <c r="G3022" s="566" t="s">
        <v>1998</v>
      </c>
      <c r="H3022" s="569" t="s">
        <v>853</v>
      </c>
      <c r="I3022" s="562" t="s">
        <v>485</v>
      </c>
      <c r="J3022" s="558" t="s">
        <v>822</v>
      </c>
      <c r="K3022" s="571"/>
      <c r="L3022" s="574"/>
      <c r="M3022" s="572"/>
      <c r="N3022" s="577">
        <v>0</v>
      </c>
      <c r="O3022" s="574">
        <v>1</v>
      </c>
      <c r="P3022" s="576">
        <v>1495.48</v>
      </c>
    </row>
    <row r="3023" spans="1:16" ht="24" x14ac:dyDescent="0.2">
      <c r="A3023" s="524" t="s">
        <v>4666</v>
      </c>
      <c r="B3023" s="522" t="s">
        <v>817</v>
      </c>
      <c r="C3023" s="554" t="s">
        <v>86</v>
      </c>
      <c r="D3023" s="555" t="s">
        <v>818</v>
      </c>
      <c r="E3023" s="553">
        <v>6500</v>
      </c>
      <c r="F3023" s="556" t="s">
        <v>4370</v>
      </c>
      <c r="G3023" s="566" t="s">
        <v>4371</v>
      </c>
      <c r="H3023" s="569" t="s">
        <v>829</v>
      </c>
      <c r="I3023" s="562" t="s">
        <v>485</v>
      </c>
      <c r="J3023" s="558" t="s">
        <v>822</v>
      </c>
      <c r="K3023" s="571"/>
      <c r="L3023" s="574"/>
      <c r="M3023" s="572"/>
      <c r="N3023" s="577">
        <v>2</v>
      </c>
      <c r="O3023" s="574">
        <v>5</v>
      </c>
      <c r="P3023" s="576">
        <v>37270.75</v>
      </c>
    </row>
    <row r="3024" spans="1:16" ht="24" x14ac:dyDescent="0.2">
      <c r="A3024" s="524" t="s">
        <v>4666</v>
      </c>
      <c r="B3024" s="522" t="s">
        <v>817</v>
      </c>
      <c r="C3024" s="554" t="s">
        <v>86</v>
      </c>
      <c r="D3024" s="555" t="s">
        <v>818</v>
      </c>
      <c r="E3024" s="553">
        <v>6500</v>
      </c>
      <c r="F3024" s="556" t="s">
        <v>1999</v>
      </c>
      <c r="G3024" s="566" t="s">
        <v>2000</v>
      </c>
      <c r="H3024" s="569" t="s">
        <v>821</v>
      </c>
      <c r="I3024" s="562" t="s">
        <v>485</v>
      </c>
      <c r="J3024" s="558" t="s">
        <v>822</v>
      </c>
      <c r="K3024" s="571"/>
      <c r="L3024" s="574"/>
      <c r="M3024" s="572"/>
      <c r="N3024" s="577">
        <v>2</v>
      </c>
      <c r="O3024" s="574">
        <v>6</v>
      </c>
      <c r="P3024" s="576">
        <v>40044.9</v>
      </c>
    </row>
    <row r="3025" spans="1:16" ht="24" x14ac:dyDescent="0.2">
      <c r="A3025" s="524" t="s">
        <v>4666</v>
      </c>
      <c r="B3025" s="522" t="s">
        <v>817</v>
      </c>
      <c r="C3025" s="554" t="s">
        <v>86</v>
      </c>
      <c r="D3025" s="555" t="s">
        <v>818</v>
      </c>
      <c r="E3025" s="553">
        <v>6500</v>
      </c>
      <c r="F3025" s="556" t="s">
        <v>2001</v>
      </c>
      <c r="G3025" s="566" t="s">
        <v>2002</v>
      </c>
      <c r="H3025" s="569" t="s">
        <v>829</v>
      </c>
      <c r="I3025" s="562" t="s">
        <v>485</v>
      </c>
      <c r="J3025" s="558" t="s">
        <v>822</v>
      </c>
      <c r="K3025" s="571"/>
      <c r="L3025" s="574"/>
      <c r="M3025" s="572"/>
      <c r="N3025" s="577">
        <v>2</v>
      </c>
      <c r="O3025" s="574">
        <v>6</v>
      </c>
      <c r="P3025" s="576">
        <v>40044.9</v>
      </c>
    </row>
    <row r="3026" spans="1:16" ht="24" x14ac:dyDescent="0.2">
      <c r="A3026" s="524" t="s">
        <v>4666</v>
      </c>
      <c r="B3026" s="522" t="s">
        <v>817</v>
      </c>
      <c r="C3026" s="554" t="s">
        <v>86</v>
      </c>
      <c r="D3026" s="555" t="s">
        <v>818</v>
      </c>
      <c r="E3026" s="553">
        <v>6500</v>
      </c>
      <c r="F3026" s="556" t="s">
        <v>2003</v>
      </c>
      <c r="G3026" s="566" t="s">
        <v>2004</v>
      </c>
      <c r="H3026" s="569" t="s">
        <v>1487</v>
      </c>
      <c r="I3026" s="562" t="s">
        <v>485</v>
      </c>
      <c r="J3026" s="558" t="s">
        <v>822</v>
      </c>
      <c r="K3026" s="571"/>
      <c r="L3026" s="574"/>
      <c r="M3026" s="572"/>
      <c r="N3026" s="577">
        <v>2</v>
      </c>
      <c r="O3026" s="574">
        <v>6</v>
      </c>
      <c r="P3026" s="576">
        <v>40044.9</v>
      </c>
    </row>
    <row r="3027" spans="1:16" ht="24" x14ac:dyDescent="0.2">
      <c r="A3027" s="524" t="s">
        <v>4666</v>
      </c>
      <c r="B3027" s="522" t="s">
        <v>817</v>
      </c>
      <c r="C3027" s="554" t="s">
        <v>86</v>
      </c>
      <c r="D3027" s="555" t="s">
        <v>818</v>
      </c>
      <c r="E3027" s="553">
        <v>6500</v>
      </c>
      <c r="F3027" s="556" t="s">
        <v>2005</v>
      </c>
      <c r="G3027" s="566" t="s">
        <v>2006</v>
      </c>
      <c r="H3027" s="569" t="s">
        <v>1396</v>
      </c>
      <c r="I3027" s="562" t="s">
        <v>485</v>
      </c>
      <c r="J3027" s="558" t="s">
        <v>822</v>
      </c>
      <c r="K3027" s="571"/>
      <c r="L3027" s="574"/>
      <c r="M3027" s="572"/>
      <c r="N3027" s="577">
        <v>2</v>
      </c>
      <c r="O3027" s="574">
        <v>6</v>
      </c>
      <c r="P3027" s="576">
        <v>40044.9</v>
      </c>
    </row>
    <row r="3028" spans="1:16" ht="24" x14ac:dyDescent="0.2">
      <c r="A3028" s="524" t="s">
        <v>4666</v>
      </c>
      <c r="B3028" s="522" t="s">
        <v>817</v>
      </c>
      <c r="C3028" s="554" t="s">
        <v>86</v>
      </c>
      <c r="D3028" s="555" t="s">
        <v>818</v>
      </c>
      <c r="E3028" s="553">
        <v>5500</v>
      </c>
      <c r="F3028" s="556" t="s">
        <v>2007</v>
      </c>
      <c r="G3028" s="566" t="s">
        <v>2008</v>
      </c>
      <c r="H3028" s="569" t="s">
        <v>829</v>
      </c>
      <c r="I3028" s="562" t="s">
        <v>485</v>
      </c>
      <c r="J3028" s="558" t="s">
        <v>822</v>
      </c>
      <c r="K3028" s="571"/>
      <c r="L3028" s="574"/>
      <c r="M3028" s="572"/>
      <c r="N3028" s="577">
        <v>2</v>
      </c>
      <c r="O3028" s="574">
        <v>6</v>
      </c>
      <c r="P3028" s="576">
        <v>34044.9</v>
      </c>
    </row>
    <row r="3029" spans="1:16" ht="24" x14ac:dyDescent="0.2">
      <c r="A3029" s="524" t="s">
        <v>4666</v>
      </c>
      <c r="B3029" s="522" t="s">
        <v>817</v>
      </c>
      <c r="C3029" s="554" t="s">
        <v>86</v>
      </c>
      <c r="D3029" s="555" t="s">
        <v>818</v>
      </c>
      <c r="E3029" s="553">
        <v>6500</v>
      </c>
      <c r="F3029" s="556" t="s">
        <v>2009</v>
      </c>
      <c r="G3029" s="566" t="s">
        <v>2010</v>
      </c>
      <c r="H3029" s="569" t="s">
        <v>853</v>
      </c>
      <c r="I3029" s="562" t="s">
        <v>485</v>
      </c>
      <c r="J3029" s="558" t="s">
        <v>822</v>
      </c>
      <c r="K3029" s="571"/>
      <c r="L3029" s="574"/>
      <c r="M3029" s="572"/>
      <c r="N3029" s="577">
        <v>2</v>
      </c>
      <c r="O3029" s="574">
        <v>6</v>
      </c>
      <c r="P3029" s="576">
        <v>40044.9</v>
      </c>
    </row>
    <row r="3030" spans="1:16" ht="24" x14ac:dyDescent="0.2">
      <c r="A3030" s="524" t="s">
        <v>4666</v>
      </c>
      <c r="B3030" s="522" t="s">
        <v>817</v>
      </c>
      <c r="C3030" s="554" t="s">
        <v>86</v>
      </c>
      <c r="D3030" s="555" t="s">
        <v>818</v>
      </c>
      <c r="E3030" s="553">
        <v>7500</v>
      </c>
      <c r="F3030" s="556" t="s">
        <v>2011</v>
      </c>
      <c r="G3030" s="566" t="s">
        <v>2012</v>
      </c>
      <c r="H3030" s="569" t="s">
        <v>829</v>
      </c>
      <c r="I3030" s="562" t="s">
        <v>485</v>
      </c>
      <c r="J3030" s="558" t="s">
        <v>822</v>
      </c>
      <c r="K3030" s="571"/>
      <c r="L3030" s="574"/>
      <c r="M3030" s="572"/>
      <c r="N3030" s="577">
        <v>2</v>
      </c>
      <c r="O3030" s="574">
        <v>6</v>
      </c>
      <c r="P3030" s="576">
        <v>46044.9</v>
      </c>
    </row>
    <row r="3031" spans="1:16" ht="24" x14ac:dyDescent="0.2">
      <c r="A3031" s="524" t="s">
        <v>4666</v>
      </c>
      <c r="B3031" s="522" t="s">
        <v>817</v>
      </c>
      <c r="C3031" s="554" t="s">
        <v>86</v>
      </c>
      <c r="D3031" s="555" t="s">
        <v>818</v>
      </c>
      <c r="E3031" s="553">
        <v>8500</v>
      </c>
      <c r="F3031" s="556" t="s">
        <v>2013</v>
      </c>
      <c r="G3031" s="566" t="s">
        <v>2014</v>
      </c>
      <c r="H3031" s="569" t="s">
        <v>853</v>
      </c>
      <c r="I3031" s="562" t="s">
        <v>485</v>
      </c>
      <c r="J3031" s="558" t="s">
        <v>822</v>
      </c>
      <c r="K3031" s="571"/>
      <c r="L3031" s="574"/>
      <c r="M3031" s="572"/>
      <c r="N3031" s="577">
        <v>2</v>
      </c>
      <c r="O3031" s="574">
        <v>6</v>
      </c>
      <c r="P3031" s="576">
        <v>52044.9</v>
      </c>
    </row>
    <row r="3032" spans="1:16" ht="24" x14ac:dyDescent="0.2">
      <c r="A3032" s="524" t="s">
        <v>4666</v>
      </c>
      <c r="B3032" s="522" t="s">
        <v>817</v>
      </c>
      <c r="C3032" s="554" t="s">
        <v>86</v>
      </c>
      <c r="D3032" s="555" t="s">
        <v>818</v>
      </c>
      <c r="E3032" s="553">
        <v>8500</v>
      </c>
      <c r="F3032" s="556" t="s">
        <v>2015</v>
      </c>
      <c r="G3032" s="566" t="s">
        <v>2016</v>
      </c>
      <c r="H3032" s="569" t="s">
        <v>1573</v>
      </c>
      <c r="I3032" s="562" t="s">
        <v>485</v>
      </c>
      <c r="J3032" s="558" t="s">
        <v>822</v>
      </c>
      <c r="K3032" s="571"/>
      <c r="L3032" s="574"/>
      <c r="M3032" s="572"/>
      <c r="N3032" s="577">
        <v>2</v>
      </c>
      <c r="O3032" s="574">
        <v>6</v>
      </c>
      <c r="P3032" s="576">
        <v>52044.9</v>
      </c>
    </row>
    <row r="3033" spans="1:16" ht="24" x14ac:dyDescent="0.2">
      <c r="A3033" s="524" t="s">
        <v>4666</v>
      </c>
      <c r="B3033" s="522" t="s">
        <v>817</v>
      </c>
      <c r="C3033" s="554" t="s">
        <v>86</v>
      </c>
      <c r="D3033" s="555" t="s">
        <v>818</v>
      </c>
      <c r="E3033" s="553">
        <v>6500</v>
      </c>
      <c r="F3033" s="556" t="s">
        <v>2017</v>
      </c>
      <c r="G3033" s="566" t="s">
        <v>2018</v>
      </c>
      <c r="H3033" s="569" t="s">
        <v>2019</v>
      </c>
      <c r="I3033" s="562" t="s">
        <v>485</v>
      </c>
      <c r="J3033" s="558" t="s">
        <v>822</v>
      </c>
      <c r="K3033" s="571"/>
      <c r="L3033" s="574"/>
      <c r="M3033" s="572"/>
      <c r="N3033" s="577">
        <v>2</v>
      </c>
      <c r="O3033" s="574">
        <v>6</v>
      </c>
      <c r="P3033" s="576">
        <v>40044.9</v>
      </c>
    </row>
    <row r="3034" spans="1:16" ht="24" x14ac:dyDescent="0.2">
      <c r="A3034" s="524" t="s">
        <v>4666</v>
      </c>
      <c r="B3034" s="522" t="s">
        <v>817</v>
      </c>
      <c r="C3034" s="554" t="s">
        <v>86</v>
      </c>
      <c r="D3034" s="555" t="s">
        <v>818</v>
      </c>
      <c r="E3034" s="553">
        <v>6500</v>
      </c>
      <c r="F3034" s="556" t="s">
        <v>2020</v>
      </c>
      <c r="G3034" s="566" t="s">
        <v>2021</v>
      </c>
      <c r="H3034" s="569" t="s">
        <v>821</v>
      </c>
      <c r="I3034" s="562" t="s">
        <v>485</v>
      </c>
      <c r="J3034" s="558" t="s">
        <v>822</v>
      </c>
      <c r="K3034" s="571"/>
      <c r="L3034" s="574"/>
      <c r="M3034" s="572"/>
      <c r="N3034" s="577">
        <v>2</v>
      </c>
      <c r="O3034" s="574">
        <v>6</v>
      </c>
      <c r="P3034" s="576">
        <v>40044.9</v>
      </c>
    </row>
    <row r="3035" spans="1:16" ht="24" x14ac:dyDescent="0.2">
      <c r="A3035" s="524" t="s">
        <v>4666</v>
      </c>
      <c r="B3035" s="522" t="s">
        <v>817</v>
      </c>
      <c r="C3035" s="554" t="s">
        <v>86</v>
      </c>
      <c r="D3035" s="555" t="s">
        <v>818</v>
      </c>
      <c r="E3035" s="553">
        <v>6500</v>
      </c>
      <c r="F3035" s="556" t="s">
        <v>2022</v>
      </c>
      <c r="G3035" s="566" t="s">
        <v>2023</v>
      </c>
      <c r="H3035" s="569" t="s">
        <v>829</v>
      </c>
      <c r="I3035" s="562" t="s">
        <v>485</v>
      </c>
      <c r="J3035" s="558" t="s">
        <v>822</v>
      </c>
      <c r="K3035" s="571"/>
      <c r="L3035" s="574"/>
      <c r="M3035" s="572"/>
      <c r="N3035" s="577">
        <v>2</v>
      </c>
      <c r="O3035" s="574">
        <v>6</v>
      </c>
      <c r="P3035" s="576">
        <v>40044.9</v>
      </c>
    </row>
    <row r="3036" spans="1:16" ht="24" x14ac:dyDescent="0.2">
      <c r="A3036" s="524" t="s">
        <v>4666</v>
      </c>
      <c r="B3036" s="522" t="s">
        <v>817</v>
      </c>
      <c r="C3036" s="554" t="s">
        <v>86</v>
      </c>
      <c r="D3036" s="555" t="s">
        <v>818</v>
      </c>
      <c r="E3036" s="553">
        <v>7500</v>
      </c>
      <c r="F3036" s="556" t="s">
        <v>2024</v>
      </c>
      <c r="G3036" s="566" t="s">
        <v>2025</v>
      </c>
      <c r="H3036" s="569" t="s">
        <v>836</v>
      </c>
      <c r="I3036" s="562" t="s">
        <v>485</v>
      </c>
      <c r="J3036" s="558" t="s">
        <v>822</v>
      </c>
      <c r="K3036" s="571"/>
      <c r="L3036" s="574"/>
      <c r="M3036" s="572"/>
      <c r="N3036" s="577">
        <v>2</v>
      </c>
      <c r="O3036" s="574">
        <v>6</v>
      </c>
      <c r="P3036" s="576">
        <v>46044.9</v>
      </c>
    </row>
    <row r="3037" spans="1:16" ht="24" x14ac:dyDescent="0.2">
      <c r="A3037" s="524" t="s">
        <v>4666</v>
      </c>
      <c r="B3037" s="522" t="s">
        <v>817</v>
      </c>
      <c r="C3037" s="554" t="s">
        <v>86</v>
      </c>
      <c r="D3037" s="555" t="s">
        <v>818</v>
      </c>
      <c r="E3037" s="553">
        <v>9000</v>
      </c>
      <c r="F3037" s="556" t="s">
        <v>2026</v>
      </c>
      <c r="G3037" s="566" t="s">
        <v>2027</v>
      </c>
      <c r="H3037" s="569" t="s">
        <v>829</v>
      </c>
      <c r="I3037" s="562" t="s">
        <v>485</v>
      </c>
      <c r="J3037" s="558" t="s">
        <v>822</v>
      </c>
      <c r="K3037" s="571"/>
      <c r="L3037" s="574"/>
      <c r="M3037" s="572"/>
      <c r="N3037" s="577">
        <v>2</v>
      </c>
      <c r="O3037" s="574">
        <v>6</v>
      </c>
      <c r="P3037" s="576">
        <v>55044.9</v>
      </c>
    </row>
    <row r="3038" spans="1:16" ht="24" x14ac:dyDescent="0.2">
      <c r="A3038" s="524" t="s">
        <v>4666</v>
      </c>
      <c r="B3038" s="522" t="s">
        <v>817</v>
      </c>
      <c r="C3038" s="554" t="s">
        <v>86</v>
      </c>
      <c r="D3038" s="555" t="s">
        <v>818</v>
      </c>
      <c r="E3038" s="553">
        <v>8500</v>
      </c>
      <c r="F3038" s="556" t="s">
        <v>2028</v>
      </c>
      <c r="G3038" s="566" t="s">
        <v>2029</v>
      </c>
      <c r="H3038" s="569" t="s">
        <v>1087</v>
      </c>
      <c r="I3038" s="562" t="s">
        <v>485</v>
      </c>
      <c r="J3038" s="558" t="s">
        <v>822</v>
      </c>
      <c r="K3038" s="571"/>
      <c r="L3038" s="574"/>
      <c r="M3038" s="572"/>
      <c r="N3038" s="577">
        <v>2</v>
      </c>
      <c r="O3038" s="574">
        <v>6</v>
      </c>
      <c r="P3038" s="576">
        <v>52044.9</v>
      </c>
    </row>
    <row r="3039" spans="1:16" ht="24" x14ac:dyDescent="0.2">
      <c r="A3039" s="524" t="s">
        <v>4666</v>
      </c>
      <c r="B3039" s="522" t="s">
        <v>817</v>
      </c>
      <c r="C3039" s="554" t="s">
        <v>86</v>
      </c>
      <c r="D3039" s="555" t="s">
        <v>818</v>
      </c>
      <c r="E3039" s="553">
        <v>8500</v>
      </c>
      <c r="F3039" s="556" t="s">
        <v>2030</v>
      </c>
      <c r="G3039" s="566" t="s">
        <v>2031</v>
      </c>
      <c r="H3039" s="569" t="s">
        <v>950</v>
      </c>
      <c r="I3039" s="562" t="s">
        <v>485</v>
      </c>
      <c r="J3039" s="558" t="s">
        <v>822</v>
      </c>
      <c r="K3039" s="571"/>
      <c r="L3039" s="574"/>
      <c r="M3039" s="572"/>
      <c r="N3039" s="577">
        <v>2</v>
      </c>
      <c r="O3039" s="574">
        <v>6</v>
      </c>
      <c r="P3039" s="576">
        <v>52044.9</v>
      </c>
    </row>
    <row r="3040" spans="1:16" ht="24" x14ac:dyDescent="0.2">
      <c r="A3040" s="524" t="s">
        <v>4666</v>
      </c>
      <c r="B3040" s="522" t="s">
        <v>817</v>
      </c>
      <c r="C3040" s="554" t="s">
        <v>86</v>
      </c>
      <c r="D3040" s="555" t="s">
        <v>818</v>
      </c>
      <c r="E3040" s="553">
        <v>6500</v>
      </c>
      <c r="F3040" s="556" t="s">
        <v>2032</v>
      </c>
      <c r="G3040" s="566" t="s">
        <v>2033</v>
      </c>
      <c r="H3040" s="569" t="s">
        <v>853</v>
      </c>
      <c r="I3040" s="562" t="s">
        <v>485</v>
      </c>
      <c r="J3040" s="558" t="s">
        <v>822</v>
      </c>
      <c r="K3040" s="571"/>
      <c r="L3040" s="574"/>
      <c r="M3040" s="572"/>
      <c r="N3040" s="577">
        <v>1</v>
      </c>
      <c r="O3040" s="574">
        <v>2</v>
      </c>
      <c r="P3040" s="576">
        <v>15605.25</v>
      </c>
    </row>
    <row r="3041" spans="1:16" ht="24" x14ac:dyDescent="0.2">
      <c r="A3041" s="524" t="s">
        <v>4666</v>
      </c>
      <c r="B3041" s="522" t="s">
        <v>817</v>
      </c>
      <c r="C3041" s="554" t="s">
        <v>86</v>
      </c>
      <c r="D3041" s="555" t="s">
        <v>818</v>
      </c>
      <c r="E3041" s="553">
        <v>10000</v>
      </c>
      <c r="F3041" s="556" t="s">
        <v>2034</v>
      </c>
      <c r="G3041" s="566" t="s">
        <v>2035</v>
      </c>
      <c r="H3041" s="569" t="s">
        <v>853</v>
      </c>
      <c r="I3041" s="562" t="s">
        <v>485</v>
      </c>
      <c r="J3041" s="558" t="s">
        <v>822</v>
      </c>
      <c r="K3041" s="571"/>
      <c r="L3041" s="574"/>
      <c r="M3041" s="572"/>
      <c r="N3041" s="577">
        <v>2</v>
      </c>
      <c r="O3041" s="574">
        <v>6</v>
      </c>
      <c r="P3041" s="576">
        <v>61044.9</v>
      </c>
    </row>
    <row r="3042" spans="1:16" ht="24" x14ac:dyDescent="0.2">
      <c r="A3042" s="524" t="s">
        <v>4666</v>
      </c>
      <c r="B3042" s="522" t="s">
        <v>817</v>
      </c>
      <c r="C3042" s="554" t="s">
        <v>86</v>
      </c>
      <c r="D3042" s="555" t="s">
        <v>818</v>
      </c>
      <c r="E3042" s="553">
        <v>3500</v>
      </c>
      <c r="F3042" s="556" t="s">
        <v>2036</v>
      </c>
      <c r="G3042" s="566" t="s">
        <v>2037</v>
      </c>
      <c r="H3042" s="569" t="s">
        <v>821</v>
      </c>
      <c r="I3042" s="562" t="s">
        <v>485</v>
      </c>
      <c r="J3042" s="558" t="s">
        <v>822</v>
      </c>
      <c r="K3042" s="571"/>
      <c r="L3042" s="574"/>
      <c r="M3042" s="572"/>
      <c r="N3042" s="577">
        <v>2</v>
      </c>
      <c r="O3042" s="574">
        <v>6</v>
      </c>
      <c r="P3042" s="576">
        <v>22044.9</v>
      </c>
    </row>
    <row r="3043" spans="1:16" ht="24" x14ac:dyDescent="0.2">
      <c r="A3043" s="524" t="s">
        <v>4666</v>
      </c>
      <c r="B3043" s="522" t="s">
        <v>817</v>
      </c>
      <c r="C3043" s="554" t="s">
        <v>86</v>
      </c>
      <c r="D3043" s="555" t="s">
        <v>818</v>
      </c>
      <c r="E3043" s="553">
        <v>5000</v>
      </c>
      <c r="F3043" s="556" t="s">
        <v>2038</v>
      </c>
      <c r="G3043" s="566" t="s">
        <v>2039</v>
      </c>
      <c r="H3043" s="569" t="s">
        <v>1132</v>
      </c>
      <c r="I3043" s="562" t="s">
        <v>485</v>
      </c>
      <c r="J3043" s="558" t="s">
        <v>822</v>
      </c>
      <c r="K3043" s="571"/>
      <c r="L3043" s="574"/>
      <c r="M3043" s="572"/>
      <c r="N3043" s="577">
        <v>2</v>
      </c>
      <c r="O3043" s="574">
        <v>6</v>
      </c>
      <c r="P3043" s="576">
        <v>31044.9</v>
      </c>
    </row>
    <row r="3044" spans="1:16" ht="24" x14ac:dyDescent="0.2">
      <c r="A3044" s="524" t="s">
        <v>4666</v>
      </c>
      <c r="B3044" s="522" t="s">
        <v>817</v>
      </c>
      <c r="C3044" s="554" t="s">
        <v>86</v>
      </c>
      <c r="D3044" s="555" t="s">
        <v>818</v>
      </c>
      <c r="E3044" s="553">
        <v>5500</v>
      </c>
      <c r="F3044" s="556" t="s">
        <v>2040</v>
      </c>
      <c r="G3044" s="566" t="s">
        <v>2041</v>
      </c>
      <c r="H3044" s="569" t="s">
        <v>829</v>
      </c>
      <c r="I3044" s="562" t="s">
        <v>485</v>
      </c>
      <c r="J3044" s="558" t="s">
        <v>822</v>
      </c>
      <c r="K3044" s="571"/>
      <c r="L3044" s="574"/>
      <c r="M3044" s="572"/>
      <c r="N3044" s="577">
        <v>2</v>
      </c>
      <c r="O3044" s="574">
        <v>6</v>
      </c>
      <c r="P3044" s="576">
        <v>34044.9</v>
      </c>
    </row>
    <row r="3045" spans="1:16" ht="24" x14ac:dyDescent="0.2">
      <c r="A3045" s="524" t="s">
        <v>4666</v>
      </c>
      <c r="B3045" s="522" t="s">
        <v>817</v>
      </c>
      <c r="C3045" s="554" t="s">
        <v>86</v>
      </c>
      <c r="D3045" s="555" t="s">
        <v>841</v>
      </c>
      <c r="E3045" s="553">
        <v>3500</v>
      </c>
      <c r="F3045" s="556" t="s">
        <v>2042</v>
      </c>
      <c r="G3045" s="566" t="s">
        <v>2043</v>
      </c>
      <c r="H3045" s="569" t="s">
        <v>836</v>
      </c>
      <c r="I3045" s="562" t="s">
        <v>845</v>
      </c>
      <c r="J3045" s="558" t="s">
        <v>480</v>
      </c>
      <c r="K3045" s="571"/>
      <c r="L3045" s="574"/>
      <c r="M3045" s="572"/>
      <c r="N3045" s="577">
        <v>2</v>
      </c>
      <c r="O3045" s="574">
        <v>6</v>
      </c>
      <c r="P3045" s="576">
        <v>22044.9</v>
      </c>
    </row>
    <row r="3046" spans="1:16" ht="24" x14ac:dyDescent="0.2">
      <c r="A3046" s="524" t="s">
        <v>4666</v>
      </c>
      <c r="B3046" s="522" t="s">
        <v>817</v>
      </c>
      <c r="C3046" s="554" t="s">
        <v>86</v>
      </c>
      <c r="D3046" s="555" t="s">
        <v>818</v>
      </c>
      <c r="E3046" s="553">
        <v>7500</v>
      </c>
      <c r="F3046" s="556" t="s">
        <v>2044</v>
      </c>
      <c r="G3046" s="566" t="s">
        <v>2045</v>
      </c>
      <c r="H3046" s="569" t="s">
        <v>829</v>
      </c>
      <c r="I3046" s="562" t="s">
        <v>485</v>
      </c>
      <c r="J3046" s="558" t="s">
        <v>822</v>
      </c>
      <c r="K3046" s="571"/>
      <c r="L3046" s="574"/>
      <c r="M3046" s="572"/>
      <c r="N3046" s="577">
        <v>2</v>
      </c>
      <c r="O3046" s="574">
        <v>6</v>
      </c>
      <c r="P3046" s="576">
        <v>46044.9</v>
      </c>
    </row>
    <row r="3047" spans="1:16" ht="24" x14ac:dyDescent="0.2">
      <c r="A3047" s="524" t="s">
        <v>4666</v>
      </c>
      <c r="B3047" s="522" t="s">
        <v>817</v>
      </c>
      <c r="C3047" s="554" t="s">
        <v>86</v>
      </c>
      <c r="D3047" s="555" t="s">
        <v>818</v>
      </c>
      <c r="E3047" s="553">
        <v>6500</v>
      </c>
      <c r="F3047" s="556" t="s">
        <v>2046</v>
      </c>
      <c r="G3047" s="566" t="s">
        <v>2047</v>
      </c>
      <c r="H3047" s="569" t="s">
        <v>821</v>
      </c>
      <c r="I3047" s="562" t="s">
        <v>485</v>
      </c>
      <c r="J3047" s="558" t="s">
        <v>822</v>
      </c>
      <c r="K3047" s="571"/>
      <c r="L3047" s="574"/>
      <c r="M3047" s="572"/>
      <c r="N3047" s="577">
        <v>2</v>
      </c>
      <c r="O3047" s="574">
        <v>6</v>
      </c>
      <c r="P3047" s="576">
        <v>40044.9</v>
      </c>
    </row>
    <row r="3048" spans="1:16" ht="24" x14ac:dyDescent="0.2">
      <c r="A3048" s="524" t="s">
        <v>4666</v>
      </c>
      <c r="B3048" s="522" t="s">
        <v>817</v>
      </c>
      <c r="C3048" s="554" t="s">
        <v>86</v>
      </c>
      <c r="D3048" s="555" t="s">
        <v>818</v>
      </c>
      <c r="E3048" s="553">
        <v>6500</v>
      </c>
      <c r="F3048" s="556" t="s">
        <v>2048</v>
      </c>
      <c r="G3048" s="566" t="s">
        <v>2049</v>
      </c>
      <c r="H3048" s="569" t="s">
        <v>829</v>
      </c>
      <c r="I3048" s="562" t="s">
        <v>485</v>
      </c>
      <c r="J3048" s="558" t="s">
        <v>822</v>
      </c>
      <c r="K3048" s="571"/>
      <c r="L3048" s="574"/>
      <c r="M3048" s="572"/>
      <c r="N3048" s="577">
        <v>2</v>
      </c>
      <c r="O3048" s="574">
        <v>6</v>
      </c>
      <c r="P3048" s="576">
        <v>40044.9</v>
      </c>
    </row>
    <row r="3049" spans="1:16" ht="24" x14ac:dyDescent="0.2">
      <c r="A3049" s="524" t="s">
        <v>4666</v>
      </c>
      <c r="B3049" s="522" t="s">
        <v>817</v>
      </c>
      <c r="C3049" s="554" t="s">
        <v>86</v>
      </c>
      <c r="D3049" s="555" t="s">
        <v>818</v>
      </c>
      <c r="E3049" s="553">
        <v>3150</v>
      </c>
      <c r="F3049" s="556" t="s">
        <v>2050</v>
      </c>
      <c r="G3049" s="566" t="s">
        <v>2051</v>
      </c>
      <c r="H3049" s="569" t="s">
        <v>836</v>
      </c>
      <c r="I3049" s="562" t="s">
        <v>871</v>
      </c>
      <c r="J3049" s="558" t="s">
        <v>822</v>
      </c>
      <c r="K3049" s="571"/>
      <c r="L3049" s="574"/>
      <c r="M3049" s="572"/>
      <c r="N3049" s="577">
        <v>3</v>
      </c>
      <c r="O3049" s="574">
        <v>6</v>
      </c>
      <c r="P3049" s="576">
        <v>19944.900000000001</v>
      </c>
    </row>
    <row r="3050" spans="1:16" ht="24" x14ac:dyDescent="0.2">
      <c r="A3050" s="524" t="s">
        <v>4666</v>
      </c>
      <c r="B3050" s="522" t="s">
        <v>817</v>
      </c>
      <c r="C3050" s="554" t="s">
        <v>86</v>
      </c>
      <c r="D3050" s="555" t="s">
        <v>818</v>
      </c>
      <c r="E3050" s="553">
        <v>3800</v>
      </c>
      <c r="F3050" s="556" t="s">
        <v>2056</v>
      </c>
      <c r="G3050" s="566" t="s">
        <v>2057</v>
      </c>
      <c r="H3050" s="569" t="s">
        <v>850</v>
      </c>
      <c r="I3050" s="562" t="s">
        <v>485</v>
      </c>
      <c r="J3050" s="558" t="s">
        <v>822</v>
      </c>
      <c r="K3050" s="571"/>
      <c r="L3050" s="574"/>
      <c r="M3050" s="572"/>
      <c r="N3050" s="577">
        <v>2</v>
      </c>
      <c r="O3050" s="574">
        <v>6</v>
      </c>
      <c r="P3050" s="576">
        <v>23844.9</v>
      </c>
    </row>
    <row r="3051" spans="1:16" ht="24" x14ac:dyDescent="0.2">
      <c r="A3051" s="524" t="s">
        <v>4666</v>
      </c>
      <c r="B3051" s="522" t="s">
        <v>817</v>
      </c>
      <c r="C3051" s="554" t="s">
        <v>86</v>
      </c>
      <c r="D3051" s="555" t="s">
        <v>818</v>
      </c>
      <c r="E3051" s="553" t="s">
        <v>4302</v>
      </c>
      <c r="F3051" s="556" t="s">
        <v>2058</v>
      </c>
      <c r="G3051" s="566" t="s">
        <v>2059</v>
      </c>
      <c r="H3051" s="569" t="s">
        <v>866</v>
      </c>
      <c r="I3051" s="562" t="s">
        <v>485</v>
      </c>
      <c r="J3051" s="558" t="s">
        <v>822</v>
      </c>
      <c r="K3051" s="571"/>
      <c r="L3051" s="574"/>
      <c r="M3051" s="572"/>
      <c r="N3051" s="577">
        <v>3</v>
      </c>
      <c r="O3051" s="574">
        <v>6</v>
      </c>
      <c r="P3051" s="576">
        <v>36163.61</v>
      </c>
    </row>
    <row r="3052" spans="1:16" ht="24" x14ac:dyDescent="0.2">
      <c r="A3052" s="524" t="s">
        <v>4666</v>
      </c>
      <c r="B3052" s="522" t="s">
        <v>817</v>
      </c>
      <c r="C3052" s="554" t="s">
        <v>86</v>
      </c>
      <c r="D3052" s="555" t="s">
        <v>818</v>
      </c>
      <c r="E3052" s="553">
        <v>12500</v>
      </c>
      <c r="F3052" s="556" t="s">
        <v>2060</v>
      </c>
      <c r="G3052" s="566" t="s">
        <v>2061</v>
      </c>
      <c r="H3052" s="569" t="s">
        <v>853</v>
      </c>
      <c r="I3052" s="562" t="s">
        <v>485</v>
      </c>
      <c r="J3052" s="558" t="s">
        <v>822</v>
      </c>
      <c r="K3052" s="571"/>
      <c r="L3052" s="574"/>
      <c r="M3052" s="572"/>
      <c r="N3052" s="577">
        <v>2</v>
      </c>
      <c r="O3052" s="574">
        <v>6</v>
      </c>
      <c r="P3052" s="576">
        <v>76044.899999999994</v>
      </c>
    </row>
    <row r="3053" spans="1:16" ht="24" x14ac:dyDescent="0.2">
      <c r="A3053" s="524" t="s">
        <v>4666</v>
      </c>
      <c r="B3053" s="522" t="s">
        <v>817</v>
      </c>
      <c r="C3053" s="554" t="s">
        <v>86</v>
      </c>
      <c r="D3053" s="555" t="s">
        <v>818</v>
      </c>
      <c r="E3053" s="553">
        <v>5500</v>
      </c>
      <c r="F3053" s="556" t="s">
        <v>2062</v>
      </c>
      <c r="G3053" s="566" t="s">
        <v>2063</v>
      </c>
      <c r="H3053" s="569" t="s">
        <v>829</v>
      </c>
      <c r="I3053" s="562" t="s">
        <v>485</v>
      </c>
      <c r="J3053" s="558" t="s">
        <v>822</v>
      </c>
      <c r="K3053" s="571"/>
      <c r="L3053" s="574"/>
      <c r="M3053" s="572"/>
      <c r="N3053" s="577">
        <v>2</v>
      </c>
      <c r="O3053" s="574">
        <v>6</v>
      </c>
      <c r="P3053" s="576">
        <v>34044.9</v>
      </c>
    </row>
    <row r="3054" spans="1:16" ht="24" x14ac:dyDescent="0.2">
      <c r="A3054" s="524" t="s">
        <v>4666</v>
      </c>
      <c r="B3054" s="522" t="s">
        <v>817</v>
      </c>
      <c r="C3054" s="554" t="s">
        <v>86</v>
      </c>
      <c r="D3054" s="555" t="s">
        <v>818</v>
      </c>
      <c r="E3054" s="553">
        <v>6500</v>
      </c>
      <c r="F3054" s="556" t="s">
        <v>2064</v>
      </c>
      <c r="G3054" s="566" t="s">
        <v>2065</v>
      </c>
      <c r="H3054" s="569" t="s">
        <v>1487</v>
      </c>
      <c r="I3054" s="562" t="s">
        <v>485</v>
      </c>
      <c r="J3054" s="558" t="s">
        <v>822</v>
      </c>
      <c r="K3054" s="571"/>
      <c r="L3054" s="574"/>
      <c r="M3054" s="572"/>
      <c r="N3054" s="577">
        <v>2</v>
      </c>
      <c r="O3054" s="574">
        <v>6</v>
      </c>
      <c r="P3054" s="576">
        <v>40044.9</v>
      </c>
    </row>
    <row r="3055" spans="1:16" ht="24" x14ac:dyDescent="0.2">
      <c r="A3055" s="524" t="s">
        <v>4666</v>
      </c>
      <c r="B3055" s="522" t="s">
        <v>817</v>
      </c>
      <c r="C3055" s="554" t="s">
        <v>86</v>
      </c>
      <c r="D3055" s="555" t="s">
        <v>902</v>
      </c>
      <c r="E3055" s="553">
        <v>2500</v>
      </c>
      <c r="F3055" s="556" t="s">
        <v>2066</v>
      </c>
      <c r="G3055" s="566" t="s">
        <v>2067</v>
      </c>
      <c r="H3055" s="569" t="s">
        <v>2068</v>
      </c>
      <c r="I3055" s="562" t="s">
        <v>845</v>
      </c>
      <c r="J3055" s="558" t="s">
        <v>480</v>
      </c>
      <c r="K3055" s="571"/>
      <c r="L3055" s="574"/>
      <c r="M3055" s="572"/>
      <c r="N3055" s="577">
        <v>2</v>
      </c>
      <c r="O3055" s="574">
        <v>6</v>
      </c>
      <c r="P3055" s="576">
        <v>16044.9</v>
      </c>
    </row>
    <row r="3056" spans="1:16" ht="24" x14ac:dyDescent="0.2">
      <c r="A3056" s="524" t="s">
        <v>4666</v>
      </c>
      <c r="B3056" s="522" t="s">
        <v>817</v>
      </c>
      <c r="C3056" s="554" t="s">
        <v>86</v>
      </c>
      <c r="D3056" s="555" t="s">
        <v>818</v>
      </c>
      <c r="E3056" s="553">
        <v>5500</v>
      </c>
      <c r="F3056" s="556" t="s">
        <v>2069</v>
      </c>
      <c r="G3056" s="566" t="s">
        <v>2070</v>
      </c>
      <c r="H3056" s="569" t="s">
        <v>890</v>
      </c>
      <c r="I3056" s="562" t="s">
        <v>485</v>
      </c>
      <c r="J3056" s="558" t="s">
        <v>822</v>
      </c>
      <c r="K3056" s="571"/>
      <c r="L3056" s="574"/>
      <c r="M3056" s="572"/>
      <c r="N3056" s="577">
        <v>2</v>
      </c>
      <c r="O3056" s="574">
        <v>6</v>
      </c>
      <c r="P3056" s="576">
        <v>34044.9</v>
      </c>
    </row>
    <row r="3057" spans="1:16" ht="24" x14ac:dyDescent="0.2">
      <c r="A3057" s="524" t="s">
        <v>4666</v>
      </c>
      <c r="B3057" s="522" t="s">
        <v>817</v>
      </c>
      <c r="C3057" s="554" t="s">
        <v>86</v>
      </c>
      <c r="D3057" s="555" t="s">
        <v>818</v>
      </c>
      <c r="E3057" s="553">
        <v>5500</v>
      </c>
      <c r="F3057" s="556" t="s">
        <v>2071</v>
      </c>
      <c r="G3057" s="566" t="s">
        <v>2072</v>
      </c>
      <c r="H3057" s="569" t="s">
        <v>836</v>
      </c>
      <c r="I3057" s="562" t="s">
        <v>489</v>
      </c>
      <c r="J3057" s="558" t="s">
        <v>822</v>
      </c>
      <c r="K3057" s="571"/>
      <c r="L3057" s="574"/>
      <c r="M3057" s="572"/>
      <c r="N3057" s="577">
        <v>2</v>
      </c>
      <c r="O3057" s="574">
        <v>6</v>
      </c>
      <c r="P3057" s="576">
        <v>34044.9</v>
      </c>
    </row>
    <row r="3058" spans="1:16" ht="24" x14ac:dyDescent="0.2">
      <c r="A3058" s="524" t="s">
        <v>4666</v>
      </c>
      <c r="B3058" s="522" t="s">
        <v>817</v>
      </c>
      <c r="C3058" s="554" t="s">
        <v>86</v>
      </c>
      <c r="D3058" s="555" t="s">
        <v>902</v>
      </c>
      <c r="E3058" s="553">
        <v>3600</v>
      </c>
      <c r="F3058" s="556" t="s">
        <v>2073</v>
      </c>
      <c r="G3058" s="566" t="s">
        <v>2074</v>
      </c>
      <c r="H3058" s="569" t="s">
        <v>905</v>
      </c>
      <c r="I3058" s="562" t="s">
        <v>845</v>
      </c>
      <c r="J3058" s="558" t="s">
        <v>906</v>
      </c>
      <c r="K3058" s="571"/>
      <c r="L3058" s="574"/>
      <c r="M3058" s="572"/>
      <c r="N3058" s="577">
        <v>3</v>
      </c>
      <c r="O3058" s="574">
        <v>6</v>
      </c>
      <c r="P3058" s="576">
        <v>22644.9</v>
      </c>
    </row>
    <row r="3059" spans="1:16" ht="24" x14ac:dyDescent="0.2">
      <c r="A3059" s="524" t="s">
        <v>4666</v>
      </c>
      <c r="B3059" s="522" t="s">
        <v>817</v>
      </c>
      <c r="C3059" s="554" t="s">
        <v>86</v>
      </c>
      <c r="D3059" s="555" t="s">
        <v>818</v>
      </c>
      <c r="E3059" s="553">
        <v>6500</v>
      </c>
      <c r="F3059" s="556" t="s">
        <v>2075</v>
      </c>
      <c r="G3059" s="566" t="s">
        <v>2076</v>
      </c>
      <c r="H3059" s="569" t="s">
        <v>836</v>
      </c>
      <c r="I3059" s="562" t="s">
        <v>485</v>
      </c>
      <c r="J3059" s="558" t="s">
        <v>822</v>
      </c>
      <c r="K3059" s="571"/>
      <c r="L3059" s="574"/>
      <c r="M3059" s="572"/>
      <c r="N3059" s="577">
        <v>2</v>
      </c>
      <c r="O3059" s="574">
        <v>6</v>
      </c>
      <c r="P3059" s="576">
        <v>40044.9</v>
      </c>
    </row>
    <row r="3060" spans="1:16" ht="24" x14ac:dyDescent="0.2">
      <c r="A3060" s="524" t="s">
        <v>4666</v>
      </c>
      <c r="B3060" s="522" t="s">
        <v>817</v>
      </c>
      <c r="C3060" s="554" t="s">
        <v>86</v>
      </c>
      <c r="D3060" s="555" t="s">
        <v>818</v>
      </c>
      <c r="E3060" s="553">
        <v>7500</v>
      </c>
      <c r="F3060" s="556" t="s">
        <v>2077</v>
      </c>
      <c r="G3060" s="566" t="s">
        <v>2078</v>
      </c>
      <c r="H3060" s="569" t="s">
        <v>829</v>
      </c>
      <c r="I3060" s="562" t="s">
        <v>485</v>
      </c>
      <c r="J3060" s="558" t="s">
        <v>822</v>
      </c>
      <c r="K3060" s="571"/>
      <c r="L3060" s="574"/>
      <c r="M3060" s="572"/>
      <c r="N3060" s="577">
        <v>2</v>
      </c>
      <c r="O3060" s="574">
        <v>6</v>
      </c>
      <c r="P3060" s="576">
        <v>46044.9</v>
      </c>
    </row>
    <row r="3061" spans="1:16" ht="24" x14ac:dyDescent="0.2">
      <c r="A3061" s="524" t="s">
        <v>4666</v>
      </c>
      <c r="B3061" s="522" t="s">
        <v>817</v>
      </c>
      <c r="C3061" s="554" t="s">
        <v>86</v>
      </c>
      <c r="D3061" s="555" t="s">
        <v>818</v>
      </c>
      <c r="E3061" s="553">
        <v>7500</v>
      </c>
      <c r="F3061" s="556" t="s">
        <v>2079</v>
      </c>
      <c r="G3061" s="566" t="s">
        <v>2080</v>
      </c>
      <c r="H3061" s="569" t="s">
        <v>890</v>
      </c>
      <c r="I3061" s="562" t="s">
        <v>485</v>
      </c>
      <c r="J3061" s="558" t="s">
        <v>822</v>
      </c>
      <c r="K3061" s="571"/>
      <c r="L3061" s="574"/>
      <c r="M3061" s="572"/>
      <c r="N3061" s="577">
        <v>2</v>
      </c>
      <c r="O3061" s="574">
        <v>6</v>
      </c>
      <c r="P3061" s="576">
        <v>46044.9</v>
      </c>
    </row>
    <row r="3062" spans="1:16" ht="24" x14ac:dyDescent="0.2">
      <c r="A3062" s="524" t="s">
        <v>4666</v>
      </c>
      <c r="B3062" s="522" t="s">
        <v>817</v>
      </c>
      <c r="C3062" s="554" t="s">
        <v>86</v>
      </c>
      <c r="D3062" s="555" t="s">
        <v>818</v>
      </c>
      <c r="E3062" s="553">
        <v>8500</v>
      </c>
      <c r="F3062" s="556" t="s">
        <v>2081</v>
      </c>
      <c r="G3062" s="566" t="s">
        <v>2082</v>
      </c>
      <c r="H3062" s="569" t="s">
        <v>829</v>
      </c>
      <c r="I3062" s="562" t="s">
        <v>485</v>
      </c>
      <c r="J3062" s="558" t="s">
        <v>822</v>
      </c>
      <c r="K3062" s="571"/>
      <c r="L3062" s="574"/>
      <c r="M3062" s="572"/>
      <c r="N3062" s="577">
        <v>2</v>
      </c>
      <c r="O3062" s="574">
        <v>6</v>
      </c>
      <c r="P3062" s="576">
        <v>52044.9</v>
      </c>
    </row>
    <row r="3063" spans="1:16" ht="24" x14ac:dyDescent="0.2">
      <c r="A3063" s="524" t="s">
        <v>4666</v>
      </c>
      <c r="B3063" s="522" t="s">
        <v>817</v>
      </c>
      <c r="C3063" s="554" t="s">
        <v>86</v>
      </c>
      <c r="D3063" s="555" t="s">
        <v>818</v>
      </c>
      <c r="E3063" s="553">
        <v>12000</v>
      </c>
      <c r="F3063" s="556" t="s">
        <v>2083</v>
      </c>
      <c r="G3063" s="566" t="s">
        <v>2084</v>
      </c>
      <c r="H3063" s="569" t="s">
        <v>890</v>
      </c>
      <c r="I3063" s="562" t="s">
        <v>485</v>
      </c>
      <c r="J3063" s="558" t="s">
        <v>822</v>
      </c>
      <c r="K3063" s="571"/>
      <c r="L3063" s="574"/>
      <c r="M3063" s="572"/>
      <c r="N3063" s="577">
        <v>2</v>
      </c>
      <c r="O3063" s="574">
        <v>6</v>
      </c>
      <c r="P3063" s="576">
        <v>73044.899999999994</v>
      </c>
    </row>
    <row r="3064" spans="1:16" ht="24" x14ac:dyDescent="0.2">
      <c r="A3064" s="524" t="s">
        <v>4666</v>
      </c>
      <c r="B3064" s="522" t="s">
        <v>817</v>
      </c>
      <c r="C3064" s="554" t="s">
        <v>86</v>
      </c>
      <c r="D3064" s="555" t="s">
        <v>818</v>
      </c>
      <c r="E3064" s="553">
        <v>6500</v>
      </c>
      <c r="F3064" s="556" t="s">
        <v>2085</v>
      </c>
      <c r="G3064" s="566" t="s">
        <v>2086</v>
      </c>
      <c r="H3064" s="569" t="s">
        <v>821</v>
      </c>
      <c r="I3064" s="562" t="s">
        <v>485</v>
      </c>
      <c r="J3064" s="558" t="s">
        <v>822</v>
      </c>
      <c r="K3064" s="571"/>
      <c r="L3064" s="574"/>
      <c r="M3064" s="572"/>
      <c r="N3064" s="577">
        <v>2</v>
      </c>
      <c r="O3064" s="574">
        <v>6</v>
      </c>
      <c r="P3064" s="576">
        <v>45778.41</v>
      </c>
    </row>
    <row r="3065" spans="1:16" ht="24" x14ac:dyDescent="0.2">
      <c r="A3065" s="524" t="s">
        <v>4666</v>
      </c>
      <c r="B3065" s="522" t="s">
        <v>817</v>
      </c>
      <c r="C3065" s="554" t="s">
        <v>86</v>
      </c>
      <c r="D3065" s="555" t="s">
        <v>818</v>
      </c>
      <c r="E3065" s="553">
        <v>4800</v>
      </c>
      <c r="F3065" s="556" t="s">
        <v>2087</v>
      </c>
      <c r="G3065" s="566" t="s">
        <v>2088</v>
      </c>
      <c r="H3065" s="569" t="s">
        <v>821</v>
      </c>
      <c r="I3065" s="562" t="s">
        <v>485</v>
      </c>
      <c r="J3065" s="558" t="s">
        <v>822</v>
      </c>
      <c r="K3065" s="571"/>
      <c r="L3065" s="574"/>
      <c r="M3065" s="572"/>
      <c r="N3065" s="577">
        <v>2</v>
      </c>
      <c r="O3065" s="574">
        <v>6</v>
      </c>
      <c r="P3065" s="576">
        <v>29844.9</v>
      </c>
    </row>
    <row r="3066" spans="1:16" ht="24" x14ac:dyDescent="0.2">
      <c r="A3066" s="524" t="s">
        <v>4666</v>
      </c>
      <c r="B3066" s="522" t="s">
        <v>817</v>
      </c>
      <c r="C3066" s="554" t="s">
        <v>86</v>
      </c>
      <c r="D3066" s="555" t="s">
        <v>818</v>
      </c>
      <c r="E3066" s="553">
        <v>3500</v>
      </c>
      <c r="F3066" s="556" t="s">
        <v>2089</v>
      </c>
      <c r="G3066" s="566" t="s">
        <v>2090</v>
      </c>
      <c r="H3066" s="569" t="s">
        <v>850</v>
      </c>
      <c r="I3066" s="562" t="s">
        <v>489</v>
      </c>
      <c r="J3066" s="558" t="s">
        <v>822</v>
      </c>
      <c r="K3066" s="571"/>
      <c r="L3066" s="574"/>
      <c r="M3066" s="572"/>
      <c r="N3066" s="577">
        <v>2</v>
      </c>
      <c r="O3066" s="574">
        <v>6</v>
      </c>
      <c r="P3066" s="576">
        <v>22416.98</v>
      </c>
    </row>
    <row r="3067" spans="1:16" ht="24" x14ac:dyDescent="0.2">
      <c r="A3067" s="524" t="s">
        <v>4666</v>
      </c>
      <c r="B3067" s="522" t="s">
        <v>817</v>
      </c>
      <c r="C3067" s="554" t="s">
        <v>86</v>
      </c>
      <c r="D3067" s="555" t="s">
        <v>818</v>
      </c>
      <c r="E3067" s="553">
        <v>5500</v>
      </c>
      <c r="F3067" s="556" t="s">
        <v>2091</v>
      </c>
      <c r="G3067" s="566" t="s">
        <v>2092</v>
      </c>
      <c r="H3067" s="569" t="s">
        <v>836</v>
      </c>
      <c r="I3067" s="562" t="s">
        <v>485</v>
      </c>
      <c r="J3067" s="558" t="s">
        <v>822</v>
      </c>
      <c r="K3067" s="571"/>
      <c r="L3067" s="574"/>
      <c r="M3067" s="572"/>
      <c r="N3067" s="577">
        <v>2</v>
      </c>
      <c r="O3067" s="574">
        <v>6</v>
      </c>
      <c r="P3067" s="576">
        <v>34044.9</v>
      </c>
    </row>
    <row r="3068" spans="1:16" ht="24" x14ac:dyDescent="0.2">
      <c r="A3068" s="524" t="s">
        <v>4666</v>
      </c>
      <c r="B3068" s="522" t="s">
        <v>817</v>
      </c>
      <c r="C3068" s="554" t="s">
        <v>86</v>
      </c>
      <c r="D3068" s="555" t="s">
        <v>818</v>
      </c>
      <c r="E3068" s="553">
        <v>6500</v>
      </c>
      <c r="F3068" s="556" t="s">
        <v>2093</v>
      </c>
      <c r="G3068" s="566" t="s">
        <v>2094</v>
      </c>
      <c r="H3068" s="569" t="s">
        <v>853</v>
      </c>
      <c r="I3068" s="562" t="s">
        <v>485</v>
      </c>
      <c r="J3068" s="558" t="s">
        <v>822</v>
      </c>
      <c r="K3068" s="571"/>
      <c r="L3068" s="574"/>
      <c r="M3068" s="572"/>
      <c r="N3068" s="577">
        <v>2</v>
      </c>
      <c r="O3068" s="574">
        <v>6</v>
      </c>
      <c r="P3068" s="576">
        <v>40044.9</v>
      </c>
    </row>
    <row r="3069" spans="1:16" ht="24" x14ac:dyDescent="0.2">
      <c r="A3069" s="524" t="s">
        <v>4666</v>
      </c>
      <c r="B3069" s="522" t="s">
        <v>817</v>
      </c>
      <c r="C3069" s="554" t="s">
        <v>86</v>
      </c>
      <c r="D3069" s="555" t="s">
        <v>818</v>
      </c>
      <c r="E3069" s="553">
        <v>8500</v>
      </c>
      <c r="F3069" s="556" t="s">
        <v>2095</v>
      </c>
      <c r="G3069" s="566" t="s">
        <v>2096</v>
      </c>
      <c r="H3069" s="569" t="s">
        <v>853</v>
      </c>
      <c r="I3069" s="562" t="s">
        <v>485</v>
      </c>
      <c r="J3069" s="558" t="s">
        <v>822</v>
      </c>
      <c r="K3069" s="571"/>
      <c r="L3069" s="574"/>
      <c r="M3069" s="572"/>
      <c r="N3069" s="577">
        <v>2</v>
      </c>
      <c r="O3069" s="574">
        <v>6</v>
      </c>
      <c r="P3069" s="576">
        <v>52044.9</v>
      </c>
    </row>
    <row r="3070" spans="1:16" ht="24" x14ac:dyDescent="0.2">
      <c r="A3070" s="524" t="s">
        <v>4666</v>
      </c>
      <c r="B3070" s="522" t="s">
        <v>817</v>
      </c>
      <c r="C3070" s="554" t="s">
        <v>86</v>
      </c>
      <c r="D3070" s="555" t="s">
        <v>841</v>
      </c>
      <c r="E3070" s="553">
        <v>2500</v>
      </c>
      <c r="F3070" s="556" t="s">
        <v>2097</v>
      </c>
      <c r="G3070" s="566" t="s">
        <v>2098</v>
      </c>
      <c r="H3070" s="569" t="s">
        <v>836</v>
      </c>
      <c r="I3070" s="562" t="s">
        <v>871</v>
      </c>
      <c r="J3070" s="558" t="s">
        <v>480</v>
      </c>
      <c r="K3070" s="571"/>
      <c r="L3070" s="574"/>
      <c r="M3070" s="572"/>
      <c r="N3070" s="577">
        <v>2</v>
      </c>
      <c r="O3070" s="574">
        <v>6</v>
      </c>
      <c r="P3070" s="576">
        <v>16044.9</v>
      </c>
    </row>
    <row r="3071" spans="1:16" ht="24" x14ac:dyDescent="0.2">
      <c r="A3071" s="524" t="s">
        <v>4666</v>
      </c>
      <c r="B3071" s="522" t="s">
        <v>817</v>
      </c>
      <c r="C3071" s="554" t="s">
        <v>86</v>
      </c>
      <c r="D3071" s="555" t="s">
        <v>818</v>
      </c>
      <c r="E3071" s="553">
        <v>8500</v>
      </c>
      <c r="F3071" s="556" t="s">
        <v>2099</v>
      </c>
      <c r="G3071" s="566" t="s">
        <v>2100</v>
      </c>
      <c r="H3071" s="569" t="s">
        <v>853</v>
      </c>
      <c r="I3071" s="562" t="s">
        <v>485</v>
      </c>
      <c r="J3071" s="558" t="s">
        <v>822</v>
      </c>
      <c r="K3071" s="571"/>
      <c r="L3071" s="574"/>
      <c r="M3071" s="572"/>
      <c r="N3071" s="577">
        <v>2</v>
      </c>
      <c r="O3071" s="574">
        <v>6</v>
      </c>
      <c r="P3071" s="576">
        <v>52044.9</v>
      </c>
    </row>
    <row r="3072" spans="1:16" ht="24" x14ac:dyDescent="0.2">
      <c r="A3072" s="524" t="s">
        <v>4666</v>
      </c>
      <c r="B3072" s="522" t="s">
        <v>817</v>
      </c>
      <c r="C3072" s="554" t="s">
        <v>86</v>
      </c>
      <c r="D3072" s="555" t="s">
        <v>818</v>
      </c>
      <c r="E3072" s="553">
        <v>9000</v>
      </c>
      <c r="F3072" s="556" t="s">
        <v>2101</v>
      </c>
      <c r="G3072" s="566" t="s">
        <v>2102</v>
      </c>
      <c r="H3072" s="569" t="s">
        <v>829</v>
      </c>
      <c r="I3072" s="562" t="s">
        <v>485</v>
      </c>
      <c r="J3072" s="558" t="s">
        <v>822</v>
      </c>
      <c r="K3072" s="571"/>
      <c r="L3072" s="574"/>
      <c r="M3072" s="572"/>
      <c r="N3072" s="577">
        <v>2</v>
      </c>
      <c r="O3072" s="574">
        <v>6</v>
      </c>
      <c r="P3072" s="576">
        <v>55044.9</v>
      </c>
    </row>
    <row r="3073" spans="1:16" ht="24" x14ac:dyDescent="0.2">
      <c r="A3073" s="524" t="s">
        <v>4666</v>
      </c>
      <c r="B3073" s="522" t="s">
        <v>817</v>
      </c>
      <c r="C3073" s="554" t="s">
        <v>86</v>
      </c>
      <c r="D3073" s="555" t="s">
        <v>818</v>
      </c>
      <c r="E3073" s="553">
        <v>7500</v>
      </c>
      <c r="F3073" s="556" t="s">
        <v>2103</v>
      </c>
      <c r="G3073" s="566" t="s">
        <v>2104</v>
      </c>
      <c r="H3073" s="569" t="s">
        <v>821</v>
      </c>
      <c r="I3073" s="562" t="s">
        <v>485</v>
      </c>
      <c r="J3073" s="558" t="s">
        <v>822</v>
      </c>
      <c r="K3073" s="571"/>
      <c r="L3073" s="574"/>
      <c r="M3073" s="572"/>
      <c r="N3073" s="577">
        <v>2</v>
      </c>
      <c r="O3073" s="574">
        <v>6</v>
      </c>
      <c r="P3073" s="576">
        <v>46044.9</v>
      </c>
    </row>
    <row r="3074" spans="1:16" ht="24" x14ac:dyDescent="0.2">
      <c r="A3074" s="524" t="s">
        <v>4666</v>
      </c>
      <c r="B3074" s="522" t="s">
        <v>817</v>
      </c>
      <c r="C3074" s="554" t="s">
        <v>86</v>
      </c>
      <c r="D3074" s="555" t="s">
        <v>818</v>
      </c>
      <c r="E3074" s="553">
        <v>6500</v>
      </c>
      <c r="F3074" s="556" t="s">
        <v>2105</v>
      </c>
      <c r="G3074" s="566" t="s">
        <v>2106</v>
      </c>
      <c r="H3074" s="569" t="s">
        <v>821</v>
      </c>
      <c r="I3074" s="562" t="s">
        <v>485</v>
      </c>
      <c r="J3074" s="558" t="s">
        <v>822</v>
      </c>
      <c r="K3074" s="571"/>
      <c r="L3074" s="574"/>
      <c r="M3074" s="572"/>
      <c r="N3074" s="577">
        <v>2</v>
      </c>
      <c r="O3074" s="574">
        <v>6</v>
      </c>
      <c r="P3074" s="576">
        <v>40044.9</v>
      </c>
    </row>
    <row r="3075" spans="1:16" ht="24" x14ac:dyDescent="0.2">
      <c r="A3075" s="524" t="s">
        <v>4666</v>
      </c>
      <c r="B3075" s="522" t="s">
        <v>817</v>
      </c>
      <c r="C3075" s="554" t="s">
        <v>86</v>
      </c>
      <c r="D3075" s="555" t="s">
        <v>818</v>
      </c>
      <c r="E3075" s="553">
        <v>8500</v>
      </c>
      <c r="F3075" s="556" t="s">
        <v>2107</v>
      </c>
      <c r="G3075" s="566" t="s">
        <v>2108</v>
      </c>
      <c r="H3075" s="569" t="s">
        <v>853</v>
      </c>
      <c r="I3075" s="562" t="s">
        <v>485</v>
      </c>
      <c r="J3075" s="558" t="s">
        <v>822</v>
      </c>
      <c r="K3075" s="571"/>
      <c r="L3075" s="574"/>
      <c r="M3075" s="572"/>
      <c r="N3075" s="577">
        <v>2</v>
      </c>
      <c r="O3075" s="574">
        <v>6</v>
      </c>
      <c r="P3075" s="576">
        <v>52044.9</v>
      </c>
    </row>
    <row r="3076" spans="1:16" ht="24" x14ac:dyDescent="0.2">
      <c r="A3076" s="524" t="s">
        <v>4666</v>
      </c>
      <c r="B3076" s="522" t="s">
        <v>817</v>
      </c>
      <c r="C3076" s="554" t="s">
        <v>86</v>
      </c>
      <c r="D3076" s="555" t="s">
        <v>818</v>
      </c>
      <c r="E3076" s="553">
        <v>4800</v>
      </c>
      <c r="F3076" s="556" t="s">
        <v>2109</v>
      </c>
      <c r="G3076" s="566" t="s">
        <v>2110</v>
      </c>
      <c r="H3076" s="569" t="s">
        <v>866</v>
      </c>
      <c r="I3076" s="562" t="s">
        <v>489</v>
      </c>
      <c r="J3076" s="558" t="s">
        <v>822</v>
      </c>
      <c r="K3076" s="571"/>
      <c r="L3076" s="574"/>
      <c r="M3076" s="572"/>
      <c r="N3076" s="577">
        <v>2</v>
      </c>
      <c r="O3076" s="574">
        <v>6</v>
      </c>
      <c r="P3076" s="576">
        <v>29844.9</v>
      </c>
    </row>
    <row r="3077" spans="1:16" ht="24" x14ac:dyDescent="0.2">
      <c r="A3077" s="524" t="s">
        <v>4666</v>
      </c>
      <c r="B3077" s="522" t="s">
        <v>817</v>
      </c>
      <c r="C3077" s="554" t="s">
        <v>86</v>
      </c>
      <c r="D3077" s="555" t="s">
        <v>818</v>
      </c>
      <c r="E3077" s="553">
        <v>5500</v>
      </c>
      <c r="F3077" s="556" t="s">
        <v>2113</v>
      </c>
      <c r="G3077" s="566" t="s">
        <v>2114</v>
      </c>
      <c r="H3077" s="569" t="s">
        <v>821</v>
      </c>
      <c r="I3077" s="562" t="s">
        <v>485</v>
      </c>
      <c r="J3077" s="558" t="s">
        <v>822</v>
      </c>
      <c r="K3077" s="571"/>
      <c r="L3077" s="574"/>
      <c r="M3077" s="572"/>
      <c r="N3077" s="577">
        <v>2</v>
      </c>
      <c r="O3077" s="574">
        <v>6</v>
      </c>
      <c r="P3077" s="576">
        <v>34044.9</v>
      </c>
    </row>
    <row r="3078" spans="1:16" ht="24" x14ac:dyDescent="0.2">
      <c r="A3078" s="524" t="s">
        <v>4666</v>
      </c>
      <c r="B3078" s="522" t="s">
        <v>817</v>
      </c>
      <c r="C3078" s="554" t="s">
        <v>86</v>
      </c>
      <c r="D3078" s="555" t="s">
        <v>818</v>
      </c>
      <c r="E3078" s="553">
        <v>10000</v>
      </c>
      <c r="F3078" s="556" t="s">
        <v>2115</v>
      </c>
      <c r="G3078" s="566" t="s">
        <v>2116</v>
      </c>
      <c r="H3078" s="569" t="s">
        <v>853</v>
      </c>
      <c r="I3078" s="562" t="s">
        <v>485</v>
      </c>
      <c r="J3078" s="558" t="s">
        <v>822</v>
      </c>
      <c r="K3078" s="571"/>
      <c r="L3078" s="574"/>
      <c r="M3078" s="572"/>
      <c r="N3078" s="577">
        <v>2</v>
      </c>
      <c r="O3078" s="574">
        <v>6</v>
      </c>
      <c r="P3078" s="576">
        <v>61044.9</v>
      </c>
    </row>
    <row r="3079" spans="1:16" ht="24" x14ac:dyDescent="0.2">
      <c r="A3079" s="524" t="s">
        <v>4666</v>
      </c>
      <c r="B3079" s="522" t="s">
        <v>817</v>
      </c>
      <c r="C3079" s="554" t="s">
        <v>86</v>
      </c>
      <c r="D3079" s="555" t="s">
        <v>818</v>
      </c>
      <c r="E3079" s="553">
        <v>10500</v>
      </c>
      <c r="F3079" s="556" t="s">
        <v>2117</v>
      </c>
      <c r="G3079" s="566" t="s">
        <v>2118</v>
      </c>
      <c r="H3079" s="569" t="s">
        <v>853</v>
      </c>
      <c r="I3079" s="562" t="s">
        <v>485</v>
      </c>
      <c r="J3079" s="558" t="s">
        <v>822</v>
      </c>
      <c r="K3079" s="571"/>
      <c r="L3079" s="574"/>
      <c r="M3079" s="572"/>
      <c r="N3079" s="577">
        <v>2</v>
      </c>
      <c r="O3079" s="574">
        <v>6</v>
      </c>
      <c r="P3079" s="576">
        <v>64044.9</v>
      </c>
    </row>
    <row r="3080" spans="1:16" ht="24" x14ac:dyDescent="0.2">
      <c r="A3080" s="524" t="s">
        <v>4666</v>
      </c>
      <c r="B3080" s="522" t="s">
        <v>817</v>
      </c>
      <c r="C3080" s="554" t="s">
        <v>86</v>
      </c>
      <c r="D3080" s="555" t="s">
        <v>818</v>
      </c>
      <c r="E3080" s="553">
        <v>8500</v>
      </c>
      <c r="F3080" s="556" t="s">
        <v>2119</v>
      </c>
      <c r="G3080" s="566" t="s">
        <v>2120</v>
      </c>
      <c r="H3080" s="569" t="s">
        <v>853</v>
      </c>
      <c r="I3080" s="562" t="s">
        <v>485</v>
      </c>
      <c r="J3080" s="558" t="s">
        <v>822</v>
      </c>
      <c r="K3080" s="571"/>
      <c r="L3080" s="574"/>
      <c r="M3080" s="572"/>
      <c r="N3080" s="577">
        <v>2</v>
      </c>
      <c r="O3080" s="574">
        <v>6</v>
      </c>
      <c r="P3080" s="576">
        <v>52044.9</v>
      </c>
    </row>
    <row r="3081" spans="1:16" ht="24" x14ac:dyDescent="0.2">
      <c r="A3081" s="524" t="s">
        <v>4666</v>
      </c>
      <c r="B3081" s="522" t="s">
        <v>817</v>
      </c>
      <c r="C3081" s="554" t="s">
        <v>86</v>
      </c>
      <c r="D3081" s="555" t="s">
        <v>818</v>
      </c>
      <c r="E3081" s="553">
        <v>6000</v>
      </c>
      <c r="F3081" s="556" t="s">
        <v>2121</v>
      </c>
      <c r="G3081" s="566" t="s">
        <v>2122</v>
      </c>
      <c r="H3081" s="569" t="s">
        <v>821</v>
      </c>
      <c r="I3081" s="562" t="s">
        <v>485</v>
      </c>
      <c r="J3081" s="558" t="s">
        <v>822</v>
      </c>
      <c r="K3081" s="571"/>
      <c r="L3081" s="574"/>
      <c r="M3081" s="572"/>
      <c r="N3081" s="577">
        <v>2</v>
      </c>
      <c r="O3081" s="574">
        <v>6</v>
      </c>
      <c r="P3081" s="576">
        <v>37044.9</v>
      </c>
    </row>
    <row r="3082" spans="1:16" ht="24" x14ac:dyDescent="0.2">
      <c r="A3082" s="524" t="s">
        <v>4666</v>
      </c>
      <c r="B3082" s="522" t="s">
        <v>817</v>
      </c>
      <c r="C3082" s="554" t="s">
        <v>86</v>
      </c>
      <c r="D3082" s="555" t="s">
        <v>818</v>
      </c>
      <c r="E3082" s="553">
        <v>10500</v>
      </c>
      <c r="F3082" s="556" t="s">
        <v>2125</v>
      </c>
      <c r="G3082" s="566" t="s">
        <v>2126</v>
      </c>
      <c r="H3082" s="569" t="s">
        <v>890</v>
      </c>
      <c r="I3082" s="562" t="s">
        <v>485</v>
      </c>
      <c r="J3082" s="558" t="s">
        <v>822</v>
      </c>
      <c r="K3082" s="571"/>
      <c r="L3082" s="574"/>
      <c r="M3082" s="572"/>
      <c r="N3082" s="577">
        <v>2</v>
      </c>
      <c r="O3082" s="574">
        <v>6</v>
      </c>
      <c r="P3082" s="576">
        <v>64044.9</v>
      </c>
    </row>
    <row r="3083" spans="1:16" ht="24" x14ac:dyDescent="0.2">
      <c r="A3083" s="524" t="s">
        <v>4666</v>
      </c>
      <c r="B3083" s="522" t="s">
        <v>817</v>
      </c>
      <c r="C3083" s="554" t="s">
        <v>86</v>
      </c>
      <c r="D3083" s="555" t="s">
        <v>841</v>
      </c>
      <c r="E3083" s="553">
        <v>4500</v>
      </c>
      <c r="F3083" s="556" t="s">
        <v>2127</v>
      </c>
      <c r="G3083" s="566" t="s">
        <v>2128</v>
      </c>
      <c r="H3083" s="569" t="s">
        <v>836</v>
      </c>
      <c r="I3083" s="562" t="s">
        <v>845</v>
      </c>
      <c r="J3083" s="558" t="s">
        <v>480</v>
      </c>
      <c r="K3083" s="571"/>
      <c r="L3083" s="574"/>
      <c r="M3083" s="572"/>
      <c r="N3083" s="577">
        <v>2</v>
      </c>
      <c r="O3083" s="574">
        <v>6</v>
      </c>
      <c r="P3083" s="576">
        <v>28044.9</v>
      </c>
    </row>
    <row r="3084" spans="1:16" ht="24" x14ac:dyDescent="0.2">
      <c r="A3084" s="524" t="s">
        <v>4666</v>
      </c>
      <c r="B3084" s="522" t="s">
        <v>817</v>
      </c>
      <c r="C3084" s="554" t="s">
        <v>86</v>
      </c>
      <c r="D3084" s="555" t="s">
        <v>818</v>
      </c>
      <c r="E3084" s="553">
        <v>10000</v>
      </c>
      <c r="F3084" s="556" t="s">
        <v>2129</v>
      </c>
      <c r="G3084" s="566" t="s">
        <v>2130</v>
      </c>
      <c r="H3084" s="569" t="s">
        <v>853</v>
      </c>
      <c r="I3084" s="562" t="s">
        <v>485</v>
      </c>
      <c r="J3084" s="558" t="s">
        <v>822</v>
      </c>
      <c r="K3084" s="571"/>
      <c r="L3084" s="574"/>
      <c r="M3084" s="572"/>
      <c r="N3084" s="577">
        <v>2</v>
      </c>
      <c r="O3084" s="574">
        <v>6</v>
      </c>
      <c r="P3084" s="576">
        <v>61044.9</v>
      </c>
    </row>
    <row r="3085" spans="1:16" ht="24" x14ac:dyDescent="0.2">
      <c r="A3085" s="524" t="s">
        <v>4666</v>
      </c>
      <c r="B3085" s="522" t="s">
        <v>817</v>
      </c>
      <c r="C3085" s="554" t="s">
        <v>86</v>
      </c>
      <c r="D3085" s="555" t="s">
        <v>818</v>
      </c>
      <c r="E3085" s="553">
        <v>5500</v>
      </c>
      <c r="F3085" s="556" t="s">
        <v>2131</v>
      </c>
      <c r="G3085" s="566" t="s">
        <v>2132</v>
      </c>
      <c r="H3085" s="569" t="s">
        <v>821</v>
      </c>
      <c r="I3085" s="562" t="s">
        <v>485</v>
      </c>
      <c r="J3085" s="558" t="s">
        <v>822</v>
      </c>
      <c r="K3085" s="571"/>
      <c r="L3085" s="574"/>
      <c r="M3085" s="572"/>
      <c r="N3085" s="577">
        <v>2</v>
      </c>
      <c r="O3085" s="574">
        <v>6</v>
      </c>
      <c r="P3085" s="576">
        <v>34044.9</v>
      </c>
    </row>
    <row r="3086" spans="1:16" ht="24" x14ac:dyDescent="0.2">
      <c r="A3086" s="524" t="s">
        <v>4666</v>
      </c>
      <c r="B3086" s="522" t="s">
        <v>817</v>
      </c>
      <c r="C3086" s="554" t="s">
        <v>86</v>
      </c>
      <c r="D3086" s="555" t="s">
        <v>818</v>
      </c>
      <c r="E3086" s="553">
        <v>6500</v>
      </c>
      <c r="F3086" s="556" t="s">
        <v>2133</v>
      </c>
      <c r="G3086" s="566" t="s">
        <v>2134</v>
      </c>
      <c r="H3086" s="569" t="s">
        <v>821</v>
      </c>
      <c r="I3086" s="562" t="s">
        <v>485</v>
      </c>
      <c r="J3086" s="558" t="s">
        <v>822</v>
      </c>
      <c r="K3086" s="571"/>
      <c r="L3086" s="574"/>
      <c r="M3086" s="572"/>
      <c r="N3086" s="577">
        <v>2</v>
      </c>
      <c r="O3086" s="574">
        <v>6</v>
      </c>
      <c r="P3086" s="576">
        <v>40044.9</v>
      </c>
    </row>
    <row r="3087" spans="1:16" ht="24" x14ac:dyDescent="0.2">
      <c r="A3087" s="524" t="s">
        <v>4666</v>
      </c>
      <c r="B3087" s="522" t="s">
        <v>817</v>
      </c>
      <c r="C3087" s="554" t="s">
        <v>86</v>
      </c>
      <c r="D3087" s="555" t="s">
        <v>818</v>
      </c>
      <c r="E3087" s="553" t="s">
        <v>4372</v>
      </c>
      <c r="F3087" s="556" t="s">
        <v>2139</v>
      </c>
      <c r="G3087" s="566" t="s">
        <v>2140</v>
      </c>
      <c r="H3087" s="569" t="s">
        <v>890</v>
      </c>
      <c r="I3087" s="562" t="s">
        <v>485</v>
      </c>
      <c r="J3087" s="558" t="s">
        <v>822</v>
      </c>
      <c r="K3087" s="571"/>
      <c r="L3087" s="574"/>
      <c r="M3087" s="572"/>
      <c r="N3087" s="577">
        <v>3</v>
      </c>
      <c r="O3087" s="574">
        <v>6</v>
      </c>
      <c r="P3087" s="576">
        <v>74546.78</v>
      </c>
    </row>
    <row r="3088" spans="1:16" ht="24" x14ac:dyDescent="0.2">
      <c r="A3088" s="524" t="s">
        <v>4666</v>
      </c>
      <c r="B3088" s="522" t="s">
        <v>817</v>
      </c>
      <c r="C3088" s="554" t="s">
        <v>86</v>
      </c>
      <c r="D3088" s="555" t="s">
        <v>818</v>
      </c>
      <c r="E3088" s="553">
        <v>6500</v>
      </c>
      <c r="F3088" s="556" t="s">
        <v>2141</v>
      </c>
      <c r="G3088" s="566" t="s">
        <v>2142</v>
      </c>
      <c r="H3088" s="569" t="s">
        <v>821</v>
      </c>
      <c r="I3088" s="562" t="s">
        <v>485</v>
      </c>
      <c r="J3088" s="558" t="s">
        <v>822</v>
      </c>
      <c r="K3088" s="571"/>
      <c r="L3088" s="574"/>
      <c r="M3088" s="572"/>
      <c r="N3088" s="577">
        <v>2</v>
      </c>
      <c r="O3088" s="574">
        <v>6</v>
      </c>
      <c r="P3088" s="576">
        <v>41696.11</v>
      </c>
    </row>
    <row r="3089" spans="1:16" ht="24" x14ac:dyDescent="0.2">
      <c r="A3089" s="524" t="s">
        <v>4666</v>
      </c>
      <c r="B3089" s="522" t="s">
        <v>817</v>
      </c>
      <c r="C3089" s="554" t="s">
        <v>86</v>
      </c>
      <c r="D3089" s="555" t="s">
        <v>818</v>
      </c>
      <c r="E3089" s="553">
        <v>5500</v>
      </c>
      <c r="F3089" s="556" t="s">
        <v>2143</v>
      </c>
      <c r="G3089" s="566" t="s">
        <v>2144</v>
      </c>
      <c r="H3089" s="569" t="s">
        <v>2145</v>
      </c>
      <c r="I3089" s="562" t="s">
        <v>485</v>
      </c>
      <c r="J3089" s="558" t="s">
        <v>822</v>
      </c>
      <c r="K3089" s="571"/>
      <c r="L3089" s="574"/>
      <c r="M3089" s="572"/>
      <c r="N3089" s="577">
        <v>2</v>
      </c>
      <c r="O3089" s="574">
        <v>6</v>
      </c>
      <c r="P3089" s="576">
        <v>34044.9</v>
      </c>
    </row>
    <row r="3090" spans="1:16" ht="24" x14ac:dyDescent="0.2">
      <c r="A3090" s="524" t="s">
        <v>4666</v>
      </c>
      <c r="B3090" s="522" t="s">
        <v>817</v>
      </c>
      <c r="C3090" s="554" t="s">
        <v>86</v>
      </c>
      <c r="D3090" s="555" t="s">
        <v>818</v>
      </c>
      <c r="E3090" s="553">
        <v>5500</v>
      </c>
      <c r="F3090" s="556" t="s">
        <v>2146</v>
      </c>
      <c r="G3090" s="566" t="s">
        <v>2147</v>
      </c>
      <c r="H3090" s="569" t="s">
        <v>829</v>
      </c>
      <c r="I3090" s="562" t="s">
        <v>485</v>
      </c>
      <c r="J3090" s="558" t="s">
        <v>822</v>
      </c>
      <c r="K3090" s="571"/>
      <c r="L3090" s="574"/>
      <c r="M3090" s="572"/>
      <c r="N3090" s="577">
        <v>2</v>
      </c>
      <c r="O3090" s="574">
        <v>6</v>
      </c>
      <c r="P3090" s="576">
        <v>34044.9</v>
      </c>
    </row>
    <row r="3091" spans="1:16" ht="24" x14ac:dyDescent="0.2">
      <c r="A3091" s="524" t="s">
        <v>4666</v>
      </c>
      <c r="B3091" s="522" t="s">
        <v>817</v>
      </c>
      <c r="C3091" s="554" t="s">
        <v>86</v>
      </c>
      <c r="D3091" s="555" t="s">
        <v>818</v>
      </c>
      <c r="E3091" s="553">
        <v>8500</v>
      </c>
      <c r="F3091" s="556" t="s">
        <v>2148</v>
      </c>
      <c r="G3091" s="566" t="s">
        <v>2149</v>
      </c>
      <c r="H3091" s="569" t="s">
        <v>853</v>
      </c>
      <c r="I3091" s="562" t="s">
        <v>485</v>
      </c>
      <c r="J3091" s="558" t="s">
        <v>822</v>
      </c>
      <c r="K3091" s="571"/>
      <c r="L3091" s="574"/>
      <c r="M3091" s="572"/>
      <c r="N3091" s="577">
        <v>2</v>
      </c>
      <c r="O3091" s="574">
        <v>6</v>
      </c>
      <c r="P3091" s="576">
        <v>52044.9</v>
      </c>
    </row>
    <row r="3092" spans="1:16" ht="24" x14ac:dyDescent="0.2">
      <c r="A3092" s="524" t="s">
        <v>4666</v>
      </c>
      <c r="B3092" s="522" t="s">
        <v>817</v>
      </c>
      <c r="C3092" s="554" t="s">
        <v>86</v>
      </c>
      <c r="D3092" s="555" t="s">
        <v>818</v>
      </c>
      <c r="E3092" s="553">
        <v>8500</v>
      </c>
      <c r="F3092" s="556" t="s">
        <v>2150</v>
      </c>
      <c r="G3092" s="566" t="s">
        <v>2151</v>
      </c>
      <c r="H3092" s="569" t="s">
        <v>821</v>
      </c>
      <c r="I3092" s="562" t="s">
        <v>485</v>
      </c>
      <c r="J3092" s="558" t="s">
        <v>822</v>
      </c>
      <c r="K3092" s="571"/>
      <c r="L3092" s="574"/>
      <c r="M3092" s="572"/>
      <c r="N3092" s="577">
        <v>2</v>
      </c>
      <c r="O3092" s="574">
        <v>6</v>
      </c>
      <c r="P3092" s="576">
        <v>47847.58</v>
      </c>
    </row>
    <row r="3093" spans="1:16" ht="24" x14ac:dyDescent="0.2">
      <c r="A3093" s="524" t="s">
        <v>4666</v>
      </c>
      <c r="B3093" s="522" t="s">
        <v>817</v>
      </c>
      <c r="C3093" s="554" t="s">
        <v>86</v>
      </c>
      <c r="D3093" s="555" t="s">
        <v>818</v>
      </c>
      <c r="E3093" s="553">
        <v>8500</v>
      </c>
      <c r="F3093" s="556" t="s">
        <v>2154</v>
      </c>
      <c r="G3093" s="566" t="s">
        <v>2155</v>
      </c>
      <c r="H3093" s="569" t="s">
        <v>853</v>
      </c>
      <c r="I3093" s="562" t="s">
        <v>485</v>
      </c>
      <c r="J3093" s="558" t="s">
        <v>822</v>
      </c>
      <c r="K3093" s="571"/>
      <c r="L3093" s="574"/>
      <c r="M3093" s="572"/>
      <c r="N3093" s="577">
        <v>2</v>
      </c>
      <c r="O3093" s="574">
        <v>6</v>
      </c>
      <c r="P3093" s="576">
        <v>52044.9</v>
      </c>
    </row>
    <row r="3094" spans="1:16" ht="24" x14ac:dyDescent="0.2">
      <c r="A3094" s="524" t="s">
        <v>4666</v>
      </c>
      <c r="B3094" s="522" t="s">
        <v>817</v>
      </c>
      <c r="C3094" s="554" t="s">
        <v>86</v>
      </c>
      <c r="D3094" s="555" t="s">
        <v>818</v>
      </c>
      <c r="E3094" s="553">
        <v>6500</v>
      </c>
      <c r="F3094" s="556" t="s">
        <v>2156</v>
      </c>
      <c r="G3094" s="566" t="s">
        <v>2157</v>
      </c>
      <c r="H3094" s="569" t="s">
        <v>2158</v>
      </c>
      <c r="I3094" s="562" t="s">
        <v>485</v>
      </c>
      <c r="J3094" s="558" t="s">
        <v>822</v>
      </c>
      <c r="K3094" s="571"/>
      <c r="L3094" s="574"/>
      <c r="M3094" s="572"/>
      <c r="N3094" s="577">
        <v>2</v>
      </c>
      <c r="O3094" s="574">
        <v>6</v>
      </c>
      <c r="P3094" s="576">
        <v>40044.9</v>
      </c>
    </row>
    <row r="3095" spans="1:16" ht="24" x14ac:dyDescent="0.2">
      <c r="A3095" s="524" t="s">
        <v>4666</v>
      </c>
      <c r="B3095" s="522" t="s">
        <v>817</v>
      </c>
      <c r="C3095" s="554" t="s">
        <v>86</v>
      </c>
      <c r="D3095" s="555" t="s">
        <v>818</v>
      </c>
      <c r="E3095" s="553">
        <v>6500</v>
      </c>
      <c r="F3095" s="556" t="s">
        <v>2159</v>
      </c>
      <c r="G3095" s="566" t="s">
        <v>2160</v>
      </c>
      <c r="H3095" s="569" t="s">
        <v>836</v>
      </c>
      <c r="I3095" s="562" t="s">
        <v>485</v>
      </c>
      <c r="J3095" s="558" t="s">
        <v>822</v>
      </c>
      <c r="K3095" s="571"/>
      <c r="L3095" s="574"/>
      <c r="M3095" s="572"/>
      <c r="N3095" s="577">
        <v>2</v>
      </c>
      <c r="O3095" s="574">
        <v>6</v>
      </c>
      <c r="P3095" s="576">
        <v>40044.9</v>
      </c>
    </row>
    <row r="3096" spans="1:16" ht="24" x14ac:dyDescent="0.2">
      <c r="A3096" s="524" t="s">
        <v>4666</v>
      </c>
      <c r="B3096" s="522" t="s">
        <v>817</v>
      </c>
      <c r="C3096" s="554" t="s">
        <v>86</v>
      </c>
      <c r="D3096" s="555" t="s">
        <v>818</v>
      </c>
      <c r="E3096" s="553">
        <v>7500</v>
      </c>
      <c r="F3096" s="556" t="s">
        <v>2161</v>
      </c>
      <c r="G3096" s="566" t="s">
        <v>2162</v>
      </c>
      <c r="H3096" s="569" t="s">
        <v>821</v>
      </c>
      <c r="I3096" s="562" t="s">
        <v>485</v>
      </c>
      <c r="J3096" s="558" t="s">
        <v>822</v>
      </c>
      <c r="K3096" s="571"/>
      <c r="L3096" s="574"/>
      <c r="M3096" s="572"/>
      <c r="N3096" s="577">
        <v>2</v>
      </c>
      <c r="O3096" s="574">
        <v>6</v>
      </c>
      <c r="P3096" s="576">
        <v>46044.9</v>
      </c>
    </row>
    <row r="3097" spans="1:16" ht="24" x14ac:dyDescent="0.2">
      <c r="A3097" s="524" t="s">
        <v>4666</v>
      </c>
      <c r="B3097" s="522" t="s">
        <v>817</v>
      </c>
      <c r="C3097" s="554" t="s">
        <v>86</v>
      </c>
      <c r="D3097" s="555" t="s">
        <v>818</v>
      </c>
      <c r="E3097" s="553">
        <v>11500</v>
      </c>
      <c r="F3097" s="556" t="s">
        <v>2165</v>
      </c>
      <c r="G3097" s="566" t="s">
        <v>2166</v>
      </c>
      <c r="H3097" s="569" t="s">
        <v>850</v>
      </c>
      <c r="I3097" s="562" t="s">
        <v>485</v>
      </c>
      <c r="J3097" s="558" t="s">
        <v>822</v>
      </c>
      <c r="K3097" s="571"/>
      <c r="L3097" s="574"/>
      <c r="M3097" s="572"/>
      <c r="N3097" s="577">
        <v>2</v>
      </c>
      <c r="O3097" s="574">
        <v>6</v>
      </c>
      <c r="P3097" s="576">
        <v>70044.899999999994</v>
      </c>
    </row>
    <row r="3098" spans="1:16" ht="24" x14ac:dyDescent="0.2">
      <c r="A3098" s="524" t="s">
        <v>4666</v>
      </c>
      <c r="B3098" s="522" t="s">
        <v>817</v>
      </c>
      <c r="C3098" s="554" t="s">
        <v>86</v>
      </c>
      <c r="D3098" s="555" t="s">
        <v>818</v>
      </c>
      <c r="E3098" s="553" t="s">
        <v>4359</v>
      </c>
      <c r="F3098" s="556" t="s">
        <v>2169</v>
      </c>
      <c r="G3098" s="566" t="s">
        <v>2170</v>
      </c>
      <c r="H3098" s="569" t="s">
        <v>836</v>
      </c>
      <c r="I3098" s="562" t="s">
        <v>485</v>
      </c>
      <c r="J3098" s="558" t="s">
        <v>822</v>
      </c>
      <c r="K3098" s="571"/>
      <c r="L3098" s="574"/>
      <c r="M3098" s="572"/>
      <c r="N3098" s="577">
        <v>3</v>
      </c>
      <c r="O3098" s="574">
        <v>6</v>
      </c>
      <c r="P3098" s="576">
        <v>42461.57</v>
      </c>
    </row>
    <row r="3099" spans="1:16" ht="24" x14ac:dyDescent="0.2">
      <c r="A3099" s="524" t="s">
        <v>4666</v>
      </c>
      <c r="B3099" s="522" t="s">
        <v>817</v>
      </c>
      <c r="C3099" s="554" t="s">
        <v>86</v>
      </c>
      <c r="D3099" s="555" t="s">
        <v>818</v>
      </c>
      <c r="E3099" s="553">
        <v>5000</v>
      </c>
      <c r="F3099" s="556" t="s">
        <v>2171</v>
      </c>
      <c r="G3099" s="566" t="s">
        <v>2172</v>
      </c>
      <c r="H3099" s="569" t="s">
        <v>821</v>
      </c>
      <c r="I3099" s="562" t="s">
        <v>485</v>
      </c>
      <c r="J3099" s="558" t="s">
        <v>822</v>
      </c>
      <c r="K3099" s="571"/>
      <c r="L3099" s="574"/>
      <c r="M3099" s="572"/>
      <c r="N3099" s="577">
        <v>2</v>
      </c>
      <c r="O3099" s="574">
        <v>6</v>
      </c>
      <c r="P3099" s="576">
        <v>31044.9</v>
      </c>
    </row>
    <row r="3100" spans="1:16" ht="24" x14ac:dyDescent="0.2">
      <c r="A3100" s="524" t="s">
        <v>4666</v>
      </c>
      <c r="B3100" s="522" t="s">
        <v>817</v>
      </c>
      <c r="C3100" s="554" t="s">
        <v>86</v>
      </c>
      <c r="D3100" s="555" t="s">
        <v>818</v>
      </c>
      <c r="E3100" s="553">
        <v>7000</v>
      </c>
      <c r="F3100" s="556" t="s">
        <v>2175</v>
      </c>
      <c r="G3100" s="566" t="s">
        <v>2176</v>
      </c>
      <c r="H3100" s="569" t="s">
        <v>850</v>
      </c>
      <c r="I3100" s="562" t="s">
        <v>485</v>
      </c>
      <c r="J3100" s="558" t="s">
        <v>822</v>
      </c>
      <c r="K3100" s="571"/>
      <c r="L3100" s="574"/>
      <c r="M3100" s="572"/>
      <c r="N3100" s="577">
        <v>2</v>
      </c>
      <c r="O3100" s="574">
        <v>6</v>
      </c>
      <c r="P3100" s="576">
        <v>43044.9</v>
      </c>
    </row>
    <row r="3101" spans="1:16" ht="24" x14ac:dyDescent="0.2">
      <c r="A3101" s="524" t="s">
        <v>4666</v>
      </c>
      <c r="B3101" s="522" t="s">
        <v>817</v>
      </c>
      <c r="C3101" s="554" t="s">
        <v>86</v>
      </c>
      <c r="D3101" s="555" t="s">
        <v>841</v>
      </c>
      <c r="E3101" s="553">
        <v>3400</v>
      </c>
      <c r="F3101" s="556" t="s">
        <v>2177</v>
      </c>
      <c r="G3101" s="566" t="s">
        <v>2178</v>
      </c>
      <c r="H3101" s="569" t="s">
        <v>844</v>
      </c>
      <c r="I3101" s="562" t="s">
        <v>485</v>
      </c>
      <c r="J3101" s="558" t="s">
        <v>480</v>
      </c>
      <c r="K3101" s="571"/>
      <c r="L3101" s="574"/>
      <c r="M3101" s="572"/>
      <c r="N3101" s="577">
        <v>2</v>
      </c>
      <c r="O3101" s="574">
        <v>6</v>
      </c>
      <c r="P3101" s="576">
        <v>21444.9</v>
      </c>
    </row>
    <row r="3102" spans="1:16" ht="24" x14ac:dyDescent="0.2">
      <c r="A3102" s="524" t="s">
        <v>4666</v>
      </c>
      <c r="B3102" s="522" t="s">
        <v>817</v>
      </c>
      <c r="C3102" s="554" t="s">
        <v>86</v>
      </c>
      <c r="D3102" s="555" t="s">
        <v>818</v>
      </c>
      <c r="E3102" s="553" t="s">
        <v>2767</v>
      </c>
      <c r="F3102" s="556" t="s">
        <v>2179</v>
      </c>
      <c r="G3102" s="566" t="s">
        <v>2180</v>
      </c>
      <c r="H3102" s="569" t="s">
        <v>853</v>
      </c>
      <c r="I3102" s="562" t="s">
        <v>485</v>
      </c>
      <c r="J3102" s="558" t="s">
        <v>822</v>
      </c>
      <c r="K3102" s="571"/>
      <c r="L3102" s="574"/>
      <c r="M3102" s="572"/>
      <c r="N3102" s="577">
        <v>3</v>
      </c>
      <c r="O3102" s="574">
        <v>6</v>
      </c>
      <c r="P3102" s="576">
        <v>56083.79</v>
      </c>
    </row>
    <row r="3103" spans="1:16" ht="24" x14ac:dyDescent="0.2">
      <c r="A3103" s="524" t="s">
        <v>4666</v>
      </c>
      <c r="B3103" s="522" t="s">
        <v>817</v>
      </c>
      <c r="C3103" s="554" t="s">
        <v>86</v>
      </c>
      <c r="D3103" s="555" t="s">
        <v>818</v>
      </c>
      <c r="E3103" s="553">
        <v>5500</v>
      </c>
      <c r="F3103" s="556" t="s">
        <v>2181</v>
      </c>
      <c r="G3103" s="566" t="s">
        <v>2182</v>
      </c>
      <c r="H3103" s="569" t="s">
        <v>829</v>
      </c>
      <c r="I3103" s="562" t="s">
        <v>485</v>
      </c>
      <c r="J3103" s="558" t="s">
        <v>822</v>
      </c>
      <c r="K3103" s="571"/>
      <c r="L3103" s="574"/>
      <c r="M3103" s="572"/>
      <c r="N3103" s="577">
        <v>2</v>
      </c>
      <c r="O3103" s="574">
        <v>6</v>
      </c>
      <c r="P3103" s="576">
        <v>34185.96</v>
      </c>
    </row>
    <row r="3104" spans="1:16" ht="24" x14ac:dyDescent="0.2">
      <c r="A3104" s="524" t="s">
        <v>4666</v>
      </c>
      <c r="B3104" s="522" t="s">
        <v>817</v>
      </c>
      <c r="C3104" s="554" t="s">
        <v>86</v>
      </c>
      <c r="D3104" s="555" t="s">
        <v>818</v>
      </c>
      <c r="E3104" s="553">
        <v>6500</v>
      </c>
      <c r="F3104" s="556" t="s">
        <v>2183</v>
      </c>
      <c r="G3104" s="566" t="s">
        <v>2184</v>
      </c>
      <c r="H3104" s="569" t="s">
        <v>853</v>
      </c>
      <c r="I3104" s="562" t="s">
        <v>485</v>
      </c>
      <c r="J3104" s="558" t="s">
        <v>822</v>
      </c>
      <c r="K3104" s="571"/>
      <c r="L3104" s="574"/>
      <c r="M3104" s="572"/>
      <c r="N3104" s="577">
        <v>2</v>
      </c>
      <c r="O3104" s="574">
        <v>6</v>
      </c>
      <c r="P3104" s="576">
        <v>40044.9</v>
      </c>
    </row>
    <row r="3105" spans="1:16" ht="24" x14ac:dyDescent="0.2">
      <c r="A3105" s="524" t="s">
        <v>4666</v>
      </c>
      <c r="B3105" s="522" t="s">
        <v>817</v>
      </c>
      <c r="C3105" s="554" t="s">
        <v>86</v>
      </c>
      <c r="D3105" s="555" t="s">
        <v>841</v>
      </c>
      <c r="E3105" s="553">
        <v>3000</v>
      </c>
      <c r="F3105" s="556" t="s">
        <v>2185</v>
      </c>
      <c r="G3105" s="566" t="s">
        <v>2186</v>
      </c>
      <c r="H3105" s="569" t="s">
        <v>844</v>
      </c>
      <c r="I3105" s="562" t="s">
        <v>485</v>
      </c>
      <c r="J3105" s="558" t="s">
        <v>480</v>
      </c>
      <c r="K3105" s="571"/>
      <c r="L3105" s="574"/>
      <c r="M3105" s="572"/>
      <c r="N3105" s="577">
        <v>2</v>
      </c>
      <c r="O3105" s="574">
        <v>6</v>
      </c>
      <c r="P3105" s="576">
        <v>19044.900000000001</v>
      </c>
    </row>
    <row r="3106" spans="1:16" ht="24" x14ac:dyDescent="0.2">
      <c r="A3106" s="524" t="s">
        <v>4666</v>
      </c>
      <c r="B3106" s="522" t="s">
        <v>817</v>
      </c>
      <c r="C3106" s="554" t="s">
        <v>86</v>
      </c>
      <c r="D3106" s="555" t="s">
        <v>902</v>
      </c>
      <c r="E3106" s="553">
        <v>2500</v>
      </c>
      <c r="F3106" s="556" t="s">
        <v>2187</v>
      </c>
      <c r="G3106" s="566" t="s">
        <v>2188</v>
      </c>
      <c r="H3106" s="569" t="s">
        <v>905</v>
      </c>
      <c r="I3106" s="562" t="s">
        <v>845</v>
      </c>
      <c r="J3106" s="558" t="s">
        <v>906</v>
      </c>
      <c r="K3106" s="571"/>
      <c r="L3106" s="574"/>
      <c r="M3106" s="572"/>
      <c r="N3106" s="577">
        <v>2</v>
      </c>
      <c r="O3106" s="574">
        <v>6</v>
      </c>
      <c r="P3106" s="576">
        <v>16044.9</v>
      </c>
    </row>
    <row r="3107" spans="1:16" ht="24" x14ac:dyDescent="0.2">
      <c r="A3107" s="524" t="s">
        <v>4666</v>
      </c>
      <c r="B3107" s="522" t="s">
        <v>817</v>
      </c>
      <c r="C3107" s="554" t="s">
        <v>86</v>
      </c>
      <c r="D3107" s="555" t="s">
        <v>818</v>
      </c>
      <c r="E3107" s="553">
        <v>7500</v>
      </c>
      <c r="F3107" s="556" t="s">
        <v>2189</v>
      </c>
      <c r="G3107" s="566" t="s">
        <v>2190</v>
      </c>
      <c r="H3107" s="569" t="s">
        <v>829</v>
      </c>
      <c r="I3107" s="562" t="s">
        <v>485</v>
      </c>
      <c r="J3107" s="558" t="s">
        <v>822</v>
      </c>
      <c r="K3107" s="571"/>
      <c r="L3107" s="574"/>
      <c r="M3107" s="572"/>
      <c r="N3107" s="577">
        <v>2</v>
      </c>
      <c r="O3107" s="574">
        <v>6</v>
      </c>
      <c r="P3107" s="576">
        <v>46044.9</v>
      </c>
    </row>
    <row r="3108" spans="1:16" ht="24" x14ac:dyDescent="0.2">
      <c r="A3108" s="524" t="s">
        <v>4666</v>
      </c>
      <c r="B3108" s="522" t="s">
        <v>817</v>
      </c>
      <c r="C3108" s="554" t="s">
        <v>86</v>
      </c>
      <c r="D3108" s="555" t="s">
        <v>841</v>
      </c>
      <c r="E3108" s="553">
        <v>4500</v>
      </c>
      <c r="F3108" s="556" t="s">
        <v>2191</v>
      </c>
      <c r="G3108" s="566" t="s">
        <v>2192</v>
      </c>
      <c r="H3108" s="569" t="s">
        <v>1606</v>
      </c>
      <c r="I3108" s="562" t="s">
        <v>485</v>
      </c>
      <c r="J3108" s="558" t="s">
        <v>480</v>
      </c>
      <c r="K3108" s="571"/>
      <c r="L3108" s="574"/>
      <c r="M3108" s="572"/>
      <c r="N3108" s="577">
        <v>2</v>
      </c>
      <c r="O3108" s="574">
        <v>6</v>
      </c>
      <c r="P3108" s="576">
        <v>28044.9</v>
      </c>
    </row>
    <row r="3109" spans="1:16" ht="24" x14ac:dyDescent="0.2">
      <c r="A3109" s="524" t="s">
        <v>4666</v>
      </c>
      <c r="B3109" s="522" t="s">
        <v>817</v>
      </c>
      <c r="C3109" s="554" t="s">
        <v>86</v>
      </c>
      <c r="D3109" s="555" t="s">
        <v>818</v>
      </c>
      <c r="E3109" s="553">
        <v>8500</v>
      </c>
      <c r="F3109" s="556" t="s">
        <v>2194</v>
      </c>
      <c r="G3109" s="566" t="s">
        <v>2195</v>
      </c>
      <c r="H3109" s="569" t="s">
        <v>853</v>
      </c>
      <c r="I3109" s="562" t="s">
        <v>485</v>
      </c>
      <c r="J3109" s="558" t="s">
        <v>822</v>
      </c>
      <c r="K3109" s="571"/>
      <c r="L3109" s="574"/>
      <c r="M3109" s="572"/>
      <c r="N3109" s="577">
        <v>2</v>
      </c>
      <c r="O3109" s="574">
        <v>6</v>
      </c>
      <c r="P3109" s="576">
        <v>52044.9</v>
      </c>
    </row>
    <row r="3110" spans="1:16" ht="24" x14ac:dyDescent="0.2">
      <c r="A3110" s="524" t="s">
        <v>4666</v>
      </c>
      <c r="B3110" s="522" t="s">
        <v>817</v>
      </c>
      <c r="C3110" s="554" t="s">
        <v>86</v>
      </c>
      <c r="D3110" s="555" t="s">
        <v>818</v>
      </c>
      <c r="E3110" s="553">
        <v>8500</v>
      </c>
      <c r="F3110" s="556" t="s">
        <v>2196</v>
      </c>
      <c r="G3110" s="566" t="s">
        <v>2197</v>
      </c>
      <c r="H3110" s="569" t="s">
        <v>853</v>
      </c>
      <c r="I3110" s="562" t="s">
        <v>485</v>
      </c>
      <c r="J3110" s="558" t="s">
        <v>822</v>
      </c>
      <c r="K3110" s="571"/>
      <c r="L3110" s="574"/>
      <c r="M3110" s="572"/>
      <c r="N3110" s="577">
        <v>0</v>
      </c>
      <c r="O3110" s="574">
        <v>1</v>
      </c>
      <c r="P3110" s="576">
        <v>9972.76</v>
      </c>
    </row>
    <row r="3111" spans="1:16" ht="24" x14ac:dyDescent="0.2">
      <c r="A3111" s="524" t="s">
        <v>4666</v>
      </c>
      <c r="B3111" s="522" t="s">
        <v>817</v>
      </c>
      <c r="C3111" s="554" t="s">
        <v>86</v>
      </c>
      <c r="D3111" s="555" t="s">
        <v>818</v>
      </c>
      <c r="E3111" s="553">
        <v>6500</v>
      </c>
      <c r="F3111" s="556" t="s">
        <v>2198</v>
      </c>
      <c r="G3111" s="566" t="s">
        <v>2199</v>
      </c>
      <c r="H3111" s="569" t="s">
        <v>853</v>
      </c>
      <c r="I3111" s="562" t="s">
        <v>489</v>
      </c>
      <c r="J3111" s="558" t="s">
        <v>822</v>
      </c>
      <c r="K3111" s="571"/>
      <c r="L3111" s="574"/>
      <c r="M3111" s="572"/>
      <c r="N3111" s="577">
        <v>2</v>
      </c>
      <c r="O3111" s="574">
        <v>6</v>
      </c>
      <c r="P3111" s="576">
        <v>40044.9</v>
      </c>
    </row>
    <row r="3112" spans="1:16" ht="24" x14ac:dyDescent="0.2">
      <c r="A3112" s="524" t="s">
        <v>4666</v>
      </c>
      <c r="B3112" s="522" t="s">
        <v>817</v>
      </c>
      <c r="C3112" s="554" t="s">
        <v>86</v>
      </c>
      <c r="D3112" s="555" t="s">
        <v>818</v>
      </c>
      <c r="E3112" s="553">
        <v>6500</v>
      </c>
      <c r="F3112" s="556" t="s">
        <v>2200</v>
      </c>
      <c r="G3112" s="566" t="s">
        <v>2201</v>
      </c>
      <c r="H3112" s="569" t="s">
        <v>2202</v>
      </c>
      <c r="I3112" s="562" t="s">
        <v>485</v>
      </c>
      <c r="J3112" s="558" t="s">
        <v>822</v>
      </c>
      <c r="K3112" s="571"/>
      <c r="L3112" s="574"/>
      <c r="M3112" s="572"/>
      <c r="N3112" s="577">
        <v>2</v>
      </c>
      <c r="O3112" s="574">
        <v>6</v>
      </c>
      <c r="P3112" s="576">
        <v>40044.9</v>
      </c>
    </row>
    <row r="3113" spans="1:16" ht="24" x14ac:dyDescent="0.2">
      <c r="A3113" s="524" t="s">
        <v>4666</v>
      </c>
      <c r="B3113" s="522" t="s">
        <v>817</v>
      </c>
      <c r="C3113" s="554" t="s">
        <v>86</v>
      </c>
      <c r="D3113" s="555" t="s">
        <v>818</v>
      </c>
      <c r="E3113" s="553">
        <v>9000</v>
      </c>
      <c r="F3113" s="556" t="s">
        <v>2203</v>
      </c>
      <c r="G3113" s="566" t="s">
        <v>2204</v>
      </c>
      <c r="H3113" s="569" t="s">
        <v>836</v>
      </c>
      <c r="I3113" s="562" t="s">
        <v>485</v>
      </c>
      <c r="J3113" s="558" t="s">
        <v>822</v>
      </c>
      <c r="K3113" s="571"/>
      <c r="L3113" s="574"/>
      <c r="M3113" s="572"/>
      <c r="N3113" s="577">
        <v>2</v>
      </c>
      <c r="O3113" s="574">
        <v>6</v>
      </c>
      <c r="P3113" s="576">
        <v>55044.9</v>
      </c>
    </row>
    <row r="3114" spans="1:16" ht="24" x14ac:dyDescent="0.2">
      <c r="A3114" s="524" t="s">
        <v>4666</v>
      </c>
      <c r="B3114" s="522" t="s">
        <v>817</v>
      </c>
      <c r="C3114" s="554" t="s">
        <v>86</v>
      </c>
      <c r="D3114" s="555" t="s">
        <v>818</v>
      </c>
      <c r="E3114" s="553">
        <v>4500</v>
      </c>
      <c r="F3114" s="556" t="s">
        <v>2205</v>
      </c>
      <c r="G3114" s="566" t="s">
        <v>2206</v>
      </c>
      <c r="H3114" s="569" t="s">
        <v>850</v>
      </c>
      <c r="I3114" s="562" t="s">
        <v>489</v>
      </c>
      <c r="J3114" s="558" t="s">
        <v>822</v>
      </c>
      <c r="K3114" s="571"/>
      <c r="L3114" s="574"/>
      <c r="M3114" s="572"/>
      <c r="N3114" s="577">
        <v>2</v>
      </c>
      <c r="O3114" s="574">
        <v>6</v>
      </c>
      <c r="P3114" s="576">
        <v>28044.9</v>
      </c>
    </row>
    <row r="3115" spans="1:16" ht="24" x14ac:dyDescent="0.2">
      <c r="A3115" s="524" t="s">
        <v>4666</v>
      </c>
      <c r="B3115" s="522" t="s">
        <v>817</v>
      </c>
      <c r="C3115" s="554" t="s">
        <v>86</v>
      </c>
      <c r="D3115" s="555" t="s">
        <v>818</v>
      </c>
      <c r="E3115" s="553">
        <v>14500</v>
      </c>
      <c r="F3115" s="556" t="s">
        <v>2209</v>
      </c>
      <c r="G3115" s="566" t="s">
        <v>2210</v>
      </c>
      <c r="H3115" s="569" t="s">
        <v>853</v>
      </c>
      <c r="I3115" s="562" t="s">
        <v>485</v>
      </c>
      <c r="J3115" s="558" t="s">
        <v>822</v>
      </c>
      <c r="K3115" s="571"/>
      <c r="L3115" s="574"/>
      <c r="M3115" s="572"/>
      <c r="N3115" s="577">
        <v>2</v>
      </c>
      <c r="O3115" s="574">
        <v>6</v>
      </c>
      <c r="P3115" s="576">
        <v>88044.9</v>
      </c>
    </row>
    <row r="3116" spans="1:16" ht="24" x14ac:dyDescent="0.2">
      <c r="A3116" s="524" t="s">
        <v>4666</v>
      </c>
      <c r="B3116" s="522" t="s">
        <v>817</v>
      </c>
      <c r="C3116" s="554" t="s">
        <v>86</v>
      </c>
      <c r="D3116" s="555" t="s">
        <v>818</v>
      </c>
      <c r="E3116" s="553">
        <v>7500</v>
      </c>
      <c r="F3116" s="556" t="s">
        <v>2211</v>
      </c>
      <c r="G3116" s="566" t="s">
        <v>2212</v>
      </c>
      <c r="H3116" s="569" t="s">
        <v>829</v>
      </c>
      <c r="I3116" s="562" t="s">
        <v>485</v>
      </c>
      <c r="J3116" s="558" t="s">
        <v>822</v>
      </c>
      <c r="K3116" s="571"/>
      <c r="L3116" s="574"/>
      <c r="M3116" s="572"/>
      <c r="N3116" s="577">
        <v>2</v>
      </c>
      <c r="O3116" s="574">
        <v>6</v>
      </c>
      <c r="P3116" s="576">
        <v>46044.9</v>
      </c>
    </row>
    <row r="3117" spans="1:16" ht="24" x14ac:dyDescent="0.2">
      <c r="A3117" s="524" t="s">
        <v>4666</v>
      </c>
      <c r="B3117" s="522" t="s">
        <v>817</v>
      </c>
      <c r="C3117" s="554" t="s">
        <v>86</v>
      </c>
      <c r="D3117" s="555" t="s">
        <v>818</v>
      </c>
      <c r="E3117" s="553">
        <v>7500</v>
      </c>
      <c r="F3117" s="556" t="s">
        <v>2213</v>
      </c>
      <c r="G3117" s="566" t="s">
        <v>2214</v>
      </c>
      <c r="H3117" s="569" t="s">
        <v>829</v>
      </c>
      <c r="I3117" s="562" t="s">
        <v>485</v>
      </c>
      <c r="J3117" s="558" t="s">
        <v>822</v>
      </c>
      <c r="K3117" s="571"/>
      <c r="L3117" s="574"/>
      <c r="M3117" s="572"/>
      <c r="N3117" s="577">
        <v>2</v>
      </c>
      <c r="O3117" s="574">
        <v>6</v>
      </c>
      <c r="P3117" s="576">
        <v>46044.9</v>
      </c>
    </row>
    <row r="3118" spans="1:16" ht="24" x14ac:dyDescent="0.2">
      <c r="A3118" s="524" t="s">
        <v>4666</v>
      </c>
      <c r="B3118" s="522" t="s">
        <v>817</v>
      </c>
      <c r="C3118" s="554" t="s">
        <v>86</v>
      </c>
      <c r="D3118" s="555" t="s">
        <v>818</v>
      </c>
      <c r="E3118" s="553">
        <v>4500</v>
      </c>
      <c r="F3118" s="556" t="s">
        <v>2215</v>
      </c>
      <c r="G3118" s="566" t="s">
        <v>2216</v>
      </c>
      <c r="H3118" s="569" t="s">
        <v>850</v>
      </c>
      <c r="I3118" s="562" t="s">
        <v>489</v>
      </c>
      <c r="J3118" s="558" t="s">
        <v>822</v>
      </c>
      <c r="K3118" s="571"/>
      <c r="L3118" s="574"/>
      <c r="M3118" s="572"/>
      <c r="N3118" s="577">
        <v>2</v>
      </c>
      <c r="O3118" s="574">
        <v>6</v>
      </c>
      <c r="P3118" s="576">
        <v>28044.9</v>
      </c>
    </row>
    <row r="3119" spans="1:16" ht="24" x14ac:dyDescent="0.2">
      <c r="A3119" s="524" t="s">
        <v>4666</v>
      </c>
      <c r="B3119" s="522" t="s">
        <v>817</v>
      </c>
      <c r="C3119" s="554" t="s">
        <v>86</v>
      </c>
      <c r="D3119" s="555" t="s">
        <v>841</v>
      </c>
      <c r="E3119" s="553">
        <v>3000</v>
      </c>
      <c r="F3119" s="556" t="s">
        <v>2221</v>
      </c>
      <c r="G3119" s="566" t="s">
        <v>2222</v>
      </c>
      <c r="H3119" s="569" t="s">
        <v>836</v>
      </c>
      <c r="I3119" s="562" t="s">
        <v>871</v>
      </c>
      <c r="J3119" s="558" t="s">
        <v>480</v>
      </c>
      <c r="K3119" s="571"/>
      <c r="L3119" s="574"/>
      <c r="M3119" s="572"/>
      <c r="N3119" s="577">
        <v>2</v>
      </c>
      <c r="O3119" s="574">
        <v>6</v>
      </c>
      <c r="P3119" s="576">
        <v>19044.900000000001</v>
      </c>
    </row>
    <row r="3120" spans="1:16" ht="24" x14ac:dyDescent="0.2">
      <c r="A3120" s="524" t="s">
        <v>4666</v>
      </c>
      <c r="B3120" s="522" t="s">
        <v>817</v>
      </c>
      <c r="C3120" s="554" t="s">
        <v>86</v>
      </c>
      <c r="D3120" s="555" t="s">
        <v>818</v>
      </c>
      <c r="E3120" s="553">
        <v>8500</v>
      </c>
      <c r="F3120" s="556" t="s">
        <v>2225</v>
      </c>
      <c r="G3120" s="566" t="s">
        <v>2226</v>
      </c>
      <c r="H3120" s="569" t="s">
        <v>853</v>
      </c>
      <c r="I3120" s="562" t="s">
        <v>485</v>
      </c>
      <c r="J3120" s="558" t="s">
        <v>822</v>
      </c>
      <c r="K3120" s="571"/>
      <c r="L3120" s="574"/>
      <c r="M3120" s="572"/>
      <c r="N3120" s="577">
        <v>2</v>
      </c>
      <c r="O3120" s="574">
        <v>6</v>
      </c>
      <c r="P3120" s="576">
        <v>52044.9</v>
      </c>
    </row>
    <row r="3121" spans="1:16" ht="24" x14ac:dyDescent="0.2">
      <c r="A3121" s="524" t="s">
        <v>4666</v>
      </c>
      <c r="B3121" s="522" t="s">
        <v>817</v>
      </c>
      <c r="C3121" s="554" t="s">
        <v>86</v>
      </c>
      <c r="D3121" s="555" t="s">
        <v>818</v>
      </c>
      <c r="E3121" s="553">
        <v>9000</v>
      </c>
      <c r="F3121" s="556" t="s">
        <v>2229</v>
      </c>
      <c r="G3121" s="566" t="s">
        <v>2230</v>
      </c>
      <c r="H3121" s="569" t="s">
        <v>829</v>
      </c>
      <c r="I3121" s="562" t="s">
        <v>485</v>
      </c>
      <c r="J3121" s="558" t="s">
        <v>822</v>
      </c>
      <c r="K3121" s="571"/>
      <c r="L3121" s="574"/>
      <c r="M3121" s="572"/>
      <c r="N3121" s="577">
        <v>2</v>
      </c>
      <c r="O3121" s="574">
        <v>6</v>
      </c>
      <c r="P3121" s="576">
        <v>55044.9</v>
      </c>
    </row>
    <row r="3122" spans="1:16" ht="24" x14ac:dyDescent="0.2">
      <c r="A3122" s="524" t="s">
        <v>4666</v>
      </c>
      <c r="B3122" s="522" t="s">
        <v>817</v>
      </c>
      <c r="C3122" s="554" t="s">
        <v>86</v>
      </c>
      <c r="D3122" s="555" t="s">
        <v>818</v>
      </c>
      <c r="E3122" s="553">
        <v>9000</v>
      </c>
      <c r="F3122" s="556" t="s">
        <v>2233</v>
      </c>
      <c r="G3122" s="566" t="s">
        <v>2234</v>
      </c>
      <c r="H3122" s="569" t="s">
        <v>890</v>
      </c>
      <c r="I3122" s="562" t="s">
        <v>485</v>
      </c>
      <c r="J3122" s="558" t="s">
        <v>822</v>
      </c>
      <c r="K3122" s="571"/>
      <c r="L3122" s="574"/>
      <c r="M3122" s="572"/>
      <c r="N3122" s="577">
        <v>2</v>
      </c>
      <c r="O3122" s="574">
        <v>6</v>
      </c>
      <c r="P3122" s="576">
        <v>55044.9</v>
      </c>
    </row>
    <row r="3123" spans="1:16" ht="24" x14ac:dyDescent="0.2">
      <c r="A3123" s="524" t="s">
        <v>4666</v>
      </c>
      <c r="B3123" s="522" t="s">
        <v>817</v>
      </c>
      <c r="C3123" s="554" t="s">
        <v>86</v>
      </c>
      <c r="D3123" s="555" t="s">
        <v>818</v>
      </c>
      <c r="E3123" s="553">
        <v>3500</v>
      </c>
      <c r="F3123" s="556" t="s">
        <v>2235</v>
      </c>
      <c r="G3123" s="566" t="s">
        <v>2236</v>
      </c>
      <c r="H3123" s="569" t="s">
        <v>890</v>
      </c>
      <c r="I3123" s="562" t="s">
        <v>485</v>
      </c>
      <c r="J3123" s="558" t="s">
        <v>822</v>
      </c>
      <c r="K3123" s="571"/>
      <c r="L3123" s="574"/>
      <c r="M3123" s="572"/>
      <c r="N3123" s="577">
        <v>2</v>
      </c>
      <c r="O3123" s="574">
        <v>6</v>
      </c>
      <c r="P3123" s="576">
        <v>22044.9</v>
      </c>
    </row>
    <row r="3124" spans="1:16" ht="24" x14ac:dyDescent="0.2">
      <c r="A3124" s="524" t="s">
        <v>4666</v>
      </c>
      <c r="B3124" s="522" t="s">
        <v>817</v>
      </c>
      <c r="C3124" s="554" t="s">
        <v>86</v>
      </c>
      <c r="D3124" s="555" t="s">
        <v>818</v>
      </c>
      <c r="E3124" s="553">
        <v>6500</v>
      </c>
      <c r="F3124" s="556" t="s">
        <v>2237</v>
      </c>
      <c r="G3124" s="566" t="s">
        <v>2238</v>
      </c>
      <c r="H3124" s="569" t="s">
        <v>821</v>
      </c>
      <c r="I3124" s="562" t="s">
        <v>485</v>
      </c>
      <c r="J3124" s="558" t="s">
        <v>822</v>
      </c>
      <c r="K3124" s="571"/>
      <c r="L3124" s="574"/>
      <c r="M3124" s="572"/>
      <c r="N3124" s="577">
        <v>2</v>
      </c>
      <c r="O3124" s="574">
        <v>6</v>
      </c>
      <c r="P3124" s="576">
        <v>40044.9</v>
      </c>
    </row>
    <row r="3125" spans="1:16" ht="24" x14ac:dyDescent="0.2">
      <c r="A3125" s="524" t="s">
        <v>4666</v>
      </c>
      <c r="B3125" s="522" t="s">
        <v>817</v>
      </c>
      <c r="C3125" s="554" t="s">
        <v>86</v>
      </c>
      <c r="D3125" s="555" t="s">
        <v>818</v>
      </c>
      <c r="E3125" s="553">
        <v>6500</v>
      </c>
      <c r="F3125" s="556" t="s">
        <v>2239</v>
      </c>
      <c r="G3125" s="566" t="s">
        <v>2240</v>
      </c>
      <c r="H3125" s="569" t="s">
        <v>950</v>
      </c>
      <c r="I3125" s="562" t="s">
        <v>485</v>
      </c>
      <c r="J3125" s="558" t="s">
        <v>822</v>
      </c>
      <c r="K3125" s="571"/>
      <c r="L3125" s="574"/>
      <c r="M3125" s="572"/>
      <c r="N3125" s="577">
        <v>2</v>
      </c>
      <c r="O3125" s="574">
        <v>6</v>
      </c>
      <c r="P3125" s="576">
        <v>40044.9</v>
      </c>
    </row>
    <row r="3126" spans="1:16" ht="24" x14ac:dyDescent="0.2">
      <c r="A3126" s="524" t="s">
        <v>4666</v>
      </c>
      <c r="B3126" s="522" t="s">
        <v>817</v>
      </c>
      <c r="C3126" s="554" t="s">
        <v>86</v>
      </c>
      <c r="D3126" s="555" t="s">
        <v>818</v>
      </c>
      <c r="E3126" s="553">
        <v>9500</v>
      </c>
      <c r="F3126" s="556" t="s">
        <v>4373</v>
      </c>
      <c r="G3126" s="566" t="s">
        <v>4374</v>
      </c>
      <c r="H3126" s="569" t="s">
        <v>3345</v>
      </c>
      <c r="I3126" s="562" t="s">
        <v>485</v>
      </c>
      <c r="J3126" s="558" t="s">
        <v>822</v>
      </c>
      <c r="K3126" s="571"/>
      <c r="L3126" s="574"/>
      <c r="M3126" s="572"/>
      <c r="N3126" s="577">
        <v>2</v>
      </c>
      <c r="O3126" s="574">
        <v>5</v>
      </c>
      <c r="P3126" s="576">
        <v>54070.75</v>
      </c>
    </row>
    <row r="3127" spans="1:16" ht="24" x14ac:dyDescent="0.2">
      <c r="A3127" s="524" t="s">
        <v>4666</v>
      </c>
      <c r="B3127" s="522" t="s">
        <v>817</v>
      </c>
      <c r="C3127" s="554" t="s">
        <v>86</v>
      </c>
      <c r="D3127" s="555" t="s">
        <v>818</v>
      </c>
      <c r="E3127" s="553">
        <v>7500</v>
      </c>
      <c r="F3127" s="556" t="s">
        <v>2241</v>
      </c>
      <c r="G3127" s="566" t="s">
        <v>2242</v>
      </c>
      <c r="H3127" s="569" t="s">
        <v>829</v>
      </c>
      <c r="I3127" s="562" t="s">
        <v>485</v>
      </c>
      <c r="J3127" s="558" t="s">
        <v>822</v>
      </c>
      <c r="K3127" s="571"/>
      <c r="L3127" s="574"/>
      <c r="M3127" s="572"/>
      <c r="N3127" s="577">
        <v>2</v>
      </c>
      <c r="O3127" s="574">
        <v>6</v>
      </c>
      <c r="P3127" s="576">
        <v>46044.9</v>
      </c>
    </row>
    <row r="3128" spans="1:16" ht="24" x14ac:dyDescent="0.2">
      <c r="A3128" s="524" t="s">
        <v>4666</v>
      </c>
      <c r="B3128" s="522" t="s">
        <v>817</v>
      </c>
      <c r="C3128" s="554" t="s">
        <v>86</v>
      </c>
      <c r="D3128" s="555" t="s">
        <v>818</v>
      </c>
      <c r="E3128" s="553">
        <v>6500</v>
      </c>
      <c r="F3128" s="556" t="s">
        <v>2243</v>
      </c>
      <c r="G3128" s="566" t="s">
        <v>2244</v>
      </c>
      <c r="H3128" s="569" t="s">
        <v>853</v>
      </c>
      <c r="I3128" s="562" t="s">
        <v>485</v>
      </c>
      <c r="J3128" s="558" t="s">
        <v>822</v>
      </c>
      <c r="K3128" s="571"/>
      <c r="L3128" s="574"/>
      <c r="M3128" s="572"/>
      <c r="N3128" s="577">
        <v>2</v>
      </c>
      <c r="O3128" s="574">
        <v>6</v>
      </c>
      <c r="P3128" s="576">
        <v>40044.9</v>
      </c>
    </row>
    <row r="3129" spans="1:16" ht="24" x14ac:dyDescent="0.2">
      <c r="A3129" s="524" t="s">
        <v>4666</v>
      </c>
      <c r="B3129" s="522" t="s">
        <v>817</v>
      </c>
      <c r="C3129" s="554" t="s">
        <v>86</v>
      </c>
      <c r="D3129" s="555" t="s">
        <v>818</v>
      </c>
      <c r="E3129" s="553">
        <v>6500</v>
      </c>
      <c r="F3129" s="556" t="s">
        <v>2245</v>
      </c>
      <c r="G3129" s="566" t="s">
        <v>2246</v>
      </c>
      <c r="H3129" s="569" t="s">
        <v>853</v>
      </c>
      <c r="I3129" s="562" t="s">
        <v>485</v>
      </c>
      <c r="J3129" s="558" t="s">
        <v>822</v>
      </c>
      <c r="K3129" s="571"/>
      <c r="L3129" s="574"/>
      <c r="M3129" s="572"/>
      <c r="N3129" s="577">
        <v>2</v>
      </c>
      <c r="O3129" s="574">
        <v>6</v>
      </c>
      <c r="P3129" s="576">
        <v>40044.9</v>
      </c>
    </row>
    <row r="3130" spans="1:16" ht="24" x14ac:dyDescent="0.2">
      <c r="A3130" s="524" t="s">
        <v>4666</v>
      </c>
      <c r="B3130" s="522" t="s">
        <v>817</v>
      </c>
      <c r="C3130" s="554" t="s">
        <v>86</v>
      </c>
      <c r="D3130" s="555" t="s">
        <v>818</v>
      </c>
      <c r="E3130" s="553">
        <v>7500</v>
      </c>
      <c r="F3130" s="556" t="s">
        <v>2247</v>
      </c>
      <c r="G3130" s="566" t="s">
        <v>2248</v>
      </c>
      <c r="H3130" s="569" t="s">
        <v>829</v>
      </c>
      <c r="I3130" s="562" t="s">
        <v>485</v>
      </c>
      <c r="J3130" s="558" t="s">
        <v>822</v>
      </c>
      <c r="K3130" s="571"/>
      <c r="L3130" s="574"/>
      <c r="M3130" s="572"/>
      <c r="N3130" s="577">
        <v>2</v>
      </c>
      <c r="O3130" s="574">
        <v>6</v>
      </c>
      <c r="P3130" s="576">
        <v>46044.9</v>
      </c>
    </row>
    <row r="3131" spans="1:16" ht="24" x14ac:dyDescent="0.2">
      <c r="A3131" s="524" t="s">
        <v>4666</v>
      </c>
      <c r="B3131" s="522" t="s">
        <v>817</v>
      </c>
      <c r="C3131" s="554" t="s">
        <v>86</v>
      </c>
      <c r="D3131" s="555" t="s">
        <v>818</v>
      </c>
      <c r="E3131" s="553">
        <v>5500</v>
      </c>
      <c r="F3131" s="556" t="s">
        <v>2250</v>
      </c>
      <c r="G3131" s="566" t="s">
        <v>2251</v>
      </c>
      <c r="H3131" s="569" t="s">
        <v>890</v>
      </c>
      <c r="I3131" s="562" t="s">
        <v>489</v>
      </c>
      <c r="J3131" s="558" t="s">
        <v>822</v>
      </c>
      <c r="K3131" s="571"/>
      <c r="L3131" s="574"/>
      <c r="M3131" s="572"/>
      <c r="N3131" s="577">
        <v>2</v>
      </c>
      <c r="O3131" s="574">
        <v>6</v>
      </c>
      <c r="P3131" s="576">
        <v>34044.9</v>
      </c>
    </row>
    <row r="3132" spans="1:16" ht="24" x14ac:dyDescent="0.2">
      <c r="A3132" s="524" t="s">
        <v>4666</v>
      </c>
      <c r="B3132" s="522" t="s">
        <v>817</v>
      </c>
      <c r="C3132" s="554" t="s">
        <v>86</v>
      </c>
      <c r="D3132" s="555" t="s">
        <v>818</v>
      </c>
      <c r="E3132" s="553">
        <v>5500</v>
      </c>
      <c r="F3132" s="556" t="s">
        <v>2252</v>
      </c>
      <c r="G3132" s="566" t="s">
        <v>2253</v>
      </c>
      <c r="H3132" s="569" t="s">
        <v>829</v>
      </c>
      <c r="I3132" s="562" t="s">
        <v>489</v>
      </c>
      <c r="J3132" s="558" t="s">
        <v>822</v>
      </c>
      <c r="K3132" s="571"/>
      <c r="L3132" s="574"/>
      <c r="M3132" s="572"/>
      <c r="N3132" s="577">
        <v>2</v>
      </c>
      <c r="O3132" s="574">
        <v>6</v>
      </c>
      <c r="P3132" s="576">
        <v>34044.9</v>
      </c>
    </row>
    <row r="3133" spans="1:16" ht="24" x14ac:dyDescent="0.2">
      <c r="A3133" s="524" t="s">
        <v>4666</v>
      </c>
      <c r="B3133" s="522" t="s">
        <v>817</v>
      </c>
      <c r="C3133" s="554" t="s">
        <v>86</v>
      </c>
      <c r="D3133" s="555" t="s">
        <v>818</v>
      </c>
      <c r="E3133" s="553">
        <v>9000</v>
      </c>
      <c r="F3133" s="556" t="s">
        <v>2254</v>
      </c>
      <c r="G3133" s="566" t="s">
        <v>2255</v>
      </c>
      <c r="H3133" s="569" t="s">
        <v>890</v>
      </c>
      <c r="I3133" s="562" t="s">
        <v>485</v>
      </c>
      <c r="J3133" s="558" t="s">
        <v>822</v>
      </c>
      <c r="K3133" s="571"/>
      <c r="L3133" s="574"/>
      <c r="M3133" s="572"/>
      <c r="N3133" s="577">
        <v>2</v>
      </c>
      <c r="O3133" s="574">
        <v>6</v>
      </c>
      <c r="P3133" s="576">
        <v>55044.9</v>
      </c>
    </row>
    <row r="3134" spans="1:16" ht="24" x14ac:dyDescent="0.2">
      <c r="A3134" s="524" t="s">
        <v>4666</v>
      </c>
      <c r="B3134" s="522" t="s">
        <v>817</v>
      </c>
      <c r="C3134" s="554" t="s">
        <v>86</v>
      </c>
      <c r="D3134" s="555" t="s">
        <v>818</v>
      </c>
      <c r="E3134" s="553">
        <v>9000</v>
      </c>
      <c r="F3134" s="556" t="s">
        <v>2256</v>
      </c>
      <c r="G3134" s="566" t="s">
        <v>2257</v>
      </c>
      <c r="H3134" s="569" t="s">
        <v>850</v>
      </c>
      <c r="I3134" s="562" t="s">
        <v>485</v>
      </c>
      <c r="J3134" s="558" t="s">
        <v>822</v>
      </c>
      <c r="K3134" s="571"/>
      <c r="L3134" s="574"/>
      <c r="M3134" s="572"/>
      <c r="N3134" s="577">
        <v>2</v>
      </c>
      <c r="O3134" s="574">
        <v>6</v>
      </c>
      <c r="P3134" s="576">
        <v>55044.9</v>
      </c>
    </row>
    <row r="3135" spans="1:16" ht="24" x14ac:dyDescent="0.2">
      <c r="A3135" s="524" t="s">
        <v>4666</v>
      </c>
      <c r="B3135" s="522" t="s">
        <v>817</v>
      </c>
      <c r="C3135" s="554" t="s">
        <v>86</v>
      </c>
      <c r="D3135" s="555" t="s">
        <v>818</v>
      </c>
      <c r="E3135" s="553">
        <v>5500</v>
      </c>
      <c r="F3135" s="556" t="s">
        <v>2258</v>
      </c>
      <c r="G3135" s="566" t="s">
        <v>2259</v>
      </c>
      <c r="H3135" s="569" t="s">
        <v>890</v>
      </c>
      <c r="I3135" s="562" t="s">
        <v>485</v>
      </c>
      <c r="J3135" s="558" t="s">
        <v>822</v>
      </c>
      <c r="K3135" s="571"/>
      <c r="L3135" s="574"/>
      <c r="M3135" s="572"/>
      <c r="N3135" s="577">
        <v>2</v>
      </c>
      <c r="O3135" s="574">
        <v>6</v>
      </c>
      <c r="P3135" s="576">
        <v>34044.9</v>
      </c>
    </row>
    <row r="3136" spans="1:16" ht="24" x14ac:dyDescent="0.2">
      <c r="A3136" s="524" t="s">
        <v>4666</v>
      </c>
      <c r="B3136" s="522" t="s">
        <v>817</v>
      </c>
      <c r="C3136" s="554" t="s">
        <v>86</v>
      </c>
      <c r="D3136" s="555" t="s">
        <v>818</v>
      </c>
      <c r="E3136" s="553">
        <v>6500</v>
      </c>
      <c r="F3136" s="556" t="s">
        <v>2260</v>
      </c>
      <c r="G3136" s="566" t="s">
        <v>2261</v>
      </c>
      <c r="H3136" s="569" t="s">
        <v>821</v>
      </c>
      <c r="I3136" s="562" t="s">
        <v>485</v>
      </c>
      <c r="J3136" s="558" t="s">
        <v>822</v>
      </c>
      <c r="K3136" s="571"/>
      <c r="L3136" s="574"/>
      <c r="M3136" s="572"/>
      <c r="N3136" s="577">
        <v>3</v>
      </c>
      <c r="O3136" s="574">
        <v>6</v>
      </c>
      <c r="P3136" s="576">
        <v>40044.9</v>
      </c>
    </row>
    <row r="3137" spans="1:16" ht="24" x14ac:dyDescent="0.2">
      <c r="A3137" s="524" t="s">
        <v>4666</v>
      </c>
      <c r="B3137" s="522" t="s">
        <v>817</v>
      </c>
      <c r="C3137" s="554" t="s">
        <v>86</v>
      </c>
      <c r="D3137" s="555" t="s">
        <v>818</v>
      </c>
      <c r="E3137" s="553">
        <v>6500</v>
      </c>
      <c r="F3137" s="556" t="s">
        <v>2262</v>
      </c>
      <c r="G3137" s="566" t="s">
        <v>2263</v>
      </c>
      <c r="H3137" s="569" t="s">
        <v>821</v>
      </c>
      <c r="I3137" s="562" t="s">
        <v>485</v>
      </c>
      <c r="J3137" s="558" t="s">
        <v>822</v>
      </c>
      <c r="K3137" s="571"/>
      <c r="L3137" s="574"/>
      <c r="M3137" s="572"/>
      <c r="N3137" s="577">
        <v>2</v>
      </c>
      <c r="O3137" s="574">
        <v>6</v>
      </c>
      <c r="P3137" s="576">
        <v>40044.9</v>
      </c>
    </row>
    <row r="3138" spans="1:16" ht="24" x14ac:dyDescent="0.2">
      <c r="A3138" s="524" t="s">
        <v>4666</v>
      </c>
      <c r="B3138" s="522" t="s">
        <v>817</v>
      </c>
      <c r="C3138" s="554" t="s">
        <v>86</v>
      </c>
      <c r="D3138" s="555" t="s">
        <v>818</v>
      </c>
      <c r="E3138" s="553">
        <v>6000</v>
      </c>
      <c r="F3138" s="556" t="s">
        <v>2264</v>
      </c>
      <c r="G3138" s="566" t="s">
        <v>2265</v>
      </c>
      <c r="H3138" s="569" t="s">
        <v>1087</v>
      </c>
      <c r="I3138" s="562" t="s">
        <v>485</v>
      </c>
      <c r="J3138" s="558" t="s">
        <v>822</v>
      </c>
      <c r="K3138" s="571"/>
      <c r="L3138" s="574"/>
      <c r="M3138" s="572"/>
      <c r="N3138" s="577">
        <v>2</v>
      </c>
      <c r="O3138" s="574">
        <v>6</v>
      </c>
      <c r="P3138" s="576">
        <v>37044.9</v>
      </c>
    </row>
    <row r="3139" spans="1:16" ht="24" x14ac:dyDescent="0.2">
      <c r="A3139" s="524" t="s">
        <v>4666</v>
      </c>
      <c r="B3139" s="522" t="s">
        <v>817</v>
      </c>
      <c r="C3139" s="554" t="s">
        <v>86</v>
      </c>
      <c r="D3139" s="555" t="s">
        <v>902</v>
      </c>
      <c r="E3139" s="553">
        <v>1500</v>
      </c>
      <c r="F3139" s="556" t="s">
        <v>2266</v>
      </c>
      <c r="G3139" s="566" t="s">
        <v>2267</v>
      </c>
      <c r="H3139" s="569" t="s">
        <v>905</v>
      </c>
      <c r="I3139" s="562" t="s">
        <v>845</v>
      </c>
      <c r="J3139" s="558" t="s">
        <v>906</v>
      </c>
      <c r="K3139" s="571"/>
      <c r="L3139" s="574"/>
      <c r="M3139" s="572"/>
      <c r="N3139" s="577">
        <v>2</v>
      </c>
      <c r="O3139" s="574">
        <v>6</v>
      </c>
      <c r="P3139" s="576">
        <v>9810</v>
      </c>
    </row>
    <row r="3140" spans="1:16" ht="24" x14ac:dyDescent="0.2">
      <c r="A3140" s="524" t="s">
        <v>4666</v>
      </c>
      <c r="B3140" s="522" t="s">
        <v>817</v>
      </c>
      <c r="C3140" s="554" t="s">
        <v>86</v>
      </c>
      <c r="D3140" s="555" t="s">
        <v>818</v>
      </c>
      <c r="E3140" s="553">
        <v>6500</v>
      </c>
      <c r="F3140" s="556" t="s">
        <v>2270</v>
      </c>
      <c r="G3140" s="566" t="s">
        <v>2271</v>
      </c>
      <c r="H3140" s="569" t="s">
        <v>853</v>
      </c>
      <c r="I3140" s="562" t="s">
        <v>485</v>
      </c>
      <c r="J3140" s="558" t="s">
        <v>822</v>
      </c>
      <c r="K3140" s="571"/>
      <c r="L3140" s="574"/>
      <c r="M3140" s="572"/>
      <c r="N3140" s="577">
        <v>2</v>
      </c>
      <c r="O3140" s="574">
        <v>6</v>
      </c>
      <c r="P3140" s="576">
        <v>40044.9</v>
      </c>
    </row>
    <row r="3141" spans="1:16" ht="24" x14ac:dyDescent="0.2">
      <c r="A3141" s="524" t="s">
        <v>4666</v>
      </c>
      <c r="B3141" s="522" t="s">
        <v>817</v>
      </c>
      <c r="C3141" s="554" t="s">
        <v>86</v>
      </c>
      <c r="D3141" s="555" t="s">
        <v>818</v>
      </c>
      <c r="E3141" s="553">
        <v>12000</v>
      </c>
      <c r="F3141" s="556" t="s">
        <v>2272</v>
      </c>
      <c r="G3141" s="566" t="s">
        <v>2273</v>
      </c>
      <c r="H3141" s="569" t="s">
        <v>1992</v>
      </c>
      <c r="I3141" s="562" t="s">
        <v>485</v>
      </c>
      <c r="J3141" s="558" t="s">
        <v>822</v>
      </c>
      <c r="K3141" s="571"/>
      <c r="L3141" s="574"/>
      <c r="M3141" s="572"/>
      <c r="N3141" s="577">
        <v>2</v>
      </c>
      <c r="O3141" s="574">
        <v>6</v>
      </c>
      <c r="P3141" s="576">
        <v>73044.899999999994</v>
      </c>
    </row>
    <row r="3142" spans="1:16" ht="24" x14ac:dyDescent="0.2">
      <c r="A3142" s="524" t="s">
        <v>4666</v>
      </c>
      <c r="B3142" s="522" t="s">
        <v>817</v>
      </c>
      <c r="C3142" s="554" t="s">
        <v>86</v>
      </c>
      <c r="D3142" s="555" t="s">
        <v>818</v>
      </c>
      <c r="E3142" s="553">
        <v>5500</v>
      </c>
      <c r="F3142" s="556" t="s">
        <v>2274</v>
      </c>
      <c r="G3142" s="566" t="s">
        <v>2275</v>
      </c>
      <c r="H3142" s="569" t="s">
        <v>829</v>
      </c>
      <c r="I3142" s="562" t="s">
        <v>485</v>
      </c>
      <c r="J3142" s="558" t="s">
        <v>822</v>
      </c>
      <c r="K3142" s="571"/>
      <c r="L3142" s="574"/>
      <c r="M3142" s="572"/>
      <c r="N3142" s="577">
        <v>2</v>
      </c>
      <c r="O3142" s="574">
        <v>6</v>
      </c>
      <c r="P3142" s="576">
        <v>34044.9</v>
      </c>
    </row>
    <row r="3143" spans="1:16" ht="24" x14ac:dyDescent="0.2">
      <c r="A3143" s="524" t="s">
        <v>4666</v>
      </c>
      <c r="B3143" s="522" t="s">
        <v>817</v>
      </c>
      <c r="C3143" s="554" t="s">
        <v>86</v>
      </c>
      <c r="D3143" s="555" t="s">
        <v>902</v>
      </c>
      <c r="E3143" s="553">
        <v>2750</v>
      </c>
      <c r="F3143" s="556" t="s">
        <v>2276</v>
      </c>
      <c r="G3143" s="566" t="s">
        <v>2277</v>
      </c>
      <c r="H3143" s="569" t="s">
        <v>905</v>
      </c>
      <c r="I3143" s="562" t="s">
        <v>845</v>
      </c>
      <c r="J3143" s="558" t="s">
        <v>906</v>
      </c>
      <c r="K3143" s="571"/>
      <c r="L3143" s="574"/>
      <c r="M3143" s="572"/>
      <c r="N3143" s="577">
        <v>3</v>
      </c>
      <c r="O3143" s="574">
        <v>6</v>
      </c>
      <c r="P3143" s="576">
        <v>17544.900000000001</v>
      </c>
    </row>
    <row r="3144" spans="1:16" ht="24" x14ac:dyDescent="0.2">
      <c r="A3144" s="524" t="s">
        <v>4666</v>
      </c>
      <c r="B3144" s="522" t="s">
        <v>817</v>
      </c>
      <c r="C3144" s="554" t="s">
        <v>86</v>
      </c>
      <c r="D3144" s="555" t="s">
        <v>818</v>
      </c>
      <c r="E3144" s="553">
        <v>6500</v>
      </c>
      <c r="F3144" s="556" t="s">
        <v>4375</v>
      </c>
      <c r="G3144" s="566" t="s">
        <v>4376</v>
      </c>
      <c r="H3144" s="569" t="s">
        <v>4301</v>
      </c>
      <c r="I3144" s="562" t="s">
        <v>485</v>
      </c>
      <c r="J3144" s="558" t="s">
        <v>822</v>
      </c>
      <c r="K3144" s="571"/>
      <c r="L3144" s="574"/>
      <c r="M3144" s="572"/>
      <c r="N3144" s="577">
        <v>2</v>
      </c>
      <c r="O3144" s="574">
        <v>5</v>
      </c>
      <c r="P3144" s="576">
        <v>37270.75</v>
      </c>
    </row>
    <row r="3145" spans="1:16" ht="24" x14ac:dyDescent="0.2">
      <c r="A3145" s="524" t="s">
        <v>4666</v>
      </c>
      <c r="B3145" s="522" t="s">
        <v>817</v>
      </c>
      <c r="C3145" s="554" t="s">
        <v>86</v>
      </c>
      <c r="D3145" s="555" t="s">
        <v>818</v>
      </c>
      <c r="E3145" s="553">
        <v>8500</v>
      </c>
      <c r="F3145" s="556" t="s">
        <v>2278</v>
      </c>
      <c r="G3145" s="566" t="s">
        <v>2279</v>
      </c>
      <c r="H3145" s="569" t="s">
        <v>853</v>
      </c>
      <c r="I3145" s="562" t="s">
        <v>485</v>
      </c>
      <c r="J3145" s="558" t="s">
        <v>822</v>
      </c>
      <c r="K3145" s="571"/>
      <c r="L3145" s="574"/>
      <c r="M3145" s="572"/>
      <c r="N3145" s="577">
        <v>2</v>
      </c>
      <c r="O3145" s="574">
        <v>6</v>
      </c>
      <c r="P3145" s="576">
        <v>52044.9</v>
      </c>
    </row>
    <row r="3146" spans="1:16" ht="24" x14ac:dyDescent="0.2">
      <c r="A3146" s="524" t="s">
        <v>4666</v>
      </c>
      <c r="B3146" s="522" t="s">
        <v>817</v>
      </c>
      <c r="C3146" s="554" t="s">
        <v>86</v>
      </c>
      <c r="D3146" s="555" t="s">
        <v>818</v>
      </c>
      <c r="E3146" s="553">
        <v>6500</v>
      </c>
      <c r="F3146" s="556" t="s">
        <v>2280</v>
      </c>
      <c r="G3146" s="566" t="s">
        <v>2281</v>
      </c>
      <c r="H3146" s="569" t="s">
        <v>829</v>
      </c>
      <c r="I3146" s="562" t="s">
        <v>485</v>
      </c>
      <c r="J3146" s="558" t="s">
        <v>822</v>
      </c>
      <c r="K3146" s="571"/>
      <c r="L3146" s="574"/>
      <c r="M3146" s="572"/>
      <c r="N3146" s="577">
        <v>2</v>
      </c>
      <c r="O3146" s="574">
        <v>6</v>
      </c>
      <c r="P3146" s="576">
        <v>40044.9</v>
      </c>
    </row>
    <row r="3147" spans="1:16" ht="24" x14ac:dyDescent="0.2">
      <c r="A3147" s="524" t="s">
        <v>4666</v>
      </c>
      <c r="B3147" s="522" t="s">
        <v>817</v>
      </c>
      <c r="C3147" s="554" t="s">
        <v>86</v>
      </c>
      <c r="D3147" s="555" t="s">
        <v>818</v>
      </c>
      <c r="E3147" s="553">
        <v>6500</v>
      </c>
      <c r="F3147" s="556" t="s">
        <v>2284</v>
      </c>
      <c r="G3147" s="566" t="s">
        <v>2285</v>
      </c>
      <c r="H3147" s="569" t="s">
        <v>821</v>
      </c>
      <c r="I3147" s="562" t="s">
        <v>485</v>
      </c>
      <c r="J3147" s="558" t="s">
        <v>822</v>
      </c>
      <c r="K3147" s="571"/>
      <c r="L3147" s="574"/>
      <c r="M3147" s="572"/>
      <c r="N3147" s="577">
        <v>2</v>
      </c>
      <c r="O3147" s="574">
        <v>6</v>
      </c>
      <c r="P3147" s="576">
        <v>40044.9</v>
      </c>
    </row>
    <row r="3148" spans="1:16" ht="24" x14ac:dyDescent="0.2">
      <c r="A3148" s="524" t="s">
        <v>4666</v>
      </c>
      <c r="B3148" s="522" t="s">
        <v>817</v>
      </c>
      <c r="C3148" s="554" t="s">
        <v>86</v>
      </c>
      <c r="D3148" s="555" t="s">
        <v>818</v>
      </c>
      <c r="E3148" s="553">
        <v>6500</v>
      </c>
      <c r="F3148" s="556" t="s">
        <v>2286</v>
      </c>
      <c r="G3148" s="566" t="s">
        <v>2287</v>
      </c>
      <c r="H3148" s="569" t="s">
        <v>821</v>
      </c>
      <c r="I3148" s="562" t="s">
        <v>485</v>
      </c>
      <c r="J3148" s="558" t="s">
        <v>822</v>
      </c>
      <c r="K3148" s="571"/>
      <c r="L3148" s="574"/>
      <c r="M3148" s="572"/>
      <c r="N3148" s="577">
        <v>2</v>
      </c>
      <c r="O3148" s="574">
        <v>6</v>
      </c>
      <c r="P3148" s="576">
        <v>40044.9</v>
      </c>
    </row>
    <row r="3149" spans="1:16" ht="24" x14ac:dyDescent="0.2">
      <c r="A3149" s="524" t="s">
        <v>4666</v>
      </c>
      <c r="B3149" s="522" t="s">
        <v>817</v>
      </c>
      <c r="C3149" s="554" t="s">
        <v>86</v>
      </c>
      <c r="D3149" s="555" t="s">
        <v>818</v>
      </c>
      <c r="E3149" s="553">
        <v>9000</v>
      </c>
      <c r="F3149" s="556" t="s">
        <v>2288</v>
      </c>
      <c r="G3149" s="566" t="s">
        <v>2289</v>
      </c>
      <c r="H3149" s="569" t="s">
        <v>829</v>
      </c>
      <c r="I3149" s="562" t="s">
        <v>485</v>
      </c>
      <c r="J3149" s="558" t="s">
        <v>822</v>
      </c>
      <c r="K3149" s="571"/>
      <c r="L3149" s="574"/>
      <c r="M3149" s="572"/>
      <c r="N3149" s="577">
        <v>2</v>
      </c>
      <c r="O3149" s="574">
        <v>6</v>
      </c>
      <c r="P3149" s="576">
        <v>50773.81</v>
      </c>
    </row>
    <row r="3150" spans="1:16" ht="24" x14ac:dyDescent="0.2">
      <c r="A3150" s="524" t="s">
        <v>4666</v>
      </c>
      <c r="B3150" s="522" t="s">
        <v>817</v>
      </c>
      <c r="C3150" s="554" t="s">
        <v>86</v>
      </c>
      <c r="D3150" s="555" t="s">
        <v>818</v>
      </c>
      <c r="E3150" s="553">
        <v>8500</v>
      </c>
      <c r="F3150" s="556" t="s">
        <v>2290</v>
      </c>
      <c r="G3150" s="566" t="s">
        <v>2291</v>
      </c>
      <c r="H3150" s="569" t="s">
        <v>853</v>
      </c>
      <c r="I3150" s="562" t="s">
        <v>485</v>
      </c>
      <c r="J3150" s="558" t="s">
        <v>822</v>
      </c>
      <c r="K3150" s="571"/>
      <c r="L3150" s="574"/>
      <c r="M3150" s="572"/>
      <c r="N3150" s="577">
        <v>2</v>
      </c>
      <c r="O3150" s="574">
        <v>6</v>
      </c>
      <c r="P3150" s="576">
        <v>52044.9</v>
      </c>
    </row>
    <row r="3151" spans="1:16" ht="24" x14ac:dyDescent="0.2">
      <c r="A3151" s="524" t="s">
        <v>4666</v>
      </c>
      <c r="B3151" s="522" t="s">
        <v>817</v>
      </c>
      <c r="C3151" s="554" t="s">
        <v>86</v>
      </c>
      <c r="D3151" s="555" t="s">
        <v>818</v>
      </c>
      <c r="E3151" s="553">
        <v>9000</v>
      </c>
      <c r="F3151" s="556" t="s">
        <v>2292</v>
      </c>
      <c r="G3151" s="566" t="s">
        <v>2293</v>
      </c>
      <c r="H3151" s="569" t="s">
        <v>890</v>
      </c>
      <c r="I3151" s="562" t="s">
        <v>485</v>
      </c>
      <c r="J3151" s="558" t="s">
        <v>822</v>
      </c>
      <c r="K3151" s="571"/>
      <c r="L3151" s="574"/>
      <c r="M3151" s="572"/>
      <c r="N3151" s="577">
        <v>2</v>
      </c>
      <c r="O3151" s="574">
        <v>6</v>
      </c>
      <c r="P3151" s="576">
        <v>55044.9</v>
      </c>
    </row>
    <row r="3152" spans="1:16" ht="24" x14ac:dyDescent="0.2">
      <c r="A3152" s="524" t="s">
        <v>4666</v>
      </c>
      <c r="B3152" s="522" t="s">
        <v>817</v>
      </c>
      <c r="C3152" s="554" t="s">
        <v>86</v>
      </c>
      <c r="D3152" s="555" t="s">
        <v>818</v>
      </c>
      <c r="E3152" s="553">
        <v>8500</v>
      </c>
      <c r="F3152" s="556" t="s">
        <v>2294</v>
      </c>
      <c r="G3152" s="566" t="s">
        <v>2295</v>
      </c>
      <c r="H3152" s="569" t="s">
        <v>853</v>
      </c>
      <c r="I3152" s="562" t="s">
        <v>485</v>
      </c>
      <c r="J3152" s="558" t="s">
        <v>822</v>
      </c>
      <c r="K3152" s="571"/>
      <c r="L3152" s="574"/>
      <c r="M3152" s="572"/>
      <c r="N3152" s="577">
        <v>2</v>
      </c>
      <c r="O3152" s="574">
        <v>6</v>
      </c>
      <c r="P3152" s="576">
        <v>52044.9</v>
      </c>
    </row>
    <row r="3153" spans="1:16" ht="24" x14ac:dyDescent="0.2">
      <c r="A3153" s="524" t="s">
        <v>4666</v>
      </c>
      <c r="B3153" s="522" t="s">
        <v>817</v>
      </c>
      <c r="C3153" s="554" t="s">
        <v>86</v>
      </c>
      <c r="D3153" s="555" t="s">
        <v>818</v>
      </c>
      <c r="E3153" s="553">
        <v>7500</v>
      </c>
      <c r="F3153" s="556" t="s">
        <v>2296</v>
      </c>
      <c r="G3153" s="566" t="s">
        <v>2297</v>
      </c>
      <c r="H3153" s="569" t="s">
        <v>836</v>
      </c>
      <c r="I3153" s="562" t="s">
        <v>485</v>
      </c>
      <c r="J3153" s="558" t="s">
        <v>822</v>
      </c>
      <c r="K3153" s="571"/>
      <c r="L3153" s="574"/>
      <c r="M3153" s="572"/>
      <c r="N3153" s="577">
        <v>2</v>
      </c>
      <c r="O3153" s="574">
        <v>6</v>
      </c>
      <c r="P3153" s="576">
        <v>46044.9</v>
      </c>
    </row>
    <row r="3154" spans="1:16" ht="24" x14ac:dyDescent="0.2">
      <c r="A3154" s="524" t="s">
        <v>4666</v>
      </c>
      <c r="B3154" s="522" t="s">
        <v>817</v>
      </c>
      <c r="C3154" s="554" t="s">
        <v>86</v>
      </c>
      <c r="D3154" s="555" t="s">
        <v>818</v>
      </c>
      <c r="E3154" s="553">
        <v>5500</v>
      </c>
      <c r="F3154" s="556" t="s">
        <v>4377</v>
      </c>
      <c r="G3154" s="566" t="s">
        <v>4378</v>
      </c>
      <c r="H3154" s="569" t="s">
        <v>836</v>
      </c>
      <c r="I3154" s="562" t="s">
        <v>485</v>
      </c>
      <c r="J3154" s="558" t="s">
        <v>822</v>
      </c>
      <c r="K3154" s="571"/>
      <c r="L3154" s="574"/>
      <c r="M3154" s="572"/>
      <c r="N3154" s="577">
        <v>2</v>
      </c>
      <c r="O3154" s="574">
        <v>5</v>
      </c>
      <c r="P3154" s="576">
        <v>31670.75</v>
      </c>
    </row>
    <row r="3155" spans="1:16" ht="24" x14ac:dyDescent="0.2">
      <c r="A3155" s="524" t="s">
        <v>4666</v>
      </c>
      <c r="B3155" s="522" t="s">
        <v>817</v>
      </c>
      <c r="C3155" s="554" t="s">
        <v>86</v>
      </c>
      <c r="D3155" s="555" t="s">
        <v>818</v>
      </c>
      <c r="E3155" s="553">
        <v>6500</v>
      </c>
      <c r="F3155" s="556" t="s">
        <v>2298</v>
      </c>
      <c r="G3155" s="566" t="s">
        <v>2299</v>
      </c>
      <c r="H3155" s="569" t="s">
        <v>853</v>
      </c>
      <c r="I3155" s="562" t="s">
        <v>485</v>
      </c>
      <c r="J3155" s="558" t="s">
        <v>822</v>
      </c>
      <c r="K3155" s="571"/>
      <c r="L3155" s="574"/>
      <c r="M3155" s="572"/>
      <c r="N3155" s="577">
        <v>2</v>
      </c>
      <c r="O3155" s="574">
        <v>6</v>
      </c>
      <c r="P3155" s="576">
        <v>40044.9</v>
      </c>
    </row>
    <row r="3156" spans="1:16" ht="24" x14ac:dyDescent="0.2">
      <c r="A3156" s="524" t="s">
        <v>4666</v>
      </c>
      <c r="B3156" s="522" t="s">
        <v>817</v>
      </c>
      <c r="C3156" s="554" t="s">
        <v>86</v>
      </c>
      <c r="D3156" s="555" t="s">
        <v>818</v>
      </c>
      <c r="E3156" s="553">
        <v>6500</v>
      </c>
      <c r="F3156" s="556" t="s">
        <v>2300</v>
      </c>
      <c r="G3156" s="566" t="s">
        <v>2301</v>
      </c>
      <c r="H3156" s="569" t="s">
        <v>821</v>
      </c>
      <c r="I3156" s="562" t="s">
        <v>485</v>
      </c>
      <c r="J3156" s="558" t="s">
        <v>822</v>
      </c>
      <c r="K3156" s="571"/>
      <c r="L3156" s="574"/>
      <c r="M3156" s="572"/>
      <c r="N3156" s="577">
        <v>2</v>
      </c>
      <c r="O3156" s="574">
        <v>6</v>
      </c>
      <c r="P3156" s="576">
        <v>40044.9</v>
      </c>
    </row>
    <row r="3157" spans="1:16" ht="24" x14ac:dyDescent="0.2">
      <c r="A3157" s="524" t="s">
        <v>4666</v>
      </c>
      <c r="B3157" s="522" t="s">
        <v>817</v>
      </c>
      <c r="C3157" s="554" t="s">
        <v>86</v>
      </c>
      <c r="D3157" s="555" t="s">
        <v>841</v>
      </c>
      <c r="E3157" s="553">
        <v>3000</v>
      </c>
      <c r="F3157" s="556" t="s">
        <v>4379</v>
      </c>
      <c r="G3157" s="566" t="s">
        <v>4380</v>
      </c>
      <c r="H3157" s="569" t="s">
        <v>844</v>
      </c>
      <c r="I3157" s="562" t="s">
        <v>845</v>
      </c>
      <c r="J3157" s="558" t="s">
        <v>480</v>
      </c>
      <c r="K3157" s="571"/>
      <c r="L3157" s="574"/>
      <c r="M3157" s="572"/>
      <c r="N3157" s="577">
        <v>2</v>
      </c>
      <c r="O3157" s="574">
        <v>5</v>
      </c>
      <c r="P3157" s="576">
        <v>17670.75</v>
      </c>
    </row>
    <row r="3158" spans="1:16" ht="24" x14ac:dyDescent="0.2">
      <c r="A3158" s="524" t="s">
        <v>4666</v>
      </c>
      <c r="B3158" s="522" t="s">
        <v>817</v>
      </c>
      <c r="C3158" s="554" t="s">
        <v>86</v>
      </c>
      <c r="D3158" s="555" t="s">
        <v>818</v>
      </c>
      <c r="E3158" s="553">
        <v>7500</v>
      </c>
      <c r="F3158" s="556" t="s">
        <v>2302</v>
      </c>
      <c r="G3158" s="566" t="s">
        <v>2303</v>
      </c>
      <c r="H3158" s="569" t="s">
        <v>829</v>
      </c>
      <c r="I3158" s="562" t="s">
        <v>485</v>
      </c>
      <c r="J3158" s="558" t="s">
        <v>822</v>
      </c>
      <c r="K3158" s="571"/>
      <c r="L3158" s="574"/>
      <c r="M3158" s="572"/>
      <c r="N3158" s="577">
        <v>2</v>
      </c>
      <c r="O3158" s="574">
        <v>6</v>
      </c>
      <c r="P3158" s="576">
        <v>46044.9</v>
      </c>
    </row>
    <row r="3159" spans="1:16" ht="24" x14ac:dyDescent="0.2">
      <c r="A3159" s="524" t="s">
        <v>4666</v>
      </c>
      <c r="B3159" s="522" t="s">
        <v>817</v>
      </c>
      <c r="C3159" s="554" t="s">
        <v>86</v>
      </c>
      <c r="D3159" s="555" t="s">
        <v>818</v>
      </c>
      <c r="E3159" s="553">
        <v>6000</v>
      </c>
      <c r="F3159" s="556" t="s">
        <v>2304</v>
      </c>
      <c r="G3159" s="566" t="s">
        <v>2305</v>
      </c>
      <c r="H3159" s="569" t="s">
        <v>821</v>
      </c>
      <c r="I3159" s="562" t="s">
        <v>485</v>
      </c>
      <c r="J3159" s="558" t="s">
        <v>822</v>
      </c>
      <c r="K3159" s="571"/>
      <c r="L3159" s="574"/>
      <c r="M3159" s="572"/>
      <c r="N3159" s="577">
        <v>2</v>
      </c>
      <c r="O3159" s="574">
        <v>6</v>
      </c>
      <c r="P3159" s="576">
        <v>37044.9</v>
      </c>
    </row>
    <row r="3160" spans="1:16" ht="24" x14ac:dyDescent="0.2">
      <c r="A3160" s="524" t="s">
        <v>4666</v>
      </c>
      <c r="B3160" s="522" t="s">
        <v>817</v>
      </c>
      <c r="C3160" s="554" t="s">
        <v>86</v>
      </c>
      <c r="D3160" s="555" t="s">
        <v>841</v>
      </c>
      <c r="E3160" s="553">
        <v>2500</v>
      </c>
      <c r="F3160" s="556" t="s">
        <v>2306</v>
      </c>
      <c r="G3160" s="566" t="s">
        <v>2307</v>
      </c>
      <c r="H3160" s="569" t="s">
        <v>844</v>
      </c>
      <c r="I3160" s="562" t="s">
        <v>845</v>
      </c>
      <c r="J3160" s="558" t="s">
        <v>480</v>
      </c>
      <c r="K3160" s="571"/>
      <c r="L3160" s="574"/>
      <c r="M3160" s="572"/>
      <c r="N3160" s="577">
        <v>3</v>
      </c>
      <c r="O3160" s="574">
        <v>6</v>
      </c>
      <c r="P3160" s="576">
        <v>16044.9</v>
      </c>
    </row>
    <row r="3161" spans="1:16" ht="24" x14ac:dyDescent="0.2">
      <c r="A3161" s="524" t="s">
        <v>4666</v>
      </c>
      <c r="B3161" s="522" t="s">
        <v>817</v>
      </c>
      <c r="C3161" s="554" t="s">
        <v>86</v>
      </c>
      <c r="D3161" s="555" t="s">
        <v>818</v>
      </c>
      <c r="E3161" s="553">
        <v>6500</v>
      </c>
      <c r="F3161" s="556" t="s">
        <v>2308</v>
      </c>
      <c r="G3161" s="566" t="s">
        <v>2309</v>
      </c>
      <c r="H3161" s="569" t="s">
        <v>853</v>
      </c>
      <c r="I3161" s="562" t="s">
        <v>485</v>
      </c>
      <c r="J3161" s="558" t="s">
        <v>822</v>
      </c>
      <c r="K3161" s="571"/>
      <c r="L3161" s="574"/>
      <c r="M3161" s="572"/>
      <c r="N3161" s="577">
        <v>2</v>
      </c>
      <c r="O3161" s="574">
        <v>6</v>
      </c>
      <c r="P3161" s="576">
        <v>40044.9</v>
      </c>
    </row>
    <row r="3162" spans="1:16" ht="24" x14ac:dyDescent="0.2">
      <c r="A3162" s="524" t="s">
        <v>4666</v>
      </c>
      <c r="B3162" s="522" t="s">
        <v>817</v>
      </c>
      <c r="C3162" s="554" t="s">
        <v>86</v>
      </c>
      <c r="D3162" s="555" t="s">
        <v>818</v>
      </c>
      <c r="E3162" s="553">
        <v>5500</v>
      </c>
      <c r="F3162" s="556" t="s">
        <v>2310</v>
      </c>
      <c r="G3162" s="566" t="s">
        <v>2311</v>
      </c>
      <c r="H3162" s="569" t="s">
        <v>829</v>
      </c>
      <c r="I3162" s="562" t="s">
        <v>485</v>
      </c>
      <c r="J3162" s="558" t="s">
        <v>822</v>
      </c>
      <c r="K3162" s="571"/>
      <c r="L3162" s="574"/>
      <c r="M3162" s="572"/>
      <c r="N3162" s="577">
        <v>2</v>
      </c>
      <c r="O3162" s="574">
        <v>6</v>
      </c>
      <c r="P3162" s="576">
        <v>34044.9</v>
      </c>
    </row>
    <row r="3163" spans="1:16" ht="24" x14ac:dyDescent="0.2">
      <c r="A3163" s="524" t="s">
        <v>4666</v>
      </c>
      <c r="B3163" s="522" t="s">
        <v>817</v>
      </c>
      <c r="C3163" s="554" t="s">
        <v>86</v>
      </c>
      <c r="D3163" s="555" t="s">
        <v>818</v>
      </c>
      <c r="E3163" s="553">
        <v>10000</v>
      </c>
      <c r="F3163" s="556" t="s">
        <v>2312</v>
      </c>
      <c r="G3163" s="566" t="s">
        <v>2313</v>
      </c>
      <c r="H3163" s="569" t="s">
        <v>853</v>
      </c>
      <c r="I3163" s="562" t="s">
        <v>485</v>
      </c>
      <c r="J3163" s="558" t="s">
        <v>822</v>
      </c>
      <c r="K3163" s="571"/>
      <c r="L3163" s="574"/>
      <c r="M3163" s="572"/>
      <c r="N3163" s="577">
        <v>1</v>
      </c>
      <c r="O3163" s="574">
        <v>2</v>
      </c>
      <c r="P3163" s="576">
        <v>23403.86</v>
      </c>
    </row>
    <row r="3164" spans="1:16" ht="24" x14ac:dyDescent="0.2">
      <c r="A3164" s="524" t="s">
        <v>4666</v>
      </c>
      <c r="B3164" s="522" t="s">
        <v>817</v>
      </c>
      <c r="C3164" s="554" t="s">
        <v>86</v>
      </c>
      <c r="D3164" s="555" t="s">
        <v>818</v>
      </c>
      <c r="E3164" s="553">
        <v>6500</v>
      </c>
      <c r="F3164" s="556" t="s">
        <v>2314</v>
      </c>
      <c r="G3164" s="566" t="s">
        <v>2315</v>
      </c>
      <c r="H3164" s="569" t="s">
        <v>853</v>
      </c>
      <c r="I3164" s="562" t="s">
        <v>485</v>
      </c>
      <c r="J3164" s="558" t="s">
        <v>822</v>
      </c>
      <c r="K3164" s="571"/>
      <c r="L3164" s="574"/>
      <c r="M3164" s="572"/>
      <c r="N3164" s="577">
        <v>2</v>
      </c>
      <c r="O3164" s="574">
        <v>6</v>
      </c>
      <c r="P3164" s="576">
        <v>40044.9</v>
      </c>
    </row>
    <row r="3165" spans="1:16" ht="24" x14ac:dyDescent="0.2">
      <c r="A3165" s="524" t="s">
        <v>4666</v>
      </c>
      <c r="B3165" s="522" t="s">
        <v>817</v>
      </c>
      <c r="C3165" s="554" t="s">
        <v>86</v>
      </c>
      <c r="D3165" s="555" t="s">
        <v>818</v>
      </c>
      <c r="E3165" s="553">
        <v>6500</v>
      </c>
      <c r="F3165" s="556" t="s">
        <v>2316</v>
      </c>
      <c r="G3165" s="566" t="s">
        <v>2317</v>
      </c>
      <c r="H3165" s="569" t="s">
        <v>853</v>
      </c>
      <c r="I3165" s="562" t="s">
        <v>485</v>
      </c>
      <c r="J3165" s="558" t="s">
        <v>822</v>
      </c>
      <c r="K3165" s="571"/>
      <c r="L3165" s="574"/>
      <c r="M3165" s="572"/>
      <c r="N3165" s="577">
        <v>2</v>
      </c>
      <c r="O3165" s="574">
        <v>6</v>
      </c>
      <c r="P3165" s="576">
        <v>40044.9</v>
      </c>
    </row>
    <row r="3166" spans="1:16" ht="24" x14ac:dyDescent="0.2">
      <c r="A3166" s="524" t="s">
        <v>4666</v>
      </c>
      <c r="B3166" s="522" t="s">
        <v>817</v>
      </c>
      <c r="C3166" s="554" t="s">
        <v>86</v>
      </c>
      <c r="D3166" s="555" t="s">
        <v>818</v>
      </c>
      <c r="E3166" s="553">
        <v>6500</v>
      </c>
      <c r="F3166" s="556" t="s">
        <v>2318</v>
      </c>
      <c r="G3166" s="566" t="s">
        <v>2319</v>
      </c>
      <c r="H3166" s="569" t="s">
        <v>821</v>
      </c>
      <c r="I3166" s="562" t="s">
        <v>485</v>
      </c>
      <c r="J3166" s="558" t="s">
        <v>822</v>
      </c>
      <c r="K3166" s="571"/>
      <c r="L3166" s="574"/>
      <c r="M3166" s="572"/>
      <c r="N3166" s="577">
        <v>2</v>
      </c>
      <c r="O3166" s="574">
        <v>6</v>
      </c>
      <c r="P3166" s="576">
        <v>40044.9</v>
      </c>
    </row>
    <row r="3167" spans="1:16" ht="24" x14ac:dyDescent="0.2">
      <c r="A3167" s="524" t="s">
        <v>4666</v>
      </c>
      <c r="B3167" s="522" t="s">
        <v>817</v>
      </c>
      <c r="C3167" s="554" t="s">
        <v>86</v>
      </c>
      <c r="D3167" s="555" t="s">
        <v>818</v>
      </c>
      <c r="E3167" s="553">
        <v>10500</v>
      </c>
      <c r="F3167" s="556" t="s">
        <v>2320</v>
      </c>
      <c r="G3167" s="566" t="s">
        <v>2321</v>
      </c>
      <c r="H3167" s="569" t="s">
        <v>853</v>
      </c>
      <c r="I3167" s="562" t="s">
        <v>485</v>
      </c>
      <c r="J3167" s="558" t="s">
        <v>822</v>
      </c>
      <c r="K3167" s="571"/>
      <c r="L3167" s="574"/>
      <c r="M3167" s="572"/>
      <c r="N3167" s="577">
        <v>2</v>
      </c>
      <c r="O3167" s="574">
        <v>6</v>
      </c>
      <c r="P3167" s="576">
        <v>64044.9</v>
      </c>
    </row>
    <row r="3168" spans="1:16" ht="24" x14ac:dyDescent="0.2">
      <c r="A3168" s="524" t="s">
        <v>4666</v>
      </c>
      <c r="B3168" s="522" t="s">
        <v>817</v>
      </c>
      <c r="C3168" s="554" t="s">
        <v>86</v>
      </c>
      <c r="D3168" s="555" t="s">
        <v>818</v>
      </c>
      <c r="E3168" s="553">
        <v>5500</v>
      </c>
      <c r="F3168" s="556" t="s">
        <v>2322</v>
      </c>
      <c r="G3168" s="566" t="s">
        <v>2323</v>
      </c>
      <c r="H3168" s="569" t="s">
        <v>829</v>
      </c>
      <c r="I3168" s="562" t="s">
        <v>489</v>
      </c>
      <c r="J3168" s="558" t="s">
        <v>822</v>
      </c>
      <c r="K3168" s="571"/>
      <c r="L3168" s="574"/>
      <c r="M3168" s="572"/>
      <c r="N3168" s="577">
        <v>2</v>
      </c>
      <c r="O3168" s="574">
        <v>6</v>
      </c>
      <c r="P3168" s="576">
        <v>34044.9</v>
      </c>
    </row>
    <row r="3169" spans="1:16" ht="24" x14ac:dyDescent="0.2">
      <c r="A3169" s="524" t="s">
        <v>4666</v>
      </c>
      <c r="B3169" s="522" t="s">
        <v>817</v>
      </c>
      <c r="C3169" s="554" t="s">
        <v>86</v>
      </c>
      <c r="D3169" s="555" t="s">
        <v>818</v>
      </c>
      <c r="E3169" s="553">
        <v>6500</v>
      </c>
      <c r="F3169" s="556" t="s">
        <v>2324</v>
      </c>
      <c r="G3169" s="566" t="s">
        <v>2325</v>
      </c>
      <c r="H3169" s="569" t="s">
        <v>890</v>
      </c>
      <c r="I3169" s="562" t="s">
        <v>485</v>
      </c>
      <c r="J3169" s="558" t="s">
        <v>822</v>
      </c>
      <c r="K3169" s="571"/>
      <c r="L3169" s="574"/>
      <c r="M3169" s="572"/>
      <c r="N3169" s="577">
        <v>2</v>
      </c>
      <c r="O3169" s="574">
        <v>6</v>
      </c>
      <c r="P3169" s="576">
        <v>40044.9</v>
      </c>
    </row>
    <row r="3170" spans="1:16" ht="24" x14ac:dyDescent="0.2">
      <c r="A3170" s="524" t="s">
        <v>4666</v>
      </c>
      <c r="B3170" s="522" t="s">
        <v>817</v>
      </c>
      <c r="C3170" s="554" t="s">
        <v>86</v>
      </c>
      <c r="D3170" s="555" t="s">
        <v>818</v>
      </c>
      <c r="E3170" s="553" t="s">
        <v>4302</v>
      </c>
      <c r="F3170" s="556" t="s">
        <v>2326</v>
      </c>
      <c r="G3170" s="566" t="s">
        <v>2327</v>
      </c>
      <c r="H3170" s="569" t="s">
        <v>866</v>
      </c>
      <c r="I3170" s="562" t="s">
        <v>485</v>
      </c>
      <c r="J3170" s="558" t="s">
        <v>822</v>
      </c>
      <c r="K3170" s="571"/>
      <c r="L3170" s="574"/>
      <c r="M3170" s="572"/>
      <c r="N3170" s="577">
        <v>3</v>
      </c>
      <c r="O3170" s="574">
        <v>6</v>
      </c>
      <c r="P3170" s="576">
        <v>37502.33</v>
      </c>
    </row>
    <row r="3171" spans="1:16" ht="24" x14ac:dyDescent="0.2">
      <c r="A3171" s="524" t="s">
        <v>4666</v>
      </c>
      <c r="B3171" s="522" t="s">
        <v>817</v>
      </c>
      <c r="C3171" s="554" t="s">
        <v>86</v>
      </c>
      <c r="D3171" s="555" t="s">
        <v>818</v>
      </c>
      <c r="E3171" s="553">
        <v>9500</v>
      </c>
      <c r="F3171" s="556" t="s">
        <v>2328</v>
      </c>
      <c r="G3171" s="566" t="s">
        <v>2329</v>
      </c>
      <c r="H3171" s="569" t="s">
        <v>850</v>
      </c>
      <c r="I3171" s="562" t="s">
        <v>485</v>
      </c>
      <c r="J3171" s="558" t="s">
        <v>822</v>
      </c>
      <c r="K3171" s="571"/>
      <c r="L3171" s="574"/>
      <c r="M3171" s="572"/>
      <c r="N3171" s="577">
        <v>3</v>
      </c>
      <c r="O3171" s="574">
        <v>6</v>
      </c>
      <c r="P3171" s="576">
        <v>58044.9</v>
      </c>
    </row>
    <row r="3172" spans="1:16" ht="24" x14ac:dyDescent="0.2">
      <c r="A3172" s="524" t="s">
        <v>4666</v>
      </c>
      <c r="B3172" s="522" t="s">
        <v>817</v>
      </c>
      <c r="C3172" s="554" t="s">
        <v>86</v>
      </c>
      <c r="D3172" s="555" t="s">
        <v>818</v>
      </c>
      <c r="E3172" s="553">
        <v>7000</v>
      </c>
      <c r="F3172" s="556" t="s">
        <v>2332</v>
      </c>
      <c r="G3172" s="566" t="s">
        <v>2333</v>
      </c>
      <c r="H3172" s="569" t="s">
        <v>850</v>
      </c>
      <c r="I3172" s="562" t="s">
        <v>485</v>
      </c>
      <c r="J3172" s="558" t="s">
        <v>822</v>
      </c>
      <c r="K3172" s="571"/>
      <c r="L3172" s="574"/>
      <c r="M3172" s="572"/>
      <c r="N3172" s="577">
        <v>2</v>
      </c>
      <c r="O3172" s="574">
        <v>6</v>
      </c>
      <c r="P3172" s="576">
        <v>43044.9</v>
      </c>
    </row>
    <row r="3173" spans="1:16" ht="24" x14ac:dyDescent="0.2">
      <c r="A3173" s="524" t="s">
        <v>4666</v>
      </c>
      <c r="B3173" s="522" t="s">
        <v>817</v>
      </c>
      <c r="C3173" s="554" t="s">
        <v>86</v>
      </c>
      <c r="D3173" s="555" t="s">
        <v>818</v>
      </c>
      <c r="E3173" s="553">
        <v>10000</v>
      </c>
      <c r="F3173" s="556" t="s">
        <v>2334</v>
      </c>
      <c r="G3173" s="566" t="s">
        <v>2335</v>
      </c>
      <c r="H3173" s="569" t="s">
        <v>853</v>
      </c>
      <c r="I3173" s="562" t="s">
        <v>485</v>
      </c>
      <c r="J3173" s="558" t="s">
        <v>822</v>
      </c>
      <c r="K3173" s="571"/>
      <c r="L3173" s="574"/>
      <c r="M3173" s="572"/>
      <c r="N3173" s="577">
        <v>2</v>
      </c>
      <c r="O3173" s="574">
        <v>6</v>
      </c>
      <c r="P3173" s="576">
        <v>61044.9</v>
      </c>
    </row>
    <row r="3174" spans="1:16" ht="24" x14ac:dyDescent="0.2">
      <c r="A3174" s="524" t="s">
        <v>4666</v>
      </c>
      <c r="B3174" s="522" t="s">
        <v>817</v>
      </c>
      <c r="C3174" s="554" t="s">
        <v>86</v>
      </c>
      <c r="D3174" s="555" t="s">
        <v>818</v>
      </c>
      <c r="E3174" s="553">
        <v>7500</v>
      </c>
      <c r="F3174" s="556" t="s">
        <v>2336</v>
      </c>
      <c r="G3174" s="566" t="s">
        <v>2337</v>
      </c>
      <c r="H3174" s="569" t="s">
        <v>829</v>
      </c>
      <c r="I3174" s="562" t="s">
        <v>485</v>
      </c>
      <c r="J3174" s="558" t="s">
        <v>822</v>
      </c>
      <c r="K3174" s="571"/>
      <c r="L3174" s="574"/>
      <c r="M3174" s="572"/>
      <c r="N3174" s="577">
        <v>2</v>
      </c>
      <c r="O3174" s="574">
        <v>6</v>
      </c>
      <c r="P3174" s="576">
        <v>46044.9</v>
      </c>
    </row>
    <row r="3175" spans="1:16" ht="24" x14ac:dyDescent="0.2">
      <c r="A3175" s="524" t="s">
        <v>4666</v>
      </c>
      <c r="B3175" s="522" t="s">
        <v>817</v>
      </c>
      <c r="C3175" s="554" t="s">
        <v>86</v>
      </c>
      <c r="D3175" s="555" t="s">
        <v>818</v>
      </c>
      <c r="E3175" s="553">
        <v>7500</v>
      </c>
      <c r="F3175" s="556" t="s">
        <v>2338</v>
      </c>
      <c r="G3175" s="566" t="s">
        <v>2339</v>
      </c>
      <c r="H3175" s="569" t="s">
        <v>829</v>
      </c>
      <c r="I3175" s="562" t="s">
        <v>485</v>
      </c>
      <c r="J3175" s="558" t="s">
        <v>822</v>
      </c>
      <c r="K3175" s="571"/>
      <c r="L3175" s="574"/>
      <c r="M3175" s="572"/>
      <c r="N3175" s="577">
        <v>2</v>
      </c>
      <c r="O3175" s="574">
        <v>6</v>
      </c>
      <c r="P3175" s="576">
        <v>46044.9</v>
      </c>
    </row>
    <row r="3176" spans="1:16" ht="24" x14ac:dyDescent="0.2">
      <c r="A3176" s="524" t="s">
        <v>4666</v>
      </c>
      <c r="B3176" s="522" t="s">
        <v>817</v>
      </c>
      <c r="C3176" s="554" t="s">
        <v>86</v>
      </c>
      <c r="D3176" s="555" t="s">
        <v>818</v>
      </c>
      <c r="E3176" s="553">
        <v>6500</v>
      </c>
      <c r="F3176" s="556" t="s">
        <v>2340</v>
      </c>
      <c r="G3176" s="566" t="s">
        <v>2341</v>
      </c>
      <c r="H3176" s="569" t="s">
        <v>853</v>
      </c>
      <c r="I3176" s="562" t="s">
        <v>485</v>
      </c>
      <c r="J3176" s="558" t="s">
        <v>822</v>
      </c>
      <c r="K3176" s="571"/>
      <c r="L3176" s="574"/>
      <c r="M3176" s="572"/>
      <c r="N3176" s="577">
        <v>2</v>
      </c>
      <c r="O3176" s="574">
        <v>6</v>
      </c>
      <c r="P3176" s="576">
        <v>40044.9</v>
      </c>
    </row>
    <row r="3177" spans="1:16" ht="24" x14ac:dyDescent="0.2">
      <c r="A3177" s="524" t="s">
        <v>4666</v>
      </c>
      <c r="B3177" s="522" t="s">
        <v>817</v>
      </c>
      <c r="C3177" s="554" t="s">
        <v>86</v>
      </c>
      <c r="D3177" s="555" t="s">
        <v>818</v>
      </c>
      <c r="E3177" s="553">
        <v>7500</v>
      </c>
      <c r="F3177" s="556" t="s">
        <v>2342</v>
      </c>
      <c r="G3177" s="566" t="s">
        <v>2343</v>
      </c>
      <c r="H3177" s="569" t="s">
        <v>829</v>
      </c>
      <c r="I3177" s="562" t="s">
        <v>485</v>
      </c>
      <c r="J3177" s="558" t="s">
        <v>822</v>
      </c>
      <c r="K3177" s="571"/>
      <c r="L3177" s="574"/>
      <c r="M3177" s="572"/>
      <c r="N3177" s="577">
        <v>2</v>
      </c>
      <c r="O3177" s="574">
        <v>6</v>
      </c>
      <c r="P3177" s="576">
        <v>46044.9</v>
      </c>
    </row>
    <row r="3178" spans="1:16" ht="24" x14ac:dyDescent="0.2">
      <c r="A3178" s="524" t="s">
        <v>4666</v>
      </c>
      <c r="B3178" s="522" t="s">
        <v>817</v>
      </c>
      <c r="C3178" s="554" t="s">
        <v>86</v>
      </c>
      <c r="D3178" s="555" t="s">
        <v>818</v>
      </c>
      <c r="E3178" s="553">
        <v>8500</v>
      </c>
      <c r="F3178" s="556" t="s">
        <v>2344</v>
      </c>
      <c r="G3178" s="566" t="s">
        <v>2345</v>
      </c>
      <c r="H3178" s="569" t="s">
        <v>853</v>
      </c>
      <c r="I3178" s="562" t="s">
        <v>485</v>
      </c>
      <c r="J3178" s="558" t="s">
        <v>822</v>
      </c>
      <c r="K3178" s="571"/>
      <c r="L3178" s="574"/>
      <c r="M3178" s="572"/>
      <c r="N3178" s="577">
        <v>1</v>
      </c>
      <c r="O3178" s="574">
        <v>4</v>
      </c>
      <c r="P3178" s="576">
        <v>30234.1</v>
      </c>
    </row>
    <row r="3179" spans="1:16" ht="24" x14ac:dyDescent="0.2">
      <c r="A3179" s="524" t="s">
        <v>4666</v>
      </c>
      <c r="B3179" s="522" t="s">
        <v>817</v>
      </c>
      <c r="C3179" s="554" t="s">
        <v>86</v>
      </c>
      <c r="D3179" s="555" t="s">
        <v>818</v>
      </c>
      <c r="E3179" s="553">
        <v>3500</v>
      </c>
      <c r="F3179" s="556" t="s">
        <v>2346</v>
      </c>
      <c r="G3179" s="566" t="s">
        <v>2347</v>
      </c>
      <c r="H3179" s="569" t="s">
        <v>821</v>
      </c>
      <c r="I3179" s="562" t="s">
        <v>489</v>
      </c>
      <c r="J3179" s="558" t="s">
        <v>822</v>
      </c>
      <c r="K3179" s="571"/>
      <c r="L3179" s="574"/>
      <c r="M3179" s="572"/>
      <c r="N3179" s="577">
        <v>2</v>
      </c>
      <c r="O3179" s="574">
        <v>6</v>
      </c>
      <c r="P3179" s="576">
        <v>22044.9</v>
      </c>
    </row>
    <row r="3180" spans="1:16" ht="24" x14ac:dyDescent="0.2">
      <c r="A3180" s="524" t="s">
        <v>4666</v>
      </c>
      <c r="B3180" s="522" t="s">
        <v>817</v>
      </c>
      <c r="C3180" s="554" t="s">
        <v>86</v>
      </c>
      <c r="D3180" s="555" t="s">
        <v>818</v>
      </c>
      <c r="E3180" s="553">
        <v>6500</v>
      </c>
      <c r="F3180" s="556" t="s">
        <v>2348</v>
      </c>
      <c r="G3180" s="566" t="s">
        <v>2349</v>
      </c>
      <c r="H3180" s="569" t="s">
        <v>821</v>
      </c>
      <c r="I3180" s="562" t="s">
        <v>485</v>
      </c>
      <c r="J3180" s="558" t="s">
        <v>822</v>
      </c>
      <c r="K3180" s="571"/>
      <c r="L3180" s="574"/>
      <c r="M3180" s="572"/>
      <c r="N3180" s="577">
        <v>2</v>
      </c>
      <c r="O3180" s="574">
        <v>6</v>
      </c>
      <c r="P3180" s="576">
        <v>40044.9</v>
      </c>
    </row>
    <row r="3181" spans="1:16" ht="24" x14ac:dyDescent="0.2">
      <c r="A3181" s="524" t="s">
        <v>4666</v>
      </c>
      <c r="B3181" s="522" t="s">
        <v>817</v>
      </c>
      <c r="C3181" s="554" t="s">
        <v>86</v>
      </c>
      <c r="D3181" s="555" t="s">
        <v>818</v>
      </c>
      <c r="E3181" s="553">
        <v>5500</v>
      </c>
      <c r="F3181" s="556" t="s">
        <v>2350</v>
      </c>
      <c r="G3181" s="566" t="s">
        <v>2351</v>
      </c>
      <c r="H3181" s="569" t="s">
        <v>866</v>
      </c>
      <c r="I3181" s="562" t="s">
        <v>485</v>
      </c>
      <c r="J3181" s="558" t="s">
        <v>822</v>
      </c>
      <c r="K3181" s="571"/>
      <c r="L3181" s="574"/>
      <c r="M3181" s="572"/>
      <c r="N3181" s="577">
        <v>2</v>
      </c>
      <c r="O3181" s="574">
        <v>6</v>
      </c>
      <c r="P3181" s="576">
        <v>34044.9</v>
      </c>
    </row>
    <row r="3182" spans="1:16" ht="24" x14ac:dyDescent="0.2">
      <c r="A3182" s="524" t="s">
        <v>4666</v>
      </c>
      <c r="B3182" s="522" t="s">
        <v>817</v>
      </c>
      <c r="C3182" s="554" t="s">
        <v>86</v>
      </c>
      <c r="D3182" s="555" t="s">
        <v>818</v>
      </c>
      <c r="E3182" s="553">
        <v>12500</v>
      </c>
      <c r="F3182" s="556" t="s">
        <v>2352</v>
      </c>
      <c r="G3182" s="566" t="s">
        <v>2353</v>
      </c>
      <c r="H3182" s="569" t="s">
        <v>890</v>
      </c>
      <c r="I3182" s="562" t="s">
        <v>485</v>
      </c>
      <c r="J3182" s="558" t="s">
        <v>822</v>
      </c>
      <c r="K3182" s="571"/>
      <c r="L3182" s="574"/>
      <c r="M3182" s="572"/>
      <c r="N3182" s="577">
        <v>2</v>
      </c>
      <c r="O3182" s="574">
        <v>6</v>
      </c>
      <c r="P3182" s="576">
        <v>76044.899999999994</v>
      </c>
    </row>
    <row r="3183" spans="1:16" ht="24" x14ac:dyDescent="0.2">
      <c r="A3183" s="524" t="s">
        <v>4666</v>
      </c>
      <c r="B3183" s="522" t="s">
        <v>817</v>
      </c>
      <c r="C3183" s="554" t="s">
        <v>86</v>
      </c>
      <c r="D3183" s="555" t="s">
        <v>818</v>
      </c>
      <c r="E3183" s="553">
        <v>6500</v>
      </c>
      <c r="F3183" s="556" t="s">
        <v>2354</v>
      </c>
      <c r="G3183" s="566" t="s">
        <v>2355</v>
      </c>
      <c r="H3183" s="569" t="s">
        <v>1132</v>
      </c>
      <c r="I3183" s="562" t="s">
        <v>485</v>
      </c>
      <c r="J3183" s="558" t="s">
        <v>822</v>
      </c>
      <c r="K3183" s="571"/>
      <c r="L3183" s="574"/>
      <c r="M3183" s="572"/>
      <c r="N3183" s="577">
        <v>2</v>
      </c>
      <c r="O3183" s="574">
        <v>6</v>
      </c>
      <c r="P3183" s="576">
        <v>40044.9</v>
      </c>
    </row>
    <row r="3184" spans="1:16" ht="24" x14ac:dyDescent="0.2">
      <c r="A3184" s="524" t="s">
        <v>4666</v>
      </c>
      <c r="B3184" s="522" t="s">
        <v>817</v>
      </c>
      <c r="C3184" s="554" t="s">
        <v>86</v>
      </c>
      <c r="D3184" s="555" t="s">
        <v>818</v>
      </c>
      <c r="E3184" s="553">
        <v>6500</v>
      </c>
      <c r="F3184" s="556" t="s">
        <v>2356</v>
      </c>
      <c r="G3184" s="566" t="s">
        <v>2357</v>
      </c>
      <c r="H3184" s="569" t="s">
        <v>821</v>
      </c>
      <c r="I3184" s="562" t="s">
        <v>485</v>
      </c>
      <c r="J3184" s="558" t="s">
        <v>822</v>
      </c>
      <c r="K3184" s="571"/>
      <c r="L3184" s="574"/>
      <c r="M3184" s="572"/>
      <c r="N3184" s="577">
        <v>2</v>
      </c>
      <c r="O3184" s="574">
        <v>6</v>
      </c>
      <c r="P3184" s="576">
        <v>40044.9</v>
      </c>
    </row>
    <row r="3185" spans="1:16" ht="24" x14ac:dyDescent="0.2">
      <c r="A3185" s="524" t="s">
        <v>4666</v>
      </c>
      <c r="B3185" s="522" t="s">
        <v>817</v>
      </c>
      <c r="C3185" s="554" t="s">
        <v>86</v>
      </c>
      <c r="D3185" s="555" t="s">
        <v>818</v>
      </c>
      <c r="E3185" s="553">
        <v>3400</v>
      </c>
      <c r="F3185" s="556" t="s">
        <v>2358</v>
      </c>
      <c r="G3185" s="566" t="s">
        <v>2359</v>
      </c>
      <c r="H3185" s="569" t="s">
        <v>821</v>
      </c>
      <c r="I3185" s="562" t="s">
        <v>489</v>
      </c>
      <c r="J3185" s="558" t="s">
        <v>822</v>
      </c>
      <c r="K3185" s="571"/>
      <c r="L3185" s="574"/>
      <c r="M3185" s="572"/>
      <c r="N3185" s="577">
        <v>2</v>
      </c>
      <c r="O3185" s="574">
        <v>6</v>
      </c>
      <c r="P3185" s="576">
        <v>21444.9</v>
      </c>
    </row>
    <row r="3186" spans="1:16" ht="24" x14ac:dyDescent="0.2">
      <c r="A3186" s="524" t="s">
        <v>4666</v>
      </c>
      <c r="B3186" s="522" t="s">
        <v>817</v>
      </c>
      <c r="C3186" s="554" t="s">
        <v>86</v>
      </c>
      <c r="D3186" s="555" t="s">
        <v>818</v>
      </c>
      <c r="E3186" s="553">
        <v>6500</v>
      </c>
      <c r="F3186" s="556" t="s">
        <v>2360</v>
      </c>
      <c r="G3186" s="566" t="s">
        <v>2361</v>
      </c>
      <c r="H3186" s="569" t="s">
        <v>853</v>
      </c>
      <c r="I3186" s="562" t="s">
        <v>485</v>
      </c>
      <c r="J3186" s="558" t="s">
        <v>822</v>
      </c>
      <c r="K3186" s="571"/>
      <c r="L3186" s="574"/>
      <c r="M3186" s="572"/>
      <c r="N3186" s="577">
        <v>2</v>
      </c>
      <c r="O3186" s="574">
        <v>6</v>
      </c>
      <c r="P3186" s="576">
        <v>40044.9</v>
      </c>
    </row>
    <row r="3187" spans="1:16" ht="24" x14ac:dyDescent="0.2">
      <c r="A3187" s="524" t="s">
        <v>4666</v>
      </c>
      <c r="B3187" s="522" t="s">
        <v>817</v>
      </c>
      <c r="C3187" s="554" t="s">
        <v>86</v>
      </c>
      <c r="D3187" s="555" t="s">
        <v>818</v>
      </c>
      <c r="E3187" s="553">
        <v>10500</v>
      </c>
      <c r="F3187" s="556" t="s">
        <v>2362</v>
      </c>
      <c r="G3187" s="566" t="s">
        <v>2363</v>
      </c>
      <c r="H3187" s="569" t="s">
        <v>853</v>
      </c>
      <c r="I3187" s="562" t="s">
        <v>485</v>
      </c>
      <c r="J3187" s="558" t="s">
        <v>822</v>
      </c>
      <c r="K3187" s="571"/>
      <c r="L3187" s="574"/>
      <c r="M3187" s="572"/>
      <c r="N3187" s="577">
        <v>2</v>
      </c>
      <c r="O3187" s="574">
        <v>6</v>
      </c>
      <c r="P3187" s="576">
        <v>64044.9</v>
      </c>
    </row>
    <row r="3188" spans="1:16" ht="24" x14ac:dyDescent="0.2">
      <c r="A3188" s="524" t="s">
        <v>4666</v>
      </c>
      <c r="B3188" s="522" t="s">
        <v>817</v>
      </c>
      <c r="C3188" s="554" t="s">
        <v>86</v>
      </c>
      <c r="D3188" s="555" t="s">
        <v>841</v>
      </c>
      <c r="E3188" s="553">
        <v>3500</v>
      </c>
      <c r="F3188" s="556" t="s">
        <v>2364</v>
      </c>
      <c r="G3188" s="566" t="s">
        <v>2365</v>
      </c>
      <c r="H3188" s="569" t="s">
        <v>995</v>
      </c>
      <c r="I3188" s="562" t="s">
        <v>845</v>
      </c>
      <c r="J3188" s="558" t="s">
        <v>480</v>
      </c>
      <c r="K3188" s="571"/>
      <c r="L3188" s="574"/>
      <c r="M3188" s="572"/>
      <c r="N3188" s="577">
        <v>2</v>
      </c>
      <c r="O3188" s="574">
        <v>6</v>
      </c>
      <c r="P3188" s="576">
        <v>22044.9</v>
      </c>
    </row>
    <row r="3189" spans="1:16" ht="24" x14ac:dyDescent="0.2">
      <c r="A3189" s="524" t="s">
        <v>4666</v>
      </c>
      <c r="B3189" s="522" t="s">
        <v>817</v>
      </c>
      <c r="C3189" s="554" t="s">
        <v>86</v>
      </c>
      <c r="D3189" s="555" t="s">
        <v>818</v>
      </c>
      <c r="E3189" s="553">
        <v>3400</v>
      </c>
      <c r="F3189" s="556" t="s">
        <v>2366</v>
      </c>
      <c r="G3189" s="566" t="s">
        <v>2367</v>
      </c>
      <c r="H3189" s="569" t="s">
        <v>836</v>
      </c>
      <c r="I3189" s="562" t="s">
        <v>485</v>
      </c>
      <c r="J3189" s="558" t="s">
        <v>822</v>
      </c>
      <c r="K3189" s="571"/>
      <c r="L3189" s="574"/>
      <c r="M3189" s="572"/>
      <c r="N3189" s="577">
        <v>2</v>
      </c>
      <c r="O3189" s="574">
        <v>6</v>
      </c>
      <c r="P3189" s="576">
        <v>21444.9</v>
      </c>
    </row>
    <row r="3190" spans="1:16" ht="24" x14ac:dyDescent="0.2">
      <c r="A3190" s="524" t="s">
        <v>4666</v>
      </c>
      <c r="B3190" s="522" t="s">
        <v>817</v>
      </c>
      <c r="C3190" s="554" t="s">
        <v>86</v>
      </c>
      <c r="D3190" s="555" t="s">
        <v>818</v>
      </c>
      <c r="E3190" s="553">
        <v>6500</v>
      </c>
      <c r="F3190" s="556" t="s">
        <v>2368</v>
      </c>
      <c r="G3190" s="566" t="s">
        <v>2369</v>
      </c>
      <c r="H3190" s="569" t="s">
        <v>821</v>
      </c>
      <c r="I3190" s="562" t="s">
        <v>485</v>
      </c>
      <c r="J3190" s="558" t="s">
        <v>822</v>
      </c>
      <c r="K3190" s="571"/>
      <c r="L3190" s="574"/>
      <c r="M3190" s="572"/>
      <c r="N3190" s="577">
        <v>2</v>
      </c>
      <c r="O3190" s="574">
        <v>6</v>
      </c>
      <c r="P3190" s="576">
        <v>40044.9</v>
      </c>
    </row>
    <row r="3191" spans="1:16" ht="24" x14ac:dyDescent="0.2">
      <c r="A3191" s="524" t="s">
        <v>4666</v>
      </c>
      <c r="B3191" s="522" t="s">
        <v>817</v>
      </c>
      <c r="C3191" s="554" t="s">
        <v>86</v>
      </c>
      <c r="D3191" s="555" t="s">
        <v>818</v>
      </c>
      <c r="E3191" s="553">
        <v>8500</v>
      </c>
      <c r="F3191" s="556" t="s">
        <v>4381</v>
      </c>
      <c r="G3191" s="566" t="s">
        <v>4382</v>
      </c>
      <c r="H3191" s="569" t="s">
        <v>1370</v>
      </c>
      <c r="I3191" s="562" t="s">
        <v>485</v>
      </c>
      <c r="J3191" s="558" t="s">
        <v>822</v>
      </c>
      <c r="K3191" s="571"/>
      <c r="L3191" s="574"/>
      <c r="M3191" s="572"/>
      <c r="N3191" s="577">
        <v>2</v>
      </c>
      <c r="O3191" s="574">
        <v>5</v>
      </c>
      <c r="P3191" s="576">
        <v>48470.75</v>
      </c>
    </row>
    <row r="3192" spans="1:16" ht="24" x14ac:dyDescent="0.2">
      <c r="A3192" s="524" t="s">
        <v>4666</v>
      </c>
      <c r="B3192" s="522" t="s">
        <v>817</v>
      </c>
      <c r="C3192" s="554" t="s">
        <v>86</v>
      </c>
      <c r="D3192" s="555" t="s">
        <v>818</v>
      </c>
      <c r="E3192" s="553">
        <v>7500</v>
      </c>
      <c r="F3192" s="556" t="s">
        <v>2375</v>
      </c>
      <c r="G3192" s="566" t="s">
        <v>2376</v>
      </c>
      <c r="H3192" s="569" t="s">
        <v>836</v>
      </c>
      <c r="I3192" s="562" t="s">
        <v>485</v>
      </c>
      <c r="J3192" s="558" t="s">
        <v>822</v>
      </c>
      <c r="K3192" s="571"/>
      <c r="L3192" s="574"/>
      <c r="M3192" s="572"/>
      <c r="N3192" s="577">
        <v>1</v>
      </c>
      <c r="O3192" s="574">
        <v>2</v>
      </c>
      <c r="P3192" s="576">
        <v>9604.3499999999985</v>
      </c>
    </row>
    <row r="3193" spans="1:16" ht="24" x14ac:dyDescent="0.2">
      <c r="A3193" s="524" t="s">
        <v>4666</v>
      </c>
      <c r="B3193" s="522" t="s">
        <v>817</v>
      </c>
      <c r="C3193" s="554" t="s">
        <v>86</v>
      </c>
      <c r="D3193" s="555" t="s">
        <v>818</v>
      </c>
      <c r="E3193" s="553">
        <v>8500</v>
      </c>
      <c r="F3193" s="556" t="s">
        <v>2377</v>
      </c>
      <c r="G3193" s="566" t="s">
        <v>2378</v>
      </c>
      <c r="H3193" s="569" t="s">
        <v>853</v>
      </c>
      <c r="I3193" s="562" t="s">
        <v>485</v>
      </c>
      <c r="J3193" s="558" t="s">
        <v>822</v>
      </c>
      <c r="K3193" s="571"/>
      <c r="L3193" s="574"/>
      <c r="M3193" s="572"/>
      <c r="N3193" s="577">
        <v>2</v>
      </c>
      <c r="O3193" s="574">
        <v>6</v>
      </c>
      <c r="P3193" s="576">
        <v>52044.9</v>
      </c>
    </row>
    <row r="3194" spans="1:16" ht="24" x14ac:dyDescent="0.2">
      <c r="A3194" s="524" t="s">
        <v>4666</v>
      </c>
      <c r="B3194" s="522" t="s">
        <v>817</v>
      </c>
      <c r="C3194" s="554" t="s">
        <v>86</v>
      </c>
      <c r="D3194" s="555" t="s">
        <v>818</v>
      </c>
      <c r="E3194" s="553">
        <v>6500</v>
      </c>
      <c r="F3194" s="556" t="s">
        <v>2379</v>
      </c>
      <c r="G3194" s="566" t="s">
        <v>2380</v>
      </c>
      <c r="H3194" s="569" t="s">
        <v>853</v>
      </c>
      <c r="I3194" s="562" t="s">
        <v>485</v>
      </c>
      <c r="J3194" s="558" t="s">
        <v>822</v>
      </c>
      <c r="K3194" s="571"/>
      <c r="L3194" s="574"/>
      <c r="M3194" s="572"/>
      <c r="N3194" s="577">
        <v>2</v>
      </c>
      <c r="O3194" s="574">
        <v>6</v>
      </c>
      <c r="P3194" s="576">
        <v>40044.9</v>
      </c>
    </row>
    <row r="3195" spans="1:16" ht="24" x14ac:dyDescent="0.2">
      <c r="A3195" s="524" t="s">
        <v>4666</v>
      </c>
      <c r="B3195" s="522" t="s">
        <v>817</v>
      </c>
      <c r="C3195" s="554" t="s">
        <v>86</v>
      </c>
      <c r="D3195" s="555" t="s">
        <v>818</v>
      </c>
      <c r="E3195" s="553">
        <v>6500</v>
      </c>
      <c r="F3195" s="556" t="s">
        <v>2381</v>
      </c>
      <c r="G3195" s="566" t="s">
        <v>2382</v>
      </c>
      <c r="H3195" s="569" t="s">
        <v>829</v>
      </c>
      <c r="I3195" s="562" t="s">
        <v>489</v>
      </c>
      <c r="J3195" s="558" t="s">
        <v>822</v>
      </c>
      <c r="K3195" s="571"/>
      <c r="L3195" s="574"/>
      <c r="M3195" s="572"/>
      <c r="N3195" s="577">
        <v>2</v>
      </c>
      <c r="O3195" s="574">
        <v>6</v>
      </c>
      <c r="P3195" s="576">
        <v>40044.9</v>
      </c>
    </row>
    <row r="3196" spans="1:16" ht="24" x14ac:dyDescent="0.2">
      <c r="A3196" s="524" t="s">
        <v>4666</v>
      </c>
      <c r="B3196" s="522" t="s">
        <v>817</v>
      </c>
      <c r="C3196" s="554" t="s">
        <v>86</v>
      </c>
      <c r="D3196" s="555" t="s">
        <v>818</v>
      </c>
      <c r="E3196" s="553">
        <v>8500</v>
      </c>
      <c r="F3196" s="556" t="s">
        <v>2383</v>
      </c>
      <c r="G3196" s="566" t="s">
        <v>2384</v>
      </c>
      <c r="H3196" s="569" t="s">
        <v>890</v>
      </c>
      <c r="I3196" s="562" t="s">
        <v>485</v>
      </c>
      <c r="J3196" s="558" t="s">
        <v>822</v>
      </c>
      <c r="K3196" s="571"/>
      <c r="L3196" s="574"/>
      <c r="M3196" s="572"/>
      <c r="N3196" s="577">
        <v>2</v>
      </c>
      <c r="O3196" s="574">
        <v>6</v>
      </c>
      <c r="P3196" s="576">
        <v>52044.9</v>
      </c>
    </row>
    <row r="3197" spans="1:16" ht="24" x14ac:dyDescent="0.2">
      <c r="A3197" s="524" t="s">
        <v>4666</v>
      </c>
      <c r="B3197" s="522" t="s">
        <v>817</v>
      </c>
      <c r="C3197" s="554" t="s">
        <v>86</v>
      </c>
      <c r="D3197" s="555" t="s">
        <v>818</v>
      </c>
      <c r="E3197" s="553">
        <v>4500</v>
      </c>
      <c r="F3197" s="556" t="s">
        <v>2385</v>
      </c>
      <c r="G3197" s="566" t="s">
        <v>2386</v>
      </c>
      <c r="H3197" s="569" t="s">
        <v>821</v>
      </c>
      <c r="I3197" s="562" t="s">
        <v>485</v>
      </c>
      <c r="J3197" s="558" t="s">
        <v>822</v>
      </c>
      <c r="K3197" s="571"/>
      <c r="L3197" s="574"/>
      <c r="M3197" s="572"/>
      <c r="N3197" s="577">
        <v>0</v>
      </c>
      <c r="O3197" s="574">
        <v>1</v>
      </c>
      <c r="P3197" s="576">
        <v>5836.65</v>
      </c>
    </row>
    <row r="3198" spans="1:16" ht="24" x14ac:dyDescent="0.2">
      <c r="A3198" s="524" t="s">
        <v>4666</v>
      </c>
      <c r="B3198" s="522" t="s">
        <v>817</v>
      </c>
      <c r="C3198" s="554" t="s">
        <v>86</v>
      </c>
      <c r="D3198" s="555" t="s">
        <v>818</v>
      </c>
      <c r="E3198" s="553">
        <v>7500</v>
      </c>
      <c r="F3198" s="556" t="s">
        <v>2387</v>
      </c>
      <c r="G3198" s="566" t="s">
        <v>2388</v>
      </c>
      <c r="H3198" s="569" t="s">
        <v>829</v>
      </c>
      <c r="I3198" s="562" t="s">
        <v>485</v>
      </c>
      <c r="J3198" s="558" t="s">
        <v>822</v>
      </c>
      <c r="K3198" s="571"/>
      <c r="L3198" s="574"/>
      <c r="M3198" s="572"/>
      <c r="N3198" s="577">
        <v>2</v>
      </c>
      <c r="O3198" s="574">
        <v>6</v>
      </c>
      <c r="P3198" s="576">
        <v>46044.9</v>
      </c>
    </row>
    <row r="3199" spans="1:16" ht="24" x14ac:dyDescent="0.2">
      <c r="A3199" s="524" t="s">
        <v>4666</v>
      </c>
      <c r="B3199" s="522" t="s">
        <v>817</v>
      </c>
      <c r="C3199" s="554" t="s">
        <v>86</v>
      </c>
      <c r="D3199" s="555" t="s">
        <v>818</v>
      </c>
      <c r="E3199" s="553">
        <v>6500</v>
      </c>
      <c r="F3199" s="556" t="s">
        <v>2389</v>
      </c>
      <c r="G3199" s="566" t="s">
        <v>2390</v>
      </c>
      <c r="H3199" s="569" t="s">
        <v>853</v>
      </c>
      <c r="I3199" s="562" t="s">
        <v>485</v>
      </c>
      <c r="J3199" s="558" t="s">
        <v>822</v>
      </c>
      <c r="K3199" s="571"/>
      <c r="L3199" s="574"/>
      <c r="M3199" s="572"/>
      <c r="N3199" s="577">
        <v>2</v>
      </c>
      <c r="O3199" s="574">
        <v>6</v>
      </c>
      <c r="P3199" s="576">
        <v>40044.9</v>
      </c>
    </row>
    <row r="3200" spans="1:16" ht="24" x14ac:dyDescent="0.2">
      <c r="A3200" s="524" t="s">
        <v>4666</v>
      </c>
      <c r="B3200" s="522" t="s">
        <v>817</v>
      </c>
      <c r="C3200" s="554" t="s">
        <v>86</v>
      </c>
      <c r="D3200" s="555" t="s">
        <v>818</v>
      </c>
      <c r="E3200" s="553">
        <v>6500</v>
      </c>
      <c r="F3200" s="556" t="s">
        <v>2391</v>
      </c>
      <c r="G3200" s="566" t="s">
        <v>2392</v>
      </c>
      <c r="H3200" s="569" t="s">
        <v>821</v>
      </c>
      <c r="I3200" s="562" t="s">
        <v>485</v>
      </c>
      <c r="J3200" s="558" t="s">
        <v>822</v>
      </c>
      <c r="K3200" s="571"/>
      <c r="L3200" s="574"/>
      <c r="M3200" s="572"/>
      <c r="N3200" s="577">
        <v>2</v>
      </c>
      <c r="O3200" s="574">
        <v>6</v>
      </c>
      <c r="P3200" s="576">
        <v>40219.32</v>
      </c>
    </row>
    <row r="3201" spans="1:16" ht="24" x14ac:dyDescent="0.2">
      <c r="A3201" s="524" t="s">
        <v>4666</v>
      </c>
      <c r="B3201" s="522" t="s">
        <v>817</v>
      </c>
      <c r="C3201" s="554" t="s">
        <v>86</v>
      </c>
      <c r="D3201" s="555" t="s">
        <v>818</v>
      </c>
      <c r="E3201" s="553">
        <v>6000</v>
      </c>
      <c r="F3201" s="556" t="s">
        <v>2393</v>
      </c>
      <c r="G3201" s="566" t="s">
        <v>2394</v>
      </c>
      <c r="H3201" s="569" t="s">
        <v>829</v>
      </c>
      <c r="I3201" s="562" t="s">
        <v>485</v>
      </c>
      <c r="J3201" s="558" t="s">
        <v>822</v>
      </c>
      <c r="K3201" s="571"/>
      <c r="L3201" s="574"/>
      <c r="M3201" s="572"/>
      <c r="N3201" s="577">
        <v>2</v>
      </c>
      <c r="O3201" s="574">
        <v>6</v>
      </c>
      <c r="P3201" s="576">
        <v>37044.9</v>
      </c>
    </row>
    <row r="3202" spans="1:16" ht="24" x14ac:dyDescent="0.2">
      <c r="A3202" s="524" t="s">
        <v>4666</v>
      </c>
      <c r="B3202" s="522" t="s">
        <v>817</v>
      </c>
      <c r="C3202" s="554" t="s">
        <v>86</v>
      </c>
      <c r="D3202" s="555" t="s">
        <v>818</v>
      </c>
      <c r="E3202" s="553">
        <v>6000</v>
      </c>
      <c r="F3202" s="556" t="s">
        <v>2395</v>
      </c>
      <c r="G3202" s="566" t="s">
        <v>2396</v>
      </c>
      <c r="H3202" s="569" t="s">
        <v>890</v>
      </c>
      <c r="I3202" s="562" t="s">
        <v>485</v>
      </c>
      <c r="J3202" s="558" t="s">
        <v>822</v>
      </c>
      <c r="K3202" s="571"/>
      <c r="L3202" s="574"/>
      <c r="M3202" s="572"/>
      <c r="N3202" s="577">
        <v>2</v>
      </c>
      <c r="O3202" s="574">
        <v>6</v>
      </c>
      <c r="P3202" s="576">
        <v>37044.9</v>
      </c>
    </row>
    <row r="3203" spans="1:16" ht="24" x14ac:dyDescent="0.2">
      <c r="A3203" s="524" t="s">
        <v>4666</v>
      </c>
      <c r="B3203" s="522" t="s">
        <v>817</v>
      </c>
      <c r="C3203" s="554" t="s">
        <v>86</v>
      </c>
      <c r="D3203" s="555" t="s">
        <v>818</v>
      </c>
      <c r="E3203" s="553">
        <v>6500</v>
      </c>
      <c r="F3203" s="556" t="s">
        <v>2397</v>
      </c>
      <c r="G3203" s="566" t="s">
        <v>2398</v>
      </c>
      <c r="H3203" s="569" t="s">
        <v>2399</v>
      </c>
      <c r="I3203" s="562" t="s">
        <v>485</v>
      </c>
      <c r="J3203" s="558" t="s">
        <v>822</v>
      </c>
      <c r="K3203" s="571"/>
      <c r="L3203" s="574"/>
      <c r="M3203" s="572"/>
      <c r="N3203" s="577">
        <v>2</v>
      </c>
      <c r="O3203" s="574">
        <v>6</v>
      </c>
      <c r="P3203" s="576">
        <v>40044.9</v>
      </c>
    </row>
    <row r="3204" spans="1:16" ht="24" x14ac:dyDescent="0.2">
      <c r="A3204" s="524" t="s">
        <v>4666</v>
      </c>
      <c r="B3204" s="522" t="s">
        <v>817</v>
      </c>
      <c r="C3204" s="554" t="s">
        <v>86</v>
      </c>
      <c r="D3204" s="555" t="s">
        <v>818</v>
      </c>
      <c r="E3204" s="553">
        <v>5500</v>
      </c>
      <c r="F3204" s="556" t="s">
        <v>2404</v>
      </c>
      <c r="G3204" s="566" t="s">
        <v>2405</v>
      </c>
      <c r="H3204" s="569" t="s">
        <v>829</v>
      </c>
      <c r="I3204" s="562" t="s">
        <v>485</v>
      </c>
      <c r="J3204" s="558" t="s">
        <v>822</v>
      </c>
      <c r="K3204" s="571"/>
      <c r="L3204" s="574"/>
      <c r="M3204" s="572"/>
      <c r="N3204" s="577">
        <v>2</v>
      </c>
      <c r="O3204" s="574">
        <v>6</v>
      </c>
      <c r="P3204" s="576">
        <v>34044.9</v>
      </c>
    </row>
    <row r="3205" spans="1:16" ht="24" x14ac:dyDescent="0.2">
      <c r="A3205" s="524" t="s">
        <v>4666</v>
      </c>
      <c r="B3205" s="522" t="s">
        <v>817</v>
      </c>
      <c r="C3205" s="554" t="s">
        <v>86</v>
      </c>
      <c r="D3205" s="555" t="s">
        <v>818</v>
      </c>
      <c r="E3205" s="553">
        <v>10000</v>
      </c>
      <c r="F3205" s="556" t="s">
        <v>2406</v>
      </c>
      <c r="G3205" s="566" t="s">
        <v>2407</v>
      </c>
      <c r="H3205" s="569" t="s">
        <v>853</v>
      </c>
      <c r="I3205" s="562" t="s">
        <v>485</v>
      </c>
      <c r="J3205" s="558" t="s">
        <v>822</v>
      </c>
      <c r="K3205" s="571"/>
      <c r="L3205" s="574"/>
      <c r="M3205" s="572"/>
      <c r="N3205" s="577">
        <v>2</v>
      </c>
      <c r="O3205" s="574">
        <v>6</v>
      </c>
      <c r="P3205" s="576">
        <v>61044.9</v>
      </c>
    </row>
    <row r="3206" spans="1:16" ht="24" x14ac:dyDescent="0.2">
      <c r="A3206" s="524" t="s">
        <v>4666</v>
      </c>
      <c r="B3206" s="522" t="s">
        <v>817</v>
      </c>
      <c r="C3206" s="554" t="s">
        <v>86</v>
      </c>
      <c r="D3206" s="555" t="s">
        <v>818</v>
      </c>
      <c r="E3206" s="553">
        <v>6500</v>
      </c>
      <c r="F3206" s="556" t="s">
        <v>2410</v>
      </c>
      <c r="G3206" s="566" t="s">
        <v>2411</v>
      </c>
      <c r="H3206" s="569" t="s">
        <v>829</v>
      </c>
      <c r="I3206" s="562" t="s">
        <v>485</v>
      </c>
      <c r="J3206" s="558" t="s">
        <v>822</v>
      </c>
      <c r="K3206" s="571"/>
      <c r="L3206" s="574"/>
      <c r="M3206" s="572"/>
      <c r="N3206" s="577">
        <v>2</v>
      </c>
      <c r="O3206" s="574">
        <v>6</v>
      </c>
      <c r="P3206" s="576">
        <v>40044.9</v>
      </c>
    </row>
    <row r="3207" spans="1:16" ht="24" x14ac:dyDescent="0.2">
      <c r="A3207" s="524" t="s">
        <v>4666</v>
      </c>
      <c r="B3207" s="522" t="s">
        <v>817</v>
      </c>
      <c r="C3207" s="554" t="s">
        <v>86</v>
      </c>
      <c r="D3207" s="555" t="s">
        <v>818</v>
      </c>
      <c r="E3207" s="553">
        <v>6500</v>
      </c>
      <c r="F3207" s="556" t="s">
        <v>2412</v>
      </c>
      <c r="G3207" s="566" t="s">
        <v>2413</v>
      </c>
      <c r="H3207" s="569" t="s">
        <v>853</v>
      </c>
      <c r="I3207" s="562" t="s">
        <v>485</v>
      </c>
      <c r="J3207" s="558" t="s">
        <v>822</v>
      </c>
      <c r="K3207" s="571"/>
      <c r="L3207" s="574"/>
      <c r="M3207" s="572"/>
      <c r="N3207" s="577">
        <v>2</v>
      </c>
      <c r="O3207" s="574">
        <v>6</v>
      </c>
      <c r="P3207" s="576">
        <v>40044.9</v>
      </c>
    </row>
    <row r="3208" spans="1:16" ht="24" x14ac:dyDescent="0.2">
      <c r="A3208" s="524" t="s">
        <v>4666</v>
      </c>
      <c r="B3208" s="522" t="s">
        <v>817</v>
      </c>
      <c r="C3208" s="554" t="s">
        <v>86</v>
      </c>
      <c r="D3208" s="555" t="s">
        <v>818</v>
      </c>
      <c r="E3208" s="553">
        <v>6500</v>
      </c>
      <c r="F3208" s="556" t="s">
        <v>2414</v>
      </c>
      <c r="G3208" s="566" t="s">
        <v>2415</v>
      </c>
      <c r="H3208" s="569" t="s">
        <v>821</v>
      </c>
      <c r="I3208" s="562" t="s">
        <v>485</v>
      </c>
      <c r="J3208" s="558" t="s">
        <v>822</v>
      </c>
      <c r="K3208" s="571"/>
      <c r="L3208" s="574"/>
      <c r="M3208" s="572"/>
      <c r="N3208" s="577">
        <v>2</v>
      </c>
      <c r="O3208" s="574">
        <v>6</v>
      </c>
      <c r="P3208" s="576">
        <v>40044.9</v>
      </c>
    </row>
    <row r="3209" spans="1:16" ht="24" x14ac:dyDescent="0.2">
      <c r="A3209" s="524" t="s">
        <v>4666</v>
      </c>
      <c r="B3209" s="522" t="s">
        <v>817</v>
      </c>
      <c r="C3209" s="554" t="s">
        <v>86</v>
      </c>
      <c r="D3209" s="555" t="s">
        <v>818</v>
      </c>
      <c r="E3209" s="553">
        <v>3500</v>
      </c>
      <c r="F3209" s="556" t="s">
        <v>2416</v>
      </c>
      <c r="G3209" s="566" t="s">
        <v>2417</v>
      </c>
      <c r="H3209" s="569" t="s">
        <v>829</v>
      </c>
      <c r="I3209" s="562" t="s">
        <v>485</v>
      </c>
      <c r="J3209" s="558" t="s">
        <v>822</v>
      </c>
      <c r="K3209" s="571"/>
      <c r="L3209" s="574"/>
      <c r="M3209" s="572"/>
      <c r="N3209" s="577">
        <v>2</v>
      </c>
      <c r="O3209" s="574">
        <v>6</v>
      </c>
      <c r="P3209" s="576">
        <v>22044.9</v>
      </c>
    </row>
    <row r="3210" spans="1:16" ht="24" x14ac:dyDescent="0.2">
      <c r="A3210" s="524" t="s">
        <v>4666</v>
      </c>
      <c r="B3210" s="522" t="s">
        <v>817</v>
      </c>
      <c r="C3210" s="554" t="s">
        <v>86</v>
      </c>
      <c r="D3210" s="555" t="s">
        <v>818</v>
      </c>
      <c r="E3210" s="553">
        <v>3500</v>
      </c>
      <c r="F3210" s="556" t="s">
        <v>2418</v>
      </c>
      <c r="G3210" s="566" t="s">
        <v>2419</v>
      </c>
      <c r="H3210" s="569" t="s">
        <v>836</v>
      </c>
      <c r="I3210" s="562" t="s">
        <v>485</v>
      </c>
      <c r="J3210" s="558" t="s">
        <v>822</v>
      </c>
      <c r="K3210" s="571"/>
      <c r="L3210" s="574"/>
      <c r="M3210" s="572"/>
      <c r="N3210" s="577">
        <v>2</v>
      </c>
      <c r="O3210" s="574">
        <v>6</v>
      </c>
      <c r="P3210" s="576">
        <v>22044.9</v>
      </c>
    </row>
    <row r="3211" spans="1:16" ht="24" x14ac:dyDescent="0.2">
      <c r="A3211" s="524" t="s">
        <v>4666</v>
      </c>
      <c r="B3211" s="522" t="s">
        <v>817</v>
      </c>
      <c r="C3211" s="554" t="s">
        <v>86</v>
      </c>
      <c r="D3211" s="555" t="s">
        <v>902</v>
      </c>
      <c r="E3211" s="553">
        <v>2500</v>
      </c>
      <c r="F3211" s="556" t="s">
        <v>2420</v>
      </c>
      <c r="G3211" s="566" t="s">
        <v>2421</v>
      </c>
      <c r="H3211" s="569" t="s">
        <v>905</v>
      </c>
      <c r="I3211" s="562" t="s">
        <v>845</v>
      </c>
      <c r="J3211" s="558" t="s">
        <v>906</v>
      </c>
      <c r="K3211" s="571"/>
      <c r="L3211" s="574"/>
      <c r="M3211" s="572"/>
      <c r="N3211" s="577">
        <v>2</v>
      </c>
      <c r="O3211" s="574">
        <v>6</v>
      </c>
      <c r="P3211" s="576">
        <v>16044.9</v>
      </c>
    </row>
    <row r="3212" spans="1:16" ht="24" x14ac:dyDescent="0.2">
      <c r="A3212" s="524" t="s">
        <v>4666</v>
      </c>
      <c r="B3212" s="522" t="s">
        <v>817</v>
      </c>
      <c r="C3212" s="554" t="s">
        <v>86</v>
      </c>
      <c r="D3212" s="555" t="s">
        <v>818</v>
      </c>
      <c r="E3212" s="553">
        <v>8500</v>
      </c>
      <c r="F3212" s="556" t="s">
        <v>2424</v>
      </c>
      <c r="G3212" s="566" t="s">
        <v>2425</v>
      </c>
      <c r="H3212" s="569" t="s">
        <v>853</v>
      </c>
      <c r="I3212" s="562" t="s">
        <v>485</v>
      </c>
      <c r="J3212" s="558" t="s">
        <v>822</v>
      </c>
      <c r="K3212" s="571"/>
      <c r="L3212" s="574"/>
      <c r="M3212" s="572"/>
      <c r="N3212" s="577">
        <v>2</v>
      </c>
      <c r="O3212" s="574">
        <v>6</v>
      </c>
      <c r="P3212" s="576">
        <v>52044.9</v>
      </c>
    </row>
    <row r="3213" spans="1:16" ht="24" x14ac:dyDescent="0.2">
      <c r="A3213" s="524" t="s">
        <v>4666</v>
      </c>
      <c r="B3213" s="522" t="s">
        <v>817</v>
      </c>
      <c r="C3213" s="554" t="s">
        <v>86</v>
      </c>
      <c r="D3213" s="555" t="s">
        <v>818</v>
      </c>
      <c r="E3213" s="553">
        <v>7500</v>
      </c>
      <c r="F3213" s="556" t="s">
        <v>2426</v>
      </c>
      <c r="G3213" s="566" t="s">
        <v>2427</v>
      </c>
      <c r="H3213" s="569" t="s">
        <v>829</v>
      </c>
      <c r="I3213" s="562" t="s">
        <v>485</v>
      </c>
      <c r="J3213" s="558" t="s">
        <v>822</v>
      </c>
      <c r="K3213" s="571"/>
      <c r="L3213" s="574"/>
      <c r="M3213" s="572"/>
      <c r="N3213" s="577">
        <v>2</v>
      </c>
      <c r="O3213" s="574">
        <v>6</v>
      </c>
      <c r="P3213" s="576">
        <v>46044.9</v>
      </c>
    </row>
    <row r="3214" spans="1:16" ht="24" x14ac:dyDescent="0.2">
      <c r="A3214" s="524" t="s">
        <v>4666</v>
      </c>
      <c r="B3214" s="522" t="s">
        <v>817</v>
      </c>
      <c r="C3214" s="554" t="s">
        <v>86</v>
      </c>
      <c r="D3214" s="555" t="s">
        <v>818</v>
      </c>
      <c r="E3214" s="553">
        <v>8500</v>
      </c>
      <c r="F3214" s="556" t="s">
        <v>2428</v>
      </c>
      <c r="G3214" s="566" t="s">
        <v>2429</v>
      </c>
      <c r="H3214" s="569" t="s">
        <v>853</v>
      </c>
      <c r="I3214" s="562" t="s">
        <v>485</v>
      </c>
      <c r="J3214" s="558" t="s">
        <v>822</v>
      </c>
      <c r="K3214" s="571"/>
      <c r="L3214" s="574"/>
      <c r="M3214" s="572"/>
      <c r="N3214" s="577">
        <v>2</v>
      </c>
      <c r="O3214" s="574">
        <v>6</v>
      </c>
      <c r="P3214" s="576">
        <v>52044.9</v>
      </c>
    </row>
    <row r="3215" spans="1:16" ht="24" x14ac:dyDescent="0.2">
      <c r="A3215" s="524" t="s">
        <v>4666</v>
      </c>
      <c r="B3215" s="522" t="s">
        <v>817</v>
      </c>
      <c r="C3215" s="554" t="s">
        <v>86</v>
      </c>
      <c r="D3215" s="555" t="s">
        <v>818</v>
      </c>
      <c r="E3215" s="553">
        <v>6500</v>
      </c>
      <c r="F3215" s="556" t="s">
        <v>2430</v>
      </c>
      <c r="G3215" s="566" t="s">
        <v>2431</v>
      </c>
      <c r="H3215" s="569" t="s">
        <v>853</v>
      </c>
      <c r="I3215" s="562" t="s">
        <v>485</v>
      </c>
      <c r="J3215" s="558" t="s">
        <v>822</v>
      </c>
      <c r="K3215" s="571"/>
      <c r="L3215" s="574"/>
      <c r="M3215" s="572"/>
      <c r="N3215" s="577">
        <v>2</v>
      </c>
      <c r="O3215" s="574">
        <v>6</v>
      </c>
      <c r="P3215" s="576">
        <v>40044.9</v>
      </c>
    </row>
    <row r="3216" spans="1:16" ht="24" x14ac:dyDescent="0.2">
      <c r="A3216" s="524" t="s">
        <v>4666</v>
      </c>
      <c r="B3216" s="522" t="s">
        <v>817</v>
      </c>
      <c r="C3216" s="554" t="s">
        <v>86</v>
      </c>
      <c r="D3216" s="555" t="s">
        <v>818</v>
      </c>
      <c r="E3216" s="553">
        <v>6500</v>
      </c>
      <c r="F3216" s="556" t="s">
        <v>4383</v>
      </c>
      <c r="G3216" s="566" t="s">
        <v>4384</v>
      </c>
      <c r="H3216" s="569" t="s">
        <v>821</v>
      </c>
      <c r="I3216" s="562" t="s">
        <v>485</v>
      </c>
      <c r="J3216" s="558" t="s">
        <v>822</v>
      </c>
      <c r="K3216" s="571"/>
      <c r="L3216" s="574"/>
      <c r="M3216" s="572"/>
      <c r="N3216" s="577">
        <v>2</v>
      </c>
      <c r="O3216" s="574">
        <v>5</v>
      </c>
      <c r="P3216" s="576">
        <v>37270.75</v>
      </c>
    </row>
    <row r="3217" spans="1:16" ht="24" x14ac:dyDescent="0.2">
      <c r="A3217" s="524" t="s">
        <v>4666</v>
      </c>
      <c r="B3217" s="522" t="s">
        <v>817</v>
      </c>
      <c r="C3217" s="554" t="s">
        <v>86</v>
      </c>
      <c r="D3217" s="555" t="s">
        <v>818</v>
      </c>
      <c r="E3217" s="553">
        <v>11500</v>
      </c>
      <c r="F3217" s="556" t="s">
        <v>2432</v>
      </c>
      <c r="G3217" s="566" t="s">
        <v>2433</v>
      </c>
      <c r="H3217" s="569" t="s">
        <v>890</v>
      </c>
      <c r="I3217" s="562" t="s">
        <v>485</v>
      </c>
      <c r="J3217" s="558" t="s">
        <v>822</v>
      </c>
      <c r="K3217" s="571"/>
      <c r="L3217" s="574"/>
      <c r="M3217" s="572"/>
      <c r="N3217" s="577">
        <v>2</v>
      </c>
      <c r="O3217" s="574">
        <v>6</v>
      </c>
      <c r="P3217" s="576">
        <v>70044.899999999994</v>
      </c>
    </row>
    <row r="3218" spans="1:16" ht="24" x14ac:dyDescent="0.2">
      <c r="A3218" s="524" t="s">
        <v>4666</v>
      </c>
      <c r="B3218" s="522" t="s">
        <v>817</v>
      </c>
      <c r="C3218" s="554" t="s">
        <v>86</v>
      </c>
      <c r="D3218" s="555" t="s">
        <v>818</v>
      </c>
      <c r="E3218" s="553">
        <v>3400</v>
      </c>
      <c r="F3218" s="556" t="s">
        <v>2434</v>
      </c>
      <c r="G3218" s="566" t="s">
        <v>2435</v>
      </c>
      <c r="H3218" s="569" t="s">
        <v>850</v>
      </c>
      <c r="I3218" s="562" t="s">
        <v>489</v>
      </c>
      <c r="J3218" s="558" t="s">
        <v>822</v>
      </c>
      <c r="K3218" s="571"/>
      <c r="L3218" s="574"/>
      <c r="M3218" s="572"/>
      <c r="N3218" s="577">
        <v>2</v>
      </c>
      <c r="O3218" s="574">
        <v>6</v>
      </c>
      <c r="P3218" s="576">
        <v>21444.9</v>
      </c>
    </row>
    <row r="3219" spans="1:16" ht="24" x14ac:dyDescent="0.2">
      <c r="A3219" s="524" t="s">
        <v>4666</v>
      </c>
      <c r="B3219" s="522" t="s">
        <v>817</v>
      </c>
      <c r="C3219" s="554" t="s">
        <v>86</v>
      </c>
      <c r="D3219" s="555" t="s">
        <v>818</v>
      </c>
      <c r="E3219" s="553">
        <v>6500</v>
      </c>
      <c r="F3219" s="556" t="s">
        <v>2436</v>
      </c>
      <c r="G3219" s="566" t="s">
        <v>2437</v>
      </c>
      <c r="H3219" s="569" t="s">
        <v>853</v>
      </c>
      <c r="I3219" s="562" t="s">
        <v>485</v>
      </c>
      <c r="J3219" s="558" t="s">
        <v>822</v>
      </c>
      <c r="K3219" s="571"/>
      <c r="L3219" s="574"/>
      <c r="M3219" s="572"/>
      <c r="N3219" s="577">
        <v>2</v>
      </c>
      <c r="O3219" s="574">
        <v>6</v>
      </c>
      <c r="P3219" s="576">
        <v>40044.9</v>
      </c>
    </row>
    <row r="3220" spans="1:16" ht="24" x14ac:dyDescent="0.2">
      <c r="A3220" s="524" t="s">
        <v>4666</v>
      </c>
      <c r="B3220" s="522" t="s">
        <v>817</v>
      </c>
      <c r="C3220" s="554" t="s">
        <v>86</v>
      </c>
      <c r="D3220" s="555" t="s">
        <v>818</v>
      </c>
      <c r="E3220" s="553">
        <v>6500</v>
      </c>
      <c r="F3220" s="556" t="s">
        <v>2440</v>
      </c>
      <c r="G3220" s="566" t="s">
        <v>2441</v>
      </c>
      <c r="H3220" s="569" t="s">
        <v>853</v>
      </c>
      <c r="I3220" s="562" t="s">
        <v>485</v>
      </c>
      <c r="J3220" s="558" t="s">
        <v>822</v>
      </c>
      <c r="K3220" s="571"/>
      <c r="L3220" s="574"/>
      <c r="M3220" s="572"/>
      <c r="N3220" s="577">
        <v>2</v>
      </c>
      <c r="O3220" s="574">
        <v>6</v>
      </c>
      <c r="P3220" s="576">
        <v>40044.9</v>
      </c>
    </row>
    <row r="3221" spans="1:16" ht="24" x14ac:dyDescent="0.2">
      <c r="A3221" s="524" t="s">
        <v>4666</v>
      </c>
      <c r="B3221" s="522" t="s">
        <v>817</v>
      </c>
      <c r="C3221" s="554" t="s">
        <v>86</v>
      </c>
      <c r="D3221" s="555" t="s">
        <v>818</v>
      </c>
      <c r="E3221" s="553">
        <v>7000</v>
      </c>
      <c r="F3221" s="556" t="s">
        <v>2442</v>
      </c>
      <c r="G3221" s="566" t="s">
        <v>2443</v>
      </c>
      <c r="H3221" s="569" t="s">
        <v>1560</v>
      </c>
      <c r="I3221" s="562" t="s">
        <v>485</v>
      </c>
      <c r="J3221" s="558" t="s">
        <v>822</v>
      </c>
      <c r="K3221" s="571"/>
      <c r="L3221" s="574"/>
      <c r="M3221" s="572"/>
      <c r="N3221" s="577">
        <v>3</v>
      </c>
      <c r="O3221" s="574">
        <v>6</v>
      </c>
      <c r="P3221" s="576">
        <v>43044.9</v>
      </c>
    </row>
    <row r="3222" spans="1:16" ht="24" x14ac:dyDescent="0.2">
      <c r="A3222" s="524" t="s">
        <v>4666</v>
      </c>
      <c r="B3222" s="522" t="s">
        <v>817</v>
      </c>
      <c r="C3222" s="554" t="s">
        <v>86</v>
      </c>
      <c r="D3222" s="555" t="s">
        <v>818</v>
      </c>
      <c r="E3222" s="553">
        <v>3300</v>
      </c>
      <c r="F3222" s="556" t="s">
        <v>2444</v>
      </c>
      <c r="G3222" s="566" t="s">
        <v>2445</v>
      </c>
      <c r="H3222" s="569" t="s">
        <v>850</v>
      </c>
      <c r="I3222" s="562" t="s">
        <v>871</v>
      </c>
      <c r="J3222" s="558" t="s">
        <v>822</v>
      </c>
      <c r="K3222" s="571"/>
      <c r="L3222" s="574"/>
      <c r="M3222" s="572"/>
      <c r="N3222" s="577">
        <v>2</v>
      </c>
      <c r="O3222" s="574">
        <v>6</v>
      </c>
      <c r="P3222" s="576">
        <v>20844.900000000001</v>
      </c>
    </row>
    <row r="3223" spans="1:16" ht="24" x14ac:dyDescent="0.2">
      <c r="A3223" s="524" t="s">
        <v>4666</v>
      </c>
      <c r="B3223" s="522" t="s">
        <v>817</v>
      </c>
      <c r="C3223" s="554" t="s">
        <v>86</v>
      </c>
      <c r="D3223" s="555" t="s">
        <v>818</v>
      </c>
      <c r="E3223" s="553">
        <v>8500</v>
      </c>
      <c r="F3223" s="556" t="s">
        <v>2446</v>
      </c>
      <c r="G3223" s="566" t="s">
        <v>2447</v>
      </c>
      <c r="H3223" s="569" t="s">
        <v>853</v>
      </c>
      <c r="I3223" s="562" t="s">
        <v>485</v>
      </c>
      <c r="J3223" s="558" t="s">
        <v>822</v>
      </c>
      <c r="K3223" s="571"/>
      <c r="L3223" s="574"/>
      <c r="M3223" s="572"/>
      <c r="N3223" s="577">
        <v>2</v>
      </c>
      <c r="O3223" s="574">
        <v>6</v>
      </c>
      <c r="P3223" s="576">
        <v>52044.9</v>
      </c>
    </row>
    <row r="3224" spans="1:16" ht="24" x14ac:dyDescent="0.2">
      <c r="A3224" s="524" t="s">
        <v>4666</v>
      </c>
      <c r="B3224" s="522" t="s">
        <v>817</v>
      </c>
      <c r="C3224" s="554" t="s">
        <v>86</v>
      </c>
      <c r="D3224" s="555" t="s">
        <v>818</v>
      </c>
      <c r="E3224" s="553">
        <v>8500</v>
      </c>
      <c r="F3224" s="556" t="s">
        <v>2448</v>
      </c>
      <c r="G3224" s="566" t="s">
        <v>2449</v>
      </c>
      <c r="H3224" s="569" t="s">
        <v>950</v>
      </c>
      <c r="I3224" s="562" t="s">
        <v>485</v>
      </c>
      <c r="J3224" s="558" t="s">
        <v>822</v>
      </c>
      <c r="K3224" s="571"/>
      <c r="L3224" s="574"/>
      <c r="M3224" s="572"/>
      <c r="N3224" s="577">
        <v>2</v>
      </c>
      <c r="O3224" s="574">
        <v>6</v>
      </c>
      <c r="P3224" s="576">
        <v>52044.9</v>
      </c>
    </row>
    <row r="3225" spans="1:16" ht="24" x14ac:dyDescent="0.2">
      <c r="A3225" s="524" t="s">
        <v>4666</v>
      </c>
      <c r="B3225" s="522" t="s">
        <v>817</v>
      </c>
      <c r="C3225" s="554" t="s">
        <v>86</v>
      </c>
      <c r="D3225" s="555" t="s">
        <v>818</v>
      </c>
      <c r="E3225" s="553">
        <v>7000</v>
      </c>
      <c r="F3225" s="556" t="s">
        <v>2450</v>
      </c>
      <c r="G3225" s="566" t="s">
        <v>2451</v>
      </c>
      <c r="H3225" s="569" t="s">
        <v>1132</v>
      </c>
      <c r="I3225" s="562" t="s">
        <v>489</v>
      </c>
      <c r="J3225" s="558" t="s">
        <v>822</v>
      </c>
      <c r="K3225" s="571"/>
      <c r="L3225" s="574"/>
      <c r="M3225" s="572"/>
      <c r="N3225" s="577">
        <v>2</v>
      </c>
      <c r="O3225" s="574">
        <v>5</v>
      </c>
      <c r="P3225" s="576">
        <v>35870.75</v>
      </c>
    </row>
    <row r="3226" spans="1:16" ht="24" x14ac:dyDescent="0.2">
      <c r="A3226" s="524" t="s">
        <v>4666</v>
      </c>
      <c r="B3226" s="522" t="s">
        <v>817</v>
      </c>
      <c r="C3226" s="554" t="s">
        <v>86</v>
      </c>
      <c r="D3226" s="555" t="s">
        <v>818</v>
      </c>
      <c r="E3226" s="553">
        <v>8500</v>
      </c>
      <c r="F3226" s="556" t="s">
        <v>2452</v>
      </c>
      <c r="G3226" s="566" t="s">
        <v>2453</v>
      </c>
      <c r="H3226" s="569" t="s">
        <v>853</v>
      </c>
      <c r="I3226" s="562" t="s">
        <v>485</v>
      </c>
      <c r="J3226" s="558" t="s">
        <v>822</v>
      </c>
      <c r="K3226" s="571"/>
      <c r="L3226" s="574"/>
      <c r="M3226" s="572"/>
      <c r="N3226" s="577">
        <v>2</v>
      </c>
      <c r="O3226" s="574">
        <v>6</v>
      </c>
      <c r="P3226" s="576">
        <v>52044.9</v>
      </c>
    </row>
    <row r="3227" spans="1:16" ht="24" x14ac:dyDescent="0.2">
      <c r="A3227" s="524" t="s">
        <v>4666</v>
      </c>
      <c r="B3227" s="522" t="s">
        <v>817</v>
      </c>
      <c r="C3227" s="554" t="s">
        <v>86</v>
      </c>
      <c r="D3227" s="555" t="s">
        <v>818</v>
      </c>
      <c r="E3227" s="553">
        <v>9500</v>
      </c>
      <c r="F3227" s="556" t="s">
        <v>2454</v>
      </c>
      <c r="G3227" s="566" t="s">
        <v>2455</v>
      </c>
      <c r="H3227" s="569" t="s">
        <v>890</v>
      </c>
      <c r="I3227" s="562" t="s">
        <v>485</v>
      </c>
      <c r="J3227" s="558" t="s">
        <v>822</v>
      </c>
      <c r="K3227" s="571"/>
      <c r="L3227" s="574"/>
      <c r="M3227" s="572"/>
      <c r="N3227" s="577">
        <v>2</v>
      </c>
      <c r="O3227" s="574">
        <v>6</v>
      </c>
      <c r="P3227" s="576">
        <v>58044.9</v>
      </c>
    </row>
    <row r="3228" spans="1:16" ht="24" x14ac:dyDescent="0.2">
      <c r="A3228" s="524" t="s">
        <v>4666</v>
      </c>
      <c r="B3228" s="522" t="s">
        <v>817</v>
      </c>
      <c r="C3228" s="554" t="s">
        <v>86</v>
      </c>
      <c r="D3228" s="555" t="s">
        <v>818</v>
      </c>
      <c r="E3228" s="553">
        <v>5500</v>
      </c>
      <c r="F3228" s="556" t="s">
        <v>2456</v>
      </c>
      <c r="G3228" s="566" t="s">
        <v>2457</v>
      </c>
      <c r="H3228" s="569" t="s">
        <v>829</v>
      </c>
      <c r="I3228" s="562" t="s">
        <v>485</v>
      </c>
      <c r="J3228" s="558" t="s">
        <v>822</v>
      </c>
      <c r="K3228" s="571"/>
      <c r="L3228" s="574"/>
      <c r="M3228" s="572"/>
      <c r="N3228" s="577">
        <v>2</v>
      </c>
      <c r="O3228" s="574">
        <v>6</v>
      </c>
      <c r="P3228" s="576">
        <v>34044.9</v>
      </c>
    </row>
    <row r="3229" spans="1:16" ht="24" x14ac:dyDescent="0.2">
      <c r="A3229" s="524" t="s">
        <v>4666</v>
      </c>
      <c r="B3229" s="522" t="s">
        <v>817</v>
      </c>
      <c r="C3229" s="554" t="s">
        <v>86</v>
      </c>
      <c r="D3229" s="555" t="s">
        <v>818</v>
      </c>
      <c r="E3229" s="553">
        <v>5500</v>
      </c>
      <c r="F3229" s="556" t="s">
        <v>2458</v>
      </c>
      <c r="G3229" s="566" t="s">
        <v>2459</v>
      </c>
      <c r="H3229" s="569" t="s">
        <v>890</v>
      </c>
      <c r="I3229" s="562" t="s">
        <v>485</v>
      </c>
      <c r="J3229" s="558" t="s">
        <v>822</v>
      </c>
      <c r="K3229" s="571"/>
      <c r="L3229" s="574"/>
      <c r="M3229" s="572"/>
      <c r="N3229" s="577">
        <v>2</v>
      </c>
      <c r="O3229" s="574">
        <v>6</v>
      </c>
      <c r="P3229" s="576">
        <v>34044.9</v>
      </c>
    </row>
    <row r="3230" spans="1:16" ht="24" x14ac:dyDescent="0.2">
      <c r="A3230" s="524" t="s">
        <v>4666</v>
      </c>
      <c r="B3230" s="522" t="s">
        <v>817</v>
      </c>
      <c r="C3230" s="554" t="s">
        <v>86</v>
      </c>
      <c r="D3230" s="555" t="s">
        <v>818</v>
      </c>
      <c r="E3230" s="553">
        <v>3500</v>
      </c>
      <c r="F3230" s="556" t="s">
        <v>2460</v>
      </c>
      <c r="G3230" s="566" t="s">
        <v>2461</v>
      </c>
      <c r="H3230" s="569" t="s">
        <v>890</v>
      </c>
      <c r="I3230" s="562" t="s">
        <v>485</v>
      </c>
      <c r="J3230" s="558" t="s">
        <v>822</v>
      </c>
      <c r="K3230" s="571"/>
      <c r="L3230" s="574"/>
      <c r="M3230" s="572"/>
      <c r="N3230" s="577">
        <v>2</v>
      </c>
      <c r="O3230" s="574">
        <v>6</v>
      </c>
      <c r="P3230" s="576">
        <v>22044.9</v>
      </c>
    </row>
    <row r="3231" spans="1:16" ht="24" x14ac:dyDescent="0.2">
      <c r="A3231" s="524" t="s">
        <v>4666</v>
      </c>
      <c r="B3231" s="522" t="s">
        <v>817</v>
      </c>
      <c r="C3231" s="554" t="s">
        <v>86</v>
      </c>
      <c r="D3231" s="555" t="s">
        <v>902</v>
      </c>
      <c r="E3231" s="553">
        <v>1500</v>
      </c>
      <c r="F3231" s="556" t="s">
        <v>2462</v>
      </c>
      <c r="G3231" s="566" t="s">
        <v>2463</v>
      </c>
      <c r="H3231" s="569" t="s">
        <v>905</v>
      </c>
      <c r="I3231" s="562" t="s">
        <v>845</v>
      </c>
      <c r="J3231" s="558" t="s">
        <v>906</v>
      </c>
      <c r="K3231" s="571"/>
      <c r="L3231" s="574"/>
      <c r="M3231" s="572"/>
      <c r="N3231" s="577">
        <v>2</v>
      </c>
      <c r="O3231" s="574">
        <v>6</v>
      </c>
      <c r="P3231" s="576">
        <v>9810</v>
      </c>
    </row>
    <row r="3232" spans="1:16" ht="24" x14ac:dyDescent="0.2">
      <c r="A3232" s="524" t="s">
        <v>4666</v>
      </c>
      <c r="B3232" s="522" t="s">
        <v>817</v>
      </c>
      <c r="C3232" s="554" t="s">
        <v>86</v>
      </c>
      <c r="D3232" s="555" t="s">
        <v>818</v>
      </c>
      <c r="E3232" s="553">
        <v>8500</v>
      </c>
      <c r="F3232" s="556" t="s">
        <v>2464</v>
      </c>
      <c r="G3232" s="566" t="s">
        <v>2465</v>
      </c>
      <c r="H3232" s="569" t="s">
        <v>829</v>
      </c>
      <c r="I3232" s="562" t="s">
        <v>485</v>
      </c>
      <c r="J3232" s="558" t="s">
        <v>822</v>
      </c>
      <c r="K3232" s="571"/>
      <c r="L3232" s="574"/>
      <c r="M3232" s="572"/>
      <c r="N3232" s="577">
        <v>2</v>
      </c>
      <c r="O3232" s="574">
        <v>6</v>
      </c>
      <c r="P3232" s="576">
        <v>52044.9</v>
      </c>
    </row>
    <row r="3233" spans="1:16" ht="24" x14ac:dyDescent="0.2">
      <c r="A3233" s="524" t="s">
        <v>4666</v>
      </c>
      <c r="B3233" s="522" t="s">
        <v>817</v>
      </c>
      <c r="C3233" s="554" t="s">
        <v>86</v>
      </c>
      <c r="D3233" s="555" t="s">
        <v>818</v>
      </c>
      <c r="E3233" s="553">
        <v>6500</v>
      </c>
      <c r="F3233" s="556" t="s">
        <v>2466</v>
      </c>
      <c r="G3233" s="566" t="s">
        <v>2467</v>
      </c>
      <c r="H3233" s="569" t="s">
        <v>821</v>
      </c>
      <c r="I3233" s="562" t="s">
        <v>485</v>
      </c>
      <c r="J3233" s="558" t="s">
        <v>822</v>
      </c>
      <c r="K3233" s="571"/>
      <c r="L3233" s="574"/>
      <c r="M3233" s="572"/>
      <c r="N3233" s="577">
        <v>2</v>
      </c>
      <c r="O3233" s="574">
        <v>6</v>
      </c>
      <c r="P3233" s="576">
        <v>40044.9</v>
      </c>
    </row>
    <row r="3234" spans="1:16" ht="24" x14ac:dyDescent="0.2">
      <c r="A3234" s="524" t="s">
        <v>4666</v>
      </c>
      <c r="B3234" s="522" t="s">
        <v>817</v>
      </c>
      <c r="C3234" s="554" t="s">
        <v>86</v>
      </c>
      <c r="D3234" s="555" t="s">
        <v>818</v>
      </c>
      <c r="E3234" s="553">
        <v>6500</v>
      </c>
      <c r="F3234" s="556" t="s">
        <v>2468</v>
      </c>
      <c r="G3234" s="566" t="s">
        <v>2469</v>
      </c>
      <c r="H3234" s="569" t="s">
        <v>829</v>
      </c>
      <c r="I3234" s="562" t="s">
        <v>485</v>
      </c>
      <c r="J3234" s="558" t="s">
        <v>822</v>
      </c>
      <c r="K3234" s="571"/>
      <c r="L3234" s="574"/>
      <c r="M3234" s="572"/>
      <c r="N3234" s="577">
        <v>2</v>
      </c>
      <c r="O3234" s="574">
        <v>6</v>
      </c>
      <c r="P3234" s="576">
        <v>40044.9</v>
      </c>
    </row>
    <row r="3235" spans="1:16" ht="24" x14ac:dyDescent="0.2">
      <c r="A3235" s="524" t="s">
        <v>4666</v>
      </c>
      <c r="B3235" s="522" t="s">
        <v>817</v>
      </c>
      <c r="C3235" s="554" t="s">
        <v>86</v>
      </c>
      <c r="D3235" s="555" t="s">
        <v>818</v>
      </c>
      <c r="E3235" s="553">
        <v>7500</v>
      </c>
      <c r="F3235" s="556" t="s">
        <v>2472</v>
      </c>
      <c r="G3235" s="566" t="s">
        <v>2473</v>
      </c>
      <c r="H3235" s="569" t="s">
        <v>821</v>
      </c>
      <c r="I3235" s="562" t="s">
        <v>485</v>
      </c>
      <c r="J3235" s="558" t="s">
        <v>822</v>
      </c>
      <c r="K3235" s="571"/>
      <c r="L3235" s="574"/>
      <c r="M3235" s="572"/>
      <c r="N3235" s="577">
        <v>2</v>
      </c>
      <c r="O3235" s="574">
        <v>6</v>
      </c>
      <c r="P3235" s="576">
        <v>46044.9</v>
      </c>
    </row>
    <row r="3236" spans="1:16" ht="24" x14ac:dyDescent="0.2">
      <c r="A3236" s="524" t="s">
        <v>4666</v>
      </c>
      <c r="B3236" s="522" t="s">
        <v>817</v>
      </c>
      <c r="C3236" s="554" t="s">
        <v>86</v>
      </c>
      <c r="D3236" s="555" t="s">
        <v>818</v>
      </c>
      <c r="E3236" s="553">
        <v>6500</v>
      </c>
      <c r="F3236" s="556" t="s">
        <v>2474</v>
      </c>
      <c r="G3236" s="566" t="s">
        <v>2475</v>
      </c>
      <c r="H3236" s="569" t="s">
        <v>821</v>
      </c>
      <c r="I3236" s="562" t="s">
        <v>485</v>
      </c>
      <c r="J3236" s="558" t="s">
        <v>822</v>
      </c>
      <c r="K3236" s="571"/>
      <c r="L3236" s="574"/>
      <c r="M3236" s="572"/>
      <c r="N3236" s="577">
        <v>2</v>
      </c>
      <c r="O3236" s="574">
        <v>6</v>
      </c>
      <c r="P3236" s="576">
        <v>40044.9</v>
      </c>
    </row>
    <row r="3237" spans="1:16" ht="24" x14ac:dyDescent="0.2">
      <c r="A3237" s="524" t="s">
        <v>4666</v>
      </c>
      <c r="B3237" s="522" t="s">
        <v>817</v>
      </c>
      <c r="C3237" s="554" t="s">
        <v>86</v>
      </c>
      <c r="D3237" s="555" t="s">
        <v>818</v>
      </c>
      <c r="E3237" s="553">
        <v>3000</v>
      </c>
      <c r="F3237" s="556" t="s">
        <v>2476</v>
      </c>
      <c r="G3237" s="566" t="s">
        <v>2477</v>
      </c>
      <c r="H3237" s="569" t="s">
        <v>836</v>
      </c>
      <c r="I3237" s="562" t="s">
        <v>485</v>
      </c>
      <c r="J3237" s="558" t="s">
        <v>822</v>
      </c>
      <c r="K3237" s="571"/>
      <c r="L3237" s="574"/>
      <c r="M3237" s="572"/>
      <c r="N3237" s="577">
        <v>2</v>
      </c>
      <c r="O3237" s="574">
        <v>6</v>
      </c>
      <c r="P3237" s="576">
        <v>19044.900000000001</v>
      </c>
    </row>
    <row r="3238" spans="1:16" ht="24" x14ac:dyDescent="0.2">
      <c r="A3238" s="524" t="s">
        <v>4666</v>
      </c>
      <c r="B3238" s="522" t="s">
        <v>817</v>
      </c>
      <c r="C3238" s="554" t="s">
        <v>86</v>
      </c>
      <c r="D3238" s="555" t="s">
        <v>818</v>
      </c>
      <c r="E3238" s="553">
        <v>10500</v>
      </c>
      <c r="F3238" s="556" t="s">
        <v>2478</v>
      </c>
      <c r="G3238" s="566" t="s">
        <v>2479</v>
      </c>
      <c r="H3238" s="569" t="s">
        <v>821</v>
      </c>
      <c r="I3238" s="562" t="s">
        <v>485</v>
      </c>
      <c r="J3238" s="558" t="s">
        <v>822</v>
      </c>
      <c r="K3238" s="571"/>
      <c r="L3238" s="574"/>
      <c r="M3238" s="572"/>
      <c r="N3238" s="577">
        <v>2</v>
      </c>
      <c r="O3238" s="574">
        <v>6</v>
      </c>
      <c r="P3238" s="576">
        <v>64044.9</v>
      </c>
    </row>
    <row r="3239" spans="1:16" ht="24" x14ac:dyDescent="0.2">
      <c r="A3239" s="524" t="s">
        <v>4666</v>
      </c>
      <c r="B3239" s="522" t="s">
        <v>817</v>
      </c>
      <c r="C3239" s="554" t="s">
        <v>86</v>
      </c>
      <c r="D3239" s="555" t="s">
        <v>818</v>
      </c>
      <c r="E3239" s="553">
        <v>5500</v>
      </c>
      <c r="F3239" s="556" t="s">
        <v>2482</v>
      </c>
      <c r="G3239" s="566" t="s">
        <v>2483</v>
      </c>
      <c r="H3239" s="569" t="s">
        <v>829</v>
      </c>
      <c r="I3239" s="562" t="s">
        <v>485</v>
      </c>
      <c r="J3239" s="558" t="s">
        <v>822</v>
      </c>
      <c r="K3239" s="571"/>
      <c r="L3239" s="574"/>
      <c r="M3239" s="572"/>
      <c r="N3239" s="577">
        <v>2</v>
      </c>
      <c r="O3239" s="574">
        <v>6</v>
      </c>
      <c r="P3239" s="576">
        <v>34044.9</v>
      </c>
    </row>
    <row r="3240" spans="1:16" ht="24" x14ac:dyDescent="0.2">
      <c r="A3240" s="524" t="s">
        <v>4666</v>
      </c>
      <c r="B3240" s="522" t="s">
        <v>817</v>
      </c>
      <c r="C3240" s="554" t="s">
        <v>86</v>
      </c>
      <c r="D3240" s="555" t="s">
        <v>818</v>
      </c>
      <c r="E3240" s="553">
        <v>5300</v>
      </c>
      <c r="F3240" s="556" t="s">
        <v>2484</v>
      </c>
      <c r="G3240" s="566" t="s">
        <v>2485</v>
      </c>
      <c r="H3240" s="569" t="s">
        <v>853</v>
      </c>
      <c r="I3240" s="562" t="s">
        <v>485</v>
      </c>
      <c r="J3240" s="558" t="s">
        <v>822</v>
      </c>
      <c r="K3240" s="571"/>
      <c r="L3240" s="574"/>
      <c r="M3240" s="572"/>
      <c r="N3240" s="577">
        <v>2</v>
      </c>
      <c r="O3240" s="574">
        <v>6</v>
      </c>
      <c r="P3240" s="576">
        <v>32844.9</v>
      </c>
    </row>
    <row r="3241" spans="1:16" ht="24" x14ac:dyDescent="0.2">
      <c r="A3241" s="524" t="s">
        <v>4666</v>
      </c>
      <c r="B3241" s="522" t="s">
        <v>817</v>
      </c>
      <c r="C3241" s="554" t="s">
        <v>86</v>
      </c>
      <c r="D3241" s="555" t="s">
        <v>902</v>
      </c>
      <c r="E3241" s="553">
        <v>2500</v>
      </c>
      <c r="F3241" s="556" t="s">
        <v>4385</v>
      </c>
      <c r="G3241" s="566" t="s">
        <v>4386</v>
      </c>
      <c r="H3241" s="569" t="s">
        <v>905</v>
      </c>
      <c r="I3241" s="562" t="s">
        <v>845</v>
      </c>
      <c r="J3241" s="558" t="s">
        <v>906</v>
      </c>
      <c r="K3241" s="571"/>
      <c r="L3241" s="574"/>
      <c r="M3241" s="572"/>
      <c r="N3241" s="577">
        <v>2</v>
      </c>
      <c r="O3241" s="574">
        <v>5</v>
      </c>
      <c r="P3241" s="576">
        <v>14870.749999999998</v>
      </c>
    </row>
    <row r="3242" spans="1:16" ht="24" x14ac:dyDescent="0.2">
      <c r="A3242" s="524" t="s">
        <v>4666</v>
      </c>
      <c r="B3242" s="522" t="s">
        <v>817</v>
      </c>
      <c r="C3242" s="554" t="s">
        <v>86</v>
      </c>
      <c r="D3242" s="555" t="s">
        <v>818</v>
      </c>
      <c r="E3242" s="553">
        <v>5500</v>
      </c>
      <c r="F3242" s="556" t="s">
        <v>2486</v>
      </c>
      <c r="G3242" s="566" t="s">
        <v>2487</v>
      </c>
      <c r="H3242" s="569" t="s">
        <v>829</v>
      </c>
      <c r="I3242" s="562" t="s">
        <v>485</v>
      </c>
      <c r="J3242" s="558" t="s">
        <v>822</v>
      </c>
      <c r="K3242" s="571"/>
      <c r="L3242" s="574"/>
      <c r="M3242" s="572"/>
      <c r="N3242" s="577">
        <v>2</v>
      </c>
      <c r="O3242" s="574">
        <v>6</v>
      </c>
      <c r="P3242" s="576">
        <v>34044.9</v>
      </c>
    </row>
    <row r="3243" spans="1:16" ht="24" x14ac:dyDescent="0.2">
      <c r="A3243" s="524" t="s">
        <v>4666</v>
      </c>
      <c r="B3243" s="522" t="s">
        <v>817</v>
      </c>
      <c r="C3243" s="554" t="s">
        <v>86</v>
      </c>
      <c r="D3243" s="555" t="s">
        <v>818</v>
      </c>
      <c r="E3243" s="553">
        <v>8500</v>
      </c>
      <c r="F3243" s="556" t="s">
        <v>4387</v>
      </c>
      <c r="G3243" s="566" t="s">
        <v>4388</v>
      </c>
      <c r="H3243" s="569" t="s">
        <v>850</v>
      </c>
      <c r="I3243" s="562" t="s">
        <v>485</v>
      </c>
      <c r="J3243" s="558" t="s">
        <v>822</v>
      </c>
      <c r="K3243" s="571"/>
      <c r="L3243" s="574"/>
      <c r="M3243" s="572"/>
      <c r="N3243" s="577">
        <v>2</v>
      </c>
      <c r="O3243" s="574">
        <v>5</v>
      </c>
      <c r="P3243" s="576">
        <v>48470.75</v>
      </c>
    </row>
    <row r="3244" spans="1:16" ht="24" x14ac:dyDescent="0.2">
      <c r="A3244" s="524" t="s">
        <v>4666</v>
      </c>
      <c r="B3244" s="522" t="s">
        <v>817</v>
      </c>
      <c r="C3244" s="554" t="s">
        <v>86</v>
      </c>
      <c r="D3244" s="555" t="s">
        <v>818</v>
      </c>
      <c r="E3244" s="553">
        <v>6500</v>
      </c>
      <c r="F3244" s="556" t="s">
        <v>2490</v>
      </c>
      <c r="G3244" s="566" t="s">
        <v>2491</v>
      </c>
      <c r="H3244" s="569" t="s">
        <v>821</v>
      </c>
      <c r="I3244" s="562" t="s">
        <v>485</v>
      </c>
      <c r="J3244" s="558" t="s">
        <v>822</v>
      </c>
      <c r="K3244" s="571"/>
      <c r="L3244" s="574"/>
      <c r="M3244" s="572"/>
      <c r="N3244" s="577">
        <v>2</v>
      </c>
      <c r="O3244" s="574">
        <v>6</v>
      </c>
      <c r="P3244" s="576">
        <v>40044.9</v>
      </c>
    </row>
    <row r="3245" spans="1:16" ht="24" x14ac:dyDescent="0.2">
      <c r="A3245" s="524" t="s">
        <v>4666</v>
      </c>
      <c r="B3245" s="522" t="s">
        <v>817</v>
      </c>
      <c r="C3245" s="554" t="s">
        <v>86</v>
      </c>
      <c r="D3245" s="555" t="s">
        <v>818</v>
      </c>
      <c r="E3245" s="553">
        <v>12000</v>
      </c>
      <c r="F3245" s="556" t="s">
        <v>2492</v>
      </c>
      <c r="G3245" s="566" t="s">
        <v>2493</v>
      </c>
      <c r="H3245" s="569" t="s">
        <v>853</v>
      </c>
      <c r="I3245" s="562" t="s">
        <v>485</v>
      </c>
      <c r="J3245" s="558" t="s">
        <v>822</v>
      </c>
      <c r="K3245" s="571"/>
      <c r="L3245" s="574"/>
      <c r="M3245" s="572"/>
      <c r="N3245" s="577">
        <v>2</v>
      </c>
      <c r="O3245" s="574">
        <v>6</v>
      </c>
      <c r="P3245" s="576">
        <v>73044.899999999994</v>
      </c>
    </row>
    <row r="3246" spans="1:16" ht="24" x14ac:dyDescent="0.2">
      <c r="A3246" s="524" t="s">
        <v>4666</v>
      </c>
      <c r="B3246" s="522" t="s">
        <v>817</v>
      </c>
      <c r="C3246" s="554" t="s">
        <v>86</v>
      </c>
      <c r="D3246" s="555" t="s">
        <v>902</v>
      </c>
      <c r="E3246" s="553">
        <v>2500</v>
      </c>
      <c r="F3246" s="556" t="s">
        <v>2494</v>
      </c>
      <c r="G3246" s="566" t="s">
        <v>2495</v>
      </c>
      <c r="H3246" s="569" t="s">
        <v>905</v>
      </c>
      <c r="I3246" s="562" t="s">
        <v>845</v>
      </c>
      <c r="J3246" s="558" t="s">
        <v>906</v>
      </c>
      <c r="K3246" s="571"/>
      <c r="L3246" s="574"/>
      <c r="M3246" s="572"/>
      <c r="N3246" s="577">
        <v>2</v>
      </c>
      <c r="O3246" s="574">
        <v>6</v>
      </c>
      <c r="P3246" s="576">
        <v>16044.9</v>
      </c>
    </row>
    <row r="3247" spans="1:16" ht="24" x14ac:dyDescent="0.2">
      <c r="A3247" s="524" t="s">
        <v>4666</v>
      </c>
      <c r="B3247" s="522" t="s">
        <v>817</v>
      </c>
      <c r="C3247" s="554" t="s">
        <v>86</v>
      </c>
      <c r="D3247" s="555" t="s">
        <v>818</v>
      </c>
      <c r="E3247" s="553">
        <v>6500</v>
      </c>
      <c r="F3247" s="556" t="s">
        <v>2496</v>
      </c>
      <c r="G3247" s="566" t="s">
        <v>2497</v>
      </c>
      <c r="H3247" s="569" t="s">
        <v>853</v>
      </c>
      <c r="I3247" s="562" t="s">
        <v>485</v>
      </c>
      <c r="J3247" s="558" t="s">
        <v>822</v>
      </c>
      <c r="K3247" s="571"/>
      <c r="L3247" s="574"/>
      <c r="M3247" s="572"/>
      <c r="N3247" s="577">
        <v>2</v>
      </c>
      <c r="O3247" s="574">
        <v>6</v>
      </c>
      <c r="P3247" s="576">
        <v>40044.9</v>
      </c>
    </row>
    <row r="3248" spans="1:16" ht="24" x14ac:dyDescent="0.2">
      <c r="A3248" s="524" t="s">
        <v>4666</v>
      </c>
      <c r="B3248" s="522" t="s">
        <v>817</v>
      </c>
      <c r="C3248" s="554" t="s">
        <v>86</v>
      </c>
      <c r="D3248" s="555" t="s">
        <v>818</v>
      </c>
      <c r="E3248" s="553">
        <v>4800</v>
      </c>
      <c r="F3248" s="556" t="s">
        <v>2500</v>
      </c>
      <c r="G3248" s="566" t="s">
        <v>2501</v>
      </c>
      <c r="H3248" s="569" t="s">
        <v>850</v>
      </c>
      <c r="I3248" s="562" t="s">
        <v>485</v>
      </c>
      <c r="J3248" s="558" t="s">
        <v>822</v>
      </c>
      <c r="K3248" s="571"/>
      <c r="L3248" s="574"/>
      <c r="M3248" s="572"/>
      <c r="N3248" s="577">
        <v>2</v>
      </c>
      <c r="O3248" s="574">
        <v>6</v>
      </c>
      <c r="P3248" s="576">
        <v>29844.9</v>
      </c>
    </row>
    <row r="3249" spans="1:16" ht="24" x14ac:dyDescent="0.2">
      <c r="A3249" s="524" t="s">
        <v>4666</v>
      </c>
      <c r="B3249" s="522" t="s">
        <v>817</v>
      </c>
      <c r="C3249" s="554" t="s">
        <v>86</v>
      </c>
      <c r="D3249" s="555" t="s">
        <v>818</v>
      </c>
      <c r="E3249" s="553">
        <v>6500</v>
      </c>
      <c r="F3249" s="556" t="s">
        <v>2504</v>
      </c>
      <c r="G3249" s="566" t="s">
        <v>2505</v>
      </c>
      <c r="H3249" s="569" t="s">
        <v>821</v>
      </c>
      <c r="I3249" s="562" t="s">
        <v>485</v>
      </c>
      <c r="J3249" s="558" t="s">
        <v>822</v>
      </c>
      <c r="K3249" s="571"/>
      <c r="L3249" s="574"/>
      <c r="M3249" s="572"/>
      <c r="N3249" s="577">
        <v>2</v>
      </c>
      <c r="O3249" s="574">
        <v>6</v>
      </c>
      <c r="P3249" s="576">
        <v>40044.9</v>
      </c>
    </row>
    <row r="3250" spans="1:16" ht="24" x14ac:dyDescent="0.2">
      <c r="A3250" s="524" t="s">
        <v>4666</v>
      </c>
      <c r="B3250" s="522" t="s">
        <v>817</v>
      </c>
      <c r="C3250" s="554" t="s">
        <v>86</v>
      </c>
      <c r="D3250" s="555" t="s">
        <v>818</v>
      </c>
      <c r="E3250" s="553">
        <v>6500</v>
      </c>
      <c r="F3250" s="556" t="s">
        <v>2510</v>
      </c>
      <c r="G3250" s="566" t="s">
        <v>2511</v>
      </c>
      <c r="H3250" s="569" t="s">
        <v>853</v>
      </c>
      <c r="I3250" s="562" t="s">
        <v>485</v>
      </c>
      <c r="J3250" s="558" t="s">
        <v>822</v>
      </c>
      <c r="K3250" s="571"/>
      <c r="L3250" s="574"/>
      <c r="M3250" s="572"/>
      <c r="N3250" s="577">
        <v>2</v>
      </c>
      <c r="O3250" s="574">
        <v>6</v>
      </c>
      <c r="P3250" s="576">
        <v>40044.9</v>
      </c>
    </row>
    <row r="3251" spans="1:16" ht="24" x14ac:dyDescent="0.2">
      <c r="A3251" s="524" t="s">
        <v>4666</v>
      </c>
      <c r="B3251" s="522" t="s">
        <v>817</v>
      </c>
      <c r="C3251" s="554" t="s">
        <v>86</v>
      </c>
      <c r="D3251" s="555" t="s">
        <v>818</v>
      </c>
      <c r="E3251" s="553">
        <v>7500</v>
      </c>
      <c r="F3251" s="556" t="s">
        <v>2512</v>
      </c>
      <c r="G3251" s="566" t="s">
        <v>2513</v>
      </c>
      <c r="H3251" s="569" t="s">
        <v>829</v>
      </c>
      <c r="I3251" s="562" t="s">
        <v>485</v>
      </c>
      <c r="J3251" s="558" t="s">
        <v>822</v>
      </c>
      <c r="K3251" s="571"/>
      <c r="L3251" s="574"/>
      <c r="M3251" s="572"/>
      <c r="N3251" s="577">
        <v>2</v>
      </c>
      <c r="O3251" s="574">
        <v>6</v>
      </c>
      <c r="P3251" s="576">
        <v>46044.9</v>
      </c>
    </row>
    <row r="3252" spans="1:16" ht="24" x14ac:dyDescent="0.2">
      <c r="A3252" s="524" t="s">
        <v>4666</v>
      </c>
      <c r="B3252" s="522" t="s">
        <v>817</v>
      </c>
      <c r="C3252" s="554" t="s">
        <v>86</v>
      </c>
      <c r="D3252" s="555" t="s">
        <v>841</v>
      </c>
      <c r="E3252" s="553">
        <v>4000</v>
      </c>
      <c r="F3252" s="556" t="s">
        <v>2514</v>
      </c>
      <c r="G3252" s="566" t="s">
        <v>2515</v>
      </c>
      <c r="H3252" s="569" t="s">
        <v>844</v>
      </c>
      <c r="I3252" s="562" t="s">
        <v>485</v>
      </c>
      <c r="J3252" s="558" t="s">
        <v>480</v>
      </c>
      <c r="K3252" s="571"/>
      <c r="L3252" s="574"/>
      <c r="M3252" s="572"/>
      <c r="N3252" s="577">
        <v>2</v>
      </c>
      <c r="O3252" s="574">
        <v>6</v>
      </c>
      <c r="P3252" s="576">
        <v>25044.9</v>
      </c>
    </row>
    <row r="3253" spans="1:16" ht="24" x14ac:dyDescent="0.2">
      <c r="A3253" s="524" t="s">
        <v>4666</v>
      </c>
      <c r="B3253" s="522" t="s">
        <v>817</v>
      </c>
      <c r="C3253" s="554" t="s">
        <v>86</v>
      </c>
      <c r="D3253" s="555" t="s">
        <v>818</v>
      </c>
      <c r="E3253" s="553">
        <v>7500</v>
      </c>
      <c r="F3253" s="556" t="s">
        <v>2516</v>
      </c>
      <c r="G3253" s="566" t="s">
        <v>2517</v>
      </c>
      <c r="H3253" s="569" t="s">
        <v>829</v>
      </c>
      <c r="I3253" s="562" t="s">
        <v>485</v>
      </c>
      <c r="J3253" s="558" t="s">
        <v>822</v>
      </c>
      <c r="K3253" s="571"/>
      <c r="L3253" s="574"/>
      <c r="M3253" s="572"/>
      <c r="N3253" s="577">
        <v>2</v>
      </c>
      <c r="O3253" s="574">
        <v>6</v>
      </c>
      <c r="P3253" s="576">
        <v>46044.9</v>
      </c>
    </row>
    <row r="3254" spans="1:16" ht="24" x14ac:dyDescent="0.2">
      <c r="A3254" s="524" t="s">
        <v>4666</v>
      </c>
      <c r="B3254" s="522" t="s">
        <v>817</v>
      </c>
      <c r="C3254" s="554" t="s">
        <v>86</v>
      </c>
      <c r="D3254" s="555" t="s">
        <v>841</v>
      </c>
      <c r="E3254" s="553">
        <v>3400</v>
      </c>
      <c r="F3254" s="556" t="s">
        <v>2518</v>
      </c>
      <c r="G3254" s="566" t="s">
        <v>2519</v>
      </c>
      <c r="H3254" s="569" t="s">
        <v>844</v>
      </c>
      <c r="I3254" s="562" t="s">
        <v>485</v>
      </c>
      <c r="J3254" s="558" t="s">
        <v>480</v>
      </c>
      <c r="K3254" s="571"/>
      <c r="L3254" s="574"/>
      <c r="M3254" s="572"/>
      <c r="N3254" s="577">
        <v>2</v>
      </c>
      <c r="O3254" s="574">
        <v>6</v>
      </c>
      <c r="P3254" s="576">
        <v>21444.9</v>
      </c>
    </row>
    <row r="3255" spans="1:16" ht="24" x14ac:dyDescent="0.2">
      <c r="A3255" s="524" t="s">
        <v>4666</v>
      </c>
      <c r="B3255" s="522" t="s">
        <v>817</v>
      </c>
      <c r="C3255" s="554" t="s">
        <v>86</v>
      </c>
      <c r="D3255" s="555" t="s">
        <v>818</v>
      </c>
      <c r="E3255" s="553">
        <v>7000</v>
      </c>
      <c r="F3255" s="556" t="s">
        <v>2520</v>
      </c>
      <c r="G3255" s="566" t="s">
        <v>2521</v>
      </c>
      <c r="H3255" s="569" t="s">
        <v>850</v>
      </c>
      <c r="I3255" s="562" t="s">
        <v>489</v>
      </c>
      <c r="J3255" s="558" t="s">
        <v>822</v>
      </c>
      <c r="K3255" s="571"/>
      <c r="L3255" s="574"/>
      <c r="M3255" s="572"/>
      <c r="N3255" s="577">
        <v>2</v>
      </c>
      <c r="O3255" s="574">
        <v>6</v>
      </c>
      <c r="P3255" s="576">
        <v>43044.9</v>
      </c>
    </row>
    <row r="3256" spans="1:16" ht="24" x14ac:dyDescent="0.2">
      <c r="A3256" s="524" t="s">
        <v>4666</v>
      </c>
      <c r="B3256" s="522" t="s">
        <v>817</v>
      </c>
      <c r="C3256" s="554" t="s">
        <v>86</v>
      </c>
      <c r="D3256" s="555" t="s">
        <v>818</v>
      </c>
      <c r="E3256" s="553">
        <v>8500</v>
      </c>
      <c r="F3256" s="556" t="s">
        <v>4389</v>
      </c>
      <c r="G3256" s="566" t="s">
        <v>4390</v>
      </c>
      <c r="H3256" s="569" t="s">
        <v>853</v>
      </c>
      <c r="I3256" s="562" t="s">
        <v>485</v>
      </c>
      <c r="J3256" s="558" t="s">
        <v>822</v>
      </c>
      <c r="K3256" s="571"/>
      <c r="L3256" s="574"/>
      <c r="M3256" s="572"/>
      <c r="N3256" s="577">
        <v>2</v>
      </c>
      <c r="O3256" s="574">
        <v>3</v>
      </c>
      <c r="P3256" s="576">
        <v>48122.450000000004</v>
      </c>
    </row>
    <row r="3257" spans="1:16" ht="24" x14ac:dyDescent="0.2">
      <c r="A3257" s="524" t="s">
        <v>4666</v>
      </c>
      <c r="B3257" s="522" t="s">
        <v>817</v>
      </c>
      <c r="C3257" s="554" t="s">
        <v>86</v>
      </c>
      <c r="D3257" s="555" t="s">
        <v>818</v>
      </c>
      <c r="E3257" s="553">
        <v>8500</v>
      </c>
      <c r="F3257" s="556" t="s">
        <v>2522</v>
      </c>
      <c r="G3257" s="566" t="s">
        <v>2523</v>
      </c>
      <c r="H3257" s="569" t="s">
        <v>853</v>
      </c>
      <c r="I3257" s="562" t="s">
        <v>485</v>
      </c>
      <c r="J3257" s="558" t="s">
        <v>822</v>
      </c>
      <c r="K3257" s="571"/>
      <c r="L3257" s="574"/>
      <c r="M3257" s="572"/>
      <c r="N3257" s="577">
        <v>2</v>
      </c>
      <c r="O3257" s="574">
        <v>6</v>
      </c>
      <c r="P3257" s="576">
        <v>52044.9</v>
      </c>
    </row>
    <row r="3258" spans="1:16" ht="24" x14ac:dyDescent="0.2">
      <c r="A3258" s="524" t="s">
        <v>4666</v>
      </c>
      <c r="B3258" s="522" t="s">
        <v>817</v>
      </c>
      <c r="C3258" s="554" t="s">
        <v>86</v>
      </c>
      <c r="D3258" s="555" t="s">
        <v>818</v>
      </c>
      <c r="E3258" s="553">
        <v>6500</v>
      </c>
      <c r="F3258" s="556" t="s">
        <v>2524</v>
      </c>
      <c r="G3258" s="566" t="s">
        <v>2525</v>
      </c>
      <c r="H3258" s="569" t="s">
        <v>821</v>
      </c>
      <c r="I3258" s="562" t="s">
        <v>485</v>
      </c>
      <c r="J3258" s="558" t="s">
        <v>822</v>
      </c>
      <c r="K3258" s="571"/>
      <c r="L3258" s="574"/>
      <c r="M3258" s="572"/>
      <c r="N3258" s="577">
        <v>2</v>
      </c>
      <c r="O3258" s="574">
        <v>6</v>
      </c>
      <c r="P3258" s="576">
        <v>40044.9</v>
      </c>
    </row>
    <row r="3259" spans="1:16" ht="24" x14ac:dyDescent="0.2">
      <c r="A3259" s="524" t="s">
        <v>4666</v>
      </c>
      <c r="B3259" s="522" t="s">
        <v>817</v>
      </c>
      <c r="C3259" s="554" t="s">
        <v>86</v>
      </c>
      <c r="D3259" s="555" t="s">
        <v>818</v>
      </c>
      <c r="E3259" s="553">
        <v>6500</v>
      </c>
      <c r="F3259" s="556" t="s">
        <v>2526</v>
      </c>
      <c r="G3259" s="566" t="s">
        <v>2527</v>
      </c>
      <c r="H3259" s="569" t="s">
        <v>829</v>
      </c>
      <c r="I3259" s="562" t="s">
        <v>485</v>
      </c>
      <c r="J3259" s="558" t="s">
        <v>822</v>
      </c>
      <c r="K3259" s="571"/>
      <c r="L3259" s="574"/>
      <c r="M3259" s="572"/>
      <c r="N3259" s="577">
        <v>2</v>
      </c>
      <c r="O3259" s="574">
        <v>6</v>
      </c>
      <c r="P3259" s="576">
        <v>40044.9</v>
      </c>
    </row>
    <row r="3260" spans="1:16" ht="24" x14ac:dyDescent="0.2">
      <c r="A3260" s="524" t="s">
        <v>4666</v>
      </c>
      <c r="B3260" s="522" t="s">
        <v>817</v>
      </c>
      <c r="C3260" s="554" t="s">
        <v>86</v>
      </c>
      <c r="D3260" s="555" t="s">
        <v>818</v>
      </c>
      <c r="E3260" s="553">
        <v>5500</v>
      </c>
      <c r="F3260" s="556" t="s">
        <v>2528</v>
      </c>
      <c r="G3260" s="566" t="s">
        <v>2529</v>
      </c>
      <c r="H3260" s="569" t="s">
        <v>890</v>
      </c>
      <c r="I3260" s="562" t="s">
        <v>489</v>
      </c>
      <c r="J3260" s="558" t="s">
        <v>822</v>
      </c>
      <c r="K3260" s="571"/>
      <c r="L3260" s="574"/>
      <c r="M3260" s="572"/>
      <c r="N3260" s="577">
        <v>2</v>
      </c>
      <c r="O3260" s="574">
        <v>6</v>
      </c>
      <c r="P3260" s="576">
        <v>34044.9</v>
      </c>
    </row>
    <row r="3261" spans="1:16" ht="24" x14ac:dyDescent="0.2">
      <c r="A3261" s="524" t="s">
        <v>4666</v>
      </c>
      <c r="B3261" s="522" t="s">
        <v>817</v>
      </c>
      <c r="C3261" s="554" t="s">
        <v>86</v>
      </c>
      <c r="D3261" s="555" t="s">
        <v>818</v>
      </c>
      <c r="E3261" s="553">
        <v>2800</v>
      </c>
      <c r="F3261" s="556" t="s">
        <v>2530</v>
      </c>
      <c r="G3261" s="566" t="s">
        <v>2531</v>
      </c>
      <c r="H3261" s="569" t="s">
        <v>836</v>
      </c>
      <c r="I3261" s="562" t="s">
        <v>871</v>
      </c>
      <c r="J3261" s="558" t="s">
        <v>822</v>
      </c>
      <c r="K3261" s="571"/>
      <c r="L3261" s="574"/>
      <c r="M3261" s="572"/>
      <c r="N3261" s="577">
        <v>2</v>
      </c>
      <c r="O3261" s="574">
        <v>6</v>
      </c>
      <c r="P3261" s="576">
        <v>17844.900000000001</v>
      </c>
    </row>
    <row r="3262" spans="1:16" ht="24" x14ac:dyDescent="0.2">
      <c r="A3262" s="524" t="s">
        <v>4666</v>
      </c>
      <c r="B3262" s="522" t="s">
        <v>817</v>
      </c>
      <c r="C3262" s="554" t="s">
        <v>86</v>
      </c>
      <c r="D3262" s="555" t="s">
        <v>818</v>
      </c>
      <c r="E3262" s="553">
        <v>6500</v>
      </c>
      <c r="F3262" s="556" t="s">
        <v>2532</v>
      </c>
      <c r="G3262" s="566" t="s">
        <v>2533</v>
      </c>
      <c r="H3262" s="569" t="s">
        <v>821</v>
      </c>
      <c r="I3262" s="562" t="s">
        <v>485</v>
      </c>
      <c r="J3262" s="558" t="s">
        <v>822</v>
      </c>
      <c r="K3262" s="571"/>
      <c r="L3262" s="574"/>
      <c r="M3262" s="572"/>
      <c r="N3262" s="577">
        <v>2</v>
      </c>
      <c r="O3262" s="574">
        <v>6</v>
      </c>
      <c r="P3262" s="576">
        <v>40044.9</v>
      </c>
    </row>
    <row r="3263" spans="1:16" ht="24" x14ac:dyDescent="0.2">
      <c r="A3263" s="524" t="s">
        <v>4666</v>
      </c>
      <c r="B3263" s="522" t="s">
        <v>817</v>
      </c>
      <c r="C3263" s="554" t="s">
        <v>86</v>
      </c>
      <c r="D3263" s="555" t="s">
        <v>841</v>
      </c>
      <c r="E3263" s="553" t="s">
        <v>4391</v>
      </c>
      <c r="F3263" s="556" t="s">
        <v>2534</v>
      </c>
      <c r="G3263" s="566" t="s">
        <v>2535</v>
      </c>
      <c r="H3263" s="569" t="s">
        <v>836</v>
      </c>
      <c r="I3263" s="562" t="s">
        <v>845</v>
      </c>
      <c r="J3263" s="558" t="s">
        <v>480</v>
      </c>
      <c r="K3263" s="571"/>
      <c r="L3263" s="574"/>
      <c r="M3263" s="572"/>
      <c r="N3263" s="577">
        <v>3</v>
      </c>
      <c r="O3263" s="574">
        <v>6</v>
      </c>
      <c r="P3263" s="576">
        <v>17294.899999999998</v>
      </c>
    </row>
    <row r="3264" spans="1:16" ht="24" x14ac:dyDescent="0.2">
      <c r="A3264" s="524" t="s">
        <v>4666</v>
      </c>
      <c r="B3264" s="522" t="s">
        <v>817</v>
      </c>
      <c r="C3264" s="554" t="s">
        <v>86</v>
      </c>
      <c r="D3264" s="555" t="s">
        <v>841</v>
      </c>
      <c r="E3264" s="553">
        <v>3000</v>
      </c>
      <c r="F3264" s="556" t="s">
        <v>2536</v>
      </c>
      <c r="G3264" s="566" t="s">
        <v>2537</v>
      </c>
      <c r="H3264" s="569" t="s">
        <v>829</v>
      </c>
      <c r="I3264" s="562" t="s">
        <v>845</v>
      </c>
      <c r="J3264" s="558" t="s">
        <v>480</v>
      </c>
      <c r="K3264" s="571"/>
      <c r="L3264" s="574"/>
      <c r="M3264" s="572"/>
      <c r="N3264" s="577">
        <v>2</v>
      </c>
      <c r="O3264" s="574">
        <v>6</v>
      </c>
      <c r="P3264" s="576">
        <v>19044.900000000001</v>
      </c>
    </row>
    <row r="3265" spans="1:16" ht="24" x14ac:dyDescent="0.2">
      <c r="A3265" s="524" t="s">
        <v>4666</v>
      </c>
      <c r="B3265" s="522" t="s">
        <v>817</v>
      </c>
      <c r="C3265" s="554" t="s">
        <v>86</v>
      </c>
      <c r="D3265" s="555" t="s">
        <v>818</v>
      </c>
      <c r="E3265" s="553">
        <v>6500</v>
      </c>
      <c r="F3265" s="556" t="s">
        <v>2538</v>
      </c>
      <c r="G3265" s="566" t="s">
        <v>2539</v>
      </c>
      <c r="H3265" s="569" t="s">
        <v>853</v>
      </c>
      <c r="I3265" s="562" t="s">
        <v>485</v>
      </c>
      <c r="J3265" s="558" t="s">
        <v>822</v>
      </c>
      <c r="K3265" s="571"/>
      <c r="L3265" s="574"/>
      <c r="M3265" s="572"/>
      <c r="N3265" s="577">
        <v>2</v>
      </c>
      <c r="O3265" s="574">
        <v>6</v>
      </c>
      <c r="P3265" s="576">
        <v>40044.9</v>
      </c>
    </row>
    <row r="3266" spans="1:16" ht="24" x14ac:dyDescent="0.2">
      <c r="A3266" s="524" t="s">
        <v>4666</v>
      </c>
      <c r="B3266" s="522" t="s">
        <v>817</v>
      </c>
      <c r="C3266" s="554" t="s">
        <v>86</v>
      </c>
      <c r="D3266" s="555" t="s">
        <v>818</v>
      </c>
      <c r="E3266" s="553" t="s">
        <v>4310</v>
      </c>
      <c r="F3266" s="556" t="s">
        <v>2540</v>
      </c>
      <c r="G3266" s="566" t="s">
        <v>2541</v>
      </c>
      <c r="H3266" s="569" t="s">
        <v>1396</v>
      </c>
      <c r="I3266" s="562" t="s">
        <v>485</v>
      </c>
      <c r="J3266" s="558" t="s">
        <v>822</v>
      </c>
      <c r="K3266" s="571"/>
      <c r="L3266" s="574"/>
      <c r="M3266" s="572"/>
      <c r="N3266" s="577">
        <v>3</v>
      </c>
      <c r="O3266" s="574">
        <v>6</v>
      </c>
      <c r="P3266" s="576">
        <v>62790.210000000006</v>
      </c>
    </row>
    <row r="3267" spans="1:16" ht="24" x14ac:dyDescent="0.2">
      <c r="A3267" s="524" t="s">
        <v>4666</v>
      </c>
      <c r="B3267" s="522" t="s">
        <v>817</v>
      </c>
      <c r="C3267" s="554" t="s">
        <v>86</v>
      </c>
      <c r="D3267" s="555" t="s">
        <v>818</v>
      </c>
      <c r="E3267" s="553">
        <v>8500</v>
      </c>
      <c r="F3267" s="556" t="s">
        <v>2542</v>
      </c>
      <c r="G3267" s="566" t="s">
        <v>2543</v>
      </c>
      <c r="H3267" s="569" t="s">
        <v>1000</v>
      </c>
      <c r="I3267" s="562" t="s">
        <v>485</v>
      </c>
      <c r="J3267" s="558" t="s">
        <v>822</v>
      </c>
      <c r="K3267" s="571"/>
      <c r="L3267" s="574"/>
      <c r="M3267" s="572"/>
      <c r="N3267" s="577">
        <v>2</v>
      </c>
      <c r="O3267" s="574">
        <v>6</v>
      </c>
      <c r="P3267" s="576">
        <v>52044.9</v>
      </c>
    </row>
    <row r="3268" spans="1:16" ht="24" x14ac:dyDescent="0.2">
      <c r="A3268" s="524" t="s">
        <v>4666</v>
      </c>
      <c r="B3268" s="522" t="s">
        <v>817</v>
      </c>
      <c r="C3268" s="554" t="s">
        <v>86</v>
      </c>
      <c r="D3268" s="555" t="s">
        <v>818</v>
      </c>
      <c r="E3268" s="553">
        <v>6500</v>
      </c>
      <c r="F3268" s="556" t="s">
        <v>2544</v>
      </c>
      <c r="G3268" s="566" t="s">
        <v>2545</v>
      </c>
      <c r="H3268" s="569" t="s">
        <v>821</v>
      </c>
      <c r="I3268" s="562" t="s">
        <v>485</v>
      </c>
      <c r="J3268" s="558" t="s">
        <v>822</v>
      </c>
      <c r="K3268" s="571"/>
      <c r="L3268" s="574"/>
      <c r="M3268" s="572"/>
      <c r="N3268" s="577">
        <v>2</v>
      </c>
      <c r="O3268" s="574">
        <v>6</v>
      </c>
      <c r="P3268" s="576">
        <v>40044.9</v>
      </c>
    </row>
    <row r="3269" spans="1:16" ht="24" x14ac:dyDescent="0.2">
      <c r="A3269" s="524" t="s">
        <v>4666</v>
      </c>
      <c r="B3269" s="522" t="s">
        <v>817</v>
      </c>
      <c r="C3269" s="554" t="s">
        <v>86</v>
      </c>
      <c r="D3269" s="555" t="s">
        <v>818</v>
      </c>
      <c r="E3269" s="553">
        <v>8500</v>
      </c>
      <c r="F3269" s="556" t="s">
        <v>4392</v>
      </c>
      <c r="G3269" s="566" t="s">
        <v>4393</v>
      </c>
      <c r="H3269" s="569" t="s">
        <v>821</v>
      </c>
      <c r="I3269" s="562" t="s">
        <v>485</v>
      </c>
      <c r="J3269" s="558" t="s">
        <v>822</v>
      </c>
      <c r="K3269" s="571"/>
      <c r="L3269" s="574"/>
      <c r="M3269" s="572"/>
      <c r="N3269" s="577">
        <v>2</v>
      </c>
      <c r="O3269" s="574">
        <v>5</v>
      </c>
      <c r="P3269" s="576">
        <v>48470.75</v>
      </c>
    </row>
    <row r="3270" spans="1:16" ht="24" x14ac:dyDescent="0.2">
      <c r="A3270" s="524" t="s">
        <v>4666</v>
      </c>
      <c r="B3270" s="522" t="s">
        <v>817</v>
      </c>
      <c r="C3270" s="554" t="s">
        <v>86</v>
      </c>
      <c r="D3270" s="555" t="s">
        <v>818</v>
      </c>
      <c r="E3270" s="553">
        <v>6500</v>
      </c>
      <c r="F3270" s="556" t="s">
        <v>2548</v>
      </c>
      <c r="G3270" s="566" t="s">
        <v>2549</v>
      </c>
      <c r="H3270" s="569" t="s">
        <v>1370</v>
      </c>
      <c r="I3270" s="562" t="s">
        <v>485</v>
      </c>
      <c r="J3270" s="558" t="s">
        <v>822</v>
      </c>
      <c r="K3270" s="571"/>
      <c r="L3270" s="574"/>
      <c r="M3270" s="572"/>
      <c r="N3270" s="577">
        <v>2</v>
      </c>
      <c r="O3270" s="574">
        <v>6</v>
      </c>
      <c r="P3270" s="576">
        <v>40044.9</v>
      </c>
    </row>
    <row r="3271" spans="1:16" ht="24" x14ac:dyDescent="0.2">
      <c r="A3271" s="524" t="s">
        <v>4666</v>
      </c>
      <c r="B3271" s="522" t="s">
        <v>817</v>
      </c>
      <c r="C3271" s="554" t="s">
        <v>86</v>
      </c>
      <c r="D3271" s="555" t="s">
        <v>818</v>
      </c>
      <c r="E3271" s="553">
        <v>5500</v>
      </c>
      <c r="F3271" s="556" t="s">
        <v>2550</v>
      </c>
      <c r="G3271" s="566" t="s">
        <v>2551</v>
      </c>
      <c r="H3271" s="569" t="s">
        <v>836</v>
      </c>
      <c r="I3271" s="562" t="s">
        <v>485</v>
      </c>
      <c r="J3271" s="558" t="s">
        <v>822</v>
      </c>
      <c r="K3271" s="571"/>
      <c r="L3271" s="574"/>
      <c r="M3271" s="572"/>
      <c r="N3271" s="577">
        <v>2</v>
      </c>
      <c r="O3271" s="574">
        <v>6</v>
      </c>
      <c r="P3271" s="576">
        <v>34044.9</v>
      </c>
    </row>
    <row r="3272" spans="1:16" ht="24" x14ac:dyDescent="0.2">
      <c r="A3272" s="524" t="s">
        <v>4666</v>
      </c>
      <c r="B3272" s="522" t="s">
        <v>817</v>
      </c>
      <c r="C3272" s="554" t="s">
        <v>86</v>
      </c>
      <c r="D3272" s="555" t="s">
        <v>818</v>
      </c>
      <c r="E3272" s="553" t="s">
        <v>4310</v>
      </c>
      <c r="F3272" s="556" t="s">
        <v>2552</v>
      </c>
      <c r="G3272" s="566" t="s">
        <v>2553</v>
      </c>
      <c r="H3272" s="569" t="s">
        <v>821</v>
      </c>
      <c r="I3272" s="562" t="s">
        <v>485</v>
      </c>
      <c r="J3272" s="558" t="s">
        <v>822</v>
      </c>
      <c r="K3272" s="571"/>
      <c r="L3272" s="574"/>
      <c r="M3272" s="572"/>
      <c r="N3272" s="577">
        <v>3</v>
      </c>
      <c r="O3272" s="574">
        <v>6</v>
      </c>
      <c r="P3272" s="576">
        <v>63583.87</v>
      </c>
    </row>
    <row r="3273" spans="1:16" ht="24" x14ac:dyDescent="0.2">
      <c r="A3273" s="524" t="s">
        <v>4666</v>
      </c>
      <c r="B3273" s="522" t="s">
        <v>817</v>
      </c>
      <c r="C3273" s="554" t="s">
        <v>86</v>
      </c>
      <c r="D3273" s="555" t="s">
        <v>902</v>
      </c>
      <c r="E3273" s="553">
        <v>2750</v>
      </c>
      <c r="F3273" s="556" t="s">
        <v>2554</v>
      </c>
      <c r="G3273" s="566" t="s">
        <v>2555</v>
      </c>
      <c r="H3273" s="569" t="s">
        <v>905</v>
      </c>
      <c r="I3273" s="562" t="s">
        <v>845</v>
      </c>
      <c r="J3273" s="558" t="s">
        <v>906</v>
      </c>
      <c r="K3273" s="571"/>
      <c r="L3273" s="574"/>
      <c r="M3273" s="572"/>
      <c r="N3273" s="577">
        <v>2</v>
      </c>
      <c r="O3273" s="574">
        <v>6</v>
      </c>
      <c r="P3273" s="576">
        <v>17544.900000000001</v>
      </c>
    </row>
    <row r="3274" spans="1:16" ht="24" x14ac:dyDescent="0.2">
      <c r="A3274" s="524" t="s">
        <v>4666</v>
      </c>
      <c r="B3274" s="522" t="s">
        <v>817</v>
      </c>
      <c r="C3274" s="554" t="s">
        <v>86</v>
      </c>
      <c r="D3274" s="555" t="s">
        <v>818</v>
      </c>
      <c r="E3274" s="553">
        <v>6500</v>
      </c>
      <c r="F3274" s="556" t="s">
        <v>2558</v>
      </c>
      <c r="G3274" s="566" t="s">
        <v>2559</v>
      </c>
      <c r="H3274" s="569" t="s">
        <v>853</v>
      </c>
      <c r="I3274" s="562" t="s">
        <v>485</v>
      </c>
      <c r="J3274" s="558" t="s">
        <v>822</v>
      </c>
      <c r="K3274" s="571"/>
      <c r="L3274" s="574"/>
      <c r="M3274" s="572"/>
      <c r="N3274" s="577">
        <v>2</v>
      </c>
      <c r="O3274" s="574">
        <v>6</v>
      </c>
      <c r="P3274" s="576">
        <v>40044.9</v>
      </c>
    </row>
    <row r="3275" spans="1:16" ht="24" x14ac:dyDescent="0.2">
      <c r="A3275" s="524" t="s">
        <v>4666</v>
      </c>
      <c r="B3275" s="522" t="s">
        <v>817</v>
      </c>
      <c r="C3275" s="554" t="s">
        <v>86</v>
      </c>
      <c r="D3275" s="555" t="s">
        <v>818</v>
      </c>
      <c r="E3275" s="553">
        <v>7500</v>
      </c>
      <c r="F3275" s="556" t="s">
        <v>2562</v>
      </c>
      <c r="G3275" s="566" t="s">
        <v>2563</v>
      </c>
      <c r="H3275" s="569" t="s">
        <v>829</v>
      </c>
      <c r="I3275" s="562" t="s">
        <v>485</v>
      </c>
      <c r="J3275" s="558" t="s">
        <v>822</v>
      </c>
      <c r="K3275" s="571"/>
      <c r="L3275" s="574"/>
      <c r="M3275" s="572"/>
      <c r="N3275" s="577">
        <v>2</v>
      </c>
      <c r="O3275" s="574">
        <v>6</v>
      </c>
      <c r="P3275" s="576">
        <v>46044.9</v>
      </c>
    </row>
    <row r="3276" spans="1:16" ht="24" x14ac:dyDescent="0.2">
      <c r="A3276" s="524" t="s">
        <v>4666</v>
      </c>
      <c r="B3276" s="522" t="s">
        <v>817</v>
      </c>
      <c r="C3276" s="554" t="s">
        <v>86</v>
      </c>
      <c r="D3276" s="555" t="s">
        <v>818</v>
      </c>
      <c r="E3276" s="553">
        <v>6500</v>
      </c>
      <c r="F3276" s="556" t="s">
        <v>2564</v>
      </c>
      <c r="G3276" s="566" t="s">
        <v>2565</v>
      </c>
      <c r="H3276" s="569" t="s">
        <v>821</v>
      </c>
      <c r="I3276" s="562" t="s">
        <v>485</v>
      </c>
      <c r="J3276" s="558" t="s">
        <v>822</v>
      </c>
      <c r="K3276" s="571"/>
      <c r="L3276" s="574"/>
      <c r="M3276" s="572"/>
      <c r="N3276" s="577">
        <v>2</v>
      </c>
      <c r="O3276" s="574">
        <v>6</v>
      </c>
      <c r="P3276" s="576">
        <v>40044.9</v>
      </c>
    </row>
    <row r="3277" spans="1:16" ht="24" x14ac:dyDescent="0.2">
      <c r="A3277" s="524" t="s">
        <v>4666</v>
      </c>
      <c r="B3277" s="522" t="s">
        <v>817</v>
      </c>
      <c r="C3277" s="554" t="s">
        <v>86</v>
      </c>
      <c r="D3277" s="555" t="s">
        <v>818</v>
      </c>
      <c r="E3277" s="553">
        <v>6500</v>
      </c>
      <c r="F3277" s="556" t="s">
        <v>2566</v>
      </c>
      <c r="G3277" s="566" t="s">
        <v>2567</v>
      </c>
      <c r="H3277" s="569" t="s">
        <v>853</v>
      </c>
      <c r="I3277" s="562" t="s">
        <v>485</v>
      </c>
      <c r="J3277" s="558" t="s">
        <v>822</v>
      </c>
      <c r="K3277" s="571"/>
      <c r="L3277" s="574"/>
      <c r="M3277" s="572"/>
      <c r="N3277" s="577">
        <v>2</v>
      </c>
      <c r="O3277" s="574">
        <v>6</v>
      </c>
      <c r="P3277" s="576">
        <v>40044.9</v>
      </c>
    </row>
    <row r="3278" spans="1:16" ht="24" x14ac:dyDescent="0.2">
      <c r="A3278" s="524" t="s">
        <v>4666</v>
      </c>
      <c r="B3278" s="522" t="s">
        <v>817</v>
      </c>
      <c r="C3278" s="554" t="s">
        <v>86</v>
      </c>
      <c r="D3278" s="555" t="s">
        <v>818</v>
      </c>
      <c r="E3278" s="553">
        <v>2500</v>
      </c>
      <c r="F3278" s="556" t="s">
        <v>2568</v>
      </c>
      <c r="G3278" s="566" t="s">
        <v>2569</v>
      </c>
      <c r="H3278" s="569" t="s">
        <v>1830</v>
      </c>
      <c r="I3278" s="562" t="s">
        <v>871</v>
      </c>
      <c r="J3278" s="558" t="s">
        <v>822</v>
      </c>
      <c r="K3278" s="571"/>
      <c r="L3278" s="574"/>
      <c r="M3278" s="572"/>
      <c r="N3278" s="577">
        <v>2</v>
      </c>
      <c r="O3278" s="574">
        <v>6</v>
      </c>
      <c r="P3278" s="576">
        <v>16044.9</v>
      </c>
    </row>
    <row r="3279" spans="1:16" ht="24" x14ac:dyDescent="0.2">
      <c r="A3279" s="524" t="s">
        <v>4666</v>
      </c>
      <c r="B3279" s="522" t="s">
        <v>817</v>
      </c>
      <c r="C3279" s="554" t="s">
        <v>86</v>
      </c>
      <c r="D3279" s="555" t="s">
        <v>818</v>
      </c>
      <c r="E3279" s="553">
        <v>6500</v>
      </c>
      <c r="F3279" s="556" t="s">
        <v>2570</v>
      </c>
      <c r="G3279" s="566" t="s">
        <v>2571</v>
      </c>
      <c r="H3279" s="569" t="s">
        <v>853</v>
      </c>
      <c r="I3279" s="562" t="s">
        <v>485</v>
      </c>
      <c r="J3279" s="558" t="s">
        <v>822</v>
      </c>
      <c r="K3279" s="571"/>
      <c r="L3279" s="574"/>
      <c r="M3279" s="572"/>
      <c r="N3279" s="577">
        <v>2</v>
      </c>
      <c r="O3279" s="574">
        <v>6</v>
      </c>
      <c r="P3279" s="576">
        <v>40044.9</v>
      </c>
    </row>
    <row r="3280" spans="1:16" ht="24" x14ac:dyDescent="0.2">
      <c r="A3280" s="524" t="s">
        <v>4666</v>
      </c>
      <c r="B3280" s="522" t="s">
        <v>817</v>
      </c>
      <c r="C3280" s="554" t="s">
        <v>86</v>
      </c>
      <c r="D3280" s="555" t="s">
        <v>818</v>
      </c>
      <c r="E3280" s="553">
        <v>5500</v>
      </c>
      <c r="F3280" s="556" t="s">
        <v>2572</v>
      </c>
      <c r="G3280" s="566" t="s">
        <v>2573</v>
      </c>
      <c r="H3280" s="569" t="s">
        <v>829</v>
      </c>
      <c r="I3280" s="562" t="s">
        <v>485</v>
      </c>
      <c r="J3280" s="558" t="s">
        <v>822</v>
      </c>
      <c r="K3280" s="571"/>
      <c r="L3280" s="574"/>
      <c r="M3280" s="572"/>
      <c r="N3280" s="577">
        <v>2</v>
      </c>
      <c r="O3280" s="574">
        <v>6</v>
      </c>
      <c r="P3280" s="576">
        <v>35173.39</v>
      </c>
    </row>
    <row r="3281" spans="1:16" ht="24" x14ac:dyDescent="0.2">
      <c r="A3281" s="524" t="s">
        <v>4666</v>
      </c>
      <c r="B3281" s="522" t="s">
        <v>817</v>
      </c>
      <c r="C3281" s="554" t="s">
        <v>86</v>
      </c>
      <c r="D3281" s="555" t="s">
        <v>818</v>
      </c>
      <c r="E3281" s="553" t="s">
        <v>2767</v>
      </c>
      <c r="F3281" s="556" t="s">
        <v>2574</v>
      </c>
      <c r="G3281" s="566" t="s">
        <v>2575</v>
      </c>
      <c r="H3281" s="569" t="s">
        <v>853</v>
      </c>
      <c r="I3281" s="562" t="s">
        <v>485</v>
      </c>
      <c r="J3281" s="558" t="s">
        <v>822</v>
      </c>
      <c r="K3281" s="571"/>
      <c r="L3281" s="574"/>
      <c r="M3281" s="572"/>
      <c r="N3281" s="577">
        <v>3</v>
      </c>
      <c r="O3281" s="574">
        <v>6</v>
      </c>
      <c r="P3281" s="576">
        <v>60218.520000000004</v>
      </c>
    </row>
    <row r="3282" spans="1:16" ht="24" x14ac:dyDescent="0.2">
      <c r="A3282" s="524" t="s">
        <v>4666</v>
      </c>
      <c r="B3282" s="522" t="s">
        <v>817</v>
      </c>
      <c r="C3282" s="554" t="s">
        <v>86</v>
      </c>
      <c r="D3282" s="555" t="s">
        <v>818</v>
      </c>
      <c r="E3282" s="553">
        <v>8500</v>
      </c>
      <c r="F3282" s="556" t="s">
        <v>2576</v>
      </c>
      <c r="G3282" s="566" t="s">
        <v>2577</v>
      </c>
      <c r="H3282" s="569" t="s">
        <v>821</v>
      </c>
      <c r="I3282" s="562" t="s">
        <v>485</v>
      </c>
      <c r="J3282" s="558" t="s">
        <v>822</v>
      </c>
      <c r="K3282" s="571"/>
      <c r="L3282" s="574"/>
      <c r="M3282" s="572"/>
      <c r="N3282" s="577">
        <v>0</v>
      </c>
      <c r="O3282" s="574">
        <v>1</v>
      </c>
      <c r="P3282" s="576">
        <v>8697.76</v>
      </c>
    </row>
    <row r="3283" spans="1:16" ht="24" x14ac:dyDescent="0.2">
      <c r="A3283" s="524" t="s">
        <v>4666</v>
      </c>
      <c r="B3283" s="522" t="s">
        <v>817</v>
      </c>
      <c r="C3283" s="554" t="s">
        <v>86</v>
      </c>
      <c r="D3283" s="555" t="s">
        <v>818</v>
      </c>
      <c r="E3283" s="553">
        <v>5500</v>
      </c>
      <c r="F3283" s="556" t="s">
        <v>4394</v>
      </c>
      <c r="G3283" s="566" t="s">
        <v>4395</v>
      </c>
      <c r="H3283" s="569" t="s">
        <v>829</v>
      </c>
      <c r="I3283" s="562" t="s">
        <v>485</v>
      </c>
      <c r="J3283" s="558" t="s">
        <v>822</v>
      </c>
      <c r="K3283" s="571"/>
      <c r="L3283" s="574"/>
      <c r="M3283" s="572"/>
      <c r="N3283" s="577">
        <v>2</v>
      </c>
      <c r="O3283" s="574">
        <v>5</v>
      </c>
      <c r="P3283" s="576">
        <v>31670.75</v>
      </c>
    </row>
    <row r="3284" spans="1:16" ht="24" x14ac:dyDescent="0.2">
      <c r="A3284" s="524" t="s">
        <v>4666</v>
      </c>
      <c r="B3284" s="522" t="s">
        <v>817</v>
      </c>
      <c r="C3284" s="554" t="s">
        <v>86</v>
      </c>
      <c r="D3284" s="555" t="s">
        <v>818</v>
      </c>
      <c r="E3284" s="553">
        <v>5500</v>
      </c>
      <c r="F3284" s="556" t="s">
        <v>2580</v>
      </c>
      <c r="G3284" s="566" t="s">
        <v>2581</v>
      </c>
      <c r="H3284" s="569" t="s">
        <v>829</v>
      </c>
      <c r="I3284" s="562" t="s">
        <v>485</v>
      </c>
      <c r="J3284" s="558" t="s">
        <v>822</v>
      </c>
      <c r="K3284" s="571"/>
      <c r="L3284" s="574"/>
      <c r="M3284" s="572"/>
      <c r="N3284" s="577">
        <v>2</v>
      </c>
      <c r="O3284" s="574">
        <v>6</v>
      </c>
      <c r="P3284" s="576">
        <v>34044.9</v>
      </c>
    </row>
    <row r="3285" spans="1:16" ht="24" x14ac:dyDescent="0.2">
      <c r="A3285" s="524" t="s">
        <v>4666</v>
      </c>
      <c r="B3285" s="522" t="s">
        <v>817</v>
      </c>
      <c r="C3285" s="554" t="s">
        <v>86</v>
      </c>
      <c r="D3285" s="555" t="s">
        <v>818</v>
      </c>
      <c r="E3285" s="553">
        <v>7500</v>
      </c>
      <c r="F3285" s="556" t="s">
        <v>2586</v>
      </c>
      <c r="G3285" s="566" t="s">
        <v>502</v>
      </c>
      <c r="H3285" s="569" t="s">
        <v>829</v>
      </c>
      <c r="I3285" s="562" t="s">
        <v>485</v>
      </c>
      <c r="J3285" s="558" t="s">
        <v>822</v>
      </c>
      <c r="K3285" s="571"/>
      <c r="L3285" s="574"/>
      <c r="M3285" s="572"/>
      <c r="N3285" s="577">
        <v>3</v>
      </c>
      <c r="O3285" s="574">
        <v>6</v>
      </c>
      <c r="P3285" s="576">
        <v>46044.9</v>
      </c>
    </row>
    <row r="3286" spans="1:16" ht="24" x14ac:dyDescent="0.2">
      <c r="A3286" s="524" t="s">
        <v>4666</v>
      </c>
      <c r="B3286" s="522" t="s">
        <v>817</v>
      </c>
      <c r="C3286" s="554" t="s">
        <v>86</v>
      </c>
      <c r="D3286" s="555" t="s">
        <v>818</v>
      </c>
      <c r="E3286" s="553">
        <v>6500</v>
      </c>
      <c r="F3286" s="556" t="s">
        <v>2587</v>
      </c>
      <c r="G3286" s="566" t="s">
        <v>2588</v>
      </c>
      <c r="H3286" s="569" t="s">
        <v>821</v>
      </c>
      <c r="I3286" s="562" t="s">
        <v>485</v>
      </c>
      <c r="J3286" s="558" t="s">
        <v>822</v>
      </c>
      <c r="K3286" s="571"/>
      <c r="L3286" s="574"/>
      <c r="M3286" s="572"/>
      <c r="N3286" s="577">
        <v>2</v>
      </c>
      <c r="O3286" s="574">
        <v>6</v>
      </c>
      <c r="P3286" s="576">
        <v>40044.9</v>
      </c>
    </row>
    <row r="3287" spans="1:16" ht="24" x14ac:dyDescent="0.2">
      <c r="A3287" s="524" t="s">
        <v>4666</v>
      </c>
      <c r="B3287" s="522" t="s">
        <v>817</v>
      </c>
      <c r="C3287" s="554" t="s">
        <v>86</v>
      </c>
      <c r="D3287" s="555" t="s">
        <v>818</v>
      </c>
      <c r="E3287" s="553">
        <v>8500</v>
      </c>
      <c r="F3287" s="556" t="s">
        <v>4396</v>
      </c>
      <c r="G3287" s="566" t="s">
        <v>4397</v>
      </c>
      <c r="H3287" s="569" t="s">
        <v>821</v>
      </c>
      <c r="I3287" s="562" t="s">
        <v>485</v>
      </c>
      <c r="J3287" s="558" t="s">
        <v>822</v>
      </c>
      <c r="K3287" s="571"/>
      <c r="L3287" s="574"/>
      <c r="M3287" s="572"/>
      <c r="N3287" s="577">
        <v>2</v>
      </c>
      <c r="O3287" s="574">
        <v>5</v>
      </c>
      <c r="P3287" s="576">
        <v>48470.75</v>
      </c>
    </row>
    <row r="3288" spans="1:16" ht="24" x14ac:dyDescent="0.2">
      <c r="A3288" s="524" t="s">
        <v>4666</v>
      </c>
      <c r="B3288" s="522" t="s">
        <v>817</v>
      </c>
      <c r="C3288" s="554" t="s">
        <v>86</v>
      </c>
      <c r="D3288" s="555" t="s">
        <v>818</v>
      </c>
      <c r="E3288" s="553">
        <v>7500</v>
      </c>
      <c r="F3288" s="556" t="s">
        <v>2589</v>
      </c>
      <c r="G3288" s="566" t="s">
        <v>2590</v>
      </c>
      <c r="H3288" s="569" t="s">
        <v>829</v>
      </c>
      <c r="I3288" s="562" t="s">
        <v>485</v>
      </c>
      <c r="J3288" s="558" t="s">
        <v>822</v>
      </c>
      <c r="K3288" s="571"/>
      <c r="L3288" s="574"/>
      <c r="M3288" s="572"/>
      <c r="N3288" s="577">
        <v>2</v>
      </c>
      <c r="O3288" s="574">
        <v>6</v>
      </c>
      <c r="P3288" s="576">
        <v>46044.9</v>
      </c>
    </row>
    <row r="3289" spans="1:16" ht="24" x14ac:dyDescent="0.2">
      <c r="A3289" s="524" t="s">
        <v>4666</v>
      </c>
      <c r="B3289" s="522" t="s">
        <v>817</v>
      </c>
      <c r="C3289" s="554" t="s">
        <v>86</v>
      </c>
      <c r="D3289" s="555" t="s">
        <v>818</v>
      </c>
      <c r="E3289" s="553">
        <v>7500</v>
      </c>
      <c r="F3289" s="556" t="s">
        <v>2591</v>
      </c>
      <c r="G3289" s="566" t="s">
        <v>2592</v>
      </c>
      <c r="H3289" s="569" t="s">
        <v>829</v>
      </c>
      <c r="I3289" s="562" t="s">
        <v>485</v>
      </c>
      <c r="J3289" s="558" t="s">
        <v>822</v>
      </c>
      <c r="K3289" s="571"/>
      <c r="L3289" s="574"/>
      <c r="M3289" s="572"/>
      <c r="N3289" s="577">
        <v>2</v>
      </c>
      <c r="O3289" s="574">
        <v>6</v>
      </c>
      <c r="P3289" s="576">
        <v>46044.9</v>
      </c>
    </row>
    <row r="3290" spans="1:16" ht="24" x14ac:dyDescent="0.2">
      <c r="A3290" s="524" t="s">
        <v>4666</v>
      </c>
      <c r="B3290" s="522" t="s">
        <v>817</v>
      </c>
      <c r="C3290" s="554" t="s">
        <v>86</v>
      </c>
      <c r="D3290" s="555" t="s">
        <v>818</v>
      </c>
      <c r="E3290" s="553">
        <v>7000</v>
      </c>
      <c r="F3290" s="556" t="s">
        <v>2593</v>
      </c>
      <c r="G3290" s="566" t="s">
        <v>2594</v>
      </c>
      <c r="H3290" s="569" t="s">
        <v>853</v>
      </c>
      <c r="I3290" s="562" t="s">
        <v>485</v>
      </c>
      <c r="J3290" s="558" t="s">
        <v>822</v>
      </c>
      <c r="K3290" s="571"/>
      <c r="L3290" s="574"/>
      <c r="M3290" s="572"/>
      <c r="N3290" s="577">
        <v>3</v>
      </c>
      <c r="O3290" s="574">
        <v>6</v>
      </c>
      <c r="P3290" s="576">
        <v>43044.9</v>
      </c>
    </row>
    <row r="3291" spans="1:16" ht="24" x14ac:dyDescent="0.2">
      <c r="A3291" s="524" t="s">
        <v>4666</v>
      </c>
      <c r="B3291" s="522" t="s">
        <v>817</v>
      </c>
      <c r="C3291" s="554" t="s">
        <v>86</v>
      </c>
      <c r="D3291" s="555" t="s">
        <v>818</v>
      </c>
      <c r="E3291" s="553">
        <v>6500</v>
      </c>
      <c r="F3291" s="556" t="s">
        <v>2595</v>
      </c>
      <c r="G3291" s="566" t="s">
        <v>2596</v>
      </c>
      <c r="H3291" s="569" t="s">
        <v>853</v>
      </c>
      <c r="I3291" s="562" t="s">
        <v>485</v>
      </c>
      <c r="J3291" s="558" t="s">
        <v>822</v>
      </c>
      <c r="K3291" s="571"/>
      <c r="L3291" s="574"/>
      <c r="M3291" s="572"/>
      <c r="N3291" s="577">
        <v>2</v>
      </c>
      <c r="O3291" s="574">
        <v>6</v>
      </c>
      <c r="P3291" s="576">
        <v>40044.9</v>
      </c>
    </row>
    <row r="3292" spans="1:16" ht="24" x14ac:dyDescent="0.2">
      <c r="A3292" s="524" t="s">
        <v>4666</v>
      </c>
      <c r="B3292" s="522" t="s">
        <v>817</v>
      </c>
      <c r="C3292" s="554" t="s">
        <v>86</v>
      </c>
      <c r="D3292" s="555" t="s">
        <v>818</v>
      </c>
      <c r="E3292" s="553">
        <v>8500</v>
      </c>
      <c r="F3292" s="556" t="s">
        <v>2597</v>
      </c>
      <c r="G3292" s="566" t="s">
        <v>2598</v>
      </c>
      <c r="H3292" s="569" t="s">
        <v>1560</v>
      </c>
      <c r="I3292" s="562" t="s">
        <v>485</v>
      </c>
      <c r="J3292" s="558" t="s">
        <v>822</v>
      </c>
      <c r="K3292" s="571"/>
      <c r="L3292" s="574"/>
      <c r="M3292" s="572"/>
      <c r="N3292" s="577">
        <v>2</v>
      </c>
      <c r="O3292" s="574">
        <v>6</v>
      </c>
      <c r="P3292" s="576">
        <v>52044.9</v>
      </c>
    </row>
    <row r="3293" spans="1:16" ht="24" x14ac:dyDescent="0.2">
      <c r="A3293" s="524" t="s">
        <v>4666</v>
      </c>
      <c r="B3293" s="522" t="s">
        <v>817</v>
      </c>
      <c r="C3293" s="554" t="s">
        <v>86</v>
      </c>
      <c r="D3293" s="555" t="s">
        <v>818</v>
      </c>
      <c r="E3293" s="553">
        <v>8500</v>
      </c>
      <c r="F3293" s="556" t="s">
        <v>2599</v>
      </c>
      <c r="G3293" s="566" t="s">
        <v>2600</v>
      </c>
      <c r="H3293" s="569" t="s">
        <v>972</v>
      </c>
      <c r="I3293" s="562" t="s">
        <v>485</v>
      </c>
      <c r="J3293" s="558" t="s">
        <v>822</v>
      </c>
      <c r="K3293" s="571"/>
      <c r="L3293" s="574"/>
      <c r="M3293" s="572"/>
      <c r="N3293" s="577">
        <v>2</v>
      </c>
      <c r="O3293" s="574">
        <v>6</v>
      </c>
      <c r="P3293" s="576">
        <v>52044.9</v>
      </c>
    </row>
    <row r="3294" spans="1:16" ht="24" x14ac:dyDescent="0.2">
      <c r="A3294" s="524" t="s">
        <v>4666</v>
      </c>
      <c r="B3294" s="522" t="s">
        <v>817</v>
      </c>
      <c r="C3294" s="554" t="s">
        <v>86</v>
      </c>
      <c r="D3294" s="555" t="s">
        <v>818</v>
      </c>
      <c r="E3294" s="553">
        <v>10500</v>
      </c>
      <c r="F3294" s="556" t="s">
        <v>2601</v>
      </c>
      <c r="G3294" s="566" t="s">
        <v>2602</v>
      </c>
      <c r="H3294" s="569" t="s">
        <v>853</v>
      </c>
      <c r="I3294" s="562" t="s">
        <v>485</v>
      </c>
      <c r="J3294" s="558" t="s">
        <v>822</v>
      </c>
      <c r="K3294" s="571"/>
      <c r="L3294" s="574"/>
      <c r="M3294" s="572"/>
      <c r="N3294" s="577">
        <v>2</v>
      </c>
      <c r="O3294" s="574">
        <v>6</v>
      </c>
      <c r="P3294" s="576">
        <v>64044.9</v>
      </c>
    </row>
    <row r="3295" spans="1:16" ht="24" x14ac:dyDescent="0.2">
      <c r="A3295" s="524" t="s">
        <v>4666</v>
      </c>
      <c r="B3295" s="522" t="s">
        <v>817</v>
      </c>
      <c r="C3295" s="554" t="s">
        <v>86</v>
      </c>
      <c r="D3295" s="555" t="s">
        <v>818</v>
      </c>
      <c r="E3295" s="553">
        <v>6000</v>
      </c>
      <c r="F3295" s="556" t="s">
        <v>2603</v>
      </c>
      <c r="G3295" s="566" t="s">
        <v>2604</v>
      </c>
      <c r="H3295" s="569" t="s">
        <v>821</v>
      </c>
      <c r="I3295" s="562" t="s">
        <v>485</v>
      </c>
      <c r="J3295" s="558" t="s">
        <v>822</v>
      </c>
      <c r="K3295" s="571"/>
      <c r="L3295" s="574"/>
      <c r="M3295" s="572"/>
      <c r="N3295" s="577">
        <v>2</v>
      </c>
      <c r="O3295" s="574">
        <v>6</v>
      </c>
      <c r="P3295" s="576">
        <v>24856.28</v>
      </c>
    </row>
    <row r="3296" spans="1:16" ht="24" x14ac:dyDescent="0.2">
      <c r="A3296" s="524" t="s">
        <v>4666</v>
      </c>
      <c r="B3296" s="522" t="s">
        <v>817</v>
      </c>
      <c r="C3296" s="554" t="s">
        <v>86</v>
      </c>
      <c r="D3296" s="555" t="s">
        <v>902</v>
      </c>
      <c r="E3296" s="553">
        <v>3000</v>
      </c>
      <c r="F3296" s="556" t="s">
        <v>2605</v>
      </c>
      <c r="G3296" s="566" t="s">
        <v>2606</v>
      </c>
      <c r="H3296" s="569" t="s">
        <v>2607</v>
      </c>
      <c r="I3296" s="562" t="s">
        <v>845</v>
      </c>
      <c r="J3296" s="558" t="s">
        <v>480</v>
      </c>
      <c r="K3296" s="571"/>
      <c r="L3296" s="574"/>
      <c r="M3296" s="572"/>
      <c r="N3296" s="577">
        <v>2</v>
      </c>
      <c r="O3296" s="574">
        <v>6</v>
      </c>
      <c r="P3296" s="576">
        <v>19044.900000000001</v>
      </c>
    </row>
    <row r="3297" spans="1:16" ht="24" x14ac:dyDescent="0.2">
      <c r="A3297" s="524" t="s">
        <v>4666</v>
      </c>
      <c r="B3297" s="522" t="s">
        <v>817</v>
      </c>
      <c r="C3297" s="554" t="s">
        <v>86</v>
      </c>
      <c r="D3297" s="555" t="s">
        <v>818</v>
      </c>
      <c r="E3297" s="553">
        <v>6500</v>
      </c>
      <c r="F3297" s="556" t="s">
        <v>2608</v>
      </c>
      <c r="G3297" s="566" t="s">
        <v>2609</v>
      </c>
      <c r="H3297" s="569" t="s">
        <v>836</v>
      </c>
      <c r="I3297" s="562" t="s">
        <v>485</v>
      </c>
      <c r="J3297" s="558" t="s">
        <v>822</v>
      </c>
      <c r="K3297" s="571"/>
      <c r="L3297" s="574"/>
      <c r="M3297" s="572"/>
      <c r="N3297" s="577">
        <v>2</v>
      </c>
      <c r="O3297" s="574">
        <v>6</v>
      </c>
      <c r="P3297" s="576">
        <v>40044.9</v>
      </c>
    </row>
    <row r="3298" spans="1:16" ht="24" x14ac:dyDescent="0.2">
      <c r="A3298" s="524" t="s">
        <v>4666</v>
      </c>
      <c r="B3298" s="522" t="s">
        <v>817</v>
      </c>
      <c r="C3298" s="554" t="s">
        <v>86</v>
      </c>
      <c r="D3298" s="555" t="s">
        <v>818</v>
      </c>
      <c r="E3298" s="553">
        <v>5500</v>
      </c>
      <c r="F3298" s="556" t="s">
        <v>2610</v>
      </c>
      <c r="G3298" s="566" t="s">
        <v>2611</v>
      </c>
      <c r="H3298" s="569" t="s">
        <v>829</v>
      </c>
      <c r="I3298" s="562" t="s">
        <v>485</v>
      </c>
      <c r="J3298" s="558" t="s">
        <v>822</v>
      </c>
      <c r="K3298" s="571"/>
      <c r="L3298" s="574"/>
      <c r="M3298" s="572"/>
      <c r="N3298" s="577">
        <v>2</v>
      </c>
      <c r="O3298" s="574">
        <v>6</v>
      </c>
      <c r="P3298" s="576">
        <v>34044.9</v>
      </c>
    </row>
    <row r="3299" spans="1:16" ht="24" x14ac:dyDescent="0.2">
      <c r="A3299" s="524" t="s">
        <v>4666</v>
      </c>
      <c r="B3299" s="522" t="s">
        <v>817</v>
      </c>
      <c r="C3299" s="554" t="s">
        <v>86</v>
      </c>
      <c r="D3299" s="555" t="s">
        <v>818</v>
      </c>
      <c r="E3299" s="553">
        <v>6500</v>
      </c>
      <c r="F3299" s="556" t="s">
        <v>2612</v>
      </c>
      <c r="G3299" s="566" t="s">
        <v>2613</v>
      </c>
      <c r="H3299" s="569" t="s">
        <v>853</v>
      </c>
      <c r="I3299" s="562" t="s">
        <v>485</v>
      </c>
      <c r="J3299" s="558" t="s">
        <v>822</v>
      </c>
      <c r="K3299" s="571"/>
      <c r="L3299" s="574"/>
      <c r="M3299" s="572"/>
      <c r="N3299" s="577">
        <v>2</v>
      </c>
      <c r="O3299" s="574">
        <v>6</v>
      </c>
      <c r="P3299" s="576">
        <v>40044.9</v>
      </c>
    </row>
    <row r="3300" spans="1:16" ht="24" x14ac:dyDescent="0.2">
      <c r="A3300" s="524" t="s">
        <v>4666</v>
      </c>
      <c r="B3300" s="522" t="s">
        <v>817</v>
      </c>
      <c r="C3300" s="554" t="s">
        <v>86</v>
      </c>
      <c r="D3300" s="555" t="s">
        <v>818</v>
      </c>
      <c r="E3300" s="553">
        <v>8500</v>
      </c>
      <c r="F3300" s="556" t="s">
        <v>2614</v>
      </c>
      <c r="G3300" s="566" t="s">
        <v>2615</v>
      </c>
      <c r="H3300" s="569" t="s">
        <v>853</v>
      </c>
      <c r="I3300" s="562" t="s">
        <v>485</v>
      </c>
      <c r="J3300" s="558" t="s">
        <v>822</v>
      </c>
      <c r="K3300" s="571"/>
      <c r="L3300" s="574"/>
      <c r="M3300" s="572"/>
      <c r="N3300" s="577">
        <v>2</v>
      </c>
      <c r="O3300" s="574">
        <v>6</v>
      </c>
      <c r="P3300" s="576">
        <v>52044.9</v>
      </c>
    </row>
    <row r="3301" spans="1:16" ht="24" x14ac:dyDescent="0.2">
      <c r="A3301" s="524" t="s">
        <v>4666</v>
      </c>
      <c r="B3301" s="522" t="s">
        <v>817</v>
      </c>
      <c r="C3301" s="554" t="s">
        <v>86</v>
      </c>
      <c r="D3301" s="555" t="s">
        <v>818</v>
      </c>
      <c r="E3301" s="553">
        <v>5500</v>
      </c>
      <c r="F3301" s="556" t="s">
        <v>2616</v>
      </c>
      <c r="G3301" s="566" t="s">
        <v>2617</v>
      </c>
      <c r="H3301" s="569" t="s">
        <v>866</v>
      </c>
      <c r="I3301" s="562" t="s">
        <v>485</v>
      </c>
      <c r="J3301" s="558" t="s">
        <v>822</v>
      </c>
      <c r="K3301" s="571"/>
      <c r="L3301" s="574"/>
      <c r="M3301" s="572"/>
      <c r="N3301" s="577">
        <v>2</v>
      </c>
      <c r="O3301" s="574">
        <v>6</v>
      </c>
      <c r="P3301" s="576">
        <v>34044.9</v>
      </c>
    </row>
    <row r="3302" spans="1:16" ht="24" x14ac:dyDescent="0.2">
      <c r="A3302" s="524" t="s">
        <v>4666</v>
      </c>
      <c r="B3302" s="522" t="s">
        <v>817</v>
      </c>
      <c r="C3302" s="554" t="s">
        <v>86</v>
      </c>
      <c r="D3302" s="555" t="s">
        <v>818</v>
      </c>
      <c r="E3302" s="553">
        <v>5500</v>
      </c>
      <c r="F3302" s="556" t="s">
        <v>2618</v>
      </c>
      <c r="G3302" s="566" t="s">
        <v>2619</v>
      </c>
      <c r="H3302" s="569" t="s">
        <v>829</v>
      </c>
      <c r="I3302" s="562" t="s">
        <v>485</v>
      </c>
      <c r="J3302" s="558" t="s">
        <v>822</v>
      </c>
      <c r="K3302" s="571"/>
      <c r="L3302" s="574"/>
      <c r="M3302" s="572"/>
      <c r="N3302" s="577">
        <v>2</v>
      </c>
      <c r="O3302" s="574">
        <v>6</v>
      </c>
      <c r="P3302" s="576">
        <v>34044.9</v>
      </c>
    </row>
    <row r="3303" spans="1:16" ht="24" x14ac:dyDescent="0.2">
      <c r="A3303" s="524" t="s">
        <v>4666</v>
      </c>
      <c r="B3303" s="522" t="s">
        <v>817</v>
      </c>
      <c r="C3303" s="554" t="s">
        <v>86</v>
      </c>
      <c r="D3303" s="555" t="s">
        <v>818</v>
      </c>
      <c r="E3303" s="553">
        <v>5500</v>
      </c>
      <c r="F3303" s="556" t="s">
        <v>2620</v>
      </c>
      <c r="G3303" s="566" t="s">
        <v>2621</v>
      </c>
      <c r="H3303" s="569" t="s">
        <v>829</v>
      </c>
      <c r="I3303" s="562" t="s">
        <v>485</v>
      </c>
      <c r="J3303" s="558" t="s">
        <v>822</v>
      </c>
      <c r="K3303" s="571"/>
      <c r="L3303" s="574"/>
      <c r="M3303" s="572"/>
      <c r="N3303" s="577">
        <v>2</v>
      </c>
      <c r="O3303" s="574">
        <v>6</v>
      </c>
      <c r="P3303" s="576">
        <v>34044.9</v>
      </c>
    </row>
    <row r="3304" spans="1:16" ht="24" x14ac:dyDescent="0.2">
      <c r="A3304" s="524" t="s">
        <v>4666</v>
      </c>
      <c r="B3304" s="522" t="s">
        <v>817</v>
      </c>
      <c r="C3304" s="554" t="s">
        <v>86</v>
      </c>
      <c r="D3304" s="555" t="s">
        <v>818</v>
      </c>
      <c r="E3304" s="553">
        <v>2000</v>
      </c>
      <c r="F3304" s="556" t="s">
        <v>2622</v>
      </c>
      <c r="G3304" s="566" t="s">
        <v>2623</v>
      </c>
      <c r="H3304" s="569" t="s">
        <v>850</v>
      </c>
      <c r="I3304" s="562" t="s">
        <v>871</v>
      </c>
      <c r="J3304" s="558" t="s">
        <v>822</v>
      </c>
      <c r="K3304" s="571"/>
      <c r="L3304" s="574"/>
      <c r="M3304" s="572"/>
      <c r="N3304" s="577">
        <v>2</v>
      </c>
      <c r="O3304" s="574">
        <v>6</v>
      </c>
      <c r="P3304" s="576">
        <v>13044.9</v>
      </c>
    </row>
    <row r="3305" spans="1:16" ht="24" x14ac:dyDescent="0.2">
      <c r="A3305" s="524" t="s">
        <v>4666</v>
      </c>
      <c r="B3305" s="522" t="s">
        <v>817</v>
      </c>
      <c r="C3305" s="554" t="s">
        <v>86</v>
      </c>
      <c r="D3305" s="555" t="s">
        <v>818</v>
      </c>
      <c r="E3305" s="553">
        <v>6500</v>
      </c>
      <c r="F3305" s="556" t="s">
        <v>2624</v>
      </c>
      <c r="G3305" s="566" t="s">
        <v>2625</v>
      </c>
      <c r="H3305" s="569" t="s">
        <v>821</v>
      </c>
      <c r="I3305" s="562" t="s">
        <v>485</v>
      </c>
      <c r="J3305" s="558" t="s">
        <v>822</v>
      </c>
      <c r="K3305" s="571"/>
      <c r="L3305" s="574"/>
      <c r="M3305" s="572"/>
      <c r="N3305" s="577">
        <v>2</v>
      </c>
      <c r="O3305" s="574">
        <v>6</v>
      </c>
      <c r="P3305" s="576">
        <v>40044.9</v>
      </c>
    </row>
    <row r="3306" spans="1:16" ht="24" x14ac:dyDescent="0.2">
      <c r="A3306" s="524" t="s">
        <v>4666</v>
      </c>
      <c r="B3306" s="522" t="s">
        <v>817</v>
      </c>
      <c r="C3306" s="554" t="s">
        <v>86</v>
      </c>
      <c r="D3306" s="555" t="s">
        <v>841</v>
      </c>
      <c r="E3306" s="553">
        <v>3500</v>
      </c>
      <c r="F3306" s="556" t="s">
        <v>2626</v>
      </c>
      <c r="G3306" s="566" t="s">
        <v>2627</v>
      </c>
      <c r="H3306" s="569" t="s">
        <v>836</v>
      </c>
      <c r="I3306" s="562" t="s">
        <v>845</v>
      </c>
      <c r="J3306" s="558" t="s">
        <v>480</v>
      </c>
      <c r="K3306" s="571"/>
      <c r="L3306" s="574"/>
      <c r="M3306" s="572"/>
      <c r="N3306" s="577">
        <v>2</v>
      </c>
      <c r="O3306" s="574">
        <v>6</v>
      </c>
      <c r="P3306" s="576">
        <v>22044.9</v>
      </c>
    </row>
    <row r="3307" spans="1:16" ht="24" x14ac:dyDescent="0.2">
      <c r="A3307" s="524" t="s">
        <v>4666</v>
      </c>
      <c r="B3307" s="522" t="s">
        <v>817</v>
      </c>
      <c r="C3307" s="554" t="s">
        <v>86</v>
      </c>
      <c r="D3307" s="555" t="s">
        <v>818</v>
      </c>
      <c r="E3307" s="553">
        <v>6500</v>
      </c>
      <c r="F3307" s="556" t="s">
        <v>2628</v>
      </c>
      <c r="G3307" s="566" t="s">
        <v>2629</v>
      </c>
      <c r="H3307" s="569" t="s">
        <v>821</v>
      </c>
      <c r="I3307" s="562" t="s">
        <v>485</v>
      </c>
      <c r="J3307" s="558" t="s">
        <v>822</v>
      </c>
      <c r="K3307" s="571"/>
      <c r="L3307" s="574"/>
      <c r="M3307" s="572"/>
      <c r="N3307" s="577">
        <v>2</v>
      </c>
      <c r="O3307" s="574">
        <v>6</v>
      </c>
      <c r="P3307" s="576">
        <v>40044.9</v>
      </c>
    </row>
    <row r="3308" spans="1:16" ht="24" x14ac:dyDescent="0.2">
      <c r="A3308" s="524" t="s">
        <v>4666</v>
      </c>
      <c r="B3308" s="522" t="s">
        <v>817</v>
      </c>
      <c r="C3308" s="554" t="s">
        <v>86</v>
      </c>
      <c r="D3308" s="555" t="s">
        <v>818</v>
      </c>
      <c r="E3308" s="553">
        <v>6500</v>
      </c>
      <c r="F3308" s="556" t="s">
        <v>4398</v>
      </c>
      <c r="G3308" s="566" t="s">
        <v>4399</v>
      </c>
      <c r="H3308" s="569" t="s">
        <v>829</v>
      </c>
      <c r="I3308" s="562" t="s">
        <v>485</v>
      </c>
      <c r="J3308" s="558" t="s">
        <v>822</v>
      </c>
      <c r="K3308" s="571"/>
      <c r="L3308" s="574"/>
      <c r="M3308" s="572"/>
      <c r="N3308" s="577">
        <v>2</v>
      </c>
      <c r="O3308" s="574">
        <v>5</v>
      </c>
      <c r="P3308" s="576">
        <v>37270.75</v>
      </c>
    </row>
    <row r="3309" spans="1:16" ht="24" x14ac:dyDescent="0.2">
      <c r="A3309" s="524" t="s">
        <v>4666</v>
      </c>
      <c r="B3309" s="522" t="s">
        <v>817</v>
      </c>
      <c r="C3309" s="554" t="s">
        <v>86</v>
      </c>
      <c r="D3309" s="555" t="s">
        <v>818</v>
      </c>
      <c r="E3309" s="553">
        <v>7500</v>
      </c>
      <c r="F3309" s="556" t="s">
        <v>2630</v>
      </c>
      <c r="G3309" s="566" t="s">
        <v>2631</v>
      </c>
      <c r="H3309" s="569" t="s">
        <v>829</v>
      </c>
      <c r="I3309" s="562" t="s">
        <v>485</v>
      </c>
      <c r="J3309" s="558" t="s">
        <v>822</v>
      </c>
      <c r="K3309" s="571"/>
      <c r="L3309" s="574"/>
      <c r="M3309" s="572"/>
      <c r="N3309" s="577">
        <v>2</v>
      </c>
      <c r="O3309" s="574">
        <v>6</v>
      </c>
      <c r="P3309" s="576">
        <v>46044.9</v>
      </c>
    </row>
    <row r="3310" spans="1:16" ht="24" x14ac:dyDescent="0.2">
      <c r="A3310" s="524" t="s">
        <v>4666</v>
      </c>
      <c r="B3310" s="522" t="s">
        <v>817</v>
      </c>
      <c r="C3310" s="554" t="s">
        <v>86</v>
      </c>
      <c r="D3310" s="555" t="s">
        <v>818</v>
      </c>
      <c r="E3310" s="553">
        <v>9000</v>
      </c>
      <c r="F3310" s="556" t="s">
        <v>2632</v>
      </c>
      <c r="G3310" s="566" t="s">
        <v>2633</v>
      </c>
      <c r="H3310" s="569" t="s">
        <v>829</v>
      </c>
      <c r="I3310" s="562" t="s">
        <v>485</v>
      </c>
      <c r="J3310" s="558" t="s">
        <v>822</v>
      </c>
      <c r="K3310" s="571"/>
      <c r="L3310" s="574"/>
      <c r="M3310" s="572"/>
      <c r="N3310" s="577">
        <v>2</v>
      </c>
      <c r="O3310" s="574">
        <v>6</v>
      </c>
      <c r="P3310" s="576">
        <v>55044.9</v>
      </c>
    </row>
    <row r="3311" spans="1:16" ht="24" x14ac:dyDescent="0.2">
      <c r="A3311" s="524" t="s">
        <v>4666</v>
      </c>
      <c r="B3311" s="522" t="s">
        <v>817</v>
      </c>
      <c r="C3311" s="554" t="s">
        <v>86</v>
      </c>
      <c r="D3311" s="555" t="s">
        <v>841</v>
      </c>
      <c r="E3311" s="553">
        <v>4500</v>
      </c>
      <c r="F3311" s="556" t="s">
        <v>2634</v>
      </c>
      <c r="G3311" s="566" t="s">
        <v>2635</v>
      </c>
      <c r="H3311" s="569" t="s">
        <v>2636</v>
      </c>
      <c r="I3311" s="562" t="s">
        <v>485</v>
      </c>
      <c r="J3311" s="558" t="s">
        <v>480</v>
      </c>
      <c r="K3311" s="571"/>
      <c r="L3311" s="574"/>
      <c r="M3311" s="572"/>
      <c r="N3311" s="577">
        <v>2</v>
      </c>
      <c r="O3311" s="574">
        <v>6</v>
      </c>
      <c r="P3311" s="576">
        <v>28044.9</v>
      </c>
    </row>
    <row r="3312" spans="1:16" ht="24" x14ac:dyDescent="0.2">
      <c r="A3312" s="524" t="s">
        <v>4666</v>
      </c>
      <c r="B3312" s="522" t="s">
        <v>817</v>
      </c>
      <c r="C3312" s="554" t="s">
        <v>86</v>
      </c>
      <c r="D3312" s="555" t="s">
        <v>818</v>
      </c>
      <c r="E3312" s="553">
        <v>6500</v>
      </c>
      <c r="F3312" s="556" t="s">
        <v>2637</v>
      </c>
      <c r="G3312" s="566" t="s">
        <v>2638</v>
      </c>
      <c r="H3312" s="569" t="s">
        <v>821</v>
      </c>
      <c r="I3312" s="562" t="s">
        <v>485</v>
      </c>
      <c r="J3312" s="558" t="s">
        <v>822</v>
      </c>
      <c r="K3312" s="571"/>
      <c r="L3312" s="574"/>
      <c r="M3312" s="572"/>
      <c r="N3312" s="577">
        <v>2</v>
      </c>
      <c r="O3312" s="574">
        <v>6</v>
      </c>
      <c r="P3312" s="576">
        <v>40044.9</v>
      </c>
    </row>
    <row r="3313" spans="1:16" ht="24" x14ac:dyDescent="0.2">
      <c r="A3313" s="524" t="s">
        <v>4666</v>
      </c>
      <c r="B3313" s="522" t="s">
        <v>817</v>
      </c>
      <c r="C3313" s="554" t="s">
        <v>86</v>
      </c>
      <c r="D3313" s="555" t="s">
        <v>818</v>
      </c>
      <c r="E3313" s="553">
        <v>8500</v>
      </c>
      <c r="F3313" s="556" t="s">
        <v>4400</v>
      </c>
      <c r="G3313" s="566" t="s">
        <v>4401</v>
      </c>
      <c r="H3313" s="569" t="s">
        <v>821</v>
      </c>
      <c r="I3313" s="562" t="s">
        <v>485</v>
      </c>
      <c r="J3313" s="558" t="s">
        <v>822</v>
      </c>
      <c r="K3313" s="571"/>
      <c r="L3313" s="574"/>
      <c r="M3313" s="572"/>
      <c r="N3313" s="577">
        <v>2</v>
      </c>
      <c r="O3313" s="574">
        <v>5</v>
      </c>
      <c r="P3313" s="576">
        <v>48470.75</v>
      </c>
    </row>
    <row r="3314" spans="1:16" ht="24" x14ac:dyDescent="0.2">
      <c r="A3314" s="524" t="s">
        <v>4666</v>
      </c>
      <c r="B3314" s="522" t="s">
        <v>817</v>
      </c>
      <c r="C3314" s="554" t="s">
        <v>86</v>
      </c>
      <c r="D3314" s="555" t="s">
        <v>818</v>
      </c>
      <c r="E3314" s="553">
        <v>8500</v>
      </c>
      <c r="F3314" s="556" t="s">
        <v>2639</v>
      </c>
      <c r="G3314" s="566" t="s">
        <v>2640</v>
      </c>
      <c r="H3314" s="569" t="s">
        <v>821</v>
      </c>
      <c r="I3314" s="562" t="s">
        <v>485</v>
      </c>
      <c r="J3314" s="558" t="s">
        <v>822</v>
      </c>
      <c r="K3314" s="571"/>
      <c r="L3314" s="574"/>
      <c r="M3314" s="572"/>
      <c r="N3314" s="577">
        <v>2</v>
      </c>
      <c r="O3314" s="574">
        <v>6</v>
      </c>
      <c r="P3314" s="576">
        <v>52044.9</v>
      </c>
    </row>
    <row r="3315" spans="1:16" ht="24" x14ac:dyDescent="0.2">
      <c r="A3315" s="524" t="s">
        <v>4666</v>
      </c>
      <c r="B3315" s="522" t="s">
        <v>817</v>
      </c>
      <c r="C3315" s="554" t="s">
        <v>86</v>
      </c>
      <c r="D3315" s="555" t="s">
        <v>818</v>
      </c>
      <c r="E3315" s="553">
        <v>4000</v>
      </c>
      <c r="F3315" s="556" t="s">
        <v>2641</v>
      </c>
      <c r="G3315" s="566" t="s">
        <v>2642</v>
      </c>
      <c r="H3315" s="569" t="s">
        <v>829</v>
      </c>
      <c r="I3315" s="562" t="s">
        <v>485</v>
      </c>
      <c r="J3315" s="558" t="s">
        <v>822</v>
      </c>
      <c r="K3315" s="571"/>
      <c r="L3315" s="574"/>
      <c r="M3315" s="572"/>
      <c r="N3315" s="577">
        <v>2</v>
      </c>
      <c r="O3315" s="574">
        <v>6</v>
      </c>
      <c r="P3315" s="576">
        <v>25044.9</v>
      </c>
    </row>
    <row r="3316" spans="1:16" ht="24" x14ac:dyDescent="0.2">
      <c r="A3316" s="524" t="s">
        <v>4666</v>
      </c>
      <c r="B3316" s="522" t="s">
        <v>817</v>
      </c>
      <c r="C3316" s="554" t="s">
        <v>86</v>
      </c>
      <c r="D3316" s="555" t="s">
        <v>818</v>
      </c>
      <c r="E3316" s="553">
        <v>5500</v>
      </c>
      <c r="F3316" s="556" t="s">
        <v>2643</v>
      </c>
      <c r="G3316" s="566" t="s">
        <v>2644</v>
      </c>
      <c r="H3316" s="569" t="s">
        <v>836</v>
      </c>
      <c r="I3316" s="562" t="s">
        <v>489</v>
      </c>
      <c r="J3316" s="558" t="s">
        <v>822</v>
      </c>
      <c r="K3316" s="571"/>
      <c r="L3316" s="574"/>
      <c r="M3316" s="572"/>
      <c r="N3316" s="577">
        <v>2</v>
      </c>
      <c r="O3316" s="574">
        <v>6</v>
      </c>
      <c r="P3316" s="576">
        <v>34044.9</v>
      </c>
    </row>
    <row r="3317" spans="1:16" ht="24" x14ac:dyDescent="0.2">
      <c r="A3317" s="524" t="s">
        <v>4666</v>
      </c>
      <c r="B3317" s="522" t="s">
        <v>817</v>
      </c>
      <c r="C3317" s="554" t="s">
        <v>86</v>
      </c>
      <c r="D3317" s="555" t="s">
        <v>818</v>
      </c>
      <c r="E3317" s="553">
        <v>6500</v>
      </c>
      <c r="F3317" s="556" t="s">
        <v>2647</v>
      </c>
      <c r="G3317" s="566" t="s">
        <v>2648</v>
      </c>
      <c r="H3317" s="569" t="s">
        <v>853</v>
      </c>
      <c r="I3317" s="562" t="s">
        <v>489</v>
      </c>
      <c r="J3317" s="558" t="s">
        <v>822</v>
      </c>
      <c r="K3317" s="571"/>
      <c r="L3317" s="574"/>
      <c r="M3317" s="572"/>
      <c r="N3317" s="577">
        <v>2</v>
      </c>
      <c r="O3317" s="574">
        <v>6</v>
      </c>
      <c r="P3317" s="576">
        <v>40044.9</v>
      </c>
    </row>
    <row r="3318" spans="1:16" ht="24" x14ac:dyDescent="0.2">
      <c r="A3318" s="524" t="s">
        <v>4666</v>
      </c>
      <c r="B3318" s="522" t="s">
        <v>817</v>
      </c>
      <c r="C3318" s="554" t="s">
        <v>86</v>
      </c>
      <c r="D3318" s="555" t="s">
        <v>818</v>
      </c>
      <c r="E3318" s="553">
        <v>8500</v>
      </c>
      <c r="F3318" s="556" t="s">
        <v>2649</v>
      </c>
      <c r="G3318" s="566" t="s">
        <v>2650</v>
      </c>
      <c r="H3318" s="569" t="s">
        <v>821</v>
      </c>
      <c r="I3318" s="562" t="s">
        <v>485</v>
      </c>
      <c r="J3318" s="558" t="s">
        <v>822</v>
      </c>
      <c r="K3318" s="571"/>
      <c r="L3318" s="574"/>
      <c r="M3318" s="572"/>
      <c r="N3318" s="577">
        <v>2</v>
      </c>
      <c r="O3318" s="574">
        <v>6</v>
      </c>
      <c r="P3318" s="576">
        <v>52044.9</v>
      </c>
    </row>
    <row r="3319" spans="1:16" ht="24" x14ac:dyDescent="0.2">
      <c r="A3319" s="524" t="s">
        <v>4666</v>
      </c>
      <c r="B3319" s="522" t="s">
        <v>817</v>
      </c>
      <c r="C3319" s="554" t="s">
        <v>86</v>
      </c>
      <c r="D3319" s="555" t="s">
        <v>818</v>
      </c>
      <c r="E3319" s="553">
        <v>8500</v>
      </c>
      <c r="F3319" s="556" t="s">
        <v>2651</v>
      </c>
      <c r="G3319" s="566" t="s">
        <v>2652</v>
      </c>
      <c r="H3319" s="569" t="s">
        <v>821</v>
      </c>
      <c r="I3319" s="562" t="s">
        <v>485</v>
      </c>
      <c r="J3319" s="558" t="s">
        <v>822</v>
      </c>
      <c r="K3319" s="571"/>
      <c r="L3319" s="574"/>
      <c r="M3319" s="572"/>
      <c r="N3319" s="577">
        <v>2</v>
      </c>
      <c r="O3319" s="574">
        <v>6</v>
      </c>
      <c r="P3319" s="576">
        <v>52044.9</v>
      </c>
    </row>
    <row r="3320" spans="1:16" ht="24" x14ac:dyDescent="0.2">
      <c r="A3320" s="524" t="s">
        <v>4666</v>
      </c>
      <c r="B3320" s="522" t="s">
        <v>817</v>
      </c>
      <c r="C3320" s="554" t="s">
        <v>86</v>
      </c>
      <c r="D3320" s="555" t="s">
        <v>818</v>
      </c>
      <c r="E3320" s="553">
        <v>5500</v>
      </c>
      <c r="F3320" s="556" t="s">
        <v>2655</v>
      </c>
      <c r="G3320" s="566" t="s">
        <v>2656</v>
      </c>
      <c r="H3320" s="569" t="s">
        <v>829</v>
      </c>
      <c r="I3320" s="562" t="s">
        <v>485</v>
      </c>
      <c r="J3320" s="558" t="s">
        <v>822</v>
      </c>
      <c r="K3320" s="571"/>
      <c r="L3320" s="574"/>
      <c r="M3320" s="572"/>
      <c r="N3320" s="577">
        <v>2</v>
      </c>
      <c r="O3320" s="574">
        <v>6</v>
      </c>
      <c r="P3320" s="576">
        <v>34044.9</v>
      </c>
    </row>
    <row r="3321" spans="1:16" ht="24" x14ac:dyDescent="0.2">
      <c r="A3321" s="524" t="s">
        <v>4666</v>
      </c>
      <c r="B3321" s="522" t="s">
        <v>817</v>
      </c>
      <c r="C3321" s="554" t="s">
        <v>86</v>
      </c>
      <c r="D3321" s="555" t="s">
        <v>818</v>
      </c>
      <c r="E3321" s="553">
        <v>9500</v>
      </c>
      <c r="F3321" s="556" t="s">
        <v>2657</v>
      </c>
      <c r="G3321" s="566" t="s">
        <v>2658</v>
      </c>
      <c r="H3321" s="569" t="s">
        <v>1087</v>
      </c>
      <c r="I3321" s="562" t="s">
        <v>485</v>
      </c>
      <c r="J3321" s="558" t="s">
        <v>822</v>
      </c>
      <c r="K3321" s="571"/>
      <c r="L3321" s="574"/>
      <c r="M3321" s="572"/>
      <c r="N3321" s="577">
        <v>2</v>
      </c>
      <c r="O3321" s="574">
        <v>6</v>
      </c>
      <c r="P3321" s="576">
        <v>58044.9</v>
      </c>
    </row>
    <row r="3322" spans="1:16" ht="24" x14ac:dyDescent="0.2">
      <c r="A3322" s="524" t="s">
        <v>4666</v>
      </c>
      <c r="B3322" s="522" t="s">
        <v>817</v>
      </c>
      <c r="C3322" s="554" t="s">
        <v>86</v>
      </c>
      <c r="D3322" s="555" t="s">
        <v>818</v>
      </c>
      <c r="E3322" s="553" t="s">
        <v>4249</v>
      </c>
      <c r="F3322" s="556" t="s">
        <v>2659</v>
      </c>
      <c r="G3322" s="566" t="s">
        <v>2660</v>
      </c>
      <c r="H3322" s="569" t="s">
        <v>821</v>
      </c>
      <c r="I3322" s="562" t="s">
        <v>485</v>
      </c>
      <c r="J3322" s="558" t="s">
        <v>822</v>
      </c>
      <c r="K3322" s="571"/>
      <c r="L3322" s="574"/>
      <c r="M3322" s="572"/>
      <c r="N3322" s="577">
        <v>3</v>
      </c>
      <c r="O3322" s="574">
        <v>6</v>
      </c>
      <c r="P3322" s="576">
        <v>42404.9</v>
      </c>
    </row>
    <row r="3323" spans="1:16" ht="24" x14ac:dyDescent="0.2">
      <c r="A3323" s="524" t="s">
        <v>4666</v>
      </c>
      <c r="B3323" s="522" t="s">
        <v>817</v>
      </c>
      <c r="C3323" s="554" t="s">
        <v>86</v>
      </c>
      <c r="D3323" s="555" t="s">
        <v>841</v>
      </c>
      <c r="E3323" s="553">
        <v>3000</v>
      </c>
      <c r="F3323" s="556" t="s">
        <v>2663</v>
      </c>
      <c r="G3323" s="566" t="s">
        <v>2664</v>
      </c>
      <c r="H3323" s="569" t="s">
        <v>836</v>
      </c>
      <c r="I3323" s="562" t="s">
        <v>845</v>
      </c>
      <c r="J3323" s="558" t="s">
        <v>480</v>
      </c>
      <c r="K3323" s="571"/>
      <c r="L3323" s="574"/>
      <c r="M3323" s="572"/>
      <c r="N3323" s="577">
        <v>2</v>
      </c>
      <c r="O3323" s="574">
        <v>6</v>
      </c>
      <c r="P3323" s="576">
        <v>19044.900000000001</v>
      </c>
    </row>
    <row r="3324" spans="1:16" ht="24" x14ac:dyDescent="0.2">
      <c r="A3324" s="524" t="s">
        <v>4666</v>
      </c>
      <c r="B3324" s="522" t="s">
        <v>817</v>
      </c>
      <c r="C3324" s="554" t="s">
        <v>86</v>
      </c>
      <c r="D3324" s="555" t="s">
        <v>818</v>
      </c>
      <c r="E3324" s="553">
        <v>6000</v>
      </c>
      <c r="F3324" s="556" t="s">
        <v>2665</v>
      </c>
      <c r="G3324" s="566" t="s">
        <v>2666</v>
      </c>
      <c r="H3324" s="569" t="s">
        <v>821</v>
      </c>
      <c r="I3324" s="562" t="s">
        <v>485</v>
      </c>
      <c r="J3324" s="558" t="s">
        <v>822</v>
      </c>
      <c r="K3324" s="571"/>
      <c r="L3324" s="574"/>
      <c r="M3324" s="572"/>
      <c r="N3324" s="577">
        <v>2</v>
      </c>
      <c r="O3324" s="574">
        <v>6</v>
      </c>
      <c r="P3324" s="576">
        <v>37044.9</v>
      </c>
    </row>
    <row r="3325" spans="1:16" ht="24" x14ac:dyDescent="0.2">
      <c r="A3325" s="524" t="s">
        <v>4666</v>
      </c>
      <c r="B3325" s="522" t="s">
        <v>817</v>
      </c>
      <c r="C3325" s="554" t="s">
        <v>86</v>
      </c>
      <c r="D3325" s="555" t="s">
        <v>818</v>
      </c>
      <c r="E3325" s="553">
        <v>6500</v>
      </c>
      <c r="F3325" s="556" t="s">
        <v>2667</v>
      </c>
      <c r="G3325" s="566" t="s">
        <v>2668</v>
      </c>
      <c r="H3325" s="569" t="s">
        <v>1487</v>
      </c>
      <c r="I3325" s="562" t="s">
        <v>485</v>
      </c>
      <c r="J3325" s="558" t="s">
        <v>822</v>
      </c>
      <c r="K3325" s="571"/>
      <c r="L3325" s="574"/>
      <c r="M3325" s="572"/>
      <c r="N3325" s="577">
        <v>2</v>
      </c>
      <c r="O3325" s="574">
        <v>6</v>
      </c>
      <c r="P3325" s="576">
        <v>40044.9</v>
      </c>
    </row>
    <row r="3326" spans="1:16" ht="24" x14ac:dyDescent="0.2">
      <c r="A3326" s="524" t="s">
        <v>4666</v>
      </c>
      <c r="B3326" s="522" t="s">
        <v>817</v>
      </c>
      <c r="C3326" s="554" t="s">
        <v>86</v>
      </c>
      <c r="D3326" s="555" t="s">
        <v>818</v>
      </c>
      <c r="E3326" s="553">
        <v>6500</v>
      </c>
      <c r="F3326" s="556" t="s">
        <v>2669</v>
      </c>
      <c r="G3326" s="566" t="s">
        <v>2670</v>
      </c>
      <c r="H3326" s="569" t="s">
        <v>821</v>
      </c>
      <c r="I3326" s="562" t="s">
        <v>485</v>
      </c>
      <c r="J3326" s="558" t="s">
        <v>822</v>
      </c>
      <c r="K3326" s="571"/>
      <c r="L3326" s="574"/>
      <c r="M3326" s="572"/>
      <c r="N3326" s="577">
        <v>2</v>
      </c>
      <c r="O3326" s="574">
        <v>6</v>
      </c>
      <c r="P3326" s="576">
        <v>40044.9</v>
      </c>
    </row>
    <row r="3327" spans="1:16" ht="24" x14ac:dyDescent="0.2">
      <c r="A3327" s="524" t="s">
        <v>4666</v>
      </c>
      <c r="B3327" s="522" t="s">
        <v>817</v>
      </c>
      <c r="C3327" s="554" t="s">
        <v>86</v>
      </c>
      <c r="D3327" s="555" t="s">
        <v>818</v>
      </c>
      <c r="E3327" s="553">
        <v>7500</v>
      </c>
      <c r="F3327" s="556" t="s">
        <v>2671</v>
      </c>
      <c r="G3327" s="566" t="s">
        <v>2672</v>
      </c>
      <c r="H3327" s="569" t="s">
        <v>829</v>
      </c>
      <c r="I3327" s="562" t="s">
        <v>485</v>
      </c>
      <c r="J3327" s="558" t="s">
        <v>822</v>
      </c>
      <c r="K3327" s="571"/>
      <c r="L3327" s="574"/>
      <c r="M3327" s="572"/>
      <c r="N3327" s="577">
        <v>2</v>
      </c>
      <c r="O3327" s="574">
        <v>6</v>
      </c>
      <c r="P3327" s="576">
        <v>46044.9</v>
      </c>
    </row>
    <row r="3328" spans="1:16" ht="24" x14ac:dyDescent="0.2">
      <c r="A3328" s="524" t="s">
        <v>4666</v>
      </c>
      <c r="B3328" s="522" t="s">
        <v>817</v>
      </c>
      <c r="C3328" s="554" t="s">
        <v>86</v>
      </c>
      <c r="D3328" s="555" t="s">
        <v>818</v>
      </c>
      <c r="E3328" s="553">
        <v>7500</v>
      </c>
      <c r="F3328" s="556" t="s">
        <v>2673</v>
      </c>
      <c r="G3328" s="566" t="s">
        <v>2674</v>
      </c>
      <c r="H3328" s="569" t="s">
        <v>829</v>
      </c>
      <c r="I3328" s="562" t="s">
        <v>485</v>
      </c>
      <c r="J3328" s="558" t="s">
        <v>822</v>
      </c>
      <c r="K3328" s="571"/>
      <c r="L3328" s="574"/>
      <c r="M3328" s="572"/>
      <c r="N3328" s="577">
        <v>2</v>
      </c>
      <c r="O3328" s="574">
        <v>6</v>
      </c>
      <c r="P3328" s="576">
        <v>46044.9</v>
      </c>
    </row>
    <row r="3329" spans="1:16" ht="24" x14ac:dyDescent="0.2">
      <c r="A3329" s="524" t="s">
        <v>4666</v>
      </c>
      <c r="B3329" s="522" t="s">
        <v>817</v>
      </c>
      <c r="C3329" s="554" t="s">
        <v>86</v>
      </c>
      <c r="D3329" s="555" t="s">
        <v>818</v>
      </c>
      <c r="E3329" s="553">
        <v>6500</v>
      </c>
      <c r="F3329" s="556" t="s">
        <v>2675</v>
      </c>
      <c r="G3329" s="566" t="s">
        <v>2676</v>
      </c>
      <c r="H3329" s="569" t="s">
        <v>829</v>
      </c>
      <c r="I3329" s="562" t="s">
        <v>485</v>
      </c>
      <c r="J3329" s="558" t="s">
        <v>822</v>
      </c>
      <c r="K3329" s="571"/>
      <c r="L3329" s="574"/>
      <c r="M3329" s="572"/>
      <c r="N3329" s="577">
        <v>2</v>
      </c>
      <c r="O3329" s="574">
        <v>6</v>
      </c>
      <c r="P3329" s="576">
        <v>40044.9</v>
      </c>
    </row>
    <row r="3330" spans="1:16" ht="24" x14ac:dyDescent="0.2">
      <c r="A3330" s="524" t="s">
        <v>4666</v>
      </c>
      <c r="B3330" s="522" t="s">
        <v>817</v>
      </c>
      <c r="C3330" s="554" t="s">
        <v>86</v>
      </c>
      <c r="D3330" s="555" t="s">
        <v>818</v>
      </c>
      <c r="E3330" s="553">
        <v>8500</v>
      </c>
      <c r="F3330" s="556" t="s">
        <v>2677</v>
      </c>
      <c r="G3330" s="566" t="s">
        <v>2678</v>
      </c>
      <c r="H3330" s="569" t="s">
        <v>829</v>
      </c>
      <c r="I3330" s="562" t="s">
        <v>485</v>
      </c>
      <c r="J3330" s="558" t="s">
        <v>822</v>
      </c>
      <c r="K3330" s="571"/>
      <c r="L3330" s="574"/>
      <c r="M3330" s="572"/>
      <c r="N3330" s="577">
        <v>2</v>
      </c>
      <c r="O3330" s="574">
        <v>6</v>
      </c>
      <c r="P3330" s="576">
        <v>52044.9</v>
      </c>
    </row>
    <row r="3331" spans="1:16" ht="24" x14ac:dyDescent="0.2">
      <c r="A3331" s="524" t="s">
        <v>4666</v>
      </c>
      <c r="B3331" s="522" t="s">
        <v>817</v>
      </c>
      <c r="C3331" s="554" t="s">
        <v>86</v>
      </c>
      <c r="D3331" s="555" t="s">
        <v>841</v>
      </c>
      <c r="E3331" s="553">
        <v>2500</v>
      </c>
      <c r="F3331" s="556" t="s">
        <v>2679</v>
      </c>
      <c r="G3331" s="566" t="s">
        <v>2680</v>
      </c>
      <c r="H3331" s="569" t="s">
        <v>844</v>
      </c>
      <c r="I3331" s="562" t="s">
        <v>485</v>
      </c>
      <c r="J3331" s="558" t="s">
        <v>480</v>
      </c>
      <c r="K3331" s="571"/>
      <c r="L3331" s="574"/>
      <c r="M3331" s="572"/>
      <c r="N3331" s="577">
        <v>2</v>
      </c>
      <c r="O3331" s="574">
        <v>6</v>
      </c>
      <c r="P3331" s="576">
        <v>16044.9</v>
      </c>
    </row>
    <row r="3332" spans="1:16" ht="24" x14ac:dyDescent="0.2">
      <c r="A3332" s="524" t="s">
        <v>4666</v>
      </c>
      <c r="B3332" s="522" t="s">
        <v>817</v>
      </c>
      <c r="C3332" s="554" t="s">
        <v>86</v>
      </c>
      <c r="D3332" s="555" t="s">
        <v>818</v>
      </c>
      <c r="E3332" s="553">
        <v>6500</v>
      </c>
      <c r="F3332" s="556" t="s">
        <v>2681</v>
      </c>
      <c r="G3332" s="566" t="s">
        <v>2682</v>
      </c>
      <c r="H3332" s="569" t="s">
        <v>821</v>
      </c>
      <c r="I3332" s="562" t="s">
        <v>485</v>
      </c>
      <c r="J3332" s="558" t="s">
        <v>822</v>
      </c>
      <c r="K3332" s="571"/>
      <c r="L3332" s="574"/>
      <c r="M3332" s="572"/>
      <c r="N3332" s="577">
        <v>2</v>
      </c>
      <c r="O3332" s="574">
        <v>6</v>
      </c>
      <c r="P3332" s="576">
        <v>40044.9</v>
      </c>
    </row>
    <row r="3333" spans="1:16" ht="24" x14ac:dyDescent="0.2">
      <c r="A3333" s="524" t="s">
        <v>4666</v>
      </c>
      <c r="B3333" s="522" t="s">
        <v>817</v>
      </c>
      <c r="C3333" s="554" t="s">
        <v>86</v>
      </c>
      <c r="D3333" s="555" t="s">
        <v>818</v>
      </c>
      <c r="E3333" s="553">
        <v>5500</v>
      </c>
      <c r="F3333" s="556" t="s">
        <v>2683</v>
      </c>
      <c r="G3333" s="566" t="s">
        <v>2684</v>
      </c>
      <c r="H3333" s="569" t="s">
        <v>890</v>
      </c>
      <c r="I3333" s="562" t="s">
        <v>485</v>
      </c>
      <c r="J3333" s="558" t="s">
        <v>822</v>
      </c>
      <c r="K3333" s="571"/>
      <c r="L3333" s="574"/>
      <c r="M3333" s="572"/>
      <c r="N3333" s="577">
        <v>2</v>
      </c>
      <c r="O3333" s="574">
        <v>6</v>
      </c>
      <c r="P3333" s="576">
        <v>34044.9</v>
      </c>
    </row>
    <row r="3334" spans="1:16" ht="24" x14ac:dyDescent="0.2">
      <c r="A3334" s="524" t="s">
        <v>4666</v>
      </c>
      <c r="B3334" s="522" t="s">
        <v>817</v>
      </c>
      <c r="C3334" s="554" t="s">
        <v>86</v>
      </c>
      <c r="D3334" s="555" t="s">
        <v>818</v>
      </c>
      <c r="E3334" s="553">
        <v>6500</v>
      </c>
      <c r="F3334" s="556" t="s">
        <v>2685</v>
      </c>
      <c r="G3334" s="566" t="s">
        <v>2686</v>
      </c>
      <c r="H3334" s="569" t="s">
        <v>821</v>
      </c>
      <c r="I3334" s="562" t="s">
        <v>485</v>
      </c>
      <c r="J3334" s="558" t="s">
        <v>822</v>
      </c>
      <c r="K3334" s="571"/>
      <c r="L3334" s="574"/>
      <c r="M3334" s="572"/>
      <c r="N3334" s="577">
        <v>2</v>
      </c>
      <c r="O3334" s="574">
        <v>6</v>
      </c>
      <c r="P3334" s="576">
        <v>40044.9</v>
      </c>
    </row>
    <row r="3335" spans="1:16" ht="24" x14ac:dyDescent="0.2">
      <c r="A3335" s="524" t="s">
        <v>4666</v>
      </c>
      <c r="B3335" s="522" t="s">
        <v>817</v>
      </c>
      <c r="C3335" s="554" t="s">
        <v>86</v>
      </c>
      <c r="D3335" s="555" t="s">
        <v>818</v>
      </c>
      <c r="E3335" s="553">
        <v>5500</v>
      </c>
      <c r="F3335" s="556" t="s">
        <v>2687</v>
      </c>
      <c r="G3335" s="566" t="s">
        <v>2688</v>
      </c>
      <c r="H3335" s="569" t="s">
        <v>821</v>
      </c>
      <c r="I3335" s="562" t="s">
        <v>485</v>
      </c>
      <c r="J3335" s="558" t="s">
        <v>822</v>
      </c>
      <c r="K3335" s="571"/>
      <c r="L3335" s="574"/>
      <c r="M3335" s="572"/>
      <c r="N3335" s="577">
        <v>2</v>
      </c>
      <c r="O3335" s="574">
        <v>6</v>
      </c>
      <c r="P3335" s="576">
        <v>34044.9</v>
      </c>
    </row>
    <row r="3336" spans="1:16" ht="24" x14ac:dyDescent="0.2">
      <c r="A3336" s="524" t="s">
        <v>4666</v>
      </c>
      <c r="B3336" s="522" t="s">
        <v>817</v>
      </c>
      <c r="C3336" s="554" t="s">
        <v>86</v>
      </c>
      <c r="D3336" s="555" t="s">
        <v>818</v>
      </c>
      <c r="E3336" s="553">
        <v>6500</v>
      </c>
      <c r="F3336" s="556" t="s">
        <v>2689</v>
      </c>
      <c r="G3336" s="566" t="s">
        <v>2690</v>
      </c>
      <c r="H3336" s="569" t="s">
        <v>853</v>
      </c>
      <c r="I3336" s="562" t="s">
        <v>485</v>
      </c>
      <c r="J3336" s="558" t="s">
        <v>822</v>
      </c>
      <c r="K3336" s="571"/>
      <c r="L3336" s="574"/>
      <c r="M3336" s="572"/>
      <c r="N3336" s="577">
        <v>2</v>
      </c>
      <c r="O3336" s="574">
        <v>6</v>
      </c>
      <c r="P3336" s="576">
        <v>40044.9</v>
      </c>
    </row>
    <row r="3337" spans="1:16" ht="24" x14ac:dyDescent="0.2">
      <c r="A3337" s="524" t="s">
        <v>4666</v>
      </c>
      <c r="B3337" s="522" t="s">
        <v>817</v>
      </c>
      <c r="C3337" s="554" t="s">
        <v>86</v>
      </c>
      <c r="D3337" s="555" t="s">
        <v>818</v>
      </c>
      <c r="E3337" s="553" t="s">
        <v>4402</v>
      </c>
      <c r="F3337" s="556" t="s">
        <v>2691</v>
      </c>
      <c r="G3337" s="566" t="s">
        <v>2692</v>
      </c>
      <c r="H3337" s="569" t="s">
        <v>2158</v>
      </c>
      <c r="I3337" s="562" t="s">
        <v>485</v>
      </c>
      <c r="J3337" s="558" t="s">
        <v>822</v>
      </c>
      <c r="K3337" s="571"/>
      <c r="L3337" s="574"/>
      <c r="M3337" s="572"/>
      <c r="N3337" s="577">
        <v>3</v>
      </c>
      <c r="O3337" s="574">
        <v>6</v>
      </c>
      <c r="P3337" s="576">
        <v>53698.23</v>
      </c>
    </row>
    <row r="3338" spans="1:16" ht="24" x14ac:dyDescent="0.2">
      <c r="A3338" s="524" t="s">
        <v>4666</v>
      </c>
      <c r="B3338" s="522" t="s">
        <v>817</v>
      </c>
      <c r="C3338" s="554" t="s">
        <v>86</v>
      </c>
      <c r="D3338" s="555" t="s">
        <v>818</v>
      </c>
      <c r="E3338" s="553">
        <v>6500</v>
      </c>
      <c r="F3338" s="556" t="s">
        <v>4403</v>
      </c>
      <c r="G3338" s="566" t="s">
        <v>4404</v>
      </c>
      <c r="H3338" s="569" t="s">
        <v>850</v>
      </c>
      <c r="I3338" s="562" t="s">
        <v>485</v>
      </c>
      <c r="J3338" s="558" t="s">
        <v>822</v>
      </c>
      <c r="K3338" s="571"/>
      <c r="L3338" s="574"/>
      <c r="M3338" s="572"/>
      <c r="N3338" s="577">
        <v>2</v>
      </c>
      <c r="O3338" s="574">
        <v>5</v>
      </c>
      <c r="P3338" s="576">
        <v>37270.75</v>
      </c>
    </row>
    <row r="3339" spans="1:16" ht="24" x14ac:dyDescent="0.2">
      <c r="A3339" s="524" t="s">
        <v>4666</v>
      </c>
      <c r="B3339" s="522" t="s">
        <v>817</v>
      </c>
      <c r="C3339" s="554" t="s">
        <v>86</v>
      </c>
      <c r="D3339" s="555" t="s">
        <v>902</v>
      </c>
      <c r="E3339" s="553">
        <v>2500</v>
      </c>
      <c r="F3339" s="556" t="s">
        <v>2693</v>
      </c>
      <c r="G3339" s="566" t="s">
        <v>2694</v>
      </c>
      <c r="H3339" s="569" t="s">
        <v>2695</v>
      </c>
      <c r="I3339" s="562" t="s">
        <v>845</v>
      </c>
      <c r="J3339" s="558" t="s">
        <v>480</v>
      </c>
      <c r="K3339" s="571"/>
      <c r="L3339" s="574"/>
      <c r="M3339" s="572"/>
      <c r="N3339" s="577">
        <v>2</v>
      </c>
      <c r="O3339" s="574">
        <v>6</v>
      </c>
      <c r="P3339" s="576">
        <v>16044.9</v>
      </c>
    </row>
    <row r="3340" spans="1:16" ht="24" x14ac:dyDescent="0.2">
      <c r="A3340" s="524" t="s">
        <v>4666</v>
      </c>
      <c r="B3340" s="522" t="s">
        <v>817</v>
      </c>
      <c r="C3340" s="554" t="s">
        <v>86</v>
      </c>
      <c r="D3340" s="555" t="s">
        <v>818</v>
      </c>
      <c r="E3340" s="553">
        <v>8500</v>
      </c>
      <c r="F3340" s="556" t="s">
        <v>2698</v>
      </c>
      <c r="G3340" s="566" t="s">
        <v>2699</v>
      </c>
      <c r="H3340" s="569" t="s">
        <v>821</v>
      </c>
      <c r="I3340" s="562" t="s">
        <v>485</v>
      </c>
      <c r="J3340" s="558" t="s">
        <v>822</v>
      </c>
      <c r="K3340" s="571"/>
      <c r="L3340" s="574"/>
      <c r="M3340" s="572"/>
      <c r="N3340" s="577">
        <v>0</v>
      </c>
      <c r="O3340" s="574">
        <v>1</v>
      </c>
      <c r="P3340" s="576">
        <v>6218.5899999999992</v>
      </c>
    </row>
    <row r="3341" spans="1:16" ht="24" x14ac:dyDescent="0.2">
      <c r="A3341" s="524" t="s">
        <v>4666</v>
      </c>
      <c r="B3341" s="522" t="s">
        <v>817</v>
      </c>
      <c r="C3341" s="554" t="s">
        <v>86</v>
      </c>
      <c r="D3341" s="555" t="s">
        <v>818</v>
      </c>
      <c r="E3341" s="553">
        <v>10500</v>
      </c>
      <c r="F3341" s="556" t="s">
        <v>2700</v>
      </c>
      <c r="G3341" s="566" t="s">
        <v>2701</v>
      </c>
      <c r="H3341" s="569" t="s">
        <v>853</v>
      </c>
      <c r="I3341" s="562" t="s">
        <v>485</v>
      </c>
      <c r="J3341" s="558" t="s">
        <v>822</v>
      </c>
      <c r="K3341" s="571"/>
      <c r="L3341" s="574"/>
      <c r="M3341" s="572"/>
      <c r="N3341" s="577">
        <v>2</v>
      </c>
      <c r="O3341" s="574">
        <v>6</v>
      </c>
      <c r="P3341" s="576">
        <v>64044.9</v>
      </c>
    </row>
    <row r="3342" spans="1:16" ht="24" x14ac:dyDescent="0.2">
      <c r="A3342" s="524" t="s">
        <v>4666</v>
      </c>
      <c r="B3342" s="522" t="s">
        <v>817</v>
      </c>
      <c r="C3342" s="554" t="s">
        <v>86</v>
      </c>
      <c r="D3342" s="555" t="s">
        <v>818</v>
      </c>
      <c r="E3342" s="553">
        <v>6500</v>
      </c>
      <c r="F3342" s="556" t="s">
        <v>2702</v>
      </c>
      <c r="G3342" s="566" t="s">
        <v>2703</v>
      </c>
      <c r="H3342" s="569" t="s">
        <v>821</v>
      </c>
      <c r="I3342" s="562" t="s">
        <v>489</v>
      </c>
      <c r="J3342" s="558" t="s">
        <v>822</v>
      </c>
      <c r="K3342" s="571"/>
      <c r="L3342" s="574"/>
      <c r="M3342" s="572"/>
      <c r="N3342" s="577">
        <v>2</v>
      </c>
      <c r="O3342" s="574">
        <v>6</v>
      </c>
      <c r="P3342" s="576">
        <v>40044.9</v>
      </c>
    </row>
    <row r="3343" spans="1:16" ht="24" x14ac:dyDescent="0.2">
      <c r="A3343" s="524" t="s">
        <v>4666</v>
      </c>
      <c r="B3343" s="522" t="s">
        <v>817</v>
      </c>
      <c r="C3343" s="554" t="s">
        <v>86</v>
      </c>
      <c r="D3343" s="555" t="s">
        <v>818</v>
      </c>
      <c r="E3343" s="553">
        <v>8500</v>
      </c>
      <c r="F3343" s="556" t="s">
        <v>2704</v>
      </c>
      <c r="G3343" s="566" t="s">
        <v>2705</v>
      </c>
      <c r="H3343" s="569" t="s">
        <v>853</v>
      </c>
      <c r="I3343" s="562" t="s">
        <v>485</v>
      </c>
      <c r="J3343" s="558" t="s">
        <v>822</v>
      </c>
      <c r="K3343" s="571"/>
      <c r="L3343" s="574"/>
      <c r="M3343" s="572"/>
      <c r="N3343" s="577">
        <v>2</v>
      </c>
      <c r="O3343" s="574">
        <v>6</v>
      </c>
      <c r="P3343" s="576">
        <v>52044.9</v>
      </c>
    </row>
    <row r="3344" spans="1:16" ht="24" x14ac:dyDescent="0.2">
      <c r="A3344" s="524" t="s">
        <v>4666</v>
      </c>
      <c r="B3344" s="522" t="s">
        <v>817</v>
      </c>
      <c r="C3344" s="554" t="s">
        <v>86</v>
      </c>
      <c r="D3344" s="555" t="s">
        <v>818</v>
      </c>
      <c r="E3344" s="553">
        <v>10000</v>
      </c>
      <c r="F3344" s="556" t="s">
        <v>2706</v>
      </c>
      <c r="G3344" s="566" t="s">
        <v>2707</v>
      </c>
      <c r="H3344" s="569" t="s">
        <v>853</v>
      </c>
      <c r="I3344" s="562" t="s">
        <v>485</v>
      </c>
      <c r="J3344" s="558" t="s">
        <v>822</v>
      </c>
      <c r="K3344" s="571"/>
      <c r="L3344" s="574"/>
      <c r="M3344" s="572"/>
      <c r="N3344" s="577">
        <v>2</v>
      </c>
      <c r="O3344" s="574">
        <v>6</v>
      </c>
      <c r="P3344" s="576">
        <v>61044.9</v>
      </c>
    </row>
    <row r="3345" spans="1:16" ht="24" x14ac:dyDescent="0.2">
      <c r="A3345" s="524" t="s">
        <v>4666</v>
      </c>
      <c r="B3345" s="522" t="s">
        <v>817</v>
      </c>
      <c r="C3345" s="554" t="s">
        <v>86</v>
      </c>
      <c r="D3345" s="555" t="s">
        <v>818</v>
      </c>
      <c r="E3345" s="553">
        <v>6500</v>
      </c>
      <c r="F3345" s="556" t="s">
        <v>2708</v>
      </c>
      <c r="G3345" s="566" t="s">
        <v>2709</v>
      </c>
      <c r="H3345" s="569" t="s">
        <v>829</v>
      </c>
      <c r="I3345" s="562" t="s">
        <v>485</v>
      </c>
      <c r="J3345" s="558" t="s">
        <v>822</v>
      </c>
      <c r="K3345" s="571"/>
      <c r="L3345" s="574"/>
      <c r="M3345" s="572"/>
      <c r="N3345" s="577">
        <v>2</v>
      </c>
      <c r="O3345" s="574">
        <v>6</v>
      </c>
      <c r="P3345" s="576">
        <v>40044.9</v>
      </c>
    </row>
    <row r="3346" spans="1:16" ht="24" x14ac:dyDescent="0.2">
      <c r="A3346" s="524" t="s">
        <v>4666</v>
      </c>
      <c r="B3346" s="522" t="s">
        <v>817</v>
      </c>
      <c r="C3346" s="554" t="s">
        <v>86</v>
      </c>
      <c r="D3346" s="555" t="s">
        <v>818</v>
      </c>
      <c r="E3346" s="553">
        <v>6000</v>
      </c>
      <c r="F3346" s="556" t="s">
        <v>2710</v>
      </c>
      <c r="G3346" s="566" t="s">
        <v>2711</v>
      </c>
      <c r="H3346" s="569" t="s">
        <v>821</v>
      </c>
      <c r="I3346" s="562" t="s">
        <v>485</v>
      </c>
      <c r="J3346" s="558" t="s">
        <v>822</v>
      </c>
      <c r="K3346" s="571"/>
      <c r="L3346" s="574"/>
      <c r="M3346" s="572"/>
      <c r="N3346" s="577">
        <v>2</v>
      </c>
      <c r="O3346" s="574">
        <v>6</v>
      </c>
      <c r="P3346" s="576">
        <v>37044.9</v>
      </c>
    </row>
    <row r="3347" spans="1:16" ht="24" x14ac:dyDescent="0.2">
      <c r="A3347" s="524" t="s">
        <v>4666</v>
      </c>
      <c r="B3347" s="522" t="s">
        <v>817</v>
      </c>
      <c r="C3347" s="554" t="s">
        <v>86</v>
      </c>
      <c r="D3347" s="555" t="s">
        <v>902</v>
      </c>
      <c r="E3347" s="553">
        <v>2750</v>
      </c>
      <c r="F3347" s="556" t="s">
        <v>2712</v>
      </c>
      <c r="G3347" s="566" t="s">
        <v>2713</v>
      </c>
      <c r="H3347" s="569" t="s">
        <v>905</v>
      </c>
      <c r="I3347" s="562" t="s">
        <v>845</v>
      </c>
      <c r="J3347" s="558" t="s">
        <v>906</v>
      </c>
      <c r="K3347" s="571"/>
      <c r="L3347" s="574"/>
      <c r="M3347" s="572"/>
      <c r="N3347" s="577">
        <v>3</v>
      </c>
      <c r="O3347" s="574">
        <v>6</v>
      </c>
      <c r="P3347" s="576">
        <v>17544.900000000001</v>
      </c>
    </row>
    <row r="3348" spans="1:16" ht="24" x14ac:dyDescent="0.2">
      <c r="A3348" s="524" t="s">
        <v>4666</v>
      </c>
      <c r="B3348" s="522" t="s">
        <v>817</v>
      </c>
      <c r="C3348" s="554" t="s">
        <v>86</v>
      </c>
      <c r="D3348" s="555" t="s">
        <v>818</v>
      </c>
      <c r="E3348" s="553">
        <v>10000</v>
      </c>
      <c r="F3348" s="556" t="s">
        <v>2714</v>
      </c>
      <c r="G3348" s="566" t="s">
        <v>2715</v>
      </c>
      <c r="H3348" s="569" t="s">
        <v>950</v>
      </c>
      <c r="I3348" s="562" t="s">
        <v>485</v>
      </c>
      <c r="J3348" s="558" t="s">
        <v>822</v>
      </c>
      <c r="K3348" s="571"/>
      <c r="L3348" s="574"/>
      <c r="M3348" s="572"/>
      <c r="N3348" s="577">
        <v>2</v>
      </c>
      <c r="O3348" s="574">
        <v>6</v>
      </c>
      <c r="P3348" s="576">
        <v>61044.9</v>
      </c>
    </row>
    <row r="3349" spans="1:16" ht="24" x14ac:dyDescent="0.2">
      <c r="A3349" s="524" t="s">
        <v>4666</v>
      </c>
      <c r="B3349" s="522" t="s">
        <v>817</v>
      </c>
      <c r="C3349" s="554" t="s">
        <v>86</v>
      </c>
      <c r="D3349" s="555" t="s">
        <v>818</v>
      </c>
      <c r="E3349" s="553">
        <v>6000</v>
      </c>
      <c r="F3349" s="556" t="s">
        <v>2716</v>
      </c>
      <c r="G3349" s="566" t="s">
        <v>2717</v>
      </c>
      <c r="H3349" s="569" t="s">
        <v>821</v>
      </c>
      <c r="I3349" s="562" t="s">
        <v>485</v>
      </c>
      <c r="J3349" s="558" t="s">
        <v>822</v>
      </c>
      <c r="K3349" s="571"/>
      <c r="L3349" s="574"/>
      <c r="M3349" s="572"/>
      <c r="N3349" s="577">
        <v>2</v>
      </c>
      <c r="O3349" s="574">
        <v>6</v>
      </c>
      <c r="P3349" s="576">
        <v>37044.9</v>
      </c>
    </row>
    <row r="3350" spans="1:16" ht="24" x14ac:dyDescent="0.2">
      <c r="A3350" s="524" t="s">
        <v>4666</v>
      </c>
      <c r="B3350" s="522" t="s">
        <v>817</v>
      </c>
      <c r="C3350" s="554" t="s">
        <v>86</v>
      </c>
      <c r="D3350" s="555" t="s">
        <v>818</v>
      </c>
      <c r="E3350" s="553">
        <v>5500</v>
      </c>
      <c r="F3350" s="556" t="s">
        <v>2718</v>
      </c>
      <c r="G3350" s="566" t="s">
        <v>2719</v>
      </c>
      <c r="H3350" s="569" t="s">
        <v>836</v>
      </c>
      <c r="I3350" s="562" t="s">
        <v>485</v>
      </c>
      <c r="J3350" s="558" t="s">
        <v>822</v>
      </c>
      <c r="K3350" s="571"/>
      <c r="L3350" s="574"/>
      <c r="M3350" s="572"/>
      <c r="N3350" s="577">
        <v>2</v>
      </c>
      <c r="O3350" s="574">
        <v>6</v>
      </c>
      <c r="P3350" s="576">
        <v>34044.9</v>
      </c>
    </row>
    <row r="3351" spans="1:16" ht="24" x14ac:dyDescent="0.2">
      <c r="A3351" s="524" t="s">
        <v>4666</v>
      </c>
      <c r="B3351" s="522" t="s">
        <v>817</v>
      </c>
      <c r="C3351" s="554" t="s">
        <v>86</v>
      </c>
      <c r="D3351" s="555" t="s">
        <v>902</v>
      </c>
      <c r="E3351" s="553">
        <v>2500</v>
      </c>
      <c r="F3351" s="556" t="s">
        <v>2722</v>
      </c>
      <c r="G3351" s="566" t="s">
        <v>2723</v>
      </c>
      <c r="H3351" s="569" t="s">
        <v>2724</v>
      </c>
      <c r="I3351" s="562" t="s">
        <v>485</v>
      </c>
      <c r="J3351" s="558" t="s">
        <v>480</v>
      </c>
      <c r="K3351" s="571"/>
      <c r="L3351" s="574"/>
      <c r="M3351" s="572"/>
      <c r="N3351" s="577">
        <v>2</v>
      </c>
      <c r="O3351" s="574">
        <v>6</v>
      </c>
      <c r="P3351" s="576">
        <v>16044.9</v>
      </c>
    </row>
    <row r="3352" spans="1:16" ht="24" x14ac:dyDescent="0.2">
      <c r="A3352" s="524" t="s">
        <v>4666</v>
      </c>
      <c r="B3352" s="522" t="s">
        <v>817</v>
      </c>
      <c r="C3352" s="554" t="s">
        <v>86</v>
      </c>
      <c r="D3352" s="555" t="s">
        <v>818</v>
      </c>
      <c r="E3352" s="553">
        <v>6500</v>
      </c>
      <c r="F3352" s="556" t="s">
        <v>2725</v>
      </c>
      <c r="G3352" s="566" t="s">
        <v>2726</v>
      </c>
      <c r="H3352" s="569" t="s">
        <v>821</v>
      </c>
      <c r="I3352" s="562" t="s">
        <v>485</v>
      </c>
      <c r="J3352" s="558" t="s">
        <v>822</v>
      </c>
      <c r="K3352" s="571"/>
      <c r="L3352" s="574"/>
      <c r="M3352" s="572"/>
      <c r="N3352" s="577">
        <v>2</v>
      </c>
      <c r="O3352" s="574">
        <v>6</v>
      </c>
      <c r="P3352" s="576">
        <v>40044.9</v>
      </c>
    </row>
    <row r="3353" spans="1:16" ht="24" x14ac:dyDescent="0.2">
      <c r="A3353" s="524" t="s">
        <v>4666</v>
      </c>
      <c r="B3353" s="522" t="s">
        <v>817</v>
      </c>
      <c r="C3353" s="554" t="s">
        <v>86</v>
      </c>
      <c r="D3353" s="555" t="s">
        <v>818</v>
      </c>
      <c r="E3353" s="553">
        <v>5500</v>
      </c>
      <c r="F3353" s="556" t="s">
        <v>2727</v>
      </c>
      <c r="G3353" s="566" t="s">
        <v>2728</v>
      </c>
      <c r="H3353" s="569" t="s">
        <v>829</v>
      </c>
      <c r="I3353" s="562" t="s">
        <v>485</v>
      </c>
      <c r="J3353" s="558" t="s">
        <v>822</v>
      </c>
      <c r="K3353" s="571"/>
      <c r="L3353" s="574"/>
      <c r="M3353" s="572"/>
      <c r="N3353" s="577">
        <v>2</v>
      </c>
      <c r="O3353" s="574">
        <v>6</v>
      </c>
      <c r="P3353" s="576">
        <v>34044.9</v>
      </c>
    </row>
    <row r="3354" spans="1:16" ht="24" x14ac:dyDescent="0.2">
      <c r="A3354" s="524" t="s">
        <v>4666</v>
      </c>
      <c r="B3354" s="522" t="s">
        <v>817</v>
      </c>
      <c r="C3354" s="554" t="s">
        <v>86</v>
      </c>
      <c r="D3354" s="555" t="s">
        <v>818</v>
      </c>
      <c r="E3354" s="553">
        <v>3500</v>
      </c>
      <c r="F3354" s="556" t="s">
        <v>2729</v>
      </c>
      <c r="G3354" s="566" t="s">
        <v>2730</v>
      </c>
      <c r="H3354" s="569" t="s">
        <v>821</v>
      </c>
      <c r="I3354" s="562" t="s">
        <v>485</v>
      </c>
      <c r="J3354" s="558" t="s">
        <v>822</v>
      </c>
      <c r="K3354" s="571"/>
      <c r="L3354" s="574"/>
      <c r="M3354" s="572"/>
      <c r="N3354" s="577">
        <v>2</v>
      </c>
      <c r="O3354" s="574">
        <v>6</v>
      </c>
      <c r="P3354" s="576">
        <v>22044.9</v>
      </c>
    </row>
    <row r="3355" spans="1:16" ht="24" x14ac:dyDescent="0.2">
      <c r="A3355" s="524" t="s">
        <v>4666</v>
      </c>
      <c r="B3355" s="522" t="s">
        <v>817</v>
      </c>
      <c r="C3355" s="554" t="s">
        <v>86</v>
      </c>
      <c r="D3355" s="555" t="s">
        <v>818</v>
      </c>
      <c r="E3355" s="553">
        <v>10000</v>
      </c>
      <c r="F3355" s="556" t="s">
        <v>2731</v>
      </c>
      <c r="G3355" s="566" t="s">
        <v>2732</v>
      </c>
      <c r="H3355" s="569" t="s">
        <v>853</v>
      </c>
      <c r="I3355" s="562" t="s">
        <v>485</v>
      </c>
      <c r="J3355" s="558" t="s">
        <v>822</v>
      </c>
      <c r="K3355" s="571"/>
      <c r="L3355" s="574"/>
      <c r="M3355" s="572"/>
      <c r="N3355" s="577">
        <v>2</v>
      </c>
      <c r="O3355" s="574">
        <v>6</v>
      </c>
      <c r="P3355" s="576">
        <v>61044.9</v>
      </c>
    </row>
    <row r="3356" spans="1:16" ht="24" x14ac:dyDescent="0.2">
      <c r="A3356" s="524" t="s">
        <v>4666</v>
      </c>
      <c r="B3356" s="522" t="s">
        <v>817</v>
      </c>
      <c r="C3356" s="554" t="s">
        <v>86</v>
      </c>
      <c r="D3356" s="555" t="s">
        <v>818</v>
      </c>
      <c r="E3356" s="553">
        <v>6500</v>
      </c>
      <c r="F3356" s="556" t="s">
        <v>2733</v>
      </c>
      <c r="G3356" s="566" t="s">
        <v>2734</v>
      </c>
      <c r="H3356" s="569" t="s">
        <v>821</v>
      </c>
      <c r="I3356" s="562" t="s">
        <v>485</v>
      </c>
      <c r="J3356" s="558" t="s">
        <v>822</v>
      </c>
      <c r="K3356" s="571"/>
      <c r="L3356" s="574"/>
      <c r="M3356" s="572"/>
      <c r="N3356" s="577">
        <v>2</v>
      </c>
      <c r="O3356" s="574">
        <v>6</v>
      </c>
      <c r="P3356" s="576">
        <v>40044.9</v>
      </c>
    </row>
    <row r="3357" spans="1:16" ht="24" x14ac:dyDescent="0.2">
      <c r="A3357" s="524" t="s">
        <v>4666</v>
      </c>
      <c r="B3357" s="522" t="s">
        <v>817</v>
      </c>
      <c r="C3357" s="554" t="s">
        <v>86</v>
      </c>
      <c r="D3357" s="555" t="s">
        <v>902</v>
      </c>
      <c r="E3357" s="553">
        <v>1500</v>
      </c>
      <c r="F3357" s="556" t="s">
        <v>2735</v>
      </c>
      <c r="G3357" s="566" t="s">
        <v>2736</v>
      </c>
      <c r="H3357" s="569" t="s">
        <v>905</v>
      </c>
      <c r="I3357" s="562" t="s">
        <v>845</v>
      </c>
      <c r="J3357" s="558" t="s">
        <v>906</v>
      </c>
      <c r="K3357" s="571"/>
      <c r="L3357" s="574"/>
      <c r="M3357" s="572"/>
      <c r="N3357" s="577">
        <v>2</v>
      </c>
      <c r="O3357" s="574">
        <v>6</v>
      </c>
      <c r="P3357" s="576">
        <v>9810</v>
      </c>
    </row>
    <row r="3358" spans="1:16" ht="24" x14ac:dyDescent="0.2">
      <c r="A3358" s="524" t="s">
        <v>4666</v>
      </c>
      <c r="B3358" s="522" t="s">
        <v>817</v>
      </c>
      <c r="C3358" s="554" t="s">
        <v>86</v>
      </c>
      <c r="D3358" s="555" t="s">
        <v>818</v>
      </c>
      <c r="E3358" s="553">
        <v>5000</v>
      </c>
      <c r="F3358" s="556" t="s">
        <v>2737</v>
      </c>
      <c r="G3358" s="566" t="s">
        <v>2738</v>
      </c>
      <c r="H3358" s="569" t="s">
        <v>821</v>
      </c>
      <c r="I3358" s="562" t="s">
        <v>485</v>
      </c>
      <c r="J3358" s="558" t="s">
        <v>822</v>
      </c>
      <c r="K3358" s="571"/>
      <c r="L3358" s="574"/>
      <c r="M3358" s="572"/>
      <c r="N3358" s="577">
        <v>2</v>
      </c>
      <c r="O3358" s="574">
        <v>6</v>
      </c>
      <c r="P3358" s="576">
        <v>31044.9</v>
      </c>
    </row>
    <row r="3359" spans="1:16" ht="24" x14ac:dyDescent="0.2">
      <c r="A3359" s="524" t="s">
        <v>4666</v>
      </c>
      <c r="B3359" s="522" t="s">
        <v>817</v>
      </c>
      <c r="C3359" s="554" t="s">
        <v>86</v>
      </c>
      <c r="D3359" s="555" t="s">
        <v>818</v>
      </c>
      <c r="E3359" s="553">
        <v>5500</v>
      </c>
      <c r="F3359" s="556" t="s">
        <v>2739</v>
      </c>
      <c r="G3359" s="566" t="s">
        <v>2740</v>
      </c>
      <c r="H3359" s="569" t="s">
        <v>1132</v>
      </c>
      <c r="I3359" s="562" t="s">
        <v>489</v>
      </c>
      <c r="J3359" s="558" t="s">
        <v>822</v>
      </c>
      <c r="K3359" s="571"/>
      <c r="L3359" s="574"/>
      <c r="M3359" s="572"/>
      <c r="N3359" s="577">
        <v>2</v>
      </c>
      <c r="O3359" s="574">
        <v>6</v>
      </c>
      <c r="P3359" s="576">
        <v>34044.9</v>
      </c>
    </row>
    <row r="3360" spans="1:16" ht="24" x14ac:dyDescent="0.2">
      <c r="A3360" s="524" t="s">
        <v>4666</v>
      </c>
      <c r="B3360" s="522" t="s">
        <v>817</v>
      </c>
      <c r="C3360" s="554" t="s">
        <v>86</v>
      </c>
      <c r="D3360" s="555" t="s">
        <v>818</v>
      </c>
      <c r="E3360" s="553">
        <v>10500</v>
      </c>
      <c r="F3360" s="556" t="s">
        <v>2741</v>
      </c>
      <c r="G3360" s="566" t="s">
        <v>2742</v>
      </c>
      <c r="H3360" s="569" t="s">
        <v>1033</v>
      </c>
      <c r="I3360" s="562" t="s">
        <v>485</v>
      </c>
      <c r="J3360" s="558" t="s">
        <v>822</v>
      </c>
      <c r="K3360" s="571"/>
      <c r="L3360" s="574"/>
      <c r="M3360" s="572"/>
      <c r="N3360" s="577">
        <v>2</v>
      </c>
      <c r="O3360" s="574">
        <v>6</v>
      </c>
      <c r="P3360" s="576">
        <v>64044.9</v>
      </c>
    </row>
    <row r="3361" spans="1:16" ht="24" x14ac:dyDescent="0.2">
      <c r="A3361" s="524" t="s">
        <v>4666</v>
      </c>
      <c r="B3361" s="522" t="s">
        <v>817</v>
      </c>
      <c r="C3361" s="554" t="s">
        <v>86</v>
      </c>
      <c r="D3361" s="555" t="s">
        <v>818</v>
      </c>
      <c r="E3361" s="553">
        <v>7500</v>
      </c>
      <c r="F3361" s="556" t="s">
        <v>2743</v>
      </c>
      <c r="G3361" s="566" t="s">
        <v>2744</v>
      </c>
      <c r="H3361" s="569" t="s">
        <v>821</v>
      </c>
      <c r="I3361" s="562" t="s">
        <v>485</v>
      </c>
      <c r="J3361" s="558" t="s">
        <v>822</v>
      </c>
      <c r="K3361" s="571"/>
      <c r="L3361" s="574"/>
      <c r="M3361" s="572"/>
      <c r="N3361" s="577">
        <v>2</v>
      </c>
      <c r="O3361" s="574">
        <v>6</v>
      </c>
      <c r="P3361" s="576">
        <v>46044.9</v>
      </c>
    </row>
    <row r="3362" spans="1:16" ht="24" x14ac:dyDescent="0.2">
      <c r="A3362" s="524" t="s">
        <v>4666</v>
      </c>
      <c r="B3362" s="522" t="s">
        <v>817</v>
      </c>
      <c r="C3362" s="554" t="s">
        <v>86</v>
      </c>
      <c r="D3362" s="555" t="s">
        <v>818</v>
      </c>
      <c r="E3362" s="553">
        <v>5500</v>
      </c>
      <c r="F3362" s="556" t="s">
        <v>2745</v>
      </c>
      <c r="G3362" s="566" t="s">
        <v>2746</v>
      </c>
      <c r="H3362" s="569" t="s">
        <v>2202</v>
      </c>
      <c r="I3362" s="562" t="s">
        <v>485</v>
      </c>
      <c r="J3362" s="558" t="s">
        <v>822</v>
      </c>
      <c r="K3362" s="571"/>
      <c r="L3362" s="574"/>
      <c r="M3362" s="572"/>
      <c r="N3362" s="577">
        <v>2</v>
      </c>
      <c r="O3362" s="574">
        <v>6</v>
      </c>
      <c r="P3362" s="576">
        <v>34044.9</v>
      </c>
    </row>
    <row r="3363" spans="1:16" ht="24" x14ac:dyDescent="0.2">
      <c r="A3363" s="524" t="s">
        <v>4666</v>
      </c>
      <c r="B3363" s="522" t="s">
        <v>817</v>
      </c>
      <c r="C3363" s="554" t="s">
        <v>86</v>
      </c>
      <c r="D3363" s="555" t="s">
        <v>818</v>
      </c>
      <c r="E3363" s="553">
        <v>5500</v>
      </c>
      <c r="F3363" s="556" t="s">
        <v>2747</v>
      </c>
      <c r="G3363" s="566" t="s">
        <v>2748</v>
      </c>
      <c r="H3363" s="569" t="s">
        <v>890</v>
      </c>
      <c r="I3363" s="562" t="s">
        <v>489</v>
      </c>
      <c r="J3363" s="558" t="s">
        <v>822</v>
      </c>
      <c r="K3363" s="571"/>
      <c r="L3363" s="574"/>
      <c r="M3363" s="572"/>
      <c r="N3363" s="577">
        <v>2</v>
      </c>
      <c r="O3363" s="574">
        <v>6</v>
      </c>
      <c r="P3363" s="576">
        <v>34044.9</v>
      </c>
    </row>
    <row r="3364" spans="1:16" ht="24" x14ac:dyDescent="0.2">
      <c r="A3364" s="524" t="s">
        <v>4666</v>
      </c>
      <c r="B3364" s="522" t="s">
        <v>817</v>
      </c>
      <c r="C3364" s="554" t="s">
        <v>86</v>
      </c>
      <c r="D3364" s="555" t="s">
        <v>818</v>
      </c>
      <c r="E3364" s="553">
        <v>5500</v>
      </c>
      <c r="F3364" s="556" t="s">
        <v>2749</v>
      </c>
      <c r="G3364" s="566" t="s">
        <v>2750</v>
      </c>
      <c r="H3364" s="569" t="s">
        <v>866</v>
      </c>
      <c r="I3364" s="562" t="s">
        <v>485</v>
      </c>
      <c r="J3364" s="558" t="s">
        <v>822</v>
      </c>
      <c r="K3364" s="571"/>
      <c r="L3364" s="574"/>
      <c r="M3364" s="572"/>
      <c r="N3364" s="577">
        <v>2</v>
      </c>
      <c r="O3364" s="574">
        <v>6</v>
      </c>
      <c r="P3364" s="576">
        <v>34044.9</v>
      </c>
    </row>
    <row r="3365" spans="1:16" ht="24" x14ac:dyDescent="0.2">
      <c r="A3365" s="524" t="s">
        <v>4666</v>
      </c>
      <c r="B3365" s="522" t="s">
        <v>817</v>
      </c>
      <c r="C3365" s="554" t="s">
        <v>86</v>
      </c>
      <c r="D3365" s="555" t="s">
        <v>818</v>
      </c>
      <c r="E3365" s="553">
        <v>7500</v>
      </c>
      <c r="F3365" s="556" t="s">
        <v>2751</v>
      </c>
      <c r="G3365" s="566" t="s">
        <v>2752</v>
      </c>
      <c r="H3365" s="569" t="s">
        <v>829</v>
      </c>
      <c r="I3365" s="562" t="s">
        <v>485</v>
      </c>
      <c r="J3365" s="558" t="s">
        <v>822</v>
      </c>
      <c r="K3365" s="571"/>
      <c r="L3365" s="574"/>
      <c r="M3365" s="572"/>
      <c r="N3365" s="577">
        <v>2</v>
      </c>
      <c r="O3365" s="574">
        <v>6</v>
      </c>
      <c r="P3365" s="576">
        <v>46044.9</v>
      </c>
    </row>
    <row r="3366" spans="1:16" ht="24" x14ac:dyDescent="0.2">
      <c r="A3366" s="524" t="s">
        <v>4666</v>
      </c>
      <c r="B3366" s="522" t="s">
        <v>817</v>
      </c>
      <c r="C3366" s="554" t="s">
        <v>86</v>
      </c>
      <c r="D3366" s="555" t="s">
        <v>902</v>
      </c>
      <c r="E3366" s="553">
        <v>2500</v>
      </c>
      <c r="F3366" s="556" t="s">
        <v>2753</v>
      </c>
      <c r="G3366" s="566" t="s">
        <v>2754</v>
      </c>
      <c r="H3366" s="569" t="s">
        <v>905</v>
      </c>
      <c r="I3366" s="562" t="s">
        <v>845</v>
      </c>
      <c r="J3366" s="558" t="s">
        <v>906</v>
      </c>
      <c r="K3366" s="571"/>
      <c r="L3366" s="574"/>
      <c r="M3366" s="572"/>
      <c r="N3366" s="577">
        <v>2</v>
      </c>
      <c r="O3366" s="574">
        <v>6</v>
      </c>
      <c r="P3366" s="576">
        <v>16044.9</v>
      </c>
    </row>
    <row r="3367" spans="1:16" ht="24" x14ac:dyDescent="0.2">
      <c r="A3367" s="524" t="s">
        <v>4666</v>
      </c>
      <c r="B3367" s="522" t="s">
        <v>817</v>
      </c>
      <c r="C3367" s="554" t="s">
        <v>86</v>
      </c>
      <c r="D3367" s="555" t="s">
        <v>818</v>
      </c>
      <c r="E3367" s="553">
        <v>7500</v>
      </c>
      <c r="F3367" s="556" t="s">
        <v>2755</v>
      </c>
      <c r="G3367" s="566" t="s">
        <v>2756</v>
      </c>
      <c r="H3367" s="569" t="s">
        <v>829</v>
      </c>
      <c r="I3367" s="562" t="s">
        <v>485</v>
      </c>
      <c r="J3367" s="558" t="s">
        <v>822</v>
      </c>
      <c r="K3367" s="571"/>
      <c r="L3367" s="574"/>
      <c r="M3367" s="572"/>
      <c r="N3367" s="577">
        <v>2</v>
      </c>
      <c r="O3367" s="574">
        <v>6</v>
      </c>
      <c r="P3367" s="576">
        <v>46044.9</v>
      </c>
    </row>
    <row r="3368" spans="1:16" ht="24" x14ac:dyDescent="0.2">
      <c r="A3368" s="524" t="s">
        <v>4666</v>
      </c>
      <c r="B3368" s="522" t="s">
        <v>817</v>
      </c>
      <c r="C3368" s="554" t="s">
        <v>86</v>
      </c>
      <c r="D3368" s="555" t="s">
        <v>818</v>
      </c>
      <c r="E3368" s="553">
        <v>6500</v>
      </c>
      <c r="F3368" s="556" t="s">
        <v>2757</v>
      </c>
      <c r="G3368" s="566" t="s">
        <v>2758</v>
      </c>
      <c r="H3368" s="569" t="s">
        <v>821</v>
      </c>
      <c r="I3368" s="562" t="s">
        <v>485</v>
      </c>
      <c r="J3368" s="558" t="s">
        <v>822</v>
      </c>
      <c r="K3368" s="571"/>
      <c r="L3368" s="574"/>
      <c r="M3368" s="572"/>
      <c r="N3368" s="577">
        <v>2</v>
      </c>
      <c r="O3368" s="574">
        <v>6</v>
      </c>
      <c r="P3368" s="576">
        <v>40044.9</v>
      </c>
    </row>
    <row r="3369" spans="1:16" ht="24" x14ac:dyDescent="0.2">
      <c r="A3369" s="524" t="s">
        <v>4666</v>
      </c>
      <c r="B3369" s="522" t="s">
        <v>817</v>
      </c>
      <c r="C3369" s="554" t="s">
        <v>86</v>
      </c>
      <c r="D3369" s="555" t="s">
        <v>818</v>
      </c>
      <c r="E3369" s="553" t="s">
        <v>4302</v>
      </c>
      <c r="F3369" s="556" t="s">
        <v>2763</v>
      </c>
      <c r="G3369" s="566" t="s">
        <v>2764</v>
      </c>
      <c r="H3369" s="569" t="s">
        <v>866</v>
      </c>
      <c r="I3369" s="562" t="s">
        <v>485</v>
      </c>
      <c r="J3369" s="558" t="s">
        <v>822</v>
      </c>
      <c r="K3369" s="571"/>
      <c r="L3369" s="574"/>
      <c r="M3369" s="572"/>
      <c r="N3369" s="577">
        <v>3</v>
      </c>
      <c r="O3369" s="574">
        <v>6</v>
      </c>
      <c r="P3369" s="576">
        <v>36406.57</v>
      </c>
    </row>
    <row r="3370" spans="1:16" ht="24" x14ac:dyDescent="0.2">
      <c r="A3370" s="524" t="s">
        <v>4666</v>
      </c>
      <c r="B3370" s="522" t="s">
        <v>817</v>
      </c>
      <c r="C3370" s="554" t="s">
        <v>86</v>
      </c>
      <c r="D3370" s="555" t="s">
        <v>818</v>
      </c>
      <c r="E3370" s="553">
        <v>5500</v>
      </c>
      <c r="F3370" s="556" t="s">
        <v>2765</v>
      </c>
      <c r="G3370" s="566" t="s">
        <v>2766</v>
      </c>
      <c r="H3370" s="569" t="s">
        <v>821</v>
      </c>
      <c r="I3370" s="562" t="s">
        <v>485</v>
      </c>
      <c r="J3370" s="558" t="s">
        <v>822</v>
      </c>
      <c r="K3370" s="571"/>
      <c r="L3370" s="574"/>
      <c r="M3370" s="572"/>
      <c r="N3370" s="577">
        <v>2</v>
      </c>
      <c r="O3370" s="574">
        <v>6</v>
      </c>
      <c r="P3370" s="576">
        <v>34044.9</v>
      </c>
    </row>
    <row r="3371" spans="1:16" ht="24" x14ac:dyDescent="0.2">
      <c r="A3371" s="524" t="s">
        <v>4666</v>
      </c>
      <c r="B3371" s="522" t="s">
        <v>817</v>
      </c>
      <c r="C3371" s="554" t="s">
        <v>86</v>
      </c>
      <c r="D3371" s="555" t="s">
        <v>818</v>
      </c>
      <c r="E3371" s="553">
        <v>8500</v>
      </c>
      <c r="F3371" s="556" t="s">
        <v>2768</v>
      </c>
      <c r="G3371" s="566" t="s">
        <v>2769</v>
      </c>
      <c r="H3371" s="569" t="s">
        <v>821</v>
      </c>
      <c r="I3371" s="562" t="s">
        <v>485</v>
      </c>
      <c r="J3371" s="558" t="s">
        <v>822</v>
      </c>
      <c r="K3371" s="571"/>
      <c r="L3371" s="574"/>
      <c r="M3371" s="572"/>
      <c r="N3371" s="577">
        <v>2</v>
      </c>
      <c r="O3371" s="574">
        <v>6</v>
      </c>
      <c r="P3371" s="576">
        <v>52044.9</v>
      </c>
    </row>
    <row r="3372" spans="1:16" ht="24" x14ac:dyDescent="0.2">
      <c r="A3372" s="524" t="s">
        <v>4666</v>
      </c>
      <c r="B3372" s="522" t="s">
        <v>817</v>
      </c>
      <c r="C3372" s="554" t="s">
        <v>86</v>
      </c>
      <c r="D3372" s="555" t="s">
        <v>818</v>
      </c>
      <c r="E3372" s="553">
        <v>6500</v>
      </c>
      <c r="F3372" s="556" t="s">
        <v>2770</v>
      </c>
      <c r="G3372" s="566" t="s">
        <v>2771</v>
      </c>
      <c r="H3372" s="569" t="s">
        <v>853</v>
      </c>
      <c r="I3372" s="562" t="s">
        <v>485</v>
      </c>
      <c r="J3372" s="558" t="s">
        <v>822</v>
      </c>
      <c r="K3372" s="571"/>
      <c r="L3372" s="574"/>
      <c r="M3372" s="572"/>
      <c r="N3372" s="577">
        <v>0</v>
      </c>
      <c r="O3372" s="574">
        <v>1</v>
      </c>
      <c r="P3372" s="576">
        <v>6999.15</v>
      </c>
    </row>
    <row r="3373" spans="1:16" ht="24" x14ac:dyDescent="0.2">
      <c r="A3373" s="524" t="s">
        <v>4666</v>
      </c>
      <c r="B3373" s="522" t="s">
        <v>817</v>
      </c>
      <c r="C3373" s="554" t="s">
        <v>86</v>
      </c>
      <c r="D3373" s="555" t="s">
        <v>818</v>
      </c>
      <c r="E3373" s="553">
        <v>12500</v>
      </c>
      <c r="F3373" s="556" t="s">
        <v>2772</v>
      </c>
      <c r="G3373" s="566" t="s">
        <v>2773</v>
      </c>
      <c r="H3373" s="569" t="s">
        <v>829</v>
      </c>
      <c r="I3373" s="562" t="s">
        <v>485</v>
      </c>
      <c r="J3373" s="558" t="s">
        <v>822</v>
      </c>
      <c r="K3373" s="571"/>
      <c r="L3373" s="574"/>
      <c r="M3373" s="572"/>
      <c r="N3373" s="577">
        <v>2</v>
      </c>
      <c r="O3373" s="574">
        <v>6</v>
      </c>
      <c r="P3373" s="576">
        <v>76044.899999999994</v>
      </c>
    </row>
    <row r="3374" spans="1:16" ht="24" x14ac:dyDescent="0.2">
      <c r="A3374" s="524" t="s">
        <v>4666</v>
      </c>
      <c r="B3374" s="522" t="s">
        <v>817</v>
      </c>
      <c r="C3374" s="554" t="s">
        <v>86</v>
      </c>
      <c r="D3374" s="555" t="s">
        <v>818</v>
      </c>
      <c r="E3374" s="553">
        <v>8500</v>
      </c>
      <c r="F3374" s="556" t="s">
        <v>2774</v>
      </c>
      <c r="G3374" s="566" t="s">
        <v>2775</v>
      </c>
      <c r="H3374" s="569" t="s">
        <v>853</v>
      </c>
      <c r="I3374" s="562" t="s">
        <v>485</v>
      </c>
      <c r="J3374" s="558" t="s">
        <v>822</v>
      </c>
      <c r="K3374" s="571"/>
      <c r="L3374" s="574"/>
      <c r="M3374" s="572"/>
      <c r="N3374" s="577">
        <v>2</v>
      </c>
      <c r="O3374" s="574">
        <v>6</v>
      </c>
      <c r="P3374" s="576">
        <v>52044.9</v>
      </c>
    </row>
    <row r="3375" spans="1:16" ht="24" x14ac:dyDescent="0.2">
      <c r="A3375" s="524" t="s">
        <v>4666</v>
      </c>
      <c r="B3375" s="522" t="s">
        <v>817</v>
      </c>
      <c r="C3375" s="554" t="s">
        <v>86</v>
      </c>
      <c r="D3375" s="555" t="s">
        <v>818</v>
      </c>
      <c r="E3375" s="553">
        <v>10500</v>
      </c>
      <c r="F3375" s="556" t="s">
        <v>2776</v>
      </c>
      <c r="G3375" s="566" t="s">
        <v>507</v>
      </c>
      <c r="H3375" s="569" t="s">
        <v>829</v>
      </c>
      <c r="I3375" s="562" t="s">
        <v>485</v>
      </c>
      <c r="J3375" s="558" t="s">
        <v>822</v>
      </c>
      <c r="K3375" s="571"/>
      <c r="L3375" s="574"/>
      <c r="M3375" s="572"/>
      <c r="N3375" s="577">
        <v>3</v>
      </c>
      <c r="O3375" s="574">
        <v>6</v>
      </c>
      <c r="P3375" s="576">
        <v>64044.9</v>
      </c>
    </row>
    <row r="3376" spans="1:16" ht="24" x14ac:dyDescent="0.2">
      <c r="A3376" s="524" t="s">
        <v>4666</v>
      </c>
      <c r="B3376" s="522" t="s">
        <v>817</v>
      </c>
      <c r="C3376" s="554" t="s">
        <v>86</v>
      </c>
      <c r="D3376" s="555" t="s">
        <v>818</v>
      </c>
      <c r="E3376" s="553">
        <v>7500</v>
      </c>
      <c r="F3376" s="556" t="s">
        <v>2777</v>
      </c>
      <c r="G3376" s="566" t="s">
        <v>2778</v>
      </c>
      <c r="H3376" s="569" t="s">
        <v>890</v>
      </c>
      <c r="I3376" s="562" t="s">
        <v>485</v>
      </c>
      <c r="J3376" s="558" t="s">
        <v>822</v>
      </c>
      <c r="K3376" s="571"/>
      <c r="L3376" s="574"/>
      <c r="M3376" s="572"/>
      <c r="N3376" s="577">
        <v>2</v>
      </c>
      <c r="O3376" s="574">
        <v>6</v>
      </c>
      <c r="P3376" s="576">
        <v>46044.9</v>
      </c>
    </row>
    <row r="3377" spans="1:16" ht="24" x14ac:dyDescent="0.2">
      <c r="A3377" s="524" t="s">
        <v>4666</v>
      </c>
      <c r="B3377" s="522" t="s">
        <v>817</v>
      </c>
      <c r="C3377" s="554" t="s">
        <v>86</v>
      </c>
      <c r="D3377" s="555" t="s">
        <v>818</v>
      </c>
      <c r="E3377" s="553">
        <v>8500</v>
      </c>
      <c r="F3377" s="556" t="s">
        <v>2779</v>
      </c>
      <c r="G3377" s="566" t="s">
        <v>2780</v>
      </c>
      <c r="H3377" s="569" t="s">
        <v>853</v>
      </c>
      <c r="I3377" s="562" t="s">
        <v>485</v>
      </c>
      <c r="J3377" s="558" t="s">
        <v>822</v>
      </c>
      <c r="K3377" s="571"/>
      <c r="L3377" s="574"/>
      <c r="M3377" s="572"/>
      <c r="N3377" s="577">
        <v>2</v>
      </c>
      <c r="O3377" s="574">
        <v>6</v>
      </c>
      <c r="P3377" s="576">
        <v>52044.9</v>
      </c>
    </row>
    <row r="3378" spans="1:16" ht="24" x14ac:dyDescent="0.2">
      <c r="A3378" s="524" t="s">
        <v>4666</v>
      </c>
      <c r="B3378" s="522" t="s">
        <v>817</v>
      </c>
      <c r="C3378" s="554" t="s">
        <v>86</v>
      </c>
      <c r="D3378" s="555" t="s">
        <v>818</v>
      </c>
      <c r="E3378" s="553">
        <v>6500</v>
      </c>
      <c r="F3378" s="556" t="s">
        <v>2781</v>
      </c>
      <c r="G3378" s="566" t="s">
        <v>2782</v>
      </c>
      <c r="H3378" s="569" t="s">
        <v>821</v>
      </c>
      <c r="I3378" s="562" t="s">
        <v>485</v>
      </c>
      <c r="J3378" s="558" t="s">
        <v>822</v>
      </c>
      <c r="K3378" s="571"/>
      <c r="L3378" s="574"/>
      <c r="M3378" s="572"/>
      <c r="N3378" s="577">
        <v>2</v>
      </c>
      <c r="O3378" s="574">
        <v>6</v>
      </c>
      <c r="P3378" s="576">
        <v>40044.9</v>
      </c>
    </row>
    <row r="3379" spans="1:16" ht="24" x14ac:dyDescent="0.2">
      <c r="A3379" s="524" t="s">
        <v>4666</v>
      </c>
      <c r="B3379" s="522" t="s">
        <v>817</v>
      </c>
      <c r="C3379" s="554" t="s">
        <v>86</v>
      </c>
      <c r="D3379" s="555" t="s">
        <v>818</v>
      </c>
      <c r="E3379" s="553">
        <v>5500</v>
      </c>
      <c r="F3379" s="556" t="s">
        <v>2783</v>
      </c>
      <c r="G3379" s="566" t="s">
        <v>2784</v>
      </c>
      <c r="H3379" s="569" t="s">
        <v>821</v>
      </c>
      <c r="I3379" s="562" t="s">
        <v>485</v>
      </c>
      <c r="J3379" s="558" t="s">
        <v>822</v>
      </c>
      <c r="K3379" s="571"/>
      <c r="L3379" s="574"/>
      <c r="M3379" s="572"/>
      <c r="N3379" s="577">
        <v>2</v>
      </c>
      <c r="O3379" s="574">
        <v>6</v>
      </c>
      <c r="P3379" s="576">
        <v>34044.9</v>
      </c>
    </row>
    <row r="3380" spans="1:16" ht="24" x14ac:dyDescent="0.2">
      <c r="A3380" s="524" t="s">
        <v>4666</v>
      </c>
      <c r="B3380" s="522" t="s">
        <v>817</v>
      </c>
      <c r="C3380" s="554" t="s">
        <v>86</v>
      </c>
      <c r="D3380" s="555" t="s">
        <v>818</v>
      </c>
      <c r="E3380" s="553">
        <v>10500</v>
      </c>
      <c r="F3380" s="556" t="s">
        <v>2785</v>
      </c>
      <c r="G3380" s="566" t="s">
        <v>2786</v>
      </c>
      <c r="H3380" s="569" t="s">
        <v>950</v>
      </c>
      <c r="I3380" s="562" t="s">
        <v>485</v>
      </c>
      <c r="J3380" s="558" t="s">
        <v>822</v>
      </c>
      <c r="K3380" s="571"/>
      <c r="L3380" s="574"/>
      <c r="M3380" s="572"/>
      <c r="N3380" s="577">
        <v>2</v>
      </c>
      <c r="O3380" s="574">
        <v>6</v>
      </c>
      <c r="P3380" s="576">
        <v>64044.9</v>
      </c>
    </row>
    <row r="3381" spans="1:16" ht="24" x14ac:dyDescent="0.2">
      <c r="A3381" s="524" t="s">
        <v>4666</v>
      </c>
      <c r="B3381" s="522" t="s">
        <v>817</v>
      </c>
      <c r="C3381" s="554" t="s">
        <v>86</v>
      </c>
      <c r="D3381" s="555" t="s">
        <v>818</v>
      </c>
      <c r="E3381" s="553">
        <v>8500</v>
      </c>
      <c r="F3381" s="556" t="s">
        <v>2787</v>
      </c>
      <c r="G3381" s="566" t="s">
        <v>2788</v>
      </c>
      <c r="H3381" s="569" t="s">
        <v>853</v>
      </c>
      <c r="I3381" s="562" t="s">
        <v>485</v>
      </c>
      <c r="J3381" s="558" t="s">
        <v>822</v>
      </c>
      <c r="K3381" s="571"/>
      <c r="L3381" s="574"/>
      <c r="M3381" s="572"/>
      <c r="N3381" s="577">
        <v>2</v>
      </c>
      <c r="O3381" s="574">
        <v>6</v>
      </c>
      <c r="P3381" s="576">
        <v>52044.9</v>
      </c>
    </row>
    <row r="3382" spans="1:16" ht="24" x14ac:dyDescent="0.2">
      <c r="A3382" s="524" t="s">
        <v>4666</v>
      </c>
      <c r="B3382" s="522" t="s">
        <v>817</v>
      </c>
      <c r="C3382" s="554" t="s">
        <v>86</v>
      </c>
      <c r="D3382" s="555" t="s">
        <v>818</v>
      </c>
      <c r="E3382" s="553">
        <v>8500</v>
      </c>
      <c r="F3382" s="556" t="s">
        <v>2792</v>
      </c>
      <c r="G3382" s="566" t="s">
        <v>2793</v>
      </c>
      <c r="H3382" s="569" t="s">
        <v>853</v>
      </c>
      <c r="I3382" s="562" t="s">
        <v>485</v>
      </c>
      <c r="J3382" s="558" t="s">
        <v>822</v>
      </c>
      <c r="K3382" s="571"/>
      <c r="L3382" s="574"/>
      <c r="M3382" s="572"/>
      <c r="N3382" s="577">
        <v>2</v>
      </c>
      <c r="O3382" s="574">
        <v>6</v>
      </c>
      <c r="P3382" s="576">
        <v>52044.9</v>
      </c>
    </row>
    <row r="3383" spans="1:16" ht="24" x14ac:dyDescent="0.2">
      <c r="A3383" s="524" t="s">
        <v>4666</v>
      </c>
      <c r="B3383" s="522" t="s">
        <v>817</v>
      </c>
      <c r="C3383" s="554" t="s">
        <v>86</v>
      </c>
      <c r="D3383" s="555" t="s">
        <v>818</v>
      </c>
      <c r="E3383" s="553">
        <v>6500</v>
      </c>
      <c r="F3383" s="556" t="s">
        <v>2794</v>
      </c>
      <c r="G3383" s="566" t="s">
        <v>2795</v>
      </c>
      <c r="H3383" s="569" t="s">
        <v>821</v>
      </c>
      <c r="I3383" s="562" t="s">
        <v>485</v>
      </c>
      <c r="J3383" s="558" t="s">
        <v>822</v>
      </c>
      <c r="K3383" s="571"/>
      <c r="L3383" s="574"/>
      <c r="M3383" s="572"/>
      <c r="N3383" s="577">
        <v>2</v>
      </c>
      <c r="O3383" s="574">
        <v>6</v>
      </c>
      <c r="P3383" s="576">
        <v>40044.9</v>
      </c>
    </row>
    <row r="3384" spans="1:16" ht="24" x14ac:dyDescent="0.2">
      <c r="A3384" s="524" t="s">
        <v>4666</v>
      </c>
      <c r="B3384" s="522" t="s">
        <v>817</v>
      </c>
      <c r="C3384" s="554" t="s">
        <v>86</v>
      </c>
      <c r="D3384" s="555" t="s">
        <v>818</v>
      </c>
      <c r="E3384" s="553">
        <v>8000</v>
      </c>
      <c r="F3384" s="556" t="s">
        <v>2796</v>
      </c>
      <c r="G3384" s="566" t="s">
        <v>2797</v>
      </c>
      <c r="H3384" s="569" t="s">
        <v>1087</v>
      </c>
      <c r="I3384" s="562" t="s">
        <v>485</v>
      </c>
      <c r="J3384" s="558" t="s">
        <v>822</v>
      </c>
      <c r="K3384" s="571"/>
      <c r="L3384" s="574"/>
      <c r="M3384" s="572"/>
      <c r="N3384" s="577">
        <v>1</v>
      </c>
      <c r="O3384" s="574">
        <v>1</v>
      </c>
      <c r="P3384" s="576">
        <v>4729.7</v>
      </c>
    </row>
    <row r="3385" spans="1:16" ht="24" x14ac:dyDescent="0.2">
      <c r="A3385" s="524" t="s">
        <v>4666</v>
      </c>
      <c r="B3385" s="522" t="s">
        <v>817</v>
      </c>
      <c r="C3385" s="554" t="s">
        <v>86</v>
      </c>
      <c r="D3385" s="555" t="s">
        <v>818</v>
      </c>
      <c r="E3385" s="553">
        <v>6500</v>
      </c>
      <c r="F3385" s="556" t="s">
        <v>2798</v>
      </c>
      <c r="G3385" s="566" t="s">
        <v>2799</v>
      </c>
      <c r="H3385" s="569" t="s">
        <v>853</v>
      </c>
      <c r="I3385" s="562" t="s">
        <v>485</v>
      </c>
      <c r="J3385" s="558" t="s">
        <v>822</v>
      </c>
      <c r="K3385" s="571"/>
      <c r="L3385" s="574"/>
      <c r="M3385" s="572"/>
      <c r="N3385" s="577">
        <v>2</v>
      </c>
      <c r="O3385" s="574">
        <v>6</v>
      </c>
      <c r="P3385" s="576">
        <v>40044.9</v>
      </c>
    </row>
    <row r="3386" spans="1:16" ht="24" x14ac:dyDescent="0.2">
      <c r="A3386" s="524" t="s">
        <v>4666</v>
      </c>
      <c r="B3386" s="522" t="s">
        <v>817</v>
      </c>
      <c r="C3386" s="554" t="s">
        <v>86</v>
      </c>
      <c r="D3386" s="555" t="s">
        <v>818</v>
      </c>
      <c r="E3386" s="553">
        <v>5500</v>
      </c>
      <c r="F3386" s="556" t="s">
        <v>2800</v>
      </c>
      <c r="G3386" s="566" t="s">
        <v>2801</v>
      </c>
      <c r="H3386" s="569" t="s">
        <v>850</v>
      </c>
      <c r="I3386" s="562" t="s">
        <v>489</v>
      </c>
      <c r="J3386" s="558" t="s">
        <v>822</v>
      </c>
      <c r="K3386" s="571"/>
      <c r="L3386" s="574"/>
      <c r="M3386" s="572"/>
      <c r="N3386" s="577">
        <v>2</v>
      </c>
      <c r="O3386" s="574">
        <v>6</v>
      </c>
      <c r="P3386" s="576">
        <v>34044.9</v>
      </c>
    </row>
    <row r="3387" spans="1:16" ht="24" x14ac:dyDescent="0.2">
      <c r="A3387" s="524" t="s">
        <v>4666</v>
      </c>
      <c r="B3387" s="522" t="s">
        <v>817</v>
      </c>
      <c r="C3387" s="554" t="s">
        <v>86</v>
      </c>
      <c r="D3387" s="555" t="s">
        <v>818</v>
      </c>
      <c r="E3387" s="553">
        <v>5500</v>
      </c>
      <c r="F3387" s="556" t="s">
        <v>2802</v>
      </c>
      <c r="G3387" s="566" t="s">
        <v>2803</v>
      </c>
      <c r="H3387" s="569" t="s">
        <v>1573</v>
      </c>
      <c r="I3387" s="562" t="s">
        <v>489</v>
      </c>
      <c r="J3387" s="558" t="s">
        <v>822</v>
      </c>
      <c r="K3387" s="571"/>
      <c r="L3387" s="574"/>
      <c r="M3387" s="572"/>
      <c r="N3387" s="577">
        <v>2</v>
      </c>
      <c r="O3387" s="574">
        <v>6</v>
      </c>
      <c r="P3387" s="576">
        <v>34044.9</v>
      </c>
    </row>
    <row r="3388" spans="1:16" ht="24" x14ac:dyDescent="0.2">
      <c r="A3388" s="524" t="s">
        <v>4666</v>
      </c>
      <c r="B3388" s="522" t="s">
        <v>817</v>
      </c>
      <c r="C3388" s="554" t="s">
        <v>86</v>
      </c>
      <c r="D3388" s="555" t="s">
        <v>818</v>
      </c>
      <c r="E3388" s="553">
        <v>10000</v>
      </c>
      <c r="F3388" s="556" t="s">
        <v>2804</v>
      </c>
      <c r="G3388" s="566" t="s">
        <v>2805</v>
      </c>
      <c r="H3388" s="569" t="s">
        <v>821</v>
      </c>
      <c r="I3388" s="562" t="s">
        <v>485</v>
      </c>
      <c r="J3388" s="558" t="s">
        <v>822</v>
      </c>
      <c r="K3388" s="571"/>
      <c r="L3388" s="574"/>
      <c r="M3388" s="572"/>
      <c r="N3388" s="577">
        <v>2</v>
      </c>
      <c r="O3388" s="574">
        <v>6</v>
      </c>
      <c r="P3388" s="576">
        <v>61044.9</v>
      </c>
    </row>
    <row r="3389" spans="1:16" ht="24" x14ac:dyDescent="0.2">
      <c r="A3389" s="524" t="s">
        <v>4666</v>
      </c>
      <c r="B3389" s="522" t="s">
        <v>817</v>
      </c>
      <c r="C3389" s="554" t="s">
        <v>86</v>
      </c>
      <c r="D3389" s="555" t="s">
        <v>818</v>
      </c>
      <c r="E3389" s="553">
        <v>4200</v>
      </c>
      <c r="F3389" s="556" t="s">
        <v>2806</v>
      </c>
      <c r="G3389" s="566" t="s">
        <v>2807</v>
      </c>
      <c r="H3389" s="569" t="s">
        <v>829</v>
      </c>
      <c r="I3389" s="562" t="s">
        <v>485</v>
      </c>
      <c r="J3389" s="558" t="s">
        <v>822</v>
      </c>
      <c r="K3389" s="571"/>
      <c r="L3389" s="574"/>
      <c r="M3389" s="572"/>
      <c r="N3389" s="577">
        <v>3</v>
      </c>
      <c r="O3389" s="574">
        <v>6</v>
      </c>
      <c r="P3389" s="576">
        <v>26244.9</v>
      </c>
    </row>
    <row r="3390" spans="1:16" ht="24" x14ac:dyDescent="0.2">
      <c r="A3390" s="524" t="s">
        <v>4666</v>
      </c>
      <c r="B3390" s="522" t="s">
        <v>817</v>
      </c>
      <c r="C3390" s="554" t="s">
        <v>86</v>
      </c>
      <c r="D3390" s="555" t="s">
        <v>818</v>
      </c>
      <c r="E3390" s="553">
        <v>6500</v>
      </c>
      <c r="F3390" s="556" t="s">
        <v>2808</v>
      </c>
      <c r="G3390" s="566" t="s">
        <v>2809</v>
      </c>
      <c r="H3390" s="569" t="s">
        <v>2810</v>
      </c>
      <c r="I3390" s="562" t="s">
        <v>485</v>
      </c>
      <c r="J3390" s="558" t="s">
        <v>822</v>
      </c>
      <c r="K3390" s="571"/>
      <c r="L3390" s="574"/>
      <c r="M3390" s="572"/>
      <c r="N3390" s="577">
        <v>2</v>
      </c>
      <c r="O3390" s="574">
        <v>6</v>
      </c>
      <c r="P3390" s="576">
        <v>40044.9</v>
      </c>
    </row>
    <row r="3391" spans="1:16" ht="24" x14ac:dyDescent="0.2">
      <c r="A3391" s="524" t="s">
        <v>4666</v>
      </c>
      <c r="B3391" s="522" t="s">
        <v>817</v>
      </c>
      <c r="C3391" s="554" t="s">
        <v>86</v>
      </c>
      <c r="D3391" s="555" t="s">
        <v>818</v>
      </c>
      <c r="E3391" s="553">
        <v>6500</v>
      </c>
      <c r="F3391" s="556" t="s">
        <v>2811</v>
      </c>
      <c r="G3391" s="566" t="s">
        <v>2812</v>
      </c>
      <c r="H3391" s="569" t="s">
        <v>821</v>
      </c>
      <c r="I3391" s="562" t="s">
        <v>485</v>
      </c>
      <c r="J3391" s="558" t="s">
        <v>822</v>
      </c>
      <c r="K3391" s="571"/>
      <c r="L3391" s="574"/>
      <c r="M3391" s="572"/>
      <c r="N3391" s="577">
        <v>2</v>
      </c>
      <c r="O3391" s="574">
        <v>6</v>
      </c>
      <c r="P3391" s="576">
        <v>40044.9</v>
      </c>
    </row>
    <row r="3392" spans="1:16" ht="24" x14ac:dyDescent="0.2">
      <c r="A3392" s="524" t="s">
        <v>4666</v>
      </c>
      <c r="B3392" s="522" t="s">
        <v>817</v>
      </c>
      <c r="C3392" s="554" t="s">
        <v>86</v>
      </c>
      <c r="D3392" s="555" t="s">
        <v>818</v>
      </c>
      <c r="E3392" s="553">
        <v>8500</v>
      </c>
      <c r="F3392" s="556" t="s">
        <v>2813</v>
      </c>
      <c r="G3392" s="566" t="s">
        <v>2814</v>
      </c>
      <c r="H3392" s="569" t="s">
        <v>853</v>
      </c>
      <c r="I3392" s="562" t="s">
        <v>485</v>
      </c>
      <c r="J3392" s="558" t="s">
        <v>822</v>
      </c>
      <c r="K3392" s="571"/>
      <c r="L3392" s="574"/>
      <c r="M3392" s="572"/>
      <c r="N3392" s="577">
        <v>2</v>
      </c>
      <c r="O3392" s="574">
        <v>6</v>
      </c>
      <c r="P3392" s="576">
        <v>52044.9</v>
      </c>
    </row>
    <row r="3393" spans="1:16" ht="24" x14ac:dyDescent="0.2">
      <c r="A3393" s="524" t="s">
        <v>4666</v>
      </c>
      <c r="B3393" s="522" t="s">
        <v>817</v>
      </c>
      <c r="C3393" s="554" t="s">
        <v>86</v>
      </c>
      <c r="D3393" s="555" t="s">
        <v>818</v>
      </c>
      <c r="E3393" s="553">
        <v>6500</v>
      </c>
      <c r="F3393" s="556" t="s">
        <v>2815</v>
      </c>
      <c r="G3393" s="566" t="s">
        <v>2816</v>
      </c>
      <c r="H3393" s="569" t="s">
        <v>821</v>
      </c>
      <c r="I3393" s="562" t="s">
        <v>485</v>
      </c>
      <c r="J3393" s="558" t="s">
        <v>822</v>
      </c>
      <c r="K3393" s="571"/>
      <c r="L3393" s="574"/>
      <c r="M3393" s="572"/>
      <c r="N3393" s="577">
        <v>2</v>
      </c>
      <c r="O3393" s="574">
        <v>6</v>
      </c>
      <c r="P3393" s="576">
        <v>40044.9</v>
      </c>
    </row>
    <row r="3394" spans="1:16" ht="24" x14ac:dyDescent="0.2">
      <c r="A3394" s="524" t="s">
        <v>4666</v>
      </c>
      <c r="B3394" s="522" t="s">
        <v>817</v>
      </c>
      <c r="C3394" s="554" t="s">
        <v>86</v>
      </c>
      <c r="D3394" s="555" t="s">
        <v>818</v>
      </c>
      <c r="E3394" s="553">
        <v>5500</v>
      </c>
      <c r="F3394" s="556" t="s">
        <v>2817</v>
      </c>
      <c r="G3394" s="566" t="s">
        <v>2818</v>
      </c>
      <c r="H3394" s="569" t="s">
        <v>829</v>
      </c>
      <c r="I3394" s="562" t="s">
        <v>485</v>
      </c>
      <c r="J3394" s="558" t="s">
        <v>822</v>
      </c>
      <c r="K3394" s="571"/>
      <c r="L3394" s="574"/>
      <c r="M3394" s="572"/>
      <c r="N3394" s="577">
        <v>2</v>
      </c>
      <c r="O3394" s="574">
        <v>6</v>
      </c>
      <c r="P3394" s="576">
        <v>34044.9</v>
      </c>
    </row>
    <row r="3395" spans="1:16" ht="24" x14ac:dyDescent="0.2">
      <c r="A3395" s="524" t="s">
        <v>4666</v>
      </c>
      <c r="B3395" s="522" t="s">
        <v>817</v>
      </c>
      <c r="C3395" s="554" t="s">
        <v>86</v>
      </c>
      <c r="D3395" s="555" t="s">
        <v>818</v>
      </c>
      <c r="E3395" s="553">
        <v>10500</v>
      </c>
      <c r="F3395" s="556" t="s">
        <v>2821</v>
      </c>
      <c r="G3395" s="566" t="s">
        <v>2822</v>
      </c>
      <c r="H3395" s="569" t="s">
        <v>1087</v>
      </c>
      <c r="I3395" s="562" t="s">
        <v>485</v>
      </c>
      <c r="J3395" s="558" t="s">
        <v>822</v>
      </c>
      <c r="K3395" s="571"/>
      <c r="L3395" s="574"/>
      <c r="M3395" s="572"/>
      <c r="N3395" s="577">
        <v>2</v>
      </c>
      <c r="O3395" s="574">
        <v>6</v>
      </c>
      <c r="P3395" s="576">
        <v>64044.9</v>
      </c>
    </row>
    <row r="3396" spans="1:16" ht="24" x14ac:dyDescent="0.2">
      <c r="A3396" s="524" t="s">
        <v>4666</v>
      </c>
      <c r="B3396" s="522" t="s">
        <v>817</v>
      </c>
      <c r="C3396" s="554" t="s">
        <v>86</v>
      </c>
      <c r="D3396" s="555" t="s">
        <v>818</v>
      </c>
      <c r="E3396" s="553">
        <v>8500</v>
      </c>
      <c r="F3396" s="556" t="s">
        <v>2823</v>
      </c>
      <c r="G3396" s="566" t="s">
        <v>2824</v>
      </c>
      <c r="H3396" s="569" t="s">
        <v>821</v>
      </c>
      <c r="I3396" s="562" t="s">
        <v>485</v>
      </c>
      <c r="J3396" s="558" t="s">
        <v>822</v>
      </c>
      <c r="K3396" s="571"/>
      <c r="L3396" s="574"/>
      <c r="M3396" s="572"/>
      <c r="N3396" s="577">
        <v>2</v>
      </c>
      <c r="O3396" s="574">
        <v>6</v>
      </c>
      <c r="P3396" s="576">
        <v>52044.9</v>
      </c>
    </row>
    <row r="3397" spans="1:16" ht="24" x14ac:dyDescent="0.2">
      <c r="A3397" s="524" t="s">
        <v>4666</v>
      </c>
      <c r="B3397" s="522" t="s">
        <v>817</v>
      </c>
      <c r="C3397" s="554" t="s">
        <v>86</v>
      </c>
      <c r="D3397" s="555" t="s">
        <v>818</v>
      </c>
      <c r="E3397" s="553">
        <v>6500</v>
      </c>
      <c r="F3397" s="556" t="s">
        <v>2829</v>
      </c>
      <c r="G3397" s="566" t="s">
        <v>2830</v>
      </c>
      <c r="H3397" s="569" t="s">
        <v>853</v>
      </c>
      <c r="I3397" s="562" t="s">
        <v>485</v>
      </c>
      <c r="J3397" s="558" t="s">
        <v>822</v>
      </c>
      <c r="K3397" s="571"/>
      <c r="L3397" s="574"/>
      <c r="M3397" s="572"/>
      <c r="N3397" s="577">
        <v>2</v>
      </c>
      <c r="O3397" s="574">
        <v>6</v>
      </c>
      <c r="P3397" s="576">
        <v>40044.9</v>
      </c>
    </row>
    <row r="3398" spans="1:16" ht="24" x14ac:dyDescent="0.2">
      <c r="A3398" s="524" t="s">
        <v>4666</v>
      </c>
      <c r="B3398" s="522" t="s">
        <v>817</v>
      </c>
      <c r="C3398" s="554" t="s">
        <v>86</v>
      </c>
      <c r="D3398" s="555" t="s">
        <v>818</v>
      </c>
      <c r="E3398" s="553">
        <v>6500</v>
      </c>
      <c r="F3398" s="556" t="s">
        <v>2831</v>
      </c>
      <c r="G3398" s="566" t="s">
        <v>2832</v>
      </c>
      <c r="H3398" s="569" t="s">
        <v>821</v>
      </c>
      <c r="I3398" s="562" t="s">
        <v>485</v>
      </c>
      <c r="J3398" s="558" t="s">
        <v>822</v>
      </c>
      <c r="K3398" s="571"/>
      <c r="L3398" s="574"/>
      <c r="M3398" s="572"/>
      <c r="N3398" s="577">
        <v>2</v>
      </c>
      <c r="O3398" s="574">
        <v>5</v>
      </c>
      <c r="P3398" s="576">
        <v>35916.58</v>
      </c>
    </row>
    <row r="3399" spans="1:16" ht="24" x14ac:dyDescent="0.2">
      <c r="A3399" s="524" t="s">
        <v>4666</v>
      </c>
      <c r="B3399" s="522" t="s">
        <v>817</v>
      </c>
      <c r="C3399" s="554" t="s">
        <v>86</v>
      </c>
      <c r="D3399" s="555" t="s">
        <v>818</v>
      </c>
      <c r="E3399" s="553">
        <v>5500</v>
      </c>
      <c r="F3399" s="556" t="s">
        <v>2833</v>
      </c>
      <c r="G3399" s="566" t="s">
        <v>2834</v>
      </c>
      <c r="H3399" s="569" t="s">
        <v>829</v>
      </c>
      <c r="I3399" s="562" t="s">
        <v>485</v>
      </c>
      <c r="J3399" s="558" t="s">
        <v>822</v>
      </c>
      <c r="K3399" s="571"/>
      <c r="L3399" s="574"/>
      <c r="M3399" s="572"/>
      <c r="N3399" s="577">
        <v>2</v>
      </c>
      <c r="O3399" s="574">
        <v>6</v>
      </c>
      <c r="P3399" s="576">
        <v>34044.9</v>
      </c>
    </row>
    <row r="3400" spans="1:16" ht="24" x14ac:dyDescent="0.2">
      <c r="A3400" s="524" t="s">
        <v>4666</v>
      </c>
      <c r="B3400" s="522" t="s">
        <v>817</v>
      </c>
      <c r="C3400" s="554" t="s">
        <v>86</v>
      </c>
      <c r="D3400" s="555" t="s">
        <v>818</v>
      </c>
      <c r="E3400" s="553">
        <v>6500</v>
      </c>
      <c r="F3400" s="556" t="s">
        <v>2835</v>
      </c>
      <c r="G3400" s="566" t="s">
        <v>2836</v>
      </c>
      <c r="H3400" s="569" t="s">
        <v>853</v>
      </c>
      <c r="I3400" s="562" t="s">
        <v>485</v>
      </c>
      <c r="J3400" s="558" t="s">
        <v>822</v>
      </c>
      <c r="K3400" s="571"/>
      <c r="L3400" s="574"/>
      <c r="M3400" s="572"/>
      <c r="N3400" s="577">
        <v>2</v>
      </c>
      <c r="O3400" s="574">
        <v>6</v>
      </c>
      <c r="P3400" s="576">
        <v>40044.9</v>
      </c>
    </row>
    <row r="3401" spans="1:16" ht="24" x14ac:dyDescent="0.2">
      <c r="A3401" s="524" t="s">
        <v>4666</v>
      </c>
      <c r="B3401" s="522" t="s">
        <v>817</v>
      </c>
      <c r="C3401" s="554" t="s">
        <v>86</v>
      </c>
      <c r="D3401" s="555" t="s">
        <v>818</v>
      </c>
      <c r="E3401" s="553">
        <v>9000</v>
      </c>
      <c r="F3401" s="556" t="s">
        <v>2837</v>
      </c>
      <c r="G3401" s="566" t="s">
        <v>2838</v>
      </c>
      <c r="H3401" s="569" t="s">
        <v>829</v>
      </c>
      <c r="I3401" s="562" t="s">
        <v>485</v>
      </c>
      <c r="J3401" s="558" t="s">
        <v>822</v>
      </c>
      <c r="K3401" s="571"/>
      <c r="L3401" s="574"/>
      <c r="M3401" s="572"/>
      <c r="N3401" s="577">
        <v>2</v>
      </c>
      <c r="O3401" s="574">
        <v>6</v>
      </c>
      <c r="P3401" s="576">
        <v>55044.9</v>
      </c>
    </row>
    <row r="3402" spans="1:16" ht="24" x14ac:dyDescent="0.2">
      <c r="A3402" s="524" t="s">
        <v>4666</v>
      </c>
      <c r="B3402" s="522" t="s">
        <v>817</v>
      </c>
      <c r="C3402" s="554" t="s">
        <v>86</v>
      </c>
      <c r="D3402" s="555" t="s">
        <v>902</v>
      </c>
      <c r="E3402" s="553">
        <v>2750</v>
      </c>
      <c r="F3402" s="556" t="s">
        <v>2841</v>
      </c>
      <c r="G3402" s="566" t="s">
        <v>2842</v>
      </c>
      <c r="H3402" s="569" t="s">
        <v>905</v>
      </c>
      <c r="I3402" s="562" t="s">
        <v>845</v>
      </c>
      <c r="J3402" s="558" t="s">
        <v>906</v>
      </c>
      <c r="K3402" s="571"/>
      <c r="L3402" s="574"/>
      <c r="M3402" s="572"/>
      <c r="N3402" s="577">
        <v>3</v>
      </c>
      <c r="O3402" s="574">
        <v>6</v>
      </c>
      <c r="P3402" s="576">
        <v>17636.57</v>
      </c>
    </row>
    <row r="3403" spans="1:16" ht="24" x14ac:dyDescent="0.2">
      <c r="A3403" s="524" t="s">
        <v>4666</v>
      </c>
      <c r="B3403" s="522" t="s">
        <v>817</v>
      </c>
      <c r="C3403" s="554" t="s">
        <v>86</v>
      </c>
      <c r="D3403" s="555" t="s">
        <v>818</v>
      </c>
      <c r="E3403" s="553">
        <v>3800</v>
      </c>
      <c r="F3403" s="556" t="s">
        <v>2843</v>
      </c>
      <c r="G3403" s="566" t="s">
        <v>2844</v>
      </c>
      <c r="H3403" s="569" t="s">
        <v>829</v>
      </c>
      <c r="I3403" s="562" t="s">
        <v>485</v>
      </c>
      <c r="J3403" s="558" t="s">
        <v>822</v>
      </c>
      <c r="K3403" s="571"/>
      <c r="L3403" s="574"/>
      <c r="M3403" s="572"/>
      <c r="N3403" s="577">
        <v>2</v>
      </c>
      <c r="O3403" s="574">
        <v>6</v>
      </c>
      <c r="P3403" s="576">
        <v>23844.9</v>
      </c>
    </row>
    <row r="3404" spans="1:16" ht="24" x14ac:dyDescent="0.2">
      <c r="A3404" s="524" t="s">
        <v>4666</v>
      </c>
      <c r="B3404" s="522" t="s">
        <v>817</v>
      </c>
      <c r="C3404" s="554" t="s">
        <v>86</v>
      </c>
      <c r="D3404" s="555" t="s">
        <v>818</v>
      </c>
      <c r="E3404" s="553">
        <v>8500</v>
      </c>
      <c r="F3404" s="556" t="s">
        <v>2845</v>
      </c>
      <c r="G3404" s="566" t="s">
        <v>2846</v>
      </c>
      <c r="H3404" s="569" t="s">
        <v>821</v>
      </c>
      <c r="I3404" s="562" t="s">
        <v>485</v>
      </c>
      <c r="J3404" s="558" t="s">
        <v>822</v>
      </c>
      <c r="K3404" s="571"/>
      <c r="L3404" s="574"/>
      <c r="M3404" s="572"/>
      <c r="N3404" s="577">
        <v>2</v>
      </c>
      <c r="O3404" s="574">
        <v>6</v>
      </c>
      <c r="P3404" s="576">
        <v>52044.9</v>
      </c>
    </row>
    <row r="3405" spans="1:16" ht="24" x14ac:dyDescent="0.2">
      <c r="A3405" s="524" t="s">
        <v>4666</v>
      </c>
      <c r="B3405" s="522" t="s">
        <v>817</v>
      </c>
      <c r="C3405" s="554" t="s">
        <v>86</v>
      </c>
      <c r="D3405" s="555" t="s">
        <v>818</v>
      </c>
      <c r="E3405" s="553">
        <v>7500</v>
      </c>
      <c r="F3405" s="556" t="s">
        <v>2847</v>
      </c>
      <c r="G3405" s="566" t="s">
        <v>2848</v>
      </c>
      <c r="H3405" s="569" t="s">
        <v>829</v>
      </c>
      <c r="I3405" s="562" t="s">
        <v>485</v>
      </c>
      <c r="J3405" s="558" t="s">
        <v>822</v>
      </c>
      <c r="K3405" s="571"/>
      <c r="L3405" s="574"/>
      <c r="M3405" s="572"/>
      <c r="N3405" s="577">
        <v>2</v>
      </c>
      <c r="O3405" s="574">
        <v>6</v>
      </c>
      <c r="P3405" s="576">
        <v>47544.9</v>
      </c>
    </row>
    <row r="3406" spans="1:16" ht="24" x14ac:dyDescent="0.2">
      <c r="A3406" s="524" t="s">
        <v>4666</v>
      </c>
      <c r="B3406" s="522" t="s">
        <v>817</v>
      </c>
      <c r="C3406" s="554" t="s">
        <v>86</v>
      </c>
      <c r="D3406" s="555" t="s">
        <v>818</v>
      </c>
      <c r="E3406" s="553">
        <v>10500</v>
      </c>
      <c r="F3406" s="556" t="s">
        <v>2851</v>
      </c>
      <c r="G3406" s="566" t="s">
        <v>2852</v>
      </c>
      <c r="H3406" s="569" t="s">
        <v>853</v>
      </c>
      <c r="I3406" s="562" t="s">
        <v>485</v>
      </c>
      <c r="J3406" s="558" t="s">
        <v>822</v>
      </c>
      <c r="K3406" s="571"/>
      <c r="L3406" s="574"/>
      <c r="M3406" s="572"/>
      <c r="N3406" s="577">
        <v>2</v>
      </c>
      <c r="O3406" s="574">
        <v>6</v>
      </c>
      <c r="P3406" s="576">
        <v>64044.9</v>
      </c>
    </row>
    <row r="3407" spans="1:16" ht="24" x14ac:dyDescent="0.2">
      <c r="A3407" s="524" t="s">
        <v>4666</v>
      </c>
      <c r="B3407" s="522" t="s">
        <v>817</v>
      </c>
      <c r="C3407" s="554" t="s">
        <v>86</v>
      </c>
      <c r="D3407" s="555" t="s">
        <v>818</v>
      </c>
      <c r="E3407" s="553">
        <v>6500</v>
      </c>
      <c r="F3407" s="556" t="s">
        <v>2853</v>
      </c>
      <c r="G3407" s="566" t="s">
        <v>2854</v>
      </c>
      <c r="H3407" s="569" t="s">
        <v>853</v>
      </c>
      <c r="I3407" s="562" t="s">
        <v>485</v>
      </c>
      <c r="J3407" s="558" t="s">
        <v>822</v>
      </c>
      <c r="K3407" s="571"/>
      <c r="L3407" s="574"/>
      <c r="M3407" s="572"/>
      <c r="N3407" s="577">
        <v>2</v>
      </c>
      <c r="O3407" s="574">
        <v>6</v>
      </c>
      <c r="P3407" s="576">
        <v>40044.9</v>
      </c>
    </row>
    <row r="3408" spans="1:16" ht="24" x14ac:dyDescent="0.2">
      <c r="A3408" s="524" t="s">
        <v>4666</v>
      </c>
      <c r="B3408" s="522" t="s">
        <v>817</v>
      </c>
      <c r="C3408" s="554" t="s">
        <v>86</v>
      </c>
      <c r="D3408" s="555" t="s">
        <v>818</v>
      </c>
      <c r="E3408" s="553">
        <v>4800</v>
      </c>
      <c r="F3408" s="556" t="s">
        <v>2857</v>
      </c>
      <c r="G3408" s="566" t="s">
        <v>2858</v>
      </c>
      <c r="H3408" s="569" t="s">
        <v>821</v>
      </c>
      <c r="I3408" s="562" t="s">
        <v>485</v>
      </c>
      <c r="J3408" s="558" t="s">
        <v>822</v>
      </c>
      <c r="K3408" s="571"/>
      <c r="L3408" s="574"/>
      <c r="M3408" s="572"/>
      <c r="N3408" s="577">
        <v>2</v>
      </c>
      <c r="O3408" s="574">
        <v>6</v>
      </c>
      <c r="P3408" s="576">
        <v>29844.9</v>
      </c>
    </row>
    <row r="3409" spans="1:16" ht="24" x14ac:dyDescent="0.2">
      <c r="A3409" s="524" t="s">
        <v>4666</v>
      </c>
      <c r="B3409" s="522" t="s">
        <v>817</v>
      </c>
      <c r="C3409" s="554" t="s">
        <v>86</v>
      </c>
      <c r="D3409" s="555" t="s">
        <v>818</v>
      </c>
      <c r="E3409" s="553">
        <v>6500</v>
      </c>
      <c r="F3409" s="556" t="s">
        <v>2861</v>
      </c>
      <c r="G3409" s="566" t="s">
        <v>2862</v>
      </c>
      <c r="H3409" s="569" t="s">
        <v>853</v>
      </c>
      <c r="I3409" s="562" t="s">
        <v>485</v>
      </c>
      <c r="J3409" s="558" t="s">
        <v>822</v>
      </c>
      <c r="K3409" s="571"/>
      <c r="L3409" s="574"/>
      <c r="M3409" s="572"/>
      <c r="N3409" s="577">
        <v>2</v>
      </c>
      <c r="O3409" s="574">
        <v>6</v>
      </c>
      <c r="P3409" s="576">
        <v>40044.9</v>
      </c>
    </row>
    <row r="3410" spans="1:16" ht="24" x14ac:dyDescent="0.2">
      <c r="A3410" s="524" t="s">
        <v>4666</v>
      </c>
      <c r="B3410" s="522" t="s">
        <v>817</v>
      </c>
      <c r="C3410" s="554" t="s">
        <v>86</v>
      </c>
      <c r="D3410" s="555" t="s">
        <v>818</v>
      </c>
      <c r="E3410" s="553">
        <v>6500</v>
      </c>
      <c r="F3410" s="556" t="s">
        <v>2863</v>
      </c>
      <c r="G3410" s="566" t="s">
        <v>2864</v>
      </c>
      <c r="H3410" s="569" t="s">
        <v>821</v>
      </c>
      <c r="I3410" s="562" t="s">
        <v>485</v>
      </c>
      <c r="J3410" s="558" t="s">
        <v>822</v>
      </c>
      <c r="K3410" s="571"/>
      <c r="L3410" s="574"/>
      <c r="M3410" s="572"/>
      <c r="N3410" s="577">
        <v>2</v>
      </c>
      <c r="O3410" s="574">
        <v>6</v>
      </c>
      <c r="P3410" s="576">
        <v>40044.9</v>
      </c>
    </row>
    <row r="3411" spans="1:16" ht="24" x14ac:dyDescent="0.2">
      <c r="A3411" s="524" t="s">
        <v>4666</v>
      </c>
      <c r="B3411" s="522" t="s">
        <v>817</v>
      </c>
      <c r="C3411" s="554" t="s">
        <v>86</v>
      </c>
      <c r="D3411" s="555" t="s">
        <v>818</v>
      </c>
      <c r="E3411" s="553">
        <v>6500</v>
      </c>
      <c r="F3411" s="556" t="s">
        <v>2865</v>
      </c>
      <c r="G3411" s="566" t="s">
        <v>2866</v>
      </c>
      <c r="H3411" s="569" t="s">
        <v>821</v>
      </c>
      <c r="I3411" s="562" t="s">
        <v>485</v>
      </c>
      <c r="J3411" s="558" t="s">
        <v>822</v>
      </c>
      <c r="K3411" s="571"/>
      <c r="L3411" s="574"/>
      <c r="M3411" s="572"/>
      <c r="N3411" s="577">
        <v>2</v>
      </c>
      <c r="O3411" s="574">
        <v>6</v>
      </c>
      <c r="P3411" s="576">
        <v>40044.9</v>
      </c>
    </row>
    <row r="3412" spans="1:16" ht="24" x14ac:dyDescent="0.2">
      <c r="A3412" s="524" t="s">
        <v>4666</v>
      </c>
      <c r="B3412" s="522" t="s">
        <v>817</v>
      </c>
      <c r="C3412" s="554" t="s">
        <v>86</v>
      </c>
      <c r="D3412" s="555" t="s">
        <v>818</v>
      </c>
      <c r="E3412" s="553">
        <v>10500</v>
      </c>
      <c r="F3412" s="556" t="s">
        <v>2867</v>
      </c>
      <c r="G3412" s="566" t="s">
        <v>2868</v>
      </c>
      <c r="H3412" s="569" t="s">
        <v>821</v>
      </c>
      <c r="I3412" s="562" t="s">
        <v>485</v>
      </c>
      <c r="J3412" s="558" t="s">
        <v>822</v>
      </c>
      <c r="K3412" s="571"/>
      <c r="L3412" s="574"/>
      <c r="M3412" s="572"/>
      <c r="N3412" s="577">
        <v>2</v>
      </c>
      <c r="O3412" s="574">
        <v>6</v>
      </c>
      <c r="P3412" s="576">
        <v>64044.9</v>
      </c>
    </row>
    <row r="3413" spans="1:16" ht="24" x14ac:dyDescent="0.2">
      <c r="A3413" s="524" t="s">
        <v>4666</v>
      </c>
      <c r="B3413" s="522" t="s">
        <v>817</v>
      </c>
      <c r="C3413" s="554" t="s">
        <v>86</v>
      </c>
      <c r="D3413" s="555" t="s">
        <v>818</v>
      </c>
      <c r="E3413" s="553">
        <v>6500</v>
      </c>
      <c r="F3413" s="556" t="s">
        <v>2869</v>
      </c>
      <c r="G3413" s="566" t="s">
        <v>2870</v>
      </c>
      <c r="H3413" s="569" t="s">
        <v>821</v>
      </c>
      <c r="I3413" s="562" t="s">
        <v>485</v>
      </c>
      <c r="J3413" s="558" t="s">
        <v>822</v>
      </c>
      <c r="K3413" s="571"/>
      <c r="L3413" s="574"/>
      <c r="M3413" s="572"/>
      <c r="N3413" s="577">
        <v>2</v>
      </c>
      <c r="O3413" s="574">
        <v>6</v>
      </c>
      <c r="P3413" s="576">
        <v>40044.9</v>
      </c>
    </row>
    <row r="3414" spans="1:16" ht="24" x14ac:dyDescent="0.2">
      <c r="A3414" s="524" t="s">
        <v>4666</v>
      </c>
      <c r="B3414" s="522" t="s">
        <v>817</v>
      </c>
      <c r="C3414" s="554" t="s">
        <v>86</v>
      </c>
      <c r="D3414" s="555" t="s">
        <v>902</v>
      </c>
      <c r="E3414" s="553">
        <v>2500</v>
      </c>
      <c r="F3414" s="556" t="s">
        <v>2871</v>
      </c>
      <c r="G3414" s="566" t="s">
        <v>2872</v>
      </c>
      <c r="H3414" s="569" t="s">
        <v>905</v>
      </c>
      <c r="I3414" s="562" t="s">
        <v>845</v>
      </c>
      <c r="J3414" s="558" t="s">
        <v>906</v>
      </c>
      <c r="K3414" s="571"/>
      <c r="L3414" s="574"/>
      <c r="M3414" s="572"/>
      <c r="N3414" s="577">
        <v>3</v>
      </c>
      <c r="O3414" s="574">
        <v>6</v>
      </c>
      <c r="P3414" s="576">
        <v>10279.93</v>
      </c>
    </row>
    <row r="3415" spans="1:16" ht="24" x14ac:dyDescent="0.2">
      <c r="A3415" s="524" t="s">
        <v>4666</v>
      </c>
      <c r="B3415" s="522" t="s">
        <v>817</v>
      </c>
      <c r="C3415" s="554" t="s">
        <v>86</v>
      </c>
      <c r="D3415" s="555" t="s">
        <v>818</v>
      </c>
      <c r="E3415" s="553">
        <v>8500</v>
      </c>
      <c r="F3415" s="556" t="s">
        <v>2873</v>
      </c>
      <c r="G3415" s="566" t="s">
        <v>2874</v>
      </c>
      <c r="H3415" s="569" t="s">
        <v>853</v>
      </c>
      <c r="I3415" s="562" t="s">
        <v>485</v>
      </c>
      <c r="J3415" s="558" t="s">
        <v>822</v>
      </c>
      <c r="K3415" s="571"/>
      <c r="L3415" s="574"/>
      <c r="M3415" s="572"/>
      <c r="N3415" s="577">
        <v>2</v>
      </c>
      <c r="O3415" s="574">
        <v>6</v>
      </c>
      <c r="P3415" s="576">
        <v>52044.9</v>
      </c>
    </row>
    <row r="3416" spans="1:16" ht="24" x14ac:dyDescent="0.2">
      <c r="A3416" s="524" t="s">
        <v>4666</v>
      </c>
      <c r="B3416" s="522" t="s">
        <v>817</v>
      </c>
      <c r="C3416" s="554" t="s">
        <v>86</v>
      </c>
      <c r="D3416" s="555" t="s">
        <v>818</v>
      </c>
      <c r="E3416" s="553">
        <v>5500</v>
      </c>
      <c r="F3416" s="556" t="s">
        <v>2875</v>
      </c>
      <c r="G3416" s="566" t="s">
        <v>2876</v>
      </c>
      <c r="H3416" s="569" t="s">
        <v>829</v>
      </c>
      <c r="I3416" s="562" t="s">
        <v>485</v>
      </c>
      <c r="J3416" s="558" t="s">
        <v>822</v>
      </c>
      <c r="K3416" s="571"/>
      <c r="L3416" s="574"/>
      <c r="M3416" s="572"/>
      <c r="N3416" s="577">
        <v>2</v>
      </c>
      <c r="O3416" s="574">
        <v>6</v>
      </c>
      <c r="P3416" s="576">
        <v>34044.9</v>
      </c>
    </row>
    <row r="3417" spans="1:16" ht="24" x14ac:dyDescent="0.2">
      <c r="A3417" s="524" t="s">
        <v>4666</v>
      </c>
      <c r="B3417" s="522" t="s">
        <v>817</v>
      </c>
      <c r="C3417" s="554" t="s">
        <v>86</v>
      </c>
      <c r="D3417" s="555" t="s">
        <v>818</v>
      </c>
      <c r="E3417" s="553">
        <v>7500</v>
      </c>
      <c r="F3417" s="556" t="s">
        <v>2877</v>
      </c>
      <c r="G3417" s="566" t="s">
        <v>2878</v>
      </c>
      <c r="H3417" s="569" t="s">
        <v>829</v>
      </c>
      <c r="I3417" s="562" t="s">
        <v>485</v>
      </c>
      <c r="J3417" s="558" t="s">
        <v>822</v>
      </c>
      <c r="K3417" s="571"/>
      <c r="L3417" s="574"/>
      <c r="M3417" s="572"/>
      <c r="N3417" s="577">
        <v>2</v>
      </c>
      <c r="O3417" s="574">
        <v>6</v>
      </c>
      <c r="P3417" s="576">
        <v>46044.9</v>
      </c>
    </row>
    <row r="3418" spans="1:16" ht="24" x14ac:dyDescent="0.2">
      <c r="A3418" s="524" t="s">
        <v>4666</v>
      </c>
      <c r="B3418" s="522" t="s">
        <v>817</v>
      </c>
      <c r="C3418" s="554" t="s">
        <v>86</v>
      </c>
      <c r="D3418" s="555" t="s">
        <v>818</v>
      </c>
      <c r="E3418" s="553">
        <v>6500</v>
      </c>
      <c r="F3418" s="556" t="s">
        <v>2879</v>
      </c>
      <c r="G3418" s="566" t="s">
        <v>2880</v>
      </c>
      <c r="H3418" s="569" t="s">
        <v>821</v>
      </c>
      <c r="I3418" s="562" t="s">
        <v>485</v>
      </c>
      <c r="J3418" s="558" t="s">
        <v>822</v>
      </c>
      <c r="K3418" s="571"/>
      <c r="L3418" s="574"/>
      <c r="M3418" s="572"/>
      <c r="N3418" s="577">
        <v>2</v>
      </c>
      <c r="O3418" s="574">
        <v>6</v>
      </c>
      <c r="P3418" s="576">
        <v>40044.9</v>
      </c>
    </row>
    <row r="3419" spans="1:16" ht="24" x14ac:dyDescent="0.2">
      <c r="A3419" s="524" t="s">
        <v>4666</v>
      </c>
      <c r="B3419" s="522" t="s">
        <v>817</v>
      </c>
      <c r="C3419" s="554" t="s">
        <v>86</v>
      </c>
      <c r="D3419" s="555" t="s">
        <v>818</v>
      </c>
      <c r="E3419" s="553">
        <v>8500</v>
      </c>
      <c r="F3419" s="556" t="s">
        <v>2881</v>
      </c>
      <c r="G3419" s="566" t="s">
        <v>2882</v>
      </c>
      <c r="H3419" s="569" t="s">
        <v>1992</v>
      </c>
      <c r="I3419" s="562" t="s">
        <v>485</v>
      </c>
      <c r="J3419" s="558" t="s">
        <v>822</v>
      </c>
      <c r="K3419" s="571"/>
      <c r="L3419" s="574"/>
      <c r="M3419" s="572"/>
      <c r="N3419" s="577">
        <v>2</v>
      </c>
      <c r="O3419" s="574">
        <v>6</v>
      </c>
      <c r="P3419" s="576">
        <v>52044.9</v>
      </c>
    </row>
    <row r="3420" spans="1:16" ht="24" x14ac:dyDescent="0.2">
      <c r="A3420" s="524" t="s">
        <v>4666</v>
      </c>
      <c r="B3420" s="522" t="s">
        <v>817</v>
      </c>
      <c r="C3420" s="554" t="s">
        <v>86</v>
      </c>
      <c r="D3420" s="555" t="s">
        <v>818</v>
      </c>
      <c r="E3420" s="553">
        <v>8500</v>
      </c>
      <c r="F3420" s="556" t="s">
        <v>4405</v>
      </c>
      <c r="G3420" s="566" t="s">
        <v>4406</v>
      </c>
      <c r="H3420" s="569" t="s">
        <v>821</v>
      </c>
      <c r="I3420" s="562" t="s">
        <v>485</v>
      </c>
      <c r="J3420" s="558" t="s">
        <v>822</v>
      </c>
      <c r="K3420" s="571"/>
      <c r="L3420" s="574"/>
      <c r="M3420" s="572"/>
      <c r="N3420" s="577">
        <v>2</v>
      </c>
      <c r="O3420" s="574">
        <v>5</v>
      </c>
      <c r="P3420" s="576">
        <v>48470.75</v>
      </c>
    </row>
    <row r="3421" spans="1:16" ht="24" x14ac:dyDescent="0.2">
      <c r="A3421" s="524" t="s">
        <v>4666</v>
      </c>
      <c r="B3421" s="522" t="s">
        <v>817</v>
      </c>
      <c r="C3421" s="554" t="s">
        <v>86</v>
      </c>
      <c r="D3421" s="555" t="s">
        <v>818</v>
      </c>
      <c r="E3421" s="553">
        <v>6500</v>
      </c>
      <c r="F3421" s="556" t="s">
        <v>2883</v>
      </c>
      <c r="G3421" s="566" t="s">
        <v>2884</v>
      </c>
      <c r="H3421" s="569" t="s">
        <v>821</v>
      </c>
      <c r="I3421" s="562" t="s">
        <v>485</v>
      </c>
      <c r="J3421" s="558" t="s">
        <v>822</v>
      </c>
      <c r="K3421" s="571"/>
      <c r="L3421" s="574"/>
      <c r="M3421" s="572"/>
      <c r="N3421" s="577">
        <v>2</v>
      </c>
      <c r="O3421" s="574">
        <v>6</v>
      </c>
      <c r="P3421" s="576">
        <v>40044.9</v>
      </c>
    </row>
    <row r="3422" spans="1:16" ht="24" x14ac:dyDescent="0.2">
      <c r="A3422" s="524" t="s">
        <v>4666</v>
      </c>
      <c r="B3422" s="522" t="s">
        <v>817</v>
      </c>
      <c r="C3422" s="554" t="s">
        <v>86</v>
      </c>
      <c r="D3422" s="555" t="s">
        <v>818</v>
      </c>
      <c r="E3422" s="553">
        <v>3000</v>
      </c>
      <c r="F3422" s="556" t="s">
        <v>2885</v>
      </c>
      <c r="G3422" s="566" t="s">
        <v>2886</v>
      </c>
      <c r="H3422" s="569" t="s">
        <v>821</v>
      </c>
      <c r="I3422" s="562" t="s">
        <v>871</v>
      </c>
      <c r="J3422" s="558" t="s">
        <v>822</v>
      </c>
      <c r="K3422" s="571"/>
      <c r="L3422" s="574"/>
      <c r="M3422" s="572"/>
      <c r="N3422" s="577">
        <v>2</v>
      </c>
      <c r="O3422" s="574">
        <v>6</v>
      </c>
      <c r="P3422" s="576">
        <v>19044.900000000001</v>
      </c>
    </row>
    <row r="3423" spans="1:16" ht="24" x14ac:dyDescent="0.2">
      <c r="A3423" s="524" t="s">
        <v>4666</v>
      </c>
      <c r="B3423" s="522" t="s">
        <v>817</v>
      </c>
      <c r="C3423" s="554" t="s">
        <v>86</v>
      </c>
      <c r="D3423" s="555" t="s">
        <v>818</v>
      </c>
      <c r="E3423" s="553">
        <v>8500</v>
      </c>
      <c r="F3423" s="556" t="s">
        <v>2887</v>
      </c>
      <c r="G3423" s="566" t="s">
        <v>2888</v>
      </c>
      <c r="H3423" s="569" t="s">
        <v>853</v>
      </c>
      <c r="I3423" s="562" t="s">
        <v>485</v>
      </c>
      <c r="J3423" s="558" t="s">
        <v>822</v>
      </c>
      <c r="K3423" s="571"/>
      <c r="L3423" s="574"/>
      <c r="M3423" s="572"/>
      <c r="N3423" s="577">
        <v>2</v>
      </c>
      <c r="O3423" s="574">
        <v>6</v>
      </c>
      <c r="P3423" s="576">
        <v>52044.9</v>
      </c>
    </row>
    <row r="3424" spans="1:16" ht="24" x14ac:dyDescent="0.2">
      <c r="A3424" s="524" t="s">
        <v>4666</v>
      </c>
      <c r="B3424" s="522" t="s">
        <v>817</v>
      </c>
      <c r="C3424" s="554" t="s">
        <v>86</v>
      </c>
      <c r="D3424" s="555" t="s">
        <v>818</v>
      </c>
      <c r="E3424" s="553">
        <v>7500</v>
      </c>
      <c r="F3424" s="556" t="s">
        <v>2889</v>
      </c>
      <c r="G3424" s="566" t="s">
        <v>2890</v>
      </c>
      <c r="H3424" s="569" t="s">
        <v>829</v>
      </c>
      <c r="I3424" s="562" t="s">
        <v>485</v>
      </c>
      <c r="J3424" s="558" t="s">
        <v>822</v>
      </c>
      <c r="K3424" s="571"/>
      <c r="L3424" s="574"/>
      <c r="M3424" s="572"/>
      <c r="N3424" s="577">
        <v>1</v>
      </c>
      <c r="O3424" s="574">
        <v>2</v>
      </c>
      <c r="P3424" s="576">
        <v>10223.299999999999</v>
      </c>
    </row>
    <row r="3425" spans="1:16" ht="24" x14ac:dyDescent="0.2">
      <c r="A3425" s="524" t="s">
        <v>4666</v>
      </c>
      <c r="B3425" s="522" t="s">
        <v>817</v>
      </c>
      <c r="C3425" s="554" t="s">
        <v>86</v>
      </c>
      <c r="D3425" s="555" t="s">
        <v>818</v>
      </c>
      <c r="E3425" s="553">
        <v>5500</v>
      </c>
      <c r="F3425" s="556" t="s">
        <v>2891</v>
      </c>
      <c r="G3425" s="566" t="s">
        <v>2892</v>
      </c>
      <c r="H3425" s="569" t="s">
        <v>829</v>
      </c>
      <c r="I3425" s="562" t="s">
        <v>485</v>
      </c>
      <c r="J3425" s="558" t="s">
        <v>822</v>
      </c>
      <c r="K3425" s="571"/>
      <c r="L3425" s="574"/>
      <c r="M3425" s="572"/>
      <c r="N3425" s="577">
        <v>2</v>
      </c>
      <c r="O3425" s="574">
        <v>6</v>
      </c>
      <c r="P3425" s="576">
        <v>34044.9</v>
      </c>
    </row>
    <row r="3426" spans="1:16" ht="24" x14ac:dyDescent="0.2">
      <c r="A3426" s="524" t="s">
        <v>4666</v>
      </c>
      <c r="B3426" s="522" t="s">
        <v>817</v>
      </c>
      <c r="C3426" s="554" t="s">
        <v>86</v>
      </c>
      <c r="D3426" s="555" t="s">
        <v>818</v>
      </c>
      <c r="E3426" s="553">
        <v>7500</v>
      </c>
      <c r="F3426" s="556" t="s">
        <v>2893</v>
      </c>
      <c r="G3426" s="566" t="s">
        <v>2894</v>
      </c>
      <c r="H3426" s="569" t="s">
        <v>829</v>
      </c>
      <c r="I3426" s="562" t="s">
        <v>485</v>
      </c>
      <c r="J3426" s="558" t="s">
        <v>822</v>
      </c>
      <c r="K3426" s="571"/>
      <c r="L3426" s="574"/>
      <c r="M3426" s="572"/>
      <c r="N3426" s="577">
        <v>2</v>
      </c>
      <c r="O3426" s="574">
        <v>6</v>
      </c>
      <c r="P3426" s="576">
        <v>46044.9</v>
      </c>
    </row>
    <row r="3427" spans="1:16" ht="24" x14ac:dyDescent="0.2">
      <c r="A3427" s="524" t="s">
        <v>4666</v>
      </c>
      <c r="B3427" s="522" t="s">
        <v>817</v>
      </c>
      <c r="C3427" s="554" t="s">
        <v>86</v>
      </c>
      <c r="D3427" s="555" t="s">
        <v>818</v>
      </c>
      <c r="E3427" s="553">
        <v>6500</v>
      </c>
      <c r="F3427" s="556" t="s">
        <v>2897</v>
      </c>
      <c r="G3427" s="566" t="s">
        <v>2898</v>
      </c>
      <c r="H3427" s="569" t="s">
        <v>821</v>
      </c>
      <c r="I3427" s="562" t="s">
        <v>485</v>
      </c>
      <c r="J3427" s="558" t="s">
        <v>822</v>
      </c>
      <c r="K3427" s="571"/>
      <c r="L3427" s="574"/>
      <c r="M3427" s="572"/>
      <c r="N3427" s="577">
        <v>2</v>
      </c>
      <c r="O3427" s="574">
        <v>6</v>
      </c>
      <c r="P3427" s="576">
        <v>35490.160000000003</v>
      </c>
    </row>
    <row r="3428" spans="1:16" ht="24" x14ac:dyDescent="0.2">
      <c r="A3428" s="524" t="s">
        <v>4666</v>
      </c>
      <c r="B3428" s="522" t="s">
        <v>817</v>
      </c>
      <c r="C3428" s="554" t="s">
        <v>86</v>
      </c>
      <c r="D3428" s="555" t="s">
        <v>818</v>
      </c>
      <c r="E3428" s="553">
        <v>6500</v>
      </c>
      <c r="F3428" s="556" t="s">
        <v>2901</v>
      </c>
      <c r="G3428" s="566" t="s">
        <v>2902</v>
      </c>
      <c r="H3428" s="569" t="s">
        <v>821</v>
      </c>
      <c r="I3428" s="562" t="s">
        <v>485</v>
      </c>
      <c r="J3428" s="558" t="s">
        <v>822</v>
      </c>
      <c r="K3428" s="571"/>
      <c r="L3428" s="574"/>
      <c r="M3428" s="572"/>
      <c r="N3428" s="577">
        <v>2</v>
      </c>
      <c r="O3428" s="574">
        <v>6</v>
      </c>
      <c r="P3428" s="576">
        <v>40044.9</v>
      </c>
    </row>
    <row r="3429" spans="1:16" ht="24" x14ac:dyDescent="0.2">
      <c r="A3429" s="524" t="s">
        <v>4666</v>
      </c>
      <c r="B3429" s="522" t="s">
        <v>817</v>
      </c>
      <c r="C3429" s="554" t="s">
        <v>86</v>
      </c>
      <c r="D3429" s="555" t="s">
        <v>818</v>
      </c>
      <c r="E3429" s="553">
        <v>7500</v>
      </c>
      <c r="F3429" s="556" t="s">
        <v>2903</v>
      </c>
      <c r="G3429" s="566" t="s">
        <v>2904</v>
      </c>
      <c r="H3429" s="569" t="s">
        <v>836</v>
      </c>
      <c r="I3429" s="562" t="s">
        <v>485</v>
      </c>
      <c r="J3429" s="558" t="s">
        <v>822</v>
      </c>
      <c r="K3429" s="571"/>
      <c r="L3429" s="574"/>
      <c r="M3429" s="572"/>
      <c r="N3429" s="577">
        <v>3</v>
      </c>
      <c r="O3429" s="574">
        <v>6</v>
      </c>
      <c r="P3429" s="576">
        <v>46044.9</v>
      </c>
    </row>
    <row r="3430" spans="1:16" ht="24" x14ac:dyDescent="0.2">
      <c r="A3430" s="524" t="s">
        <v>4666</v>
      </c>
      <c r="B3430" s="522" t="s">
        <v>817</v>
      </c>
      <c r="C3430" s="554" t="s">
        <v>86</v>
      </c>
      <c r="D3430" s="555" t="s">
        <v>818</v>
      </c>
      <c r="E3430" s="553">
        <v>4200</v>
      </c>
      <c r="F3430" s="556" t="s">
        <v>2905</v>
      </c>
      <c r="G3430" s="566" t="s">
        <v>2906</v>
      </c>
      <c r="H3430" s="569" t="s">
        <v>1132</v>
      </c>
      <c r="I3430" s="562" t="s">
        <v>489</v>
      </c>
      <c r="J3430" s="558" t="s">
        <v>822</v>
      </c>
      <c r="K3430" s="571"/>
      <c r="L3430" s="574"/>
      <c r="M3430" s="572"/>
      <c r="N3430" s="577">
        <v>2</v>
      </c>
      <c r="O3430" s="574">
        <v>6</v>
      </c>
      <c r="P3430" s="576">
        <v>26244.9</v>
      </c>
    </row>
    <row r="3431" spans="1:16" ht="24" x14ac:dyDescent="0.2">
      <c r="A3431" s="524" t="s">
        <v>4666</v>
      </c>
      <c r="B3431" s="522" t="s">
        <v>817</v>
      </c>
      <c r="C3431" s="554" t="s">
        <v>86</v>
      </c>
      <c r="D3431" s="555" t="s">
        <v>818</v>
      </c>
      <c r="E3431" s="553">
        <v>6500</v>
      </c>
      <c r="F3431" s="556" t="s">
        <v>2907</v>
      </c>
      <c r="G3431" s="566" t="s">
        <v>2908</v>
      </c>
      <c r="H3431" s="569" t="s">
        <v>850</v>
      </c>
      <c r="I3431" s="562" t="s">
        <v>485</v>
      </c>
      <c r="J3431" s="558" t="s">
        <v>822</v>
      </c>
      <c r="K3431" s="571"/>
      <c r="L3431" s="574"/>
      <c r="M3431" s="572"/>
      <c r="N3431" s="577">
        <v>2</v>
      </c>
      <c r="O3431" s="574">
        <v>6</v>
      </c>
      <c r="P3431" s="576">
        <v>40044.9</v>
      </c>
    </row>
    <row r="3432" spans="1:16" ht="24" x14ac:dyDescent="0.2">
      <c r="A3432" s="524" t="s">
        <v>4666</v>
      </c>
      <c r="B3432" s="522" t="s">
        <v>817</v>
      </c>
      <c r="C3432" s="554" t="s">
        <v>86</v>
      </c>
      <c r="D3432" s="555" t="s">
        <v>818</v>
      </c>
      <c r="E3432" s="553">
        <v>8500</v>
      </c>
      <c r="F3432" s="556" t="s">
        <v>2909</v>
      </c>
      <c r="G3432" s="566" t="s">
        <v>2910</v>
      </c>
      <c r="H3432" s="569" t="s">
        <v>829</v>
      </c>
      <c r="I3432" s="562" t="s">
        <v>485</v>
      </c>
      <c r="J3432" s="558" t="s">
        <v>822</v>
      </c>
      <c r="K3432" s="571"/>
      <c r="L3432" s="574"/>
      <c r="M3432" s="572"/>
      <c r="N3432" s="577">
        <v>2</v>
      </c>
      <c r="O3432" s="574">
        <v>6</v>
      </c>
      <c r="P3432" s="576">
        <v>55499.070000000007</v>
      </c>
    </row>
    <row r="3433" spans="1:16" ht="24" x14ac:dyDescent="0.2">
      <c r="A3433" s="524" t="s">
        <v>4666</v>
      </c>
      <c r="B3433" s="522" t="s">
        <v>817</v>
      </c>
      <c r="C3433" s="554" t="s">
        <v>86</v>
      </c>
      <c r="D3433" s="555" t="s">
        <v>818</v>
      </c>
      <c r="E3433" s="553">
        <v>12500</v>
      </c>
      <c r="F3433" s="556" t="s">
        <v>4407</v>
      </c>
      <c r="G3433" s="566" t="s">
        <v>4408</v>
      </c>
      <c r="H3433" s="569" t="s">
        <v>821</v>
      </c>
      <c r="I3433" s="562" t="s">
        <v>485</v>
      </c>
      <c r="J3433" s="558" t="s">
        <v>822</v>
      </c>
      <c r="K3433" s="571"/>
      <c r="L3433" s="574"/>
      <c r="M3433" s="572"/>
      <c r="N3433" s="577">
        <v>2</v>
      </c>
      <c r="O3433" s="574">
        <v>5</v>
      </c>
      <c r="P3433" s="576">
        <v>70870.75</v>
      </c>
    </row>
    <row r="3434" spans="1:16" ht="24" x14ac:dyDescent="0.2">
      <c r="A3434" s="524" t="s">
        <v>4666</v>
      </c>
      <c r="B3434" s="522" t="s">
        <v>817</v>
      </c>
      <c r="C3434" s="554" t="s">
        <v>86</v>
      </c>
      <c r="D3434" s="555" t="s">
        <v>818</v>
      </c>
      <c r="E3434" s="553">
        <v>10000</v>
      </c>
      <c r="F3434" s="556" t="s">
        <v>2911</v>
      </c>
      <c r="G3434" s="566" t="s">
        <v>2912</v>
      </c>
      <c r="H3434" s="569" t="s">
        <v>853</v>
      </c>
      <c r="I3434" s="562" t="s">
        <v>485</v>
      </c>
      <c r="J3434" s="558" t="s">
        <v>822</v>
      </c>
      <c r="K3434" s="571"/>
      <c r="L3434" s="574"/>
      <c r="M3434" s="572"/>
      <c r="N3434" s="577">
        <v>2</v>
      </c>
      <c r="O3434" s="574">
        <v>6</v>
      </c>
      <c r="P3434" s="576">
        <v>61044.9</v>
      </c>
    </row>
    <row r="3435" spans="1:16" ht="24" x14ac:dyDescent="0.2">
      <c r="A3435" s="524" t="s">
        <v>4666</v>
      </c>
      <c r="B3435" s="522" t="s">
        <v>817</v>
      </c>
      <c r="C3435" s="554" t="s">
        <v>86</v>
      </c>
      <c r="D3435" s="555" t="s">
        <v>818</v>
      </c>
      <c r="E3435" s="553">
        <v>8500</v>
      </c>
      <c r="F3435" s="556" t="s">
        <v>2913</v>
      </c>
      <c r="G3435" s="566" t="s">
        <v>2914</v>
      </c>
      <c r="H3435" s="569" t="s">
        <v>821</v>
      </c>
      <c r="I3435" s="562" t="s">
        <v>485</v>
      </c>
      <c r="J3435" s="558" t="s">
        <v>822</v>
      </c>
      <c r="K3435" s="571"/>
      <c r="L3435" s="574"/>
      <c r="M3435" s="572"/>
      <c r="N3435" s="577">
        <v>2</v>
      </c>
      <c r="O3435" s="574">
        <v>6</v>
      </c>
      <c r="P3435" s="576">
        <v>52044.9</v>
      </c>
    </row>
    <row r="3436" spans="1:16" ht="24" x14ac:dyDescent="0.2">
      <c r="A3436" s="524" t="s">
        <v>4666</v>
      </c>
      <c r="B3436" s="522" t="s">
        <v>817</v>
      </c>
      <c r="C3436" s="554" t="s">
        <v>86</v>
      </c>
      <c r="D3436" s="555" t="s">
        <v>818</v>
      </c>
      <c r="E3436" s="553">
        <v>5000</v>
      </c>
      <c r="F3436" s="556" t="s">
        <v>2915</v>
      </c>
      <c r="G3436" s="566" t="s">
        <v>2916</v>
      </c>
      <c r="H3436" s="569" t="s">
        <v>850</v>
      </c>
      <c r="I3436" s="562" t="s">
        <v>845</v>
      </c>
      <c r="J3436" s="558" t="s">
        <v>822</v>
      </c>
      <c r="K3436" s="571"/>
      <c r="L3436" s="574"/>
      <c r="M3436" s="572"/>
      <c r="N3436" s="577">
        <v>2</v>
      </c>
      <c r="O3436" s="574">
        <v>6</v>
      </c>
      <c r="P3436" s="576">
        <v>31044.9</v>
      </c>
    </row>
    <row r="3437" spans="1:16" ht="24" x14ac:dyDescent="0.2">
      <c r="A3437" s="524" t="s">
        <v>4666</v>
      </c>
      <c r="B3437" s="522" t="s">
        <v>817</v>
      </c>
      <c r="C3437" s="554" t="s">
        <v>86</v>
      </c>
      <c r="D3437" s="555" t="s">
        <v>818</v>
      </c>
      <c r="E3437" s="553">
        <v>6500</v>
      </c>
      <c r="F3437" s="556" t="s">
        <v>2921</v>
      </c>
      <c r="G3437" s="566" t="s">
        <v>2922</v>
      </c>
      <c r="H3437" s="569" t="s">
        <v>853</v>
      </c>
      <c r="I3437" s="562" t="s">
        <v>485</v>
      </c>
      <c r="J3437" s="558" t="s">
        <v>822</v>
      </c>
      <c r="K3437" s="571"/>
      <c r="L3437" s="574"/>
      <c r="M3437" s="572"/>
      <c r="N3437" s="577">
        <v>2</v>
      </c>
      <c r="O3437" s="574">
        <v>6</v>
      </c>
      <c r="P3437" s="576">
        <v>40044.9</v>
      </c>
    </row>
    <row r="3438" spans="1:16" ht="24" x14ac:dyDescent="0.2">
      <c r="A3438" s="524" t="s">
        <v>4666</v>
      </c>
      <c r="B3438" s="522" t="s">
        <v>817</v>
      </c>
      <c r="C3438" s="554" t="s">
        <v>86</v>
      </c>
      <c r="D3438" s="555" t="s">
        <v>818</v>
      </c>
      <c r="E3438" s="553">
        <v>11500</v>
      </c>
      <c r="F3438" s="556" t="s">
        <v>2923</v>
      </c>
      <c r="G3438" s="566" t="s">
        <v>2924</v>
      </c>
      <c r="H3438" s="569" t="s">
        <v>821</v>
      </c>
      <c r="I3438" s="562" t="s">
        <v>485</v>
      </c>
      <c r="J3438" s="558" t="s">
        <v>822</v>
      </c>
      <c r="K3438" s="571"/>
      <c r="L3438" s="574"/>
      <c r="M3438" s="572"/>
      <c r="N3438" s="577">
        <v>3</v>
      </c>
      <c r="O3438" s="574">
        <v>6</v>
      </c>
      <c r="P3438" s="576">
        <v>70044.899999999994</v>
      </c>
    </row>
    <row r="3439" spans="1:16" ht="24" x14ac:dyDescent="0.2">
      <c r="A3439" s="524" t="s">
        <v>4666</v>
      </c>
      <c r="B3439" s="522" t="s">
        <v>817</v>
      </c>
      <c r="C3439" s="554" t="s">
        <v>86</v>
      </c>
      <c r="D3439" s="555" t="s">
        <v>818</v>
      </c>
      <c r="E3439" s="553">
        <v>12500</v>
      </c>
      <c r="F3439" s="556" t="s">
        <v>2925</v>
      </c>
      <c r="G3439" s="566" t="s">
        <v>2926</v>
      </c>
      <c r="H3439" s="569" t="s">
        <v>890</v>
      </c>
      <c r="I3439" s="562" t="s">
        <v>485</v>
      </c>
      <c r="J3439" s="558" t="s">
        <v>822</v>
      </c>
      <c r="K3439" s="571"/>
      <c r="L3439" s="574"/>
      <c r="M3439" s="572"/>
      <c r="N3439" s="577">
        <v>2</v>
      </c>
      <c r="O3439" s="574">
        <v>6</v>
      </c>
      <c r="P3439" s="576">
        <v>76044.899999999994</v>
      </c>
    </row>
    <row r="3440" spans="1:16" ht="24" x14ac:dyDescent="0.2">
      <c r="A3440" s="524" t="s">
        <v>4666</v>
      </c>
      <c r="B3440" s="522" t="s">
        <v>817</v>
      </c>
      <c r="C3440" s="554" t="s">
        <v>86</v>
      </c>
      <c r="D3440" s="555" t="s">
        <v>841</v>
      </c>
      <c r="E3440" s="553">
        <v>2800</v>
      </c>
      <c r="F3440" s="556" t="s">
        <v>2927</v>
      </c>
      <c r="G3440" s="566" t="s">
        <v>2928</v>
      </c>
      <c r="H3440" s="569" t="s">
        <v>995</v>
      </c>
      <c r="I3440" s="562" t="s">
        <v>485</v>
      </c>
      <c r="J3440" s="558" t="s">
        <v>480</v>
      </c>
      <c r="K3440" s="571"/>
      <c r="L3440" s="574"/>
      <c r="M3440" s="572"/>
      <c r="N3440" s="577">
        <v>2</v>
      </c>
      <c r="O3440" s="574">
        <v>6</v>
      </c>
      <c r="P3440" s="576">
        <v>17844.900000000001</v>
      </c>
    </row>
    <row r="3441" spans="1:16" ht="24" x14ac:dyDescent="0.2">
      <c r="A3441" s="524" t="s">
        <v>4666</v>
      </c>
      <c r="B3441" s="522" t="s">
        <v>817</v>
      </c>
      <c r="C3441" s="554" t="s">
        <v>86</v>
      </c>
      <c r="D3441" s="555" t="s">
        <v>818</v>
      </c>
      <c r="E3441" s="553">
        <v>6500</v>
      </c>
      <c r="F3441" s="556" t="s">
        <v>2931</v>
      </c>
      <c r="G3441" s="566" t="s">
        <v>2932</v>
      </c>
      <c r="H3441" s="569" t="s">
        <v>853</v>
      </c>
      <c r="I3441" s="562" t="s">
        <v>485</v>
      </c>
      <c r="J3441" s="558" t="s">
        <v>822</v>
      </c>
      <c r="K3441" s="571"/>
      <c r="L3441" s="574"/>
      <c r="M3441" s="572"/>
      <c r="N3441" s="577">
        <v>2</v>
      </c>
      <c r="O3441" s="574">
        <v>6</v>
      </c>
      <c r="P3441" s="576">
        <v>40044.9</v>
      </c>
    </row>
    <row r="3442" spans="1:16" ht="24" x14ac:dyDescent="0.2">
      <c r="A3442" s="524" t="s">
        <v>4666</v>
      </c>
      <c r="B3442" s="522" t="s">
        <v>817</v>
      </c>
      <c r="C3442" s="554" t="s">
        <v>86</v>
      </c>
      <c r="D3442" s="555" t="s">
        <v>818</v>
      </c>
      <c r="E3442" s="553">
        <v>3500</v>
      </c>
      <c r="F3442" s="556" t="s">
        <v>2933</v>
      </c>
      <c r="G3442" s="566" t="s">
        <v>2934</v>
      </c>
      <c r="H3442" s="569" t="s">
        <v>821</v>
      </c>
      <c r="I3442" s="562" t="s">
        <v>485</v>
      </c>
      <c r="J3442" s="558" t="s">
        <v>822</v>
      </c>
      <c r="K3442" s="571"/>
      <c r="L3442" s="574"/>
      <c r="M3442" s="572"/>
      <c r="N3442" s="577">
        <v>2</v>
      </c>
      <c r="O3442" s="574">
        <v>6</v>
      </c>
      <c r="P3442" s="576">
        <v>22044.9</v>
      </c>
    </row>
    <row r="3443" spans="1:16" ht="24" x14ac:dyDescent="0.2">
      <c r="A3443" s="524" t="s">
        <v>4666</v>
      </c>
      <c r="B3443" s="522" t="s">
        <v>817</v>
      </c>
      <c r="C3443" s="554" t="s">
        <v>86</v>
      </c>
      <c r="D3443" s="555" t="s">
        <v>818</v>
      </c>
      <c r="E3443" s="553">
        <v>10500</v>
      </c>
      <c r="F3443" s="556" t="s">
        <v>2935</v>
      </c>
      <c r="G3443" s="566" t="s">
        <v>2936</v>
      </c>
      <c r="H3443" s="569" t="s">
        <v>853</v>
      </c>
      <c r="I3443" s="562" t="s">
        <v>485</v>
      </c>
      <c r="J3443" s="558" t="s">
        <v>822</v>
      </c>
      <c r="K3443" s="571"/>
      <c r="L3443" s="574"/>
      <c r="M3443" s="572"/>
      <c r="N3443" s="577">
        <v>0</v>
      </c>
      <c r="O3443" s="574">
        <v>1</v>
      </c>
      <c r="P3443" s="576">
        <v>2857.48</v>
      </c>
    </row>
    <row r="3444" spans="1:16" ht="24" x14ac:dyDescent="0.2">
      <c r="A3444" s="524" t="s">
        <v>4666</v>
      </c>
      <c r="B3444" s="522" t="s">
        <v>817</v>
      </c>
      <c r="C3444" s="554" t="s">
        <v>86</v>
      </c>
      <c r="D3444" s="555" t="s">
        <v>818</v>
      </c>
      <c r="E3444" s="553">
        <v>5500</v>
      </c>
      <c r="F3444" s="556" t="s">
        <v>2937</v>
      </c>
      <c r="G3444" s="566" t="s">
        <v>2938</v>
      </c>
      <c r="H3444" s="569" t="s">
        <v>829</v>
      </c>
      <c r="I3444" s="562" t="s">
        <v>485</v>
      </c>
      <c r="J3444" s="558" t="s">
        <v>822</v>
      </c>
      <c r="K3444" s="571"/>
      <c r="L3444" s="574"/>
      <c r="M3444" s="572"/>
      <c r="N3444" s="577">
        <v>2</v>
      </c>
      <c r="O3444" s="574">
        <v>6</v>
      </c>
      <c r="P3444" s="576">
        <v>34044.9</v>
      </c>
    </row>
    <row r="3445" spans="1:16" ht="24" x14ac:dyDescent="0.2">
      <c r="A3445" s="524" t="s">
        <v>4666</v>
      </c>
      <c r="B3445" s="522" t="s">
        <v>817</v>
      </c>
      <c r="C3445" s="554" t="s">
        <v>86</v>
      </c>
      <c r="D3445" s="555" t="s">
        <v>818</v>
      </c>
      <c r="E3445" s="553">
        <v>6500</v>
      </c>
      <c r="F3445" s="556" t="s">
        <v>2939</v>
      </c>
      <c r="G3445" s="566" t="s">
        <v>2940</v>
      </c>
      <c r="H3445" s="569" t="s">
        <v>890</v>
      </c>
      <c r="I3445" s="562" t="s">
        <v>485</v>
      </c>
      <c r="J3445" s="558" t="s">
        <v>822</v>
      </c>
      <c r="K3445" s="571"/>
      <c r="L3445" s="574"/>
      <c r="M3445" s="572"/>
      <c r="N3445" s="577">
        <v>2</v>
      </c>
      <c r="O3445" s="574">
        <v>6</v>
      </c>
      <c r="P3445" s="576">
        <v>40044.9</v>
      </c>
    </row>
    <row r="3446" spans="1:16" ht="24" x14ac:dyDescent="0.2">
      <c r="A3446" s="524" t="s">
        <v>4666</v>
      </c>
      <c r="B3446" s="522" t="s">
        <v>817</v>
      </c>
      <c r="C3446" s="554" t="s">
        <v>86</v>
      </c>
      <c r="D3446" s="555" t="s">
        <v>818</v>
      </c>
      <c r="E3446" s="553">
        <v>12000</v>
      </c>
      <c r="F3446" s="556" t="s">
        <v>2941</v>
      </c>
      <c r="G3446" s="566" t="s">
        <v>2942</v>
      </c>
      <c r="H3446" s="569" t="s">
        <v>821</v>
      </c>
      <c r="I3446" s="562" t="s">
        <v>485</v>
      </c>
      <c r="J3446" s="558" t="s">
        <v>822</v>
      </c>
      <c r="K3446" s="571"/>
      <c r="L3446" s="574"/>
      <c r="M3446" s="572"/>
      <c r="N3446" s="577">
        <v>2</v>
      </c>
      <c r="O3446" s="574">
        <v>6</v>
      </c>
      <c r="P3446" s="576">
        <v>73044.899999999994</v>
      </c>
    </row>
    <row r="3447" spans="1:16" ht="24" x14ac:dyDescent="0.2">
      <c r="A3447" s="524" t="s">
        <v>4666</v>
      </c>
      <c r="B3447" s="522" t="s">
        <v>817</v>
      </c>
      <c r="C3447" s="554" t="s">
        <v>86</v>
      </c>
      <c r="D3447" s="555" t="s">
        <v>818</v>
      </c>
      <c r="E3447" s="553">
        <v>8500</v>
      </c>
      <c r="F3447" s="556" t="s">
        <v>4409</v>
      </c>
      <c r="G3447" s="566" t="s">
        <v>4410</v>
      </c>
      <c r="H3447" s="569" t="s">
        <v>853</v>
      </c>
      <c r="I3447" s="562" t="s">
        <v>485</v>
      </c>
      <c r="J3447" s="558" t="s">
        <v>822</v>
      </c>
      <c r="K3447" s="571"/>
      <c r="L3447" s="574"/>
      <c r="M3447" s="572"/>
      <c r="N3447" s="577">
        <v>2</v>
      </c>
      <c r="O3447" s="574">
        <v>5</v>
      </c>
      <c r="P3447" s="576">
        <v>48470.75</v>
      </c>
    </row>
    <row r="3448" spans="1:16" ht="24" x14ac:dyDescent="0.2">
      <c r="A3448" s="524" t="s">
        <v>4666</v>
      </c>
      <c r="B3448" s="522" t="s">
        <v>817</v>
      </c>
      <c r="C3448" s="554" t="s">
        <v>86</v>
      </c>
      <c r="D3448" s="555" t="s">
        <v>818</v>
      </c>
      <c r="E3448" s="553">
        <v>6500</v>
      </c>
      <c r="F3448" s="556" t="s">
        <v>2943</v>
      </c>
      <c r="G3448" s="566" t="s">
        <v>2944</v>
      </c>
      <c r="H3448" s="569" t="s">
        <v>821</v>
      </c>
      <c r="I3448" s="562" t="s">
        <v>485</v>
      </c>
      <c r="J3448" s="558" t="s">
        <v>822</v>
      </c>
      <c r="K3448" s="571"/>
      <c r="L3448" s="574"/>
      <c r="M3448" s="572"/>
      <c r="N3448" s="577">
        <v>2</v>
      </c>
      <c r="O3448" s="574">
        <v>6</v>
      </c>
      <c r="P3448" s="576">
        <v>40044.9</v>
      </c>
    </row>
    <row r="3449" spans="1:16" ht="24" x14ac:dyDescent="0.2">
      <c r="A3449" s="524" t="s">
        <v>4666</v>
      </c>
      <c r="B3449" s="522" t="s">
        <v>817</v>
      </c>
      <c r="C3449" s="554" t="s">
        <v>86</v>
      </c>
      <c r="D3449" s="555" t="s">
        <v>818</v>
      </c>
      <c r="E3449" s="553" t="s">
        <v>1929</v>
      </c>
      <c r="F3449" s="556" t="s">
        <v>2945</v>
      </c>
      <c r="G3449" s="566" t="s">
        <v>2946</v>
      </c>
      <c r="H3449" s="569" t="s">
        <v>853</v>
      </c>
      <c r="I3449" s="562" t="s">
        <v>485</v>
      </c>
      <c r="J3449" s="558" t="s">
        <v>822</v>
      </c>
      <c r="K3449" s="571"/>
      <c r="L3449" s="574"/>
      <c r="M3449" s="572"/>
      <c r="N3449" s="577">
        <v>3</v>
      </c>
      <c r="O3449" s="574">
        <v>6</v>
      </c>
      <c r="P3449" s="576">
        <v>86972.67</v>
      </c>
    </row>
    <row r="3450" spans="1:16" ht="24" x14ac:dyDescent="0.2">
      <c r="A3450" s="524" t="s">
        <v>4666</v>
      </c>
      <c r="B3450" s="522" t="s">
        <v>817</v>
      </c>
      <c r="C3450" s="554" t="s">
        <v>86</v>
      </c>
      <c r="D3450" s="555" t="s">
        <v>818</v>
      </c>
      <c r="E3450" s="553">
        <v>7500</v>
      </c>
      <c r="F3450" s="556" t="s">
        <v>2947</v>
      </c>
      <c r="G3450" s="566" t="s">
        <v>2948</v>
      </c>
      <c r="H3450" s="569" t="s">
        <v>829</v>
      </c>
      <c r="I3450" s="562" t="s">
        <v>485</v>
      </c>
      <c r="J3450" s="558" t="s">
        <v>822</v>
      </c>
      <c r="K3450" s="571"/>
      <c r="L3450" s="574"/>
      <c r="M3450" s="572"/>
      <c r="N3450" s="577">
        <v>2</v>
      </c>
      <c r="O3450" s="574">
        <v>6</v>
      </c>
      <c r="P3450" s="576">
        <v>46044.9</v>
      </c>
    </row>
    <row r="3451" spans="1:16" ht="24" x14ac:dyDescent="0.2">
      <c r="A3451" s="524" t="s">
        <v>4666</v>
      </c>
      <c r="B3451" s="522" t="s">
        <v>817</v>
      </c>
      <c r="C3451" s="554" t="s">
        <v>86</v>
      </c>
      <c r="D3451" s="555" t="s">
        <v>818</v>
      </c>
      <c r="E3451" s="553">
        <v>6500</v>
      </c>
      <c r="F3451" s="556" t="s">
        <v>2949</v>
      </c>
      <c r="G3451" s="566" t="s">
        <v>2950</v>
      </c>
      <c r="H3451" s="569" t="s">
        <v>821</v>
      </c>
      <c r="I3451" s="562" t="s">
        <v>485</v>
      </c>
      <c r="J3451" s="558" t="s">
        <v>822</v>
      </c>
      <c r="K3451" s="571"/>
      <c r="L3451" s="574"/>
      <c r="M3451" s="572"/>
      <c r="N3451" s="577">
        <v>2</v>
      </c>
      <c r="O3451" s="574">
        <v>6</v>
      </c>
      <c r="P3451" s="576">
        <v>40044.9</v>
      </c>
    </row>
    <row r="3452" spans="1:16" ht="24" x14ac:dyDescent="0.2">
      <c r="A3452" s="524" t="s">
        <v>4666</v>
      </c>
      <c r="B3452" s="522" t="s">
        <v>817</v>
      </c>
      <c r="C3452" s="554" t="s">
        <v>86</v>
      </c>
      <c r="D3452" s="555" t="s">
        <v>818</v>
      </c>
      <c r="E3452" s="553">
        <v>8500</v>
      </c>
      <c r="F3452" s="556" t="s">
        <v>2951</v>
      </c>
      <c r="G3452" s="566" t="s">
        <v>2952</v>
      </c>
      <c r="H3452" s="569" t="s">
        <v>853</v>
      </c>
      <c r="I3452" s="562" t="s">
        <v>485</v>
      </c>
      <c r="J3452" s="558" t="s">
        <v>822</v>
      </c>
      <c r="K3452" s="571"/>
      <c r="L3452" s="574"/>
      <c r="M3452" s="572"/>
      <c r="N3452" s="577">
        <v>2</v>
      </c>
      <c r="O3452" s="574">
        <v>6</v>
      </c>
      <c r="P3452" s="576">
        <v>52044.9</v>
      </c>
    </row>
    <row r="3453" spans="1:16" ht="24" x14ac:dyDescent="0.2">
      <c r="A3453" s="524" t="s">
        <v>4666</v>
      </c>
      <c r="B3453" s="522" t="s">
        <v>817</v>
      </c>
      <c r="C3453" s="554" t="s">
        <v>86</v>
      </c>
      <c r="D3453" s="555" t="s">
        <v>818</v>
      </c>
      <c r="E3453" s="553">
        <v>6500</v>
      </c>
      <c r="F3453" s="556" t="s">
        <v>2953</v>
      </c>
      <c r="G3453" s="566" t="s">
        <v>2954</v>
      </c>
      <c r="H3453" s="569" t="s">
        <v>821</v>
      </c>
      <c r="I3453" s="562" t="s">
        <v>485</v>
      </c>
      <c r="J3453" s="558" t="s">
        <v>822</v>
      </c>
      <c r="K3453" s="571"/>
      <c r="L3453" s="574"/>
      <c r="M3453" s="572"/>
      <c r="N3453" s="577">
        <v>2</v>
      </c>
      <c r="O3453" s="574">
        <v>6</v>
      </c>
      <c r="P3453" s="576">
        <v>40044.9</v>
      </c>
    </row>
    <row r="3454" spans="1:16" ht="24" x14ac:dyDescent="0.2">
      <c r="A3454" s="524" t="s">
        <v>4666</v>
      </c>
      <c r="B3454" s="522" t="s">
        <v>817</v>
      </c>
      <c r="C3454" s="554" t="s">
        <v>86</v>
      </c>
      <c r="D3454" s="555" t="s">
        <v>902</v>
      </c>
      <c r="E3454" s="553">
        <v>3400</v>
      </c>
      <c r="F3454" s="556" t="s">
        <v>2955</v>
      </c>
      <c r="G3454" s="566" t="s">
        <v>2956</v>
      </c>
      <c r="H3454" s="569" t="s">
        <v>905</v>
      </c>
      <c r="I3454" s="562" t="s">
        <v>845</v>
      </c>
      <c r="J3454" s="558" t="s">
        <v>906</v>
      </c>
      <c r="K3454" s="571"/>
      <c r="L3454" s="574"/>
      <c r="M3454" s="572"/>
      <c r="N3454" s="577">
        <v>2</v>
      </c>
      <c r="O3454" s="574">
        <v>6</v>
      </c>
      <c r="P3454" s="576">
        <v>21444.9</v>
      </c>
    </row>
    <row r="3455" spans="1:16" ht="24" x14ac:dyDescent="0.2">
      <c r="A3455" s="524" t="s">
        <v>4666</v>
      </c>
      <c r="B3455" s="522" t="s">
        <v>817</v>
      </c>
      <c r="C3455" s="554" t="s">
        <v>86</v>
      </c>
      <c r="D3455" s="555" t="s">
        <v>818</v>
      </c>
      <c r="E3455" s="553">
        <v>6500</v>
      </c>
      <c r="F3455" s="556" t="s">
        <v>2961</v>
      </c>
      <c r="G3455" s="566" t="s">
        <v>2962</v>
      </c>
      <c r="H3455" s="569" t="s">
        <v>853</v>
      </c>
      <c r="I3455" s="562" t="s">
        <v>485</v>
      </c>
      <c r="J3455" s="558" t="s">
        <v>822</v>
      </c>
      <c r="K3455" s="571"/>
      <c r="L3455" s="574"/>
      <c r="M3455" s="572"/>
      <c r="N3455" s="577">
        <v>2</v>
      </c>
      <c r="O3455" s="574">
        <v>6</v>
      </c>
      <c r="P3455" s="576">
        <v>40044.9</v>
      </c>
    </row>
    <row r="3456" spans="1:16" ht="24" x14ac:dyDescent="0.2">
      <c r="A3456" s="524" t="s">
        <v>4666</v>
      </c>
      <c r="B3456" s="522" t="s">
        <v>817</v>
      </c>
      <c r="C3456" s="554" t="s">
        <v>86</v>
      </c>
      <c r="D3456" s="555" t="s">
        <v>818</v>
      </c>
      <c r="E3456" s="553">
        <v>6500</v>
      </c>
      <c r="F3456" s="556" t="s">
        <v>2965</v>
      </c>
      <c r="G3456" s="566" t="s">
        <v>2966</v>
      </c>
      <c r="H3456" s="569" t="s">
        <v>821</v>
      </c>
      <c r="I3456" s="562" t="s">
        <v>485</v>
      </c>
      <c r="J3456" s="558" t="s">
        <v>822</v>
      </c>
      <c r="K3456" s="571"/>
      <c r="L3456" s="574"/>
      <c r="M3456" s="572"/>
      <c r="N3456" s="577">
        <v>2</v>
      </c>
      <c r="O3456" s="574">
        <v>6</v>
      </c>
      <c r="P3456" s="576">
        <v>40044.9</v>
      </c>
    </row>
    <row r="3457" spans="1:16" ht="24" x14ac:dyDescent="0.2">
      <c r="A3457" s="524" t="s">
        <v>4666</v>
      </c>
      <c r="B3457" s="522" t="s">
        <v>817</v>
      </c>
      <c r="C3457" s="554" t="s">
        <v>86</v>
      </c>
      <c r="D3457" s="555" t="s">
        <v>818</v>
      </c>
      <c r="E3457" s="553">
        <v>7500</v>
      </c>
      <c r="F3457" s="556" t="s">
        <v>2967</v>
      </c>
      <c r="G3457" s="566" t="s">
        <v>2968</v>
      </c>
      <c r="H3457" s="569" t="s">
        <v>2969</v>
      </c>
      <c r="I3457" s="562" t="s">
        <v>485</v>
      </c>
      <c r="J3457" s="558" t="s">
        <v>822</v>
      </c>
      <c r="K3457" s="571"/>
      <c r="L3457" s="574"/>
      <c r="M3457" s="572"/>
      <c r="N3457" s="577">
        <v>2</v>
      </c>
      <c r="O3457" s="574">
        <v>6</v>
      </c>
      <c r="P3457" s="576">
        <v>46044.9</v>
      </c>
    </row>
    <row r="3458" spans="1:16" ht="24" x14ac:dyDescent="0.2">
      <c r="A3458" s="524" t="s">
        <v>4666</v>
      </c>
      <c r="B3458" s="522" t="s">
        <v>817</v>
      </c>
      <c r="C3458" s="554" t="s">
        <v>86</v>
      </c>
      <c r="D3458" s="555" t="s">
        <v>818</v>
      </c>
      <c r="E3458" s="553">
        <v>4800</v>
      </c>
      <c r="F3458" s="556" t="s">
        <v>2970</v>
      </c>
      <c r="G3458" s="566" t="s">
        <v>2971</v>
      </c>
      <c r="H3458" s="569" t="s">
        <v>1087</v>
      </c>
      <c r="I3458" s="562" t="s">
        <v>485</v>
      </c>
      <c r="J3458" s="558" t="s">
        <v>822</v>
      </c>
      <c r="K3458" s="571"/>
      <c r="L3458" s="574"/>
      <c r="M3458" s="572"/>
      <c r="N3458" s="577">
        <v>1</v>
      </c>
      <c r="O3458" s="574">
        <v>3</v>
      </c>
      <c r="P3458" s="576">
        <v>17735.78</v>
      </c>
    </row>
    <row r="3459" spans="1:16" ht="24" x14ac:dyDescent="0.2">
      <c r="A3459" s="524" t="s">
        <v>4666</v>
      </c>
      <c r="B3459" s="522" t="s">
        <v>817</v>
      </c>
      <c r="C3459" s="554" t="s">
        <v>86</v>
      </c>
      <c r="D3459" s="555" t="s">
        <v>818</v>
      </c>
      <c r="E3459" s="553">
        <v>6500</v>
      </c>
      <c r="F3459" s="556" t="s">
        <v>2972</v>
      </c>
      <c r="G3459" s="566" t="s">
        <v>2973</v>
      </c>
      <c r="H3459" s="569" t="s">
        <v>821</v>
      </c>
      <c r="I3459" s="562" t="s">
        <v>485</v>
      </c>
      <c r="J3459" s="558" t="s">
        <v>822</v>
      </c>
      <c r="K3459" s="571"/>
      <c r="L3459" s="574"/>
      <c r="M3459" s="572"/>
      <c r="N3459" s="577">
        <v>2</v>
      </c>
      <c r="O3459" s="574">
        <v>6</v>
      </c>
      <c r="P3459" s="576">
        <v>40044.9</v>
      </c>
    </row>
    <row r="3460" spans="1:16" ht="24" x14ac:dyDescent="0.2">
      <c r="A3460" s="524" t="s">
        <v>4666</v>
      </c>
      <c r="B3460" s="522" t="s">
        <v>817</v>
      </c>
      <c r="C3460" s="554" t="s">
        <v>86</v>
      </c>
      <c r="D3460" s="555" t="s">
        <v>818</v>
      </c>
      <c r="E3460" s="553">
        <v>8500</v>
      </c>
      <c r="F3460" s="556" t="s">
        <v>2974</v>
      </c>
      <c r="G3460" s="566" t="s">
        <v>2975</v>
      </c>
      <c r="H3460" s="569" t="s">
        <v>909</v>
      </c>
      <c r="I3460" s="562" t="s">
        <v>485</v>
      </c>
      <c r="J3460" s="558" t="s">
        <v>822</v>
      </c>
      <c r="K3460" s="571"/>
      <c r="L3460" s="574"/>
      <c r="M3460" s="572"/>
      <c r="N3460" s="577">
        <v>2</v>
      </c>
      <c r="O3460" s="574">
        <v>6</v>
      </c>
      <c r="P3460" s="576">
        <v>52044.9</v>
      </c>
    </row>
    <row r="3461" spans="1:16" ht="24" x14ac:dyDescent="0.2">
      <c r="A3461" s="524" t="s">
        <v>4666</v>
      </c>
      <c r="B3461" s="522" t="s">
        <v>817</v>
      </c>
      <c r="C3461" s="554" t="s">
        <v>86</v>
      </c>
      <c r="D3461" s="555" t="s">
        <v>818</v>
      </c>
      <c r="E3461" s="553">
        <v>6500</v>
      </c>
      <c r="F3461" s="556" t="s">
        <v>2976</v>
      </c>
      <c r="G3461" s="566" t="s">
        <v>2977</v>
      </c>
      <c r="H3461" s="569" t="s">
        <v>821</v>
      </c>
      <c r="I3461" s="562" t="s">
        <v>485</v>
      </c>
      <c r="J3461" s="558" t="s">
        <v>822</v>
      </c>
      <c r="K3461" s="571"/>
      <c r="L3461" s="574"/>
      <c r="M3461" s="572"/>
      <c r="N3461" s="577">
        <v>2</v>
      </c>
      <c r="O3461" s="574">
        <v>6</v>
      </c>
      <c r="P3461" s="576">
        <v>35698.659999999996</v>
      </c>
    </row>
    <row r="3462" spans="1:16" ht="24" x14ac:dyDescent="0.2">
      <c r="A3462" s="524" t="s">
        <v>4666</v>
      </c>
      <c r="B3462" s="522" t="s">
        <v>817</v>
      </c>
      <c r="C3462" s="554" t="s">
        <v>86</v>
      </c>
      <c r="D3462" s="555" t="s">
        <v>818</v>
      </c>
      <c r="E3462" s="553">
        <v>8500</v>
      </c>
      <c r="F3462" s="556" t="s">
        <v>4411</v>
      </c>
      <c r="G3462" s="566" t="s">
        <v>4412</v>
      </c>
      <c r="H3462" s="569" t="s">
        <v>821</v>
      </c>
      <c r="I3462" s="562" t="s">
        <v>485</v>
      </c>
      <c r="J3462" s="558" t="s">
        <v>822</v>
      </c>
      <c r="K3462" s="571"/>
      <c r="L3462" s="574"/>
      <c r="M3462" s="572"/>
      <c r="N3462" s="577">
        <v>2</v>
      </c>
      <c r="O3462" s="574">
        <v>5</v>
      </c>
      <c r="P3462" s="576">
        <v>48470.75</v>
      </c>
    </row>
    <row r="3463" spans="1:16" ht="24" x14ac:dyDescent="0.2">
      <c r="A3463" s="524" t="s">
        <v>4666</v>
      </c>
      <c r="B3463" s="522" t="s">
        <v>817</v>
      </c>
      <c r="C3463" s="554" t="s">
        <v>86</v>
      </c>
      <c r="D3463" s="555" t="s">
        <v>818</v>
      </c>
      <c r="E3463" s="553">
        <v>6500</v>
      </c>
      <c r="F3463" s="556" t="s">
        <v>2978</v>
      </c>
      <c r="G3463" s="566" t="s">
        <v>2979</v>
      </c>
      <c r="H3463" s="569" t="s">
        <v>2158</v>
      </c>
      <c r="I3463" s="562" t="s">
        <v>485</v>
      </c>
      <c r="J3463" s="558" t="s">
        <v>822</v>
      </c>
      <c r="K3463" s="571"/>
      <c r="L3463" s="574"/>
      <c r="M3463" s="572"/>
      <c r="N3463" s="577">
        <v>2</v>
      </c>
      <c r="O3463" s="574">
        <v>6</v>
      </c>
      <c r="P3463" s="576">
        <v>40044.9</v>
      </c>
    </row>
    <row r="3464" spans="1:16" ht="24" x14ac:dyDescent="0.2">
      <c r="A3464" s="524" t="s">
        <v>4666</v>
      </c>
      <c r="B3464" s="522" t="s">
        <v>817</v>
      </c>
      <c r="C3464" s="554" t="s">
        <v>86</v>
      </c>
      <c r="D3464" s="555" t="s">
        <v>818</v>
      </c>
      <c r="E3464" s="553">
        <v>6500</v>
      </c>
      <c r="F3464" s="556" t="s">
        <v>2980</v>
      </c>
      <c r="G3464" s="566" t="s">
        <v>2981</v>
      </c>
      <c r="H3464" s="569" t="s">
        <v>821</v>
      </c>
      <c r="I3464" s="562" t="s">
        <v>485</v>
      </c>
      <c r="J3464" s="558" t="s">
        <v>822</v>
      </c>
      <c r="K3464" s="571"/>
      <c r="L3464" s="574"/>
      <c r="M3464" s="572"/>
      <c r="N3464" s="577">
        <v>2</v>
      </c>
      <c r="O3464" s="574">
        <v>6</v>
      </c>
      <c r="P3464" s="576">
        <v>40044.9</v>
      </c>
    </row>
    <row r="3465" spans="1:16" ht="24" x14ac:dyDescent="0.2">
      <c r="A3465" s="524" t="s">
        <v>4666</v>
      </c>
      <c r="B3465" s="522" t="s">
        <v>817</v>
      </c>
      <c r="C3465" s="554" t="s">
        <v>86</v>
      </c>
      <c r="D3465" s="555" t="s">
        <v>818</v>
      </c>
      <c r="E3465" s="553">
        <v>6000</v>
      </c>
      <c r="F3465" s="556" t="s">
        <v>2987</v>
      </c>
      <c r="G3465" s="566" t="s">
        <v>2988</v>
      </c>
      <c r="H3465" s="569" t="s">
        <v>821</v>
      </c>
      <c r="I3465" s="562" t="s">
        <v>485</v>
      </c>
      <c r="J3465" s="558" t="s">
        <v>822</v>
      </c>
      <c r="K3465" s="571"/>
      <c r="L3465" s="574"/>
      <c r="M3465" s="572"/>
      <c r="N3465" s="577">
        <v>2</v>
      </c>
      <c r="O3465" s="574">
        <v>6</v>
      </c>
      <c r="P3465" s="576">
        <v>37044.9</v>
      </c>
    </row>
    <row r="3466" spans="1:16" ht="24" x14ac:dyDescent="0.2">
      <c r="A3466" s="524" t="s">
        <v>4666</v>
      </c>
      <c r="B3466" s="522" t="s">
        <v>817</v>
      </c>
      <c r="C3466" s="554" t="s">
        <v>86</v>
      </c>
      <c r="D3466" s="555" t="s">
        <v>818</v>
      </c>
      <c r="E3466" s="553">
        <v>6500</v>
      </c>
      <c r="F3466" s="556" t="s">
        <v>2989</v>
      </c>
      <c r="G3466" s="566" t="s">
        <v>2990</v>
      </c>
      <c r="H3466" s="569" t="s">
        <v>853</v>
      </c>
      <c r="I3466" s="562" t="s">
        <v>485</v>
      </c>
      <c r="J3466" s="558" t="s">
        <v>822</v>
      </c>
      <c r="K3466" s="571"/>
      <c r="L3466" s="574"/>
      <c r="M3466" s="572"/>
      <c r="N3466" s="577">
        <v>2</v>
      </c>
      <c r="O3466" s="574">
        <v>6</v>
      </c>
      <c r="P3466" s="576">
        <v>40044.9</v>
      </c>
    </row>
    <row r="3467" spans="1:16" ht="24" x14ac:dyDescent="0.2">
      <c r="A3467" s="524" t="s">
        <v>4666</v>
      </c>
      <c r="B3467" s="522" t="s">
        <v>817</v>
      </c>
      <c r="C3467" s="554" t="s">
        <v>86</v>
      </c>
      <c r="D3467" s="555" t="s">
        <v>818</v>
      </c>
      <c r="E3467" s="553">
        <v>8500</v>
      </c>
      <c r="F3467" s="556" t="s">
        <v>2991</v>
      </c>
      <c r="G3467" s="566" t="s">
        <v>2992</v>
      </c>
      <c r="H3467" s="569" t="s">
        <v>909</v>
      </c>
      <c r="I3467" s="562" t="s">
        <v>485</v>
      </c>
      <c r="J3467" s="558" t="s">
        <v>822</v>
      </c>
      <c r="K3467" s="571"/>
      <c r="L3467" s="574"/>
      <c r="M3467" s="572"/>
      <c r="N3467" s="577">
        <v>2</v>
      </c>
      <c r="O3467" s="574">
        <v>6</v>
      </c>
      <c r="P3467" s="576">
        <v>52044.9</v>
      </c>
    </row>
    <row r="3468" spans="1:16" ht="24" x14ac:dyDescent="0.2">
      <c r="A3468" s="524" t="s">
        <v>4666</v>
      </c>
      <c r="B3468" s="522" t="s">
        <v>817</v>
      </c>
      <c r="C3468" s="554" t="s">
        <v>86</v>
      </c>
      <c r="D3468" s="555" t="s">
        <v>818</v>
      </c>
      <c r="E3468" s="553">
        <v>4800</v>
      </c>
      <c r="F3468" s="556" t="s">
        <v>2993</v>
      </c>
      <c r="G3468" s="566" t="s">
        <v>2994</v>
      </c>
      <c r="H3468" s="569" t="s">
        <v>829</v>
      </c>
      <c r="I3468" s="562" t="s">
        <v>485</v>
      </c>
      <c r="J3468" s="558" t="s">
        <v>822</v>
      </c>
      <c r="K3468" s="571"/>
      <c r="L3468" s="574"/>
      <c r="M3468" s="572"/>
      <c r="N3468" s="577">
        <v>2</v>
      </c>
      <c r="O3468" s="574">
        <v>6</v>
      </c>
      <c r="P3468" s="576">
        <v>29844.9</v>
      </c>
    </row>
    <row r="3469" spans="1:16" ht="24" x14ac:dyDescent="0.2">
      <c r="A3469" s="524" t="s">
        <v>4666</v>
      </c>
      <c r="B3469" s="522" t="s">
        <v>817</v>
      </c>
      <c r="C3469" s="554" t="s">
        <v>86</v>
      </c>
      <c r="D3469" s="555" t="s">
        <v>818</v>
      </c>
      <c r="E3469" s="553">
        <v>6500</v>
      </c>
      <c r="F3469" s="556" t="s">
        <v>2995</v>
      </c>
      <c r="G3469" s="566" t="s">
        <v>2996</v>
      </c>
      <c r="H3469" s="569" t="s">
        <v>890</v>
      </c>
      <c r="I3469" s="562" t="s">
        <v>485</v>
      </c>
      <c r="J3469" s="558" t="s">
        <v>822</v>
      </c>
      <c r="K3469" s="571"/>
      <c r="L3469" s="574"/>
      <c r="M3469" s="572"/>
      <c r="N3469" s="577">
        <v>2</v>
      </c>
      <c r="O3469" s="574">
        <v>6</v>
      </c>
      <c r="P3469" s="576">
        <v>40044.9</v>
      </c>
    </row>
    <row r="3470" spans="1:16" ht="24" x14ac:dyDescent="0.2">
      <c r="A3470" s="524" t="s">
        <v>4666</v>
      </c>
      <c r="B3470" s="522" t="s">
        <v>817</v>
      </c>
      <c r="C3470" s="554" t="s">
        <v>86</v>
      </c>
      <c r="D3470" s="555" t="s">
        <v>818</v>
      </c>
      <c r="E3470" s="553">
        <v>6500</v>
      </c>
      <c r="F3470" s="556" t="s">
        <v>2997</v>
      </c>
      <c r="G3470" s="566" t="s">
        <v>2998</v>
      </c>
      <c r="H3470" s="569" t="s">
        <v>821</v>
      </c>
      <c r="I3470" s="562" t="s">
        <v>485</v>
      </c>
      <c r="J3470" s="558" t="s">
        <v>822</v>
      </c>
      <c r="K3470" s="571"/>
      <c r="L3470" s="574"/>
      <c r="M3470" s="572"/>
      <c r="N3470" s="577">
        <v>2</v>
      </c>
      <c r="O3470" s="574">
        <v>6</v>
      </c>
      <c r="P3470" s="576">
        <v>40044.9</v>
      </c>
    </row>
    <row r="3471" spans="1:16" ht="24" x14ac:dyDescent="0.2">
      <c r="A3471" s="524" t="s">
        <v>4666</v>
      </c>
      <c r="B3471" s="522" t="s">
        <v>817</v>
      </c>
      <c r="C3471" s="554" t="s">
        <v>86</v>
      </c>
      <c r="D3471" s="555" t="s">
        <v>818</v>
      </c>
      <c r="E3471" s="553">
        <v>6500</v>
      </c>
      <c r="F3471" s="556" t="s">
        <v>2999</v>
      </c>
      <c r="G3471" s="566" t="s">
        <v>3000</v>
      </c>
      <c r="H3471" s="569" t="s">
        <v>829</v>
      </c>
      <c r="I3471" s="562" t="s">
        <v>485</v>
      </c>
      <c r="J3471" s="558" t="s">
        <v>822</v>
      </c>
      <c r="K3471" s="571"/>
      <c r="L3471" s="574"/>
      <c r="M3471" s="572"/>
      <c r="N3471" s="577">
        <v>2</v>
      </c>
      <c r="O3471" s="574">
        <v>6</v>
      </c>
      <c r="P3471" s="576">
        <v>40044.9</v>
      </c>
    </row>
    <row r="3472" spans="1:16" ht="24" x14ac:dyDescent="0.2">
      <c r="A3472" s="524" t="s">
        <v>4666</v>
      </c>
      <c r="B3472" s="522" t="s">
        <v>817</v>
      </c>
      <c r="C3472" s="554" t="s">
        <v>86</v>
      </c>
      <c r="D3472" s="555" t="s">
        <v>818</v>
      </c>
      <c r="E3472" s="553">
        <v>8500</v>
      </c>
      <c r="F3472" s="556" t="s">
        <v>3001</v>
      </c>
      <c r="G3472" s="566" t="s">
        <v>3002</v>
      </c>
      <c r="H3472" s="569" t="s">
        <v>829</v>
      </c>
      <c r="I3472" s="562" t="s">
        <v>485</v>
      </c>
      <c r="J3472" s="558" t="s">
        <v>822</v>
      </c>
      <c r="K3472" s="571"/>
      <c r="L3472" s="574"/>
      <c r="M3472" s="572"/>
      <c r="N3472" s="577">
        <v>2</v>
      </c>
      <c r="O3472" s="574">
        <v>6</v>
      </c>
      <c r="P3472" s="576">
        <v>52044.9</v>
      </c>
    </row>
    <row r="3473" spans="1:16" ht="24" x14ac:dyDescent="0.2">
      <c r="A3473" s="524" t="s">
        <v>4666</v>
      </c>
      <c r="B3473" s="522" t="s">
        <v>817</v>
      </c>
      <c r="C3473" s="554" t="s">
        <v>86</v>
      </c>
      <c r="D3473" s="555" t="s">
        <v>818</v>
      </c>
      <c r="E3473" s="553">
        <v>7500</v>
      </c>
      <c r="F3473" s="556" t="s">
        <v>3003</v>
      </c>
      <c r="G3473" s="566" t="s">
        <v>3004</v>
      </c>
      <c r="H3473" s="569" t="s">
        <v>829</v>
      </c>
      <c r="I3473" s="562" t="s">
        <v>485</v>
      </c>
      <c r="J3473" s="558" t="s">
        <v>822</v>
      </c>
      <c r="K3473" s="571"/>
      <c r="L3473" s="574"/>
      <c r="M3473" s="572"/>
      <c r="N3473" s="577">
        <v>2</v>
      </c>
      <c r="O3473" s="574">
        <v>6</v>
      </c>
      <c r="P3473" s="576">
        <v>46044.9</v>
      </c>
    </row>
    <row r="3474" spans="1:16" ht="24" x14ac:dyDescent="0.2">
      <c r="A3474" s="524" t="s">
        <v>4666</v>
      </c>
      <c r="B3474" s="522" t="s">
        <v>817</v>
      </c>
      <c r="C3474" s="554" t="s">
        <v>86</v>
      </c>
      <c r="D3474" s="555" t="s">
        <v>818</v>
      </c>
      <c r="E3474" s="553">
        <v>5500</v>
      </c>
      <c r="F3474" s="556" t="s">
        <v>3005</v>
      </c>
      <c r="G3474" s="566" t="s">
        <v>3006</v>
      </c>
      <c r="H3474" s="569" t="s">
        <v>821</v>
      </c>
      <c r="I3474" s="562" t="s">
        <v>485</v>
      </c>
      <c r="J3474" s="558" t="s">
        <v>822</v>
      </c>
      <c r="K3474" s="571"/>
      <c r="L3474" s="574"/>
      <c r="M3474" s="572"/>
      <c r="N3474" s="577">
        <v>2</v>
      </c>
      <c r="O3474" s="574">
        <v>6</v>
      </c>
      <c r="P3474" s="576">
        <v>34044.9</v>
      </c>
    </row>
    <row r="3475" spans="1:16" ht="24" x14ac:dyDescent="0.2">
      <c r="A3475" s="524" t="s">
        <v>4666</v>
      </c>
      <c r="B3475" s="522" t="s">
        <v>817</v>
      </c>
      <c r="C3475" s="554" t="s">
        <v>86</v>
      </c>
      <c r="D3475" s="555" t="s">
        <v>818</v>
      </c>
      <c r="E3475" s="553">
        <v>6500</v>
      </c>
      <c r="F3475" s="556" t="s">
        <v>3007</v>
      </c>
      <c r="G3475" s="566" t="s">
        <v>3008</v>
      </c>
      <c r="H3475" s="569" t="s">
        <v>853</v>
      </c>
      <c r="I3475" s="562" t="s">
        <v>485</v>
      </c>
      <c r="J3475" s="558" t="s">
        <v>822</v>
      </c>
      <c r="K3475" s="571"/>
      <c r="L3475" s="574"/>
      <c r="M3475" s="572"/>
      <c r="N3475" s="577">
        <v>2</v>
      </c>
      <c r="O3475" s="574">
        <v>6</v>
      </c>
      <c r="P3475" s="576">
        <v>40044.9</v>
      </c>
    </row>
    <row r="3476" spans="1:16" ht="24" x14ac:dyDescent="0.2">
      <c r="A3476" s="524" t="s">
        <v>4666</v>
      </c>
      <c r="B3476" s="522" t="s">
        <v>817</v>
      </c>
      <c r="C3476" s="554" t="s">
        <v>86</v>
      </c>
      <c r="D3476" s="555" t="s">
        <v>818</v>
      </c>
      <c r="E3476" s="553">
        <v>5500</v>
      </c>
      <c r="F3476" s="556" t="s">
        <v>3014</v>
      </c>
      <c r="G3476" s="566" t="s">
        <v>3015</v>
      </c>
      <c r="H3476" s="569" t="s">
        <v>829</v>
      </c>
      <c r="I3476" s="562" t="s">
        <v>489</v>
      </c>
      <c r="J3476" s="558" t="s">
        <v>822</v>
      </c>
      <c r="K3476" s="571"/>
      <c r="L3476" s="574"/>
      <c r="M3476" s="572"/>
      <c r="N3476" s="577">
        <v>2</v>
      </c>
      <c r="O3476" s="574">
        <v>6</v>
      </c>
      <c r="P3476" s="576">
        <v>34044.9</v>
      </c>
    </row>
    <row r="3477" spans="1:16" ht="24" x14ac:dyDescent="0.2">
      <c r="A3477" s="524" t="s">
        <v>4666</v>
      </c>
      <c r="B3477" s="522" t="s">
        <v>817</v>
      </c>
      <c r="C3477" s="554" t="s">
        <v>86</v>
      </c>
      <c r="D3477" s="555" t="s">
        <v>818</v>
      </c>
      <c r="E3477" s="553">
        <v>7500</v>
      </c>
      <c r="F3477" s="556" t="s">
        <v>3016</v>
      </c>
      <c r="G3477" s="566" t="s">
        <v>3017</v>
      </c>
      <c r="H3477" s="569" t="s">
        <v>829</v>
      </c>
      <c r="I3477" s="562" t="s">
        <v>485</v>
      </c>
      <c r="J3477" s="558" t="s">
        <v>822</v>
      </c>
      <c r="K3477" s="571"/>
      <c r="L3477" s="574"/>
      <c r="M3477" s="572"/>
      <c r="N3477" s="577">
        <v>2</v>
      </c>
      <c r="O3477" s="574">
        <v>6</v>
      </c>
      <c r="P3477" s="576">
        <v>46044.9</v>
      </c>
    </row>
    <row r="3478" spans="1:16" ht="24" x14ac:dyDescent="0.2">
      <c r="A3478" s="524" t="s">
        <v>4666</v>
      </c>
      <c r="B3478" s="522" t="s">
        <v>817</v>
      </c>
      <c r="C3478" s="554" t="s">
        <v>86</v>
      </c>
      <c r="D3478" s="555" t="s">
        <v>818</v>
      </c>
      <c r="E3478" s="553">
        <v>7500</v>
      </c>
      <c r="F3478" s="556" t="s">
        <v>3018</v>
      </c>
      <c r="G3478" s="566" t="s">
        <v>3019</v>
      </c>
      <c r="H3478" s="569" t="s">
        <v>821</v>
      </c>
      <c r="I3478" s="562" t="s">
        <v>485</v>
      </c>
      <c r="J3478" s="558" t="s">
        <v>822</v>
      </c>
      <c r="K3478" s="571"/>
      <c r="L3478" s="574"/>
      <c r="M3478" s="572"/>
      <c r="N3478" s="577">
        <v>2</v>
      </c>
      <c r="O3478" s="574">
        <v>4</v>
      </c>
      <c r="P3478" s="576">
        <v>28071.599999999999</v>
      </c>
    </row>
    <row r="3479" spans="1:16" ht="24" x14ac:dyDescent="0.2">
      <c r="A3479" s="524" t="s">
        <v>4666</v>
      </c>
      <c r="B3479" s="522" t="s">
        <v>817</v>
      </c>
      <c r="C3479" s="554" t="s">
        <v>86</v>
      </c>
      <c r="D3479" s="555" t="s">
        <v>818</v>
      </c>
      <c r="E3479" s="553">
        <v>3000</v>
      </c>
      <c r="F3479" s="556" t="s">
        <v>3022</v>
      </c>
      <c r="G3479" s="566" t="s">
        <v>3023</v>
      </c>
      <c r="H3479" s="569" t="s">
        <v>836</v>
      </c>
      <c r="I3479" s="562" t="s">
        <v>871</v>
      </c>
      <c r="J3479" s="558" t="s">
        <v>822</v>
      </c>
      <c r="K3479" s="571"/>
      <c r="L3479" s="574"/>
      <c r="M3479" s="572"/>
      <c r="N3479" s="577">
        <v>2</v>
      </c>
      <c r="O3479" s="574">
        <v>6</v>
      </c>
      <c r="P3479" s="576">
        <v>19044.900000000001</v>
      </c>
    </row>
    <row r="3480" spans="1:16" ht="24" x14ac:dyDescent="0.2">
      <c r="A3480" s="524" t="s">
        <v>4666</v>
      </c>
      <c r="B3480" s="522" t="s">
        <v>817</v>
      </c>
      <c r="C3480" s="554" t="s">
        <v>86</v>
      </c>
      <c r="D3480" s="555" t="s">
        <v>818</v>
      </c>
      <c r="E3480" s="553">
        <v>6000</v>
      </c>
      <c r="F3480" s="556" t="s">
        <v>3024</v>
      </c>
      <c r="G3480" s="566" t="s">
        <v>3025</v>
      </c>
      <c r="H3480" s="569" t="s">
        <v>821</v>
      </c>
      <c r="I3480" s="562" t="s">
        <v>485</v>
      </c>
      <c r="J3480" s="558" t="s">
        <v>822</v>
      </c>
      <c r="K3480" s="571"/>
      <c r="L3480" s="574"/>
      <c r="M3480" s="572"/>
      <c r="N3480" s="577">
        <v>2</v>
      </c>
      <c r="O3480" s="574">
        <v>6</v>
      </c>
      <c r="P3480" s="576">
        <v>37044.9</v>
      </c>
    </row>
    <row r="3481" spans="1:16" ht="24" x14ac:dyDescent="0.2">
      <c r="A3481" s="524" t="s">
        <v>4666</v>
      </c>
      <c r="B3481" s="522" t="s">
        <v>817</v>
      </c>
      <c r="C3481" s="554" t="s">
        <v>86</v>
      </c>
      <c r="D3481" s="555" t="s">
        <v>818</v>
      </c>
      <c r="E3481" s="553">
        <v>6500</v>
      </c>
      <c r="F3481" s="556" t="s">
        <v>3028</v>
      </c>
      <c r="G3481" s="566" t="s">
        <v>3029</v>
      </c>
      <c r="H3481" s="569" t="s">
        <v>853</v>
      </c>
      <c r="I3481" s="562" t="s">
        <v>485</v>
      </c>
      <c r="J3481" s="558" t="s">
        <v>822</v>
      </c>
      <c r="K3481" s="571"/>
      <c r="L3481" s="574"/>
      <c r="M3481" s="572"/>
      <c r="N3481" s="577">
        <v>2</v>
      </c>
      <c r="O3481" s="574">
        <v>6</v>
      </c>
      <c r="P3481" s="576">
        <v>40044.9</v>
      </c>
    </row>
    <row r="3482" spans="1:16" ht="24" x14ac:dyDescent="0.2">
      <c r="A3482" s="524" t="s">
        <v>4666</v>
      </c>
      <c r="B3482" s="522" t="s">
        <v>817</v>
      </c>
      <c r="C3482" s="554" t="s">
        <v>86</v>
      </c>
      <c r="D3482" s="555" t="s">
        <v>818</v>
      </c>
      <c r="E3482" s="553">
        <v>8500</v>
      </c>
      <c r="F3482" s="556" t="s">
        <v>3030</v>
      </c>
      <c r="G3482" s="566" t="s">
        <v>3031</v>
      </c>
      <c r="H3482" s="569" t="s">
        <v>1992</v>
      </c>
      <c r="I3482" s="562" t="s">
        <v>485</v>
      </c>
      <c r="J3482" s="558" t="s">
        <v>822</v>
      </c>
      <c r="K3482" s="571"/>
      <c r="L3482" s="574"/>
      <c r="M3482" s="572"/>
      <c r="N3482" s="577">
        <v>2</v>
      </c>
      <c r="O3482" s="574">
        <v>6</v>
      </c>
      <c r="P3482" s="576">
        <v>52044.9</v>
      </c>
    </row>
    <row r="3483" spans="1:16" ht="24" x14ac:dyDescent="0.2">
      <c r="A3483" s="524" t="s">
        <v>4666</v>
      </c>
      <c r="B3483" s="522" t="s">
        <v>817</v>
      </c>
      <c r="C3483" s="554" t="s">
        <v>86</v>
      </c>
      <c r="D3483" s="555" t="s">
        <v>818</v>
      </c>
      <c r="E3483" s="553">
        <v>6500</v>
      </c>
      <c r="F3483" s="556" t="s">
        <v>3034</v>
      </c>
      <c r="G3483" s="566" t="s">
        <v>3035</v>
      </c>
      <c r="H3483" s="569" t="s">
        <v>821</v>
      </c>
      <c r="I3483" s="562" t="s">
        <v>485</v>
      </c>
      <c r="J3483" s="558" t="s">
        <v>822</v>
      </c>
      <c r="K3483" s="571"/>
      <c r="L3483" s="574"/>
      <c r="M3483" s="572"/>
      <c r="N3483" s="577">
        <v>0</v>
      </c>
      <c r="O3483" s="574">
        <v>1</v>
      </c>
      <c r="P3483" s="576">
        <v>1495.56</v>
      </c>
    </row>
    <row r="3484" spans="1:16" ht="24" x14ac:dyDescent="0.2">
      <c r="A3484" s="524" t="s">
        <v>4666</v>
      </c>
      <c r="B3484" s="522" t="s">
        <v>817</v>
      </c>
      <c r="C3484" s="554" t="s">
        <v>86</v>
      </c>
      <c r="D3484" s="555" t="s">
        <v>818</v>
      </c>
      <c r="E3484" s="553">
        <v>6500</v>
      </c>
      <c r="F3484" s="556" t="s">
        <v>3036</v>
      </c>
      <c r="G3484" s="566" t="s">
        <v>3037</v>
      </c>
      <c r="H3484" s="569" t="s">
        <v>836</v>
      </c>
      <c r="I3484" s="562" t="s">
        <v>485</v>
      </c>
      <c r="J3484" s="558" t="s">
        <v>822</v>
      </c>
      <c r="K3484" s="571"/>
      <c r="L3484" s="574"/>
      <c r="M3484" s="572"/>
      <c r="N3484" s="577">
        <v>2</v>
      </c>
      <c r="O3484" s="574">
        <v>6</v>
      </c>
      <c r="P3484" s="576">
        <v>40044.9</v>
      </c>
    </row>
    <row r="3485" spans="1:16" ht="24" x14ac:dyDescent="0.2">
      <c r="A3485" s="524" t="s">
        <v>4666</v>
      </c>
      <c r="B3485" s="522" t="s">
        <v>817</v>
      </c>
      <c r="C3485" s="554" t="s">
        <v>86</v>
      </c>
      <c r="D3485" s="555" t="s">
        <v>818</v>
      </c>
      <c r="E3485" s="553">
        <v>3500</v>
      </c>
      <c r="F3485" s="556" t="s">
        <v>3040</v>
      </c>
      <c r="G3485" s="566" t="s">
        <v>3041</v>
      </c>
      <c r="H3485" s="569" t="s">
        <v>1005</v>
      </c>
      <c r="I3485" s="562" t="s">
        <v>871</v>
      </c>
      <c r="J3485" s="558" t="s">
        <v>822</v>
      </c>
      <c r="K3485" s="571"/>
      <c r="L3485" s="574"/>
      <c r="M3485" s="572"/>
      <c r="N3485" s="577">
        <v>3</v>
      </c>
      <c r="O3485" s="574">
        <v>6</v>
      </c>
      <c r="P3485" s="576">
        <v>22044.9</v>
      </c>
    </row>
    <row r="3486" spans="1:16" ht="24" x14ac:dyDescent="0.2">
      <c r="A3486" s="524" t="s">
        <v>4666</v>
      </c>
      <c r="B3486" s="522" t="s">
        <v>817</v>
      </c>
      <c r="C3486" s="554" t="s">
        <v>86</v>
      </c>
      <c r="D3486" s="555" t="s">
        <v>818</v>
      </c>
      <c r="E3486" s="553">
        <v>10500</v>
      </c>
      <c r="F3486" s="556" t="s">
        <v>3042</v>
      </c>
      <c r="G3486" s="566" t="s">
        <v>3043</v>
      </c>
      <c r="H3486" s="569" t="s">
        <v>853</v>
      </c>
      <c r="I3486" s="562" t="s">
        <v>485</v>
      </c>
      <c r="J3486" s="558" t="s">
        <v>822</v>
      </c>
      <c r="K3486" s="571"/>
      <c r="L3486" s="574"/>
      <c r="M3486" s="572"/>
      <c r="N3486" s="577">
        <v>2</v>
      </c>
      <c r="O3486" s="574">
        <v>6</v>
      </c>
      <c r="P3486" s="576">
        <v>64044.9</v>
      </c>
    </row>
    <row r="3487" spans="1:16" ht="24" x14ac:dyDescent="0.2">
      <c r="A3487" s="524" t="s">
        <v>4666</v>
      </c>
      <c r="B3487" s="522" t="s">
        <v>817</v>
      </c>
      <c r="C3487" s="554" t="s">
        <v>86</v>
      </c>
      <c r="D3487" s="555" t="s">
        <v>902</v>
      </c>
      <c r="E3487" s="553">
        <v>3400</v>
      </c>
      <c r="F3487" s="556" t="s">
        <v>3044</v>
      </c>
      <c r="G3487" s="566" t="s">
        <v>3045</v>
      </c>
      <c r="H3487" s="569" t="s">
        <v>2695</v>
      </c>
      <c r="I3487" s="562" t="s">
        <v>845</v>
      </c>
      <c r="J3487" s="558" t="s">
        <v>480</v>
      </c>
      <c r="K3487" s="571"/>
      <c r="L3487" s="574"/>
      <c r="M3487" s="572"/>
      <c r="N3487" s="577">
        <v>2</v>
      </c>
      <c r="O3487" s="574">
        <v>6</v>
      </c>
      <c r="P3487" s="576">
        <v>21444.9</v>
      </c>
    </row>
    <row r="3488" spans="1:16" ht="24" x14ac:dyDescent="0.2">
      <c r="A3488" s="524" t="s">
        <v>4666</v>
      </c>
      <c r="B3488" s="522" t="s">
        <v>817</v>
      </c>
      <c r="C3488" s="554" t="s">
        <v>86</v>
      </c>
      <c r="D3488" s="555" t="s">
        <v>818</v>
      </c>
      <c r="E3488" s="553">
        <v>6500</v>
      </c>
      <c r="F3488" s="556" t="s">
        <v>3046</v>
      </c>
      <c r="G3488" s="566" t="s">
        <v>3047</v>
      </c>
      <c r="H3488" s="569" t="s">
        <v>821</v>
      </c>
      <c r="I3488" s="562" t="s">
        <v>485</v>
      </c>
      <c r="J3488" s="558" t="s">
        <v>822</v>
      </c>
      <c r="K3488" s="571"/>
      <c r="L3488" s="574"/>
      <c r="M3488" s="572"/>
      <c r="N3488" s="577">
        <v>2</v>
      </c>
      <c r="O3488" s="574">
        <v>6</v>
      </c>
      <c r="P3488" s="576">
        <v>40044.9</v>
      </c>
    </row>
    <row r="3489" spans="1:16" ht="24" x14ac:dyDescent="0.2">
      <c r="A3489" s="524" t="s">
        <v>4666</v>
      </c>
      <c r="B3489" s="522" t="s">
        <v>817</v>
      </c>
      <c r="C3489" s="554" t="s">
        <v>86</v>
      </c>
      <c r="D3489" s="555" t="s">
        <v>818</v>
      </c>
      <c r="E3489" s="553">
        <v>6500</v>
      </c>
      <c r="F3489" s="556" t="s">
        <v>3048</v>
      </c>
      <c r="G3489" s="566" t="s">
        <v>3049</v>
      </c>
      <c r="H3489" s="569" t="s">
        <v>829</v>
      </c>
      <c r="I3489" s="562" t="s">
        <v>485</v>
      </c>
      <c r="J3489" s="558" t="s">
        <v>822</v>
      </c>
      <c r="K3489" s="571"/>
      <c r="L3489" s="574"/>
      <c r="M3489" s="572"/>
      <c r="N3489" s="577">
        <v>1</v>
      </c>
      <c r="O3489" s="574">
        <v>3</v>
      </c>
      <c r="P3489" s="576">
        <v>20401.61</v>
      </c>
    </row>
    <row r="3490" spans="1:16" ht="24" x14ac:dyDescent="0.2">
      <c r="A3490" s="524" t="s">
        <v>4666</v>
      </c>
      <c r="B3490" s="522" t="s">
        <v>817</v>
      </c>
      <c r="C3490" s="554" t="s">
        <v>86</v>
      </c>
      <c r="D3490" s="555" t="s">
        <v>818</v>
      </c>
      <c r="E3490" s="553">
        <v>5500</v>
      </c>
      <c r="F3490" s="556" t="s">
        <v>3050</v>
      </c>
      <c r="G3490" s="566" t="s">
        <v>3051</v>
      </c>
      <c r="H3490" s="569" t="s">
        <v>1606</v>
      </c>
      <c r="I3490" s="562" t="s">
        <v>489</v>
      </c>
      <c r="J3490" s="558" t="s">
        <v>822</v>
      </c>
      <c r="K3490" s="571"/>
      <c r="L3490" s="574"/>
      <c r="M3490" s="572"/>
      <c r="N3490" s="577">
        <v>2</v>
      </c>
      <c r="O3490" s="574">
        <v>6</v>
      </c>
      <c r="P3490" s="576">
        <v>34044.9</v>
      </c>
    </row>
    <row r="3491" spans="1:16" ht="24" x14ac:dyDescent="0.2">
      <c r="A3491" s="524" t="s">
        <v>4666</v>
      </c>
      <c r="B3491" s="522" t="s">
        <v>817</v>
      </c>
      <c r="C3491" s="554" t="s">
        <v>86</v>
      </c>
      <c r="D3491" s="555" t="s">
        <v>841</v>
      </c>
      <c r="E3491" s="553">
        <v>3800</v>
      </c>
      <c r="F3491" s="556" t="s">
        <v>3052</v>
      </c>
      <c r="G3491" s="566" t="s">
        <v>3053</v>
      </c>
      <c r="H3491" s="569" t="s">
        <v>3054</v>
      </c>
      <c r="I3491" s="562" t="s">
        <v>485</v>
      </c>
      <c r="J3491" s="558" t="s">
        <v>480</v>
      </c>
      <c r="K3491" s="571"/>
      <c r="L3491" s="574"/>
      <c r="M3491" s="572"/>
      <c r="N3491" s="577">
        <v>2</v>
      </c>
      <c r="O3491" s="574">
        <v>6</v>
      </c>
      <c r="P3491" s="576">
        <v>23844.9</v>
      </c>
    </row>
    <row r="3492" spans="1:16" ht="24" x14ac:dyDescent="0.2">
      <c r="A3492" s="524" t="s">
        <v>4666</v>
      </c>
      <c r="B3492" s="522" t="s">
        <v>817</v>
      </c>
      <c r="C3492" s="554" t="s">
        <v>86</v>
      </c>
      <c r="D3492" s="555" t="s">
        <v>818</v>
      </c>
      <c r="E3492" s="553">
        <v>5500</v>
      </c>
      <c r="F3492" s="556" t="s">
        <v>3059</v>
      </c>
      <c r="G3492" s="566" t="s">
        <v>3060</v>
      </c>
      <c r="H3492" s="569" t="s">
        <v>850</v>
      </c>
      <c r="I3492" s="562" t="s">
        <v>485</v>
      </c>
      <c r="J3492" s="558" t="s">
        <v>822</v>
      </c>
      <c r="K3492" s="571"/>
      <c r="L3492" s="574"/>
      <c r="M3492" s="572"/>
      <c r="N3492" s="577">
        <v>2</v>
      </c>
      <c r="O3492" s="574">
        <v>6</v>
      </c>
      <c r="P3492" s="576">
        <v>34044.9</v>
      </c>
    </row>
    <row r="3493" spans="1:16" ht="24" x14ac:dyDescent="0.2">
      <c r="A3493" s="524" t="s">
        <v>4666</v>
      </c>
      <c r="B3493" s="522" t="s">
        <v>817</v>
      </c>
      <c r="C3493" s="554" t="s">
        <v>86</v>
      </c>
      <c r="D3493" s="555" t="s">
        <v>841</v>
      </c>
      <c r="E3493" s="553">
        <v>2000</v>
      </c>
      <c r="F3493" s="556" t="s">
        <v>3061</v>
      </c>
      <c r="G3493" s="566" t="s">
        <v>3062</v>
      </c>
      <c r="H3493" s="569" t="s">
        <v>995</v>
      </c>
      <c r="I3493" s="562" t="s">
        <v>485</v>
      </c>
      <c r="J3493" s="558" t="s">
        <v>480</v>
      </c>
      <c r="K3493" s="571"/>
      <c r="L3493" s="574"/>
      <c r="M3493" s="572"/>
      <c r="N3493" s="577">
        <v>2</v>
      </c>
      <c r="O3493" s="574">
        <v>6</v>
      </c>
      <c r="P3493" s="576">
        <v>13044.9</v>
      </c>
    </row>
    <row r="3494" spans="1:16" ht="24" x14ac:dyDescent="0.2">
      <c r="A3494" s="524" t="s">
        <v>4666</v>
      </c>
      <c r="B3494" s="522" t="s">
        <v>817</v>
      </c>
      <c r="C3494" s="554" t="s">
        <v>86</v>
      </c>
      <c r="D3494" s="555" t="s">
        <v>818</v>
      </c>
      <c r="E3494" s="553">
        <v>9500</v>
      </c>
      <c r="F3494" s="556" t="s">
        <v>3063</v>
      </c>
      <c r="G3494" s="566" t="s">
        <v>3064</v>
      </c>
      <c r="H3494" s="569" t="s">
        <v>829</v>
      </c>
      <c r="I3494" s="562" t="s">
        <v>485</v>
      </c>
      <c r="J3494" s="558" t="s">
        <v>822</v>
      </c>
      <c r="K3494" s="571"/>
      <c r="L3494" s="574"/>
      <c r="M3494" s="572"/>
      <c r="N3494" s="577">
        <v>2</v>
      </c>
      <c r="O3494" s="574">
        <v>6</v>
      </c>
      <c r="P3494" s="576">
        <v>58044.9</v>
      </c>
    </row>
    <row r="3495" spans="1:16" ht="24" x14ac:dyDescent="0.2">
      <c r="A3495" s="524" t="s">
        <v>4666</v>
      </c>
      <c r="B3495" s="522" t="s">
        <v>817</v>
      </c>
      <c r="C3495" s="554" t="s">
        <v>86</v>
      </c>
      <c r="D3495" s="555" t="s">
        <v>818</v>
      </c>
      <c r="E3495" s="553">
        <v>8500</v>
      </c>
      <c r="F3495" s="556" t="s">
        <v>3065</v>
      </c>
      <c r="G3495" s="566" t="s">
        <v>3066</v>
      </c>
      <c r="H3495" s="569" t="s">
        <v>950</v>
      </c>
      <c r="I3495" s="562" t="s">
        <v>485</v>
      </c>
      <c r="J3495" s="558" t="s">
        <v>822</v>
      </c>
      <c r="K3495" s="571"/>
      <c r="L3495" s="574"/>
      <c r="M3495" s="572"/>
      <c r="N3495" s="577">
        <v>2</v>
      </c>
      <c r="O3495" s="574">
        <v>6</v>
      </c>
      <c r="P3495" s="576">
        <v>52044.9</v>
      </c>
    </row>
    <row r="3496" spans="1:16" ht="24" x14ac:dyDescent="0.2">
      <c r="A3496" s="524" t="s">
        <v>4666</v>
      </c>
      <c r="B3496" s="522" t="s">
        <v>817</v>
      </c>
      <c r="C3496" s="554" t="s">
        <v>86</v>
      </c>
      <c r="D3496" s="555" t="s">
        <v>818</v>
      </c>
      <c r="E3496" s="553">
        <v>7500</v>
      </c>
      <c r="F3496" s="556" t="s">
        <v>4413</v>
      </c>
      <c r="G3496" s="566" t="s">
        <v>4414</v>
      </c>
      <c r="H3496" s="569" t="s">
        <v>829</v>
      </c>
      <c r="I3496" s="562" t="s">
        <v>485</v>
      </c>
      <c r="J3496" s="558" t="s">
        <v>822</v>
      </c>
      <c r="K3496" s="571"/>
      <c r="L3496" s="574"/>
      <c r="M3496" s="572"/>
      <c r="N3496" s="577">
        <v>2</v>
      </c>
      <c r="O3496" s="574">
        <v>5</v>
      </c>
      <c r="P3496" s="576">
        <v>42870.75</v>
      </c>
    </row>
    <row r="3497" spans="1:16" ht="24" x14ac:dyDescent="0.2">
      <c r="A3497" s="524" t="s">
        <v>4666</v>
      </c>
      <c r="B3497" s="522" t="s">
        <v>817</v>
      </c>
      <c r="C3497" s="554" t="s">
        <v>86</v>
      </c>
      <c r="D3497" s="555" t="s">
        <v>818</v>
      </c>
      <c r="E3497" s="553">
        <v>7000</v>
      </c>
      <c r="F3497" s="556" t="s">
        <v>3067</v>
      </c>
      <c r="G3497" s="566" t="s">
        <v>3068</v>
      </c>
      <c r="H3497" s="569" t="s">
        <v>850</v>
      </c>
      <c r="I3497" s="562" t="s">
        <v>489</v>
      </c>
      <c r="J3497" s="558" t="s">
        <v>822</v>
      </c>
      <c r="K3497" s="571"/>
      <c r="L3497" s="574"/>
      <c r="M3497" s="572"/>
      <c r="N3497" s="577">
        <v>2</v>
      </c>
      <c r="O3497" s="574">
        <v>6</v>
      </c>
      <c r="P3497" s="576">
        <v>43044.9</v>
      </c>
    </row>
    <row r="3498" spans="1:16" ht="24" x14ac:dyDescent="0.2">
      <c r="A3498" s="524" t="s">
        <v>4666</v>
      </c>
      <c r="B3498" s="522" t="s">
        <v>817</v>
      </c>
      <c r="C3498" s="554" t="s">
        <v>86</v>
      </c>
      <c r="D3498" s="555" t="s">
        <v>818</v>
      </c>
      <c r="E3498" s="553">
        <v>6500</v>
      </c>
      <c r="F3498" s="556" t="s">
        <v>3069</v>
      </c>
      <c r="G3498" s="566" t="s">
        <v>3070</v>
      </c>
      <c r="H3498" s="569" t="s">
        <v>3071</v>
      </c>
      <c r="I3498" s="562" t="s">
        <v>485</v>
      </c>
      <c r="J3498" s="558" t="s">
        <v>822</v>
      </c>
      <c r="K3498" s="571"/>
      <c r="L3498" s="574"/>
      <c r="M3498" s="572"/>
      <c r="N3498" s="577">
        <v>2</v>
      </c>
      <c r="O3498" s="574">
        <v>6</v>
      </c>
      <c r="P3498" s="576">
        <v>40044.9</v>
      </c>
    </row>
    <row r="3499" spans="1:16" ht="24" x14ac:dyDescent="0.2">
      <c r="A3499" s="524" t="s">
        <v>4666</v>
      </c>
      <c r="B3499" s="522" t="s">
        <v>817</v>
      </c>
      <c r="C3499" s="554" t="s">
        <v>86</v>
      </c>
      <c r="D3499" s="555" t="s">
        <v>818</v>
      </c>
      <c r="E3499" s="553">
        <v>5000</v>
      </c>
      <c r="F3499" s="556" t="s">
        <v>3072</v>
      </c>
      <c r="G3499" s="566" t="s">
        <v>3073</v>
      </c>
      <c r="H3499" s="569" t="s">
        <v>2810</v>
      </c>
      <c r="I3499" s="562" t="s">
        <v>485</v>
      </c>
      <c r="J3499" s="558" t="s">
        <v>822</v>
      </c>
      <c r="K3499" s="571"/>
      <c r="L3499" s="574"/>
      <c r="M3499" s="572"/>
      <c r="N3499" s="577">
        <v>2</v>
      </c>
      <c r="O3499" s="574">
        <v>6</v>
      </c>
      <c r="P3499" s="576">
        <v>31044.9</v>
      </c>
    </row>
    <row r="3500" spans="1:16" ht="24" x14ac:dyDescent="0.2">
      <c r="A3500" s="524" t="s">
        <v>4666</v>
      </c>
      <c r="B3500" s="522" t="s">
        <v>817</v>
      </c>
      <c r="C3500" s="554" t="s">
        <v>86</v>
      </c>
      <c r="D3500" s="555" t="s">
        <v>841</v>
      </c>
      <c r="E3500" s="553">
        <v>3500</v>
      </c>
      <c r="F3500" s="556" t="s">
        <v>3074</v>
      </c>
      <c r="G3500" s="566" t="s">
        <v>3075</v>
      </c>
      <c r="H3500" s="569" t="s">
        <v>829</v>
      </c>
      <c r="I3500" s="562" t="s">
        <v>845</v>
      </c>
      <c r="J3500" s="558" t="s">
        <v>480</v>
      </c>
      <c r="K3500" s="571"/>
      <c r="L3500" s="574"/>
      <c r="M3500" s="572"/>
      <c r="N3500" s="577">
        <v>2</v>
      </c>
      <c r="O3500" s="574">
        <v>6</v>
      </c>
      <c r="P3500" s="576">
        <v>22044.9</v>
      </c>
    </row>
    <row r="3501" spans="1:16" ht="24" x14ac:dyDescent="0.2">
      <c r="A3501" s="524" t="s">
        <v>4666</v>
      </c>
      <c r="B3501" s="522" t="s">
        <v>817</v>
      </c>
      <c r="C3501" s="554" t="s">
        <v>86</v>
      </c>
      <c r="D3501" s="555" t="s">
        <v>818</v>
      </c>
      <c r="E3501" s="553">
        <v>8500</v>
      </c>
      <c r="F3501" s="556" t="s">
        <v>3078</v>
      </c>
      <c r="G3501" s="566" t="s">
        <v>3079</v>
      </c>
      <c r="H3501" s="569" t="s">
        <v>853</v>
      </c>
      <c r="I3501" s="562" t="s">
        <v>485</v>
      </c>
      <c r="J3501" s="558" t="s">
        <v>822</v>
      </c>
      <c r="K3501" s="571"/>
      <c r="L3501" s="574"/>
      <c r="M3501" s="572"/>
      <c r="N3501" s="577">
        <v>2</v>
      </c>
      <c r="O3501" s="574">
        <v>6</v>
      </c>
      <c r="P3501" s="576">
        <v>52044.9</v>
      </c>
    </row>
    <row r="3502" spans="1:16" ht="24" x14ac:dyDescent="0.2">
      <c r="A3502" s="524" t="s">
        <v>4666</v>
      </c>
      <c r="B3502" s="522" t="s">
        <v>817</v>
      </c>
      <c r="C3502" s="554" t="s">
        <v>86</v>
      </c>
      <c r="D3502" s="555" t="s">
        <v>818</v>
      </c>
      <c r="E3502" s="553">
        <v>6500</v>
      </c>
      <c r="F3502" s="556" t="s">
        <v>3080</v>
      </c>
      <c r="G3502" s="566" t="s">
        <v>3081</v>
      </c>
      <c r="H3502" s="569" t="s">
        <v>853</v>
      </c>
      <c r="I3502" s="562" t="s">
        <v>485</v>
      </c>
      <c r="J3502" s="558" t="s">
        <v>822</v>
      </c>
      <c r="K3502" s="571"/>
      <c r="L3502" s="574"/>
      <c r="M3502" s="572"/>
      <c r="N3502" s="577">
        <v>2</v>
      </c>
      <c r="O3502" s="574">
        <v>6</v>
      </c>
      <c r="P3502" s="576">
        <v>40044.9</v>
      </c>
    </row>
    <row r="3503" spans="1:16" ht="24" x14ac:dyDescent="0.2">
      <c r="A3503" s="524" t="s">
        <v>4666</v>
      </c>
      <c r="B3503" s="522" t="s">
        <v>817</v>
      </c>
      <c r="C3503" s="554" t="s">
        <v>86</v>
      </c>
      <c r="D3503" s="555" t="s">
        <v>818</v>
      </c>
      <c r="E3503" s="553">
        <v>6000</v>
      </c>
      <c r="F3503" s="556" t="s">
        <v>3082</v>
      </c>
      <c r="G3503" s="566" t="s">
        <v>3083</v>
      </c>
      <c r="H3503" s="569" t="s">
        <v>821</v>
      </c>
      <c r="I3503" s="562" t="s">
        <v>485</v>
      </c>
      <c r="J3503" s="558" t="s">
        <v>822</v>
      </c>
      <c r="K3503" s="571"/>
      <c r="L3503" s="574"/>
      <c r="M3503" s="572"/>
      <c r="N3503" s="577">
        <v>2</v>
      </c>
      <c r="O3503" s="574">
        <v>6</v>
      </c>
      <c r="P3503" s="576">
        <v>37044.9</v>
      </c>
    </row>
    <row r="3504" spans="1:16" ht="24" x14ac:dyDescent="0.2">
      <c r="A3504" s="524" t="s">
        <v>4666</v>
      </c>
      <c r="B3504" s="522" t="s">
        <v>817</v>
      </c>
      <c r="C3504" s="554" t="s">
        <v>86</v>
      </c>
      <c r="D3504" s="555" t="s">
        <v>818</v>
      </c>
      <c r="E3504" s="553">
        <v>3400</v>
      </c>
      <c r="F3504" s="556" t="s">
        <v>3084</v>
      </c>
      <c r="G3504" s="566" t="s">
        <v>3085</v>
      </c>
      <c r="H3504" s="569" t="s">
        <v>836</v>
      </c>
      <c r="I3504" s="562" t="s">
        <v>485</v>
      </c>
      <c r="J3504" s="558" t="s">
        <v>822</v>
      </c>
      <c r="K3504" s="571"/>
      <c r="L3504" s="574"/>
      <c r="M3504" s="572"/>
      <c r="N3504" s="577">
        <v>2</v>
      </c>
      <c r="O3504" s="574">
        <v>6</v>
      </c>
      <c r="P3504" s="576">
        <v>21444.9</v>
      </c>
    </row>
    <row r="3505" spans="1:16" ht="24" x14ac:dyDescent="0.2">
      <c r="A3505" s="524" t="s">
        <v>4666</v>
      </c>
      <c r="B3505" s="522" t="s">
        <v>817</v>
      </c>
      <c r="C3505" s="554" t="s">
        <v>86</v>
      </c>
      <c r="D3505" s="555" t="s">
        <v>818</v>
      </c>
      <c r="E3505" s="553">
        <v>6000</v>
      </c>
      <c r="F3505" s="556" t="s">
        <v>3088</v>
      </c>
      <c r="G3505" s="566" t="s">
        <v>3089</v>
      </c>
      <c r="H3505" s="569" t="s">
        <v>821</v>
      </c>
      <c r="I3505" s="562" t="s">
        <v>485</v>
      </c>
      <c r="J3505" s="558" t="s">
        <v>822</v>
      </c>
      <c r="K3505" s="571"/>
      <c r="L3505" s="574"/>
      <c r="M3505" s="572"/>
      <c r="N3505" s="577">
        <v>2</v>
      </c>
      <c r="O3505" s="574">
        <v>6</v>
      </c>
      <c r="P3505" s="576">
        <v>37044.9</v>
      </c>
    </row>
    <row r="3506" spans="1:16" ht="24" x14ac:dyDescent="0.2">
      <c r="A3506" s="524" t="s">
        <v>4666</v>
      </c>
      <c r="B3506" s="522" t="s">
        <v>817</v>
      </c>
      <c r="C3506" s="554" t="s">
        <v>86</v>
      </c>
      <c r="D3506" s="555" t="s">
        <v>818</v>
      </c>
      <c r="E3506" s="553">
        <v>4800</v>
      </c>
      <c r="F3506" s="556" t="s">
        <v>3090</v>
      </c>
      <c r="G3506" s="566" t="s">
        <v>3091</v>
      </c>
      <c r="H3506" s="569" t="s">
        <v>850</v>
      </c>
      <c r="I3506" s="562" t="s">
        <v>485</v>
      </c>
      <c r="J3506" s="558" t="s">
        <v>822</v>
      </c>
      <c r="K3506" s="571"/>
      <c r="L3506" s="574"/>
      <c r="M3506" s="572"/>
      <c r="N3506" s="577">
        <v>2</v>
      </c>
      <c r="O3506" s="574">
        <v>6</v>
      </c>
      <c r="P3506" s="576">
        <v>29844.9</v>
      </c>
    </row>
    <row r="3507" spans="1:16" ht="24" x14ac:dyDescent="0.2">
      <c r="A3507" s="524" t="s">
        <v>4666</v>
      </c>
      <c r="B3507" s="522" t="s">
        <v>817</v>
      </c>
      <c r="C3507" s="554" t="s">
        <v>86</v>
      </c>
      <c r="D3507" s="555" t="s">
        <v>818</v>
      </c>
      <c r="E3507" s="553">
        <v>6500</v>
      </c>
      <c r="F3507" s="556" t="s">
        <v>3092</v>
      </c>
      <c r="G3507" s="566" t="s">
        <v>3093</v>
      </c>
      <c r="H3507" s="569" t="s">
        <v>821</v>
      </c>
      <c r="I3507" s="562" t="s">
        <v>485</v>
      </c>
      <c r="J3507" s="558" t="s">
        <v>822</v>
      </c>
      <c r="K3507" s="571"/>
      <c r="L3507" s="574"/>
      <c r="M3507" s="572"/>
      <c r="N3507" s="577">
        <v>2</v>
      </c>
      <c r="O3507" s="574">
        <v>6</v>
      </c>
      <c r="P3507" s="576">
        <v>40044.9</v>
      </c>
    </row>
    <row r="3508" spans="1:16" ht="24" x14ac:dyDescent="0.2">
      <c r="A3508" s="524" t="s">
        <v>4666</v>
      </c>
      <c r="B3508" s="522" t="s">
        <v>817</v>
      </c>
      <c r="C3508" s="554" t="s">
        <v>86</v>
      </c>
      <c r="D3508" s="555" t="s">
        <v>818</v>
      </c>
      <c r="E3508" s="553">
        <v>3000</v>
      </c>
      <c r="F3508" s="556" t="s">
        <v>3094</v>
      </c>
      <c r="G3508" s="566" t="s">
        <v>3095</v>
      </c>
      <c r="H3508" s="569" t="s">
        <v>850</v>
      </c>
      <c r="I3508" s="562" t="s">
        <v>485</v>
      </c>
      <c r="J3508" s="558" t="s">
        <v>822</v>
      </c>
      <c r="K3508" s="571"/>
      <c r="L3508" s="574"/>
      <c r="M3508" s="572"/>
      <c r="N3508" s="577">
        <v>2</v>
      </c>
      <c r="O3508" s="574">
        <v>6</v>
      </c>
      <c r="P3508" s="576">
        <v>19044.900000000001</v>
      </c>
    </row>
    <row r="3509" spans="1:16" ht="24" x14ac:dyDescent="0.2">
      <c r="A3509" s="524" t="s">
        <v>4666</v>
      </c>
      <c r="B3509" s="522" t="s">
        <v>817</v>
      </c>
      <c r="C3509" s="554" t="s">
        <v>86</v>
      </c>
      <c r="D3509" s="555" t="s">
        <v>818</v>
      </c>
      <c r="E3509" s="553">
        <v>10000</v>
      </c>
      <c r="F3509" s="556" t="s">
        <v>3096</v>
      </c>
      <c r="G3509" s="566" t="s">
        <v>3097</v>
      </c>
      <c r="H3509" s="569" t="s">
        <v>853</v>
      </c>
      <c r="I3509" s="562" t="s">
        <v>485</v>
      </c>
      <c r="J3509" s="558" t="s">
        <v>822</v>
      </c>
      <c r="K3509" s="571"/>
      <c r="L3509" s="574"/>
      <c r="M3509" s="572"/>
      <c r="N3509" s="577">
        <v>2</v>
      </c>
      <c r="O3509" s="574">
        <v>6</v>
      </c>
      <c r="P3509" s="576">
        <v>61044.9</v>
      </c>
    </row>
    <row r="3510" spans="1:16" ht="24" x14ac:dyDescent="0.2">
      <c r="A3510" s="524" t="s">
        <v>4666</v>
      </c>
      <c r="B3510" s="522" t="s">
        <v>817</v>
      </c>
      <c r="C3510" s="554" t="s">
        <v>86</v>
      </c>
      <c r="D3510" s="555" t="s">
        <v>818</v>
      </c>
      <c r="E3510" s="553">
        <v>7500</v>
      </c>
      <c r="F3510" s="556" t="s">
        <v>3098</v>
      </c>
      <c r="G3510" s="566" t="s">
        <v>3099</v>
      </c>
      <c r="H3510" s="569" t="s">
        <v>829</v>
      </c>
      <c r="I3510" s="562" t="s">
        <v>485</v>
      </c>
      <c r="J3510" s="558" t="s">
        <v>822</v>
      </c>
      <c r="K3510" s="571"/>
      <c r="L3510" s="574"/>
      <c r="M3510" s="572"/>
      <c r="N3510" s="577">
        <v>2</v>
      </c>
      <c r="O3510" s="574">
        <v>6</v>
      </c>
      <c r="P3510" s="576">
        <v>46044.9</v>
      </c>
    </row>
    <row r="3511" spans="1:16" ht="24" x14ac:dyDescent="0.2">
      <c r="A3511" s="524" t="s">
        <v>4666</v>
      </c>
      <c r="B3511" s="522" t="s">
        <v>817</v>
      </c>
      <c r="C3511" s="554" t="s">
        <v>86</v>
      </c>
      <c r="D3511" s="555" t="s">
        <v>818</v>
      </c>
      <c r="E3511" s="553">
        <v>10000</v>
      </c>
      <c r="F3511" s="556" t="s">
        <v>3100</v>
      </c>
      <c r="G3511" s="566" t="s">
        <v>3101</v>
      </c>
      <c r="H3511" s="569" t="s">
        <v>821</v>
      </c>
      <c r="I3511" s="562" t="s">
        <v>485</v>
      </c>
      <c r="J3511" s="558" t="s">
        <v>822</v>
      </c>
      <c r="K3511" s="571"/>
      <c r="L3511" s="574"/>
      <c r="M3511" s="572"/>
      <c r="N3511" s="577">
        <v>2</v>
      </c>
      <c r="O3511" s="574">
        <v>6</v>
      </c>
      <c r="P3511" s="576">
        <v>61044.9</v>
      </c>
    </row>
    <row r="3512" spans="1:16" ht="24" x14ac:dyDescent="0.2">
      <c r="A3512" s="524" t="s">
        <v>4666</v>
      </c>
      <c r="B3512" s="522" t="s">
        <v>817</v>
      </c>
      <c r="C3512" s="554" t="s">
        <v>86</v>
      </c>
      <c r="D3512" s="555" t="s">
        <v>818</v>
      </c>
      <c r="E3512" s="553">
        <v>4000</v>
      </c>
      <c r="F3512" s="556" t="s">
        <v>3102</v>
      </c>
      <c r="G3512" s="566" t="s">
        <v>3103</v>
      </c>
      <c r="H3512" s="569" t="s">
        <v>836</v>
      </c>
      <c r="I3512" s="562" t="s">
        <v>871</v>
      </c>
      <c r="J3512" s="558" t="s">
        <v>822</v>
      </c>
      <c r="K3512" s="571"/>
      <c r="L3512" s="574"/>
      <c r="M3512" s="572"/>
      <c r="N3512" s="577">
        <v>2</v>
      </c>
      <c r="O3512" s="574">
        <v>6</v>
      </c>
      <c r="P3512" s="576">
        <v>25044.9</v>
      </c>
    </row>
    <row r="3513" spans="1:16" ht="24" x14ac:dyDescent="0.2">
      <c r="A3513" s="524" t="s">
        <v>4666</v>
      </c>
      <c r="B3513" s="522" t="s">
        <v>817</v>
      </c>
      <c r="C3513" s="554" t="s">
        <v>86</v>
      </c>
      <c r="D3513" s="555" t="s">
        <v>818</v>
      </c>
      <c r="E3513" s="553">
        <v>6500</v>
      </c>
      <c r="F3513" s="556" t="s">
        <v>3104</v>
      </c>
      <c r="G3513" s="566" t="s">
        <v>3105</v>
      </c>
      <c r="H3513" s="569" t="s">
        <v>821</v>
      </c>
      <c r="I3513" s="562" t="s">
        <v>485</v>
      </c>
      <c r="J3513" s="558" t="s">
        <v>822</v>
      </c>
      <c r="K3513" s="571"/>
      <c r="L3513" s="574"/>
      <c r="M3513" s="572"/>
      <c r="N3513" s="577">
        <v>1</v>
      </c>
      <c r="O3513" s="574">
        <v>2</v>
      </c>
      <c r="P3513" s="576">
        <v>16002.46</v>
      </c>
    </row>
    <row r="3514" spans="1:16" ht="24" x14ac:dyDescent="0.2">
      <c r="A3514" s="524" t="s">
        <v>4666</v>
      </c>
      <c r="B3514" s="522" t="s">
        <v>817</v>
      </c>
      <c r="C3514" s="554" t="s">
        <v>86</v>
      </c>
      <c r="D3514" s="555" t="s">
        <v>818</v>
      </c>
      <c r="E3514" s="553">
        <v>5500</v>
      </c>
      <c r="F3514" s="556" t="s">
        <v>3106</v>
      </c>
      <c r="G3514" s="566" t="s">
        <v>3107</v>
      </c>
      <c r="H3514" s="569" t="s">
        <v>866</v>
      </c>
      <c r="I3514" s="562" t="s">
        <v>485</v>
      </c>
      <c r="J3514" s="558" t="s">
        <v>822</v>
      </c>
      <c r="K3514" s="571"/>
      <c r="L3514" s="574"/>
      <c r="M3514" s="572"/>
      <c r="N3514" s="577">
        <v>1</v>
      </c>
      <c r="O3514" s="574">
        <v>1</v>
      </c>
      <c r="P3514" s="576">
        <v>6713.04</v>
      </c>
    </row>
    <row r="3515" spans="1:16" ht="24" x14ac:dyDescent="0.2">
      <c r="A3515" s="524" t="s">
        <v>4666</v>
      </c>
      <c r="B3515" s="522" t="s">
        <v>817</v>
      </c>
      <c r="C3515" s="554" t="s">
        <v>86</v>
      </c>
      <c r="D3515" s="555" t="s">
        <v>818</v>
      </c>
      <c r="E3515" s="553">
        <v>12000</v>
      </c>
      <c r="F3515" s="556" t="s">
        <v>3108</v>
      </c>
      <c r="G3515" s="566" t="s">
        <v>3109</v>
      </c>
      <c r="H3515" s="569" t="s">
        <v>821</v>
      </c>
      <c r="I3515" s="562" t="s">
        <v>485</v>
      </c>
      <c r="J3515" s="558" t="s">
        <v>822</v>
      </c>
      <c r="K3515" s="571"/>
      <c r="L3515" s="574"/>
      <c r="M3515" s="572"/>
      <c r="N3515" s="577">
        <v>2</v>
      </c>
      <c r="O3515" s="574">
        <v>6</v>
      </c>
      <c r="P3515" s="576">
        <v>73044.899999999994</v>
      </c>
    </row>
    <row r="3516" spans="1:16" ht="24" x14ac:dyDescent="0.2">
      <c r="A3516" s="524" t="s">
        <v>4666</v>
      </c>
      <c r="B3516" s="522" t="s">
        <v>817</v>
      </c>
      <c r="C3516" s="554" t="s">
        <v>86</v>
      </c>
      <c r="D3516" s="555" t="s">
        <v>818</v>
      </c>
      <c r="E3516" s="553">
        <v>8500</v>
      </c>
      <c r="F3516" s="556" t="s">
        <v>3110</v>
      </c>
      <c r="G3516" s="566" t="s">
        <v>3111</v>
      </c>
      <c r="H3516" s="569" t="s">
        <v>821</v>
      </c>
      <c r="I3516" s="562" t="s">
        <v>485</v>
      </c>
      <c r="J3516" s="558" t="s">
        <v>822</v>
      </c>
      <c r="K3516" s="571"/>
      <c r="L3516" s="574"/>
      <c r="M3516" s="572"/>
      <c r="N3516" s="577">
        <v>2</v>
      </c>
      <c r="O3516" s="574">
        <v>6</v>
      </c>
      <c r="P3516" s="576">
        <v>47765.32</v>
      </c>
    </row>
    <row r="3517" spans="1:16" ht="24" x14ac:dyDescent="0.2">
      <c r="A3517" s="524" t="s">
        <v>4666</v>
      </c>
      <c r="B3517" s="522" t="s">
        <v>817</v>
      </c>
      <c r="C3517" s="554" t="s">
        <v>86</v>
      </c>
      <c r="D3517" s="555" t="s">
        <v>818</v>
      </c>
      <c r="E3517" s="553">
        <v>5500</v>
      </c>
      <c r="F3517" s="556" t="s">
        <v>4415</v>
      </c>
      <c r="G3517" s="566" t="s">
        <v>4416</v>
      </c>
      <c r="H3517" s="569" t="s">
        <v>1606</v>
      </c>
      <c r="I3517" s="562" t="s">
        <v>489</v>
      </c>
      <c r="J3517" s="558" t="s">
        <v>822</v>
      </c>
      <c r="K3517" s="571"/>
      <c r="L3517" s="574"/>
      <c r="M3517" s="572"/>
      <c r="N3517" s="577">
        <v>2</v>
      </c>
      <c r="O3517" s="574">
        <v>5</v>
      </c>
      <c r="P3517" s="576">
        <v>31670.75</v>
      </c>
    </row>
    <row r="3518" spans="1:16" ht="24" x14ac:dyDescent="0.2">
      <c r="A3518" s="524" t="s">
        <v>4666</v>
      </c>
      <c r="B3518" s="522" t="s">
        <v>817</v>
      </c>
      <c r="C3518" s="554" t="s">
        <v>86</v>
      </c>
      <c r="D3518" s="555" t="s">
        <v>818</v>
      </c>
      <c r="E3518" s="553">
        <v>6500</v>
      </c>
      <c r="F3518" s="556" t="s">
        <v>3112</v>
      </c>
      <c r="G3518" s="566" t="s">
        <v>3113</v>
      </c>
      <c r="H3518" s="569" t="s">
        <v>821</v>
      </c>
      <c r="I3518" s="562" t="s">
        <v>485</v>
      </c>
      <c r="J3518" s="558" t="s">
        <v>822</v>
      </c>
      <c r="K3518" s="571"/>
      <c r="L3518" s="574"/>
      <c r="M3518" s="572"/>
      <c r="N3518" s="577">
        <v>2</v>
      </c>
      <c r="O3518" s="574">
        <v>6</v>
      </c>
      <c r="P3518" s="576">
        <v>40044.9</v>
      </c>
    </row>
    <row r="3519" spans="1:16" ht="24" x14ac:dyDescent="0.2">
      <c r="A3519" s="524" t="s">
        <v>4666</v>
      </c>
      <c r="B3519" s="522" t="s">
        <v>817</v>
      </c>
      <c r="C3519" s="554" t="s">
        <v>86</v>
      </c>
      <c r="D3519" s="555" t="s">
        <v>818</v>
      </c>
      <c r="E3519" s="553">
        <v>10500</v>
      </c>
      <c r="F3519" s="556" t="s">
        <v>3114</v>
      </c>
      <c r="G3519" s="566" t="s">
        <v>3115</v>
      </c>
      <c r="H3519" s="569" t="s">
        <v>853</v>
      </c>
      <c r="I3519" s="562" t="s">
        <v>485</v>
      </c>
      <c r="J3519" s="558" t="s">
        <v>822</v>
      </c>
      <c r="K3519" s="571"/>
      <c r="L3519" s="574"/>
      <c r="M3519" s="572"/>
      <c r="N3519" s="577">
        <v>1</v>
      </c>
      <c r="O3519" s="574">
        <v>2</v>
      </c>
      <c r="P3519" s="576">
        <v>27415.82</v>
      </c>
    </row>
    <row r="3520" spans="1:16" ht="24" x14ac:dyDescent="0.2">
      <c r="A3520" s="524" t="s">
        <v>4666</v>
      </c>
      <c r="B3520" s="522" t="s">
        <v>817</v>
      </c>
      <c r="C3520" s="554" t="s">
        <v>86</v>
      </c>
      <c r="D3520" s="555" t="s">
        <v>818</v>
      </c>
      <c r="E3520" s="553">
        <v>7500</v>
      </c>
      <c r="F3520" s="556" t="s">
        <v>3116</v>
      </c>
      <c r="G3520" s="566" t="s">
        <v>3117</v>
      </c>
      <c r="H3520" s="569" t="s">
        <v>829</v>
      </c>
      <c r="I3520" s="562" t="s">
        <v>485</v>
      </c>
      <c r="J3520" s="558" t="s">
        <v>822</v>
      </c>
      <c r="K3520" s="571"/>
      <c r="L3520" s="574"/>
      <c r="M3520" s="572"/>
      <c r="N3520" s="577">
        <v>2</v>
      </c>
      <c r="O3520" s="574">
        <v>6</v>
      </c>
      <c r="P3520" s="576">
        <v>46044.9</v>
      </c>
    </row>
    <row r="3521" spans="1:16" ht="24" x14ac:dyDescent="0.2">
      <c r="A3521" s="524" t="s">
        <v>4666</v>
      </c>
      <c r="B3521" s="522" t="s">
        <v>817</v>
      </c>
      <c r="C3521" s="554" t="s">
        <v>86</v>
      </c>
      <c r="D3521" s="555" t="s">
        <v>818</v>
      </c>
      <c r="E3521" s="553">
        <v>5500</v>
      </c>
      <c r="F3521" s="556" t="s">
        <v>3118</v>
      </c>
      <c r="G3521" s="566" t="s">
        <v>3119</v>
      </c>
      <c r="H3521" s="569" t="s">
        <v>829</v>
      </c>
      <c r="I3521" s="562" t="s">
        <v>485</v>
      </c>
      <c r="J3521" s="558" t="s">
        <v>822</v>
      </c>
      <c r="K3521" s="571"/>
      <c r="L3521" s="574"/>
      <c r="M3521" s="572"/>
      <c r="N3521" s="577">
        <v>2</v>
      </c>
      <c r="O3521" s="574">
        <v>6</v>
      </c>
      <c r="P3521" s="576">
        <v>34044.9</v>
      </c>
    </row>
    <row r="3522" spans="1:16" ht="24" x14ac:dyDescent="0.2">
      <c r="A3522" s="524" t="s">
        <v>4666</v>
      </c>
      <c r="B3522" s="522" t="s">
        <v>817</v>
      </c>
      <c r="C3522" s="554" t="s">
        <v>86</v>
      </c>
      <c r="D3522" s="555" t="s">
        <v>818</v>
      </c>
      <c r="E3522" s="553">
        <v>6500</v>
      </c>
      <c r="F3522" s="556" t="s">
        <v>3120</v>
      </c>
      <c r="G3522" s="566" t="s">
        <v>3121</v>
      </c>
      <c r="H3522" s="569" t="s">
        <v>853</v>
      </c>
      <c r="I3522" s="562" t="s">
        <v>485</v>
      </c>
      <c r="J3522" s="558" t="s">
        <v>822</v>
      </c>
      <c r="K3522" s="571"/>
      <c r="L3522" s="574"/>
      <c r="M3522" s="572"/>
      <c r="N3522" s="577">
        <v>0</v>
      </c>
      <c r="O3522" s="574">
        <v>1</v>
      </c>
      <c r="P3522" s="576">
        <v>4254.71</v>
      </c>
    </row>
    <row r="3523" spans="1:16" ht="24" x14ac:dyDescent="0.2">
      <c r="A3523" s="524" t="s">
        <v>4666</v>
      </c>
      <c r="B3523" s="522" t="s">
        <v>817</v>
      </c>
      <c r="C3523" s="554" t="s">
        <v>86</v>
      </c>
      <c r="D3523" s="555" t="s">
        <v>818</v>
      </c>
      <c r="E3523" s="553">
        <v>6500</v>
      </c>
      <c r="F3523" s="556" t="s">
        <v>3122</v>
      </c>
      <c r="G3523" s="566" t="s">
        <v>3123</v>
      </c>
      <c r="H3523" s="569" t="s">
        <v>1487</v>
      </c>
      <c r="I3523" s="562" t="s">
        <v>485</v>
      </c>
      <c r="J3523" s="558" t="s">
        <v>822</v>
      </c>
      <c r="K3523" s="571"/>
      <c r="L3523" s="574"/>
      <c r="M3523" s="572"/>
      <c r="N3523" s="577">
        <v>2</v>
      </c>
      <c r="O3523" s="574">
        <v>6</v>
      </c>
      <c r="P3523" s="576">
        <v>40044.9</v>
      </c>
    </row>
    <row r="3524" spans="1:16" ht="24" x14ac:dyDescent="0.2">
      <c r="A3524" s="524" t="s">
        <v>4666</v>
      </c>
      <c r="B3524" s="522" t="s">
        <v>817</v>
      </c>
      <c r="C3524" s="554" t="s">
        <v>86</v>
      </c>
      <c r="D3524" s="555" t="s">
        <v>818</v>
      </c>
      <c r="E3524" s="553">
        <v>7500</v>
      </c>
      <c r="F3524" s="556" t="s">
        <v>3124</v>
      </c>
      <c r="G3524" s="566" t="s">
        <v>3125</v>
      </c>
      <c r="H3524" s="569" t="s">
        <v>829</v>
      </c>
      <c r="I3524" s="562" t="s">
        <v>485</v>
      </c>
      <c r="J3524" s="558" t="s">
        <v>822</v>
      </c>
      <c r="K3524" s="571"/>
      <c r="L3524" s="574"/>
      <c r="M3524" s="572"/>
      <c r="N3524" s="577">
        <v>2</v>
      </c>
      <c r="O3524" s="574">
        <v>6</v>
      </c>
      <c r="P3524" s="576">
        <v>46044.9</v>
      </c>
    </row>
    <row r="3525" spans="1:16" ht="24" x14ac:dyDescent="0.2">
      <c r="A3525" s="524" t="s">
        <v>4666</v>
      </c>
      <c r="B3525" s="522" t="s">
        <v>817</v>
      </c>
      <c r="C3525" s="554" t="s">
        <v>86</v>
      </c>
      <c r="D3525" s="555" t="s">
        <v>818</v>
      </c>
      <c r="E3525" s="553">
        <v>5500</v>
      </c>
      <c r="F3525" s="556" t="s">
        <v>3126</v>
      </c>
      <c r="G3525" s="566" t="s">
        <v>3127</v>
      </c>
      <c r="H3525" s="569" t="s">
        <v>829</v>
      </c>
      <c r="I3525" s="562" t="s">
        <v>485</v>
      </c>
      <c r="J3525" s="558" t="s">
        <v>822</v>
      </c>
      <c r="K3525" s="571"/>
      <c r="L3525" s="574"/>
      <c r="M3525" s="572"/>
      <c r="N3525" s="577">
        <v>2</v>
      </c>
      <c r="O3525" s="574">
        <v>6</v>
      </c>
      <c r="P3525" s="576">
        <v>34044.9</v>
      </c>
    </row>
    <row r="3526" spans="1:16" ht="24" x14ac:dyDescent="0.2">
      <c r="A3526" s="524" t="s">
        <v>4666</v>
      </c>
      <c r="B3526" s="522" t="s">
        <v>817</v>
      </c>
      <c r="C3526" s="554" t="s">
        <v>86</v>
      </c>
      <c r="D3526" s="555" t="s">
        <v>818</v>
      </c>
      <c r="E3526" s="553">
        <v>5500</v>
      </c>
      <c r="F3526" s="556" t="s">
        <v>3128</v>
      </c>
      <c r="G3526" s="566" t="s">
        <v>3129</v>
      </c>
      <c r="H3526" s="569" t="s">
        <v>829</v>
      </c>
      <c r="I3526" s="562" t="s">
        <v>485</v>
      </c>
      <c r="J3526" s="558" t="s">
        <v>822</v>
      </c>
      <c r="K3526" s="571"/>
      <c r="L3526" s="574"/>
      <c r="M3526" s="572"/>
      <c r="N3526" s="577">
        <v>2</v>
      </c>
      <c r="O3526" s="574">
        <v>6</v>
      </c>
      <c r="P3526" s="576">
        <v>34044.9</v>
      </c>
    </row>
    <row r="3527" spans="1:16" ht="24" x14ac:dyDescent="0.2">
      <c r="A3527" s="524" t="s">
        <v>4666</v>
      </c>
      <c r="B3527" s="522" t="s">
        <v>817</v>
      </c>
      <c r="C3527" s="554" t="s">
        <v>86</v>
      </c>
      <c r="D3527" s="555" t="s">
        <v>818</v>
      </c>
      <c r="E3527" s="553">
        <v>5500</v>
      </c>
      <c r="F3527" s="556" t="s">
        <v>3130</v>
      </c>
      <c r="G3527" s="566" t="s">
        <v>3131</v>
      </c>
      <c r="H3527" s="569" t="s">
        <v>829</v>
      </c>
      <c r="I3527" s="562" t="s">
        <v>485</v>
      </c>
      <c r="J3527" s="558" t="s">
        <v>822</v>
      </c>
      <c r="K3527" s="571"/>
      <c r="L3527" s="574"/>
      <c r="M3527" s="572"/>
      <c r="N3527" s="577">
        <v>2</v>
      </c>
      <c r="O3527" s="574">
        <v>6</v>
      </c>
      <c r="P3527" s="576">
        <v>34044.9</v>
      </c>
    </row>
    <row r="3528" spans="1:16" ht="24" x14ac:dyDescent="0.2">
      <c r="A3528" s="524" t="s">
        <v>4666</v>
      </c>
      <c r="B3528" s="522" t="s">
        <v>817</v>
      </c>
      <c r="C3528" s="554" t="s">
        <v>86</v>
      </c>
      <c r="D3528" s="555" t="s">
        <v>818</v>
      </c>
      <c r="E3528" s="553">
        <v>8500</v>
      </c>
      <c r="F3528" s="556" t="s">
        <v>3132</v>
      </c>
      <c r="G3528" s="566" t="s">
        <v>3133</v>
      </c>
      <c r="H3528" s="569" t="s">
        <v>890</v>
      </c>
      <c r="I3528" s="562" t="s">
        <v>485</v>
      </c>
      <c r="J3528" s="558" t="s">
        <v>822</v>
      </c>
      <c r="K3528" s="571"/>
      <c r="L3528" s="574"/>
      <c r="M3528" s="572"/>
      <c r="N3528" s="577">
        <v>2</v>
      </c>
      <c r="O3528" s="574">
        <v>6</v>
      </c>
      <c r="P3528" s="576">
        <v>52044.9</v>
      </c>
    </row>
    <row r="3529" spans="1:16" ht="24" x14ac:dyDescent="0.2">
      <c r="A3529" s="524" t="s">
        <v>4666</v>
      </c>
      <c r="B3529" s="522" t="s">
        <v>817</v>
      </c>
      <c r="C3529" s="554" t="s">
        <v>86</v>
      </c>
      <c r="D3529" s="555" t="s">
        <v>818</v>
      </c>
      <c r="E3529" s="553">
        <v>6500</v>
      </c>
      <c r="F3529" s="556" t="s">
        <v>3134</v>
      </c>
      <c r="G3529" s="566" t="s">
        <v>3135</v>
      </c>
      <c r="H3529" s="569" t="s">
        <v>853</v>
      </c>
      <c r="I3529" s="562" t="s">
        <v>485</v>
      </c>
      <c r="J3529" s="558" t="s">
        <v>822</v>
      </c>
      <c r="K3529" s="571"/>
      <c r="L3529" s="574"/>
      <c r="M3529" s="572"/>
      <c r="N3529" s="577">
        <v>2</v>
      </c>
      <c r="O3529" s="574">
        <v>6</v>
      </c>
      <c r="P3529" s="576">
        <v>40044.9</v>
      </c>
    </row>
    <row r="3530" spans="1:16" ht="24" x14ac:dyDescent="0.2">
      <c r="A3530" s="524" t="s">
        <v>4666</v>
      </c>
      <c r="B3530" s="522" t="s">
        <v>817</v>
      </c>
      <c r="C3530" s="554" t="s">
        <v>86</v>
      </c>
      <c r="D3530" s="555" t="s">
        <v>818</v>
      </c>
      <c r="E3530" s="553">
        <v>8500</v>
      </c>
      <c r="F3530" s="556" t="s">
        <v>3136</v>
      </c>
      <c r="G3530" s="566" t="s">
        <v>3137</v>
      </c>
      <c r="H3530" s="569" t="s">
        <v>972</v>
      </c>
      <c r="I3530" s="562" t="s">
        <v>485</v>
      </c>
      <c r="J3530" s="558" t="s">
        <v>822</v>
      </c>
      <c r="K3530" s="571"/>
      <c r="L3530" s="574"/>
      <c r="M3530" s="572"/>
      <c r="N3530" s="577">
        <v>2</v>
      </c>
      <c r="O3530" s="574">
        <v>6</v>
      </c>
      <c r="P3530" s="576">
        <v>52044.9</v>
      </c>
    </row>
    <row r="3531" spans="1:16" ht="24" x14ac:dyDescent="0.2">
      <c r="A3531" s="524" t="s">
        <v>4666</v>
      </c>
      <c r="B3531" s="522" t="s">
        <v>817</v>
      </c>
      <c r="C3531" s="554" t="s">
        <v>86</v>
      </c>
      <c r="D3531" s="555" t="s">
        <v>818</v>
      </c>
      <c r="E3531" s="553">
        <v>5500</v>
      </c>
      <c r="F3531" s="556" t="s">
        <v>3138</v>
      </c>
      <c r="G3531" s="566" t="s">
        <v>3139</v>
      </c>
      <c r="H3531" s="569" t="s">
        <v>829</v>
      </c>
      <c r="I3531" s="562" t="s">
        <v>485</v>
      </c>
      <c r="J3531" s="558" t="s">
        <v>822</v>
      </c>
      <c r="K3531" s="571"/>
      <c r="L3531" s="574"/>
      <c r="M3531" s="572"/>
      <c r="N3531" s="577">
        <v>2</v>
      </c>
      <c r="O3531" s="574">
        <v>6</v>
      </c>
      <c r="P3531" s="576">
        <v>34751.01</v>
      </c>
    </row>
    <row r="3532" spans="1:16" ht="24" x14ac:dyDescent="0.2">
      <c r="A3532" s="524" t="s">
        <v>4666</v>
      </c>
      <c r="B3532" s="522" t="s">
        <v>817</v>
      </c>
      <c r="C3532" s="554" t="s">
        <v>86</v>
      </c>
      <c r="D3532" s="555" t="s">
        <v>818</v>
      </c>
      <c r="E3532" s="553">
        <v>7500</v>
      </c>
      <c r="F3532" s="556" t="s">
        <v>3140</v>
      </c>
      <c r="G3532" s="566" t="s">
        <v>3141</v>
      </c>
      <c r="H3532" s="569" t="s">
        <v>829</v>
      </c>
      <c r="I3532" s="562" t="s">
        <v>485</v>
      </c>
      <c r="J3532" s="558" t="s">
        <v>822</v>
      </c>
      <c r="K3532" s="571"/>
      <c r="L3532" s="574"/>
      <c r="M3532" s="572"/>
      <c r="N3532" s="577">
        <v>2</v>
      </c>
      <c r="O3532" s="574">
        <v>6</v>
      </c>
      <c r="P3532" s="576">
        <v>46044.9</v>
      </c>
    </row>
    <row r="3533" spans="1:16" ht="24" x14ac:dyDescent="0.2">
      <c r="A3533" s="524" t="s">
        <v>4666</v>
      </c>
      <c r="B3533" s="522" t="s">
        <v>817</v>
      </c>
      <c r="C3533" s="554" t="s">
        <v>86</v>
      </c>
      <c r="D3533" s="555" t="s">
        <v>818</v>
      </c>
      <c r="E3533" s="553">
        <v>6500</v>
      </c>
      <c r="F3533" s="556" t="s">
        <v>3144</v>
      </c>
      <c r="G3533" s="566" t="s">
        <v>3145</v>
      </c>
      <c r="H3533" s="569" t="s">
        <v>821</v>
      </c>
      <c r="I3533" s="562" t="s">
        <v>485</v>
      </c>
      <c r="J3533" s="558" t="s">
        <v>822</v>
      </c>
      <c r="K3533" s="571"/>
      <c r="L3533" s="574"/>
      <c r="M3533" s="572"/>
      <c r="N3533" s="577">
        <v>1</v>
      </c>
      <c r="O3533" s="574">
        <v>4</v>
      </c>
      <c r="P3533" s="576">
        <v>21892.109999999997</v>
      </c>
    </row>
    <row r="3534" spans="1:16" ht="24" x14ac:dyDescent="0.2">
      <c r="A3534" s="524" t="s">
        <v>4666</v>
      </c>
      <c r="B3534" s="522" t="s">
        <v>817</v>
      </c>
      <c r="C3534" s="554" t="s">
        <v>86</v>
      </c>
      <c r="D3534" s="555" t="s">
        <v>818</v>
      </c>
      <c r="E3534" s="553">
        <v>6500</v>
      </c>
      <c r="F3534" s="556" t="s">
        <v>4417</v>
      </c>
      <c r="G3534" s="566" t="s">
        <v>4418</v>
      </c>
      <c r="H3534" s="569" t="s">
        <v>829</v>
      </c>
      <c r="I3534" s="562" t="s">
        <v>485</v>
      </c>
      <c r="J3534" s="558" t="s">
        <v>822</v>
      </c>
      <c r="K3534" s="571"/>
      <c r="L3534" s="574"/>
      <c r="M3534" s="572"/>
      <c r="N3534" s="577">
        <v>2</v>
      </c>
      <c r="O3534" s="574">
        <v>5</v>
      </c>
      <c r="P3534" s="576">
        <v>37270.75</v>
      </c>
    </row>
    <row r="3535" spans="1:16" ht="24" x14ac:dyDescent="0.2">
      <c r="A3535" s="524" t="s">
        <v>4666</v>
      </c>
      <c r="B3535" s="522" t="s">
        <v>817</v>
      </c>
      <c r="C3535" s="554" t="s">
        <v>86</v>
      </c>
      <c r="D3535" s="555" t="s">
        <v>818</v>
      </c>
      <c r="E3535" s="553">
        <v>10000</v>
      </c>
      <c r="F3535" s="556" t="s">
        <v>3146</v>
      </c>
      <c r="G3535" s="566" t="s">
        <v>3147</v>
      </c>
      <c r="H3535" s="569" t="s">
        <v>853</v>
      </c>
      <c r="I3535" s="562" t="s">
        <v>485</v>
      </c>
      <c r="J3535" s="558" t="s">
        <v>822</v>
      </c>
      <c r="K3535" s="571"/>
      <c r="L3535" s="574"/>
      <c r="M3535" s="572"/>
      <c r="N3535" s="577">
        <v>1</v>
      </c>
      <c r="O3535" s="574">
        <v>3</v>
      </c>
      <c r="P3535" s="576">
        <v>23522.45</v>
      </c>
    </row>
    <row r="3536" spans="1:16" ht="24" x14ac:dyDescent="0.2">
      <c r="A3536" s="524" t="s">
        <v>4666</v>
      </c>
      <c r="B3536" s="522" t="s">
        <v>817</v>
      </c>
      <c r="C3536" s="554" t="s">
        <v>86</v>
      </c>
      <c r="D3536" s="555" t="s">
        <v>818</v>
      </c>
      <c r="E3536" s="553">
        <v>12000</v>
      </c>
      <c r="F3536" s="556" t="s">
        <v>3148</v>
      </c>
      <c r="G3536" s="566" t="s">
        <v>3149</v>
      </c>
      <c r="H3536" s="569" t="s">
        <v>890</v>
      </c>
      <c r="I3536" s="562" t="s">
        <v>485</v>
      </c>
      <c r="J3536" s="558" t="s">
        <v>822</v>
      </c>
      <c r="K3536" s="571"/>
      <c r="L3536" s="574"/>
      <c r="M3536" s="572"/>
      <c r="N3536" s="577">
        <v>2</v>
      </c>
      <c r="O3536" s="574">
        <v>6</v>
      </c>
      <c r="P3536" s="576">
        <v>73044.899999999994</v>
      </c>
    </row>
    <row r="3537" spans="1:16" ht="24" x14ac:dyDescent="0.2">
      <c r="A3537" s="524" t="s">
        <v>4666</v>
      </c>
      <c r="B3537" s="522" t="s">
        <v>817</v>
      </c>
      <c r="C3537" s="554" t="s">
        <v>86</v>
      </c>
      <c r="D3537" s="555" t="s">
        <v>902</v>
      </c>
      <c r="E3537" s="553">
        <v>1500</v>
      </c>
      <c r="F3537" s="556" t="s">
        <v>3152</v>
      </c>
      <c r="G3537" s="566" t="s">
        <v>3153</v>
      </c>
      <c r="H3537" s="569" t="s">
        <v>905</v>
      </c>
      <c r="I3537" s="562" t="s">
        <v>845</v>
      </c>
      <c r="J3537" s="558" t="s">
        <v>906</v>
      </c>
      <c r="K3537" s="571"/>
      <c r="L3537" s="574"/>
      <c r="M3537" s="572"/>
      <c r="N3537" s="577">
        <v>2</v>
      </c>
      <c r="O3537" s="574">
        <v>6</v>
      </c>
      <c r="P3537" s="576">
        <v>9810</v>
      </c>
    </row>
    <row r="3538" spans="1:16" ht="24" x14ac:dyDescent="0.2">
      <c r="A3538" s="524" t="s">
        <v>4666</v>
      </c>
      <c r="B3538" s="522" t="s">
        <v>817</v>
      </c>
      <c r="C3538" s="554" t="s">
        <v>86</v>
      </c>
      <c r="D3538" s="555" t="s">
        <v>818</v>
      </c>
      <c r="E3538" s="553">
        <v>6500</v>
      </c>
      <c r="F3538" s="556" t="s">
        <v>3154</v>
      </c>
      <c r="G3538" s="566" t="s">
        <v>3155</v>
      </c>
      <c r="H3538" s="569" t="s">
        <v>853</v>
      </c>
      <c r="I3538" s="562" t="s">
        <v>485</v>
      </c>
      <c r="J3538" s="558" t="s">
        <v>822</v>
      </c>
      <c r="K3538" s="571"/>
      <c r="L3538" s="574"/>
      <c r="M3538" s="572"/>
      <c r="N3538" s="577">
        <v>2</v>
      </c>
      <c r="O3538" s="574">
        <v>6</v>
      </c>
      <c r="P3538" s="576">
        <v>40044.9</v>
      </c>
    </row>
    <row r="3539" spans="1:16" ht="24" x14ac:dyDescent="0.2">
      <c r="A3539" s="524" t="s">
        <v>4666</v>
      </c>
      <c r="B3539" s="522" t="s">
        <v>817</v>
      </c>
      <c r="C3539" s="554" t="s">
        <v>86</v>
      </c>
      <c r="D3539" s="555" t="s">
        <v>818</v>
      </c>
      <c r="E3539" s="553">
        <v>7500</v>
      </c>
      <c r="F3539" s="556" t="s">
        <v>3156</v>
      </c>
      <c r="G3539" s="566" t="s">
        <v>3157</v>
      </c>
      <c r="H3539" s="569" t="s">
        <v>829</v>
      </c>
      <c r="I3539" s="562" t="s">
        <v>485</v>
      </c>
      <c r="J3539" s="558" t="s">
        <v>822</v>
      </c>
      <c r="K3539" s="571"/>
      <c r="L3539" s="574"/>
      <c r="M3539" s="572"/>
      <c r="N3539" s="577">
        <v>2</v>
      </c>
      <c r="O3539" s="574">
        <v>6</v>
      </c>
      <c r="P3539" s="576">
        <v>46044.9</v>
      </c>
    </row>
    <row r="3540" spans="1:16" ht="24" x14ac:dyDescent="0.2">
      <c r="A3540" s="524" t="s">
        <v>4666</v>
      </c>
      <c r="B3540" s="522" t="s">
        <v>817</v>
      </c>
      <c r="C3540" s="554" t="s">
        <v>86</v>
      </c>
      <c r="D3540" s="555" t="s">
        <v>818</v>
      </c>
      <c r="E3540" s="553">
        <v>8500</v>
      </c>
      <c r="F3540" s="556" t="s">
        <v>3160</v>
      </c>
      <c r="G3540" s="566" t="s">
        <v>3161</v>
      </c>
      <c r="H3540" s="569" t="s">
        <v>853</v>
      </c>
      <c r="I3540" s="562" t="s">
        <v>485</v>
      </c>
      <c r="J3540" s="558" t="s">
        <v>822</v>
      </c>
      <c r="K3540" s="571"/>
      <c r="L3540" s="574"/>
      <c r="M3540" s="572"/>
      <c r="N3540" s="577">
        <v>2</v>
      </c>
      <c r="O3540" s="574">
        <v>6</v>
      </c>
      <c r="P3540" s="576">
        <v>52044.9</v>
      </c>
    </row>
    <row r="3541" spans="1:16" ht="24" x14ac:dyDescent="0.2">
      <c r="A3541" s="524" t="s">
        <v>4666</v>
      </c>
      <c r="B3541" s="522" t="s">
        <v>817</v>
      </c>
      <c r="C3541" s="554" t="s">
        <v>86</v>
      </c>
      <c r="D3541" s="555" t="s">
        <v>818</v>
      </c>
      <c r="E3541" s="553">
        <v>7500</v>
      </c>
      <c r="F3541" s="556" t="s">
        <v>4419</v>
      </c>
      <c r="G3541" s="566" t="s">
        <v>4420</v>
      </c>
      <c r="H3541" s="569" t="s">
        <v>821</v>
      </c>
      <c r="I3541" s="562" t="s">
        <v>485</v>
      </c>
      <c r="J3541" s="558" t="s">
        <v>822</v>
      </c>
      <c r="K3541" s="571"/>
      <c r="L3541" s="574"/>
      <c r="M3541" s="572"/>
      <c r="N3541" s="577">
        <v>2</v>
      </c>
      <c r="O3541" s="574">
        <v>5</v>
      </c>
      <c r="P3541" s="576">
        <v>42870.75</v>
      </c>
    </row>
    <row r="3542" spans="1:16" ht="24" x14ac:dyDescent="0.2">
      <c r="A3542" s="524" t="s">
        <v>4666</v>
      </c>
      <c r="B3542" s="522" t="s">
        <v>817</v>
      </c>
      <c r="C3542" s="554" t="s">
        <v>86</v>
      </c>
      <c r="D3542" s="555" t="s">
        <v>818</v>
      </c>
      <c r="E3542" s="553">
        <v>6500</v>
      </c>
      <c r="F3542" s="556" t="s">
        <v>3162</v>
      </c>
      <c r="G3542" s="566" t="s">
        <v>3163</v>
      </c>
      <c r="H3542" s="569" t="s">
        <v>853</v>
      </c>
      <c r="I3542" s="562" t="s">
        <v>485</v>
      </c>
      <c r="J3542" s="558" t="s">
        <v>822</v>
      </c>
      <c r="K3542" s="571"/>
      <c r="L3542" s="574"/>
      <c r="M3542" s="572"/>
      <c r="N3542" s="577">
        <v>2</v>
      </c>
      <c r="O3542" s="574">
        <v>6</v>
      </c>
      <c r="P3542" s="576">
        <v>40044.9</v>
      </c>
    </row>
    <row r="3543" spans="1:16" ht="24" x14ac:dyDescent="0.2">
      <c r="A3543" s="524" t="s">
        <v>4666</v>
      </c>
      <c r="B3543" s="522" t="s">
        <v>817</v>
      </c>
      <c r="C3543" s="554" t="s">
        <v>86</v>
      </c>
      <c r="D3543" s="555" t="s">
        <v>818</v>
      </c>
      <c r="E3543" s="553" t="s">
        <v>3539</v>
      </c>
      <c r="F3543" s="556" t="s">
        <v>3164</v>
      </c>
      <c r="G3543" s="566" t="s">
        <v>3165</v>
      </c>
      <c r="H3543" s="569" t="s">
        <v>821</v>
      </c>
      <c r="I3543" s="562" t="s">
        <v>485</v>
      </c>
      <c r="J3543" s="558" t="s">
        <v>822</v>
      </c>
      <c r="K3543" s="571"/>
      <c r="L3543" s="574"/>
      <c r="M3543" s="572"/>
      <c r="N3543" s="577">
        <v>3</v>
      </c>
      <c r="O3543" s="574">
        <v>6</v>
      </c>
      <c r="P3543" s="576">
        <v>52228.23</v>
      </c>
    </row>
    <row r="3544" spans="1:16" ht="24" x14ac:dyDescent="0.2">
      <c r="A3544" s="524" t="s">
        <v>4666</v>
      </c>
      <c r="B3544" s="522" t="s">
        <v>817</v>
      </c>
      <c r="C3544" s="554" t="s">
        <v>86</v>
      </c>
      <c r="D3544" s="555" t="s">
        <v>818</v>
      </c>
      <c r="E3544" s="553">
        <v>7500</v>
      </c>
      <c r="F3544" s="556" t="s">
        <v>3166</v>
      </c>
      <c r="G3544" s="566" t="s">
        <v>4421</v>
      </c>
      <c r="H3544" s="569" t="s">
        <v>829</v>
      </c>
      <c r="I3544" s="562" t="s">
        <v>485</v>
      </c>
      <c r="J3544" s="558" t="s">
        <v>822</v>
      </c>
      <c r="K3544" s="571"/>
      <c r="L3544" s="574"/>
      <c r="M3544" s="572"/>
      <c r="N3544" s="577">
        <v>2</v>
      </c>
      <c r="O3544" s="574">
        <v>6</v>
      </c>
      <c r="P3544" s="576">
        <v>46044.9</v>
      </c>
    </row>
    <row r="3545" spans="1:16" ht="24" x14ac:dyDescent="0.2">
      <c r="A3545" s="524" t="s">
        <v>4666</v>
      </c>
      <c r="B3545" s="522" t="s">
        <v>817</v>
      </c>
      <c r="C3545" s="554" t="s">
        <v>86</v>
      </c>
      <c r="D3545" s="555" t="s">
        <v>818</v>
      </c>
      <c r="E3545" s="553">
        <v>6500</v>
      </c>
      <c r="F3545" s="556" t="s">
        <v>3168</v>
      </c>
      <c r="G3545" s="566" t="s">
        <v>3169</v>
      </c>
      <c r="H3545" s="569" t="s">
        <v>821</v>
      </c>
      <c r="I3545" s="562" t="s">
        <v>485</v>
      </c>
      <c r="J3545" s="558" t="s">
        <v>822</v>
      </c>
      <c r="K3545" s="571"/>
      <c r="L3545" s="574"/>
      <c r="M3545" s="572"/>
      <c r="N3545" s="577">
        <v>2</v>
      </c>
      <c r="O3545" s="574">
        <v>6</v>
      </c>
      <c r="P3545" s="576">
        <v>40044.9</v>
      </c>
    </row>
    <row r="3546" spans="1:16" ht="24" x14ac:dyDescent="0.2">
      <c r="A3546" s="524" t="s">
        <v>4666</v>
      </c>
      <c r="B3546" s="522" t="s">
        <v>817</v>
      </c>
      <c r="C3546" s="554" t="s">
        <v>86</v>
      </c>
      <c r="D3546" s="555" t="s">
        <v>818</v>
      </c>
      <c r="E3546" s="553">
        <v>6500</v>
      </c>
      <c r="F3546" s="556" t="s">
        <v>3170</v>
      </c>
      <c r="G3546" s="566" t="s">
        <v>3171</v>
      </c>
      <c r="H3546" s="569" t="s">
        <v>821</v>
      </c>
      <c r="I3546" s="562" t="s">
        <v>485</v>
      </c>
      <c r="J3546" s="558" t="s">
        <v>822</v>
      </c>
      <c r="K3546" s="571"/>
      <c r="L3546" s="574"/>
      <c r="M3546" s="572"/>
      <c r="N3546" s="577">
        <v>2</v>
      </c>
      <c r="O3546" s="574">
        <v>6</v>
      </c>
      <c r="P3546" s="576">
        <v>40044.9</v>
      </c>
    </row>
    <row r="3547" spans="1:16" ht="24" x14ac:dyDescent="0.2">
      <c r="A3547" s="524" t="s">
        <v>4666</v>
      </c>
      <c r="B3547" s="522" t="s">
        <v>817</v>
      </c>
      <c r="C3547" s="554" t="s">
        <v>86</v>
      </c>
      <c r="D3547" s="555" t="s">
        <v>818</v>
      </c>
      <c r="E3547" s="553">
        <v>7500</v>
      </c>
      <c r="F3547" s="556" t="s">
        <v>3172</v>
      </c>
      <c r="G3547" s="566" t="s">
        <v>3173</v>
      </c>
      <c r="H3547" s="569" t="s">
        <v>829</v>
      </c>
      <c r="I3547" s="562" t="s">
        <v>485</v>
      </c>
      <c r="J3547" s="558" t="s">
        <v>822</v>
      </c>
      <c r="K3547" s="571"/>
      <c r="L3547" s="574"/>
      <c r="M3547" s="572"/>
      <c r="N3547" s="577">
        <v>2</v>
      </c>
      <c r="O3547" s="574">
        <v>6</v>
      </c>
      <c r="P3547" s="576">
        <v>46044.9</v>
      </c>
    </row>
    <row r="3548" spans="1:16" ht="24" x14ac:dyDescent="0.2">
      <c r="A3548" s="524" t="s">
        <v>4666</v>
      </c>
      <c r="B3548" s="522" t="s">
        <v>817</v>
      </c>
      <c r="C3548" s="554" t="s">
        <v>86</v>
      </c>
      <c r="D3548" s="555" t="s">
        <v>818</v>
      </c>
      <c r="E3548" s="553">
        <v>10500</v>
      </c>
      <c r="F3548" s="556" t="s">
        <v>3174</v>
      </c>
      <c r="G3548" s="566" t="s">
        <v>3175</v>
      </c>
      <c r="H3548" s="569" t="s">
        <v>1087</v>
      </c>
      <c r="I3548" s="562" t="s">
        <v>485</v>
      </c>
      <c r="J3548" s="558" t="s">
        <v>822</v>
      </c>
      <c r="K3548" s="571"/>
      <c r="L3548" s="574"/>
      <c r="M3548" s="572"/>
      <c r="N3548" s="577">
        <v>2</v>
      </c>
      <c r="O3548" s="574">
        <v>6</v>
      </c>
      <c r="P3548" s="576">
        <v>64044.9</v>
      </c>
    </row>
    <row r="3549" spans="1:16" ht="24" x14ac:dyDescent="0.2">
      <c r="A3549" s="524" t="s">
        <v>4666</v>
      </c>
      <c r="B3549" s="522" t="s">
        <v>817</v>
      </c>
      <c r="C3549" s="554" t="s">
        <v>86</v>
      </c>
      <c r="D3549" s="555" t="s">
        <v>818</v>
      </c>
      <c r="E3549" s="553">
        <v>10000</v>
      </c>
      <c r="F3549" s="556" t="s">
        <v>3176</v>
      </c>
      <c r="G3549" s="566" t="s">
        <v>3177</v>
      </c>
      <c r="H3549" s="569" t="s">
        <v>821</v>
      </c>
      <c r="I3549" s="562" t="s">
        <v>485</v>
      </c>
      <c r="J3549" s="558" t="s">
        <v>822</v>
      </c>
      <c r="K3549" s="571"/>
      <c r="L3549" s="574"/>
      <c r="M3549" s="572"/>
      <c r="N3549" s="577">
        <v>2</v>
      </c>
      <c r="O3549" s="574">
        <v>6</v>
      </c>
      <c r="P3549" s="576">
        <v>61044.9</v>
      </c>
    </row>
    <row r="3550" spans="1:16" ht="24" x14ac:dyDescent="0.2">
      <c r="A3550" s="524" t="s">
        <v>4666</v>
      </c>
      <c r="B3550" s="522" t="s">
        <v>817</v>
      </c>
      <c r="C3550" s="554" t="s">
        <v>86</v>
      </c>
      <c r="D3550" s="555" t="s">
        <v>841</v>
      </c>
      <c r="E3550" s="553">
        <v>3000</v>
      </c>
      <c r="F3550" s="556" t="s">
        <v>3178</v>
      </c>
      <c r="G3550" s="566" t="s">
        <v>3179</v>
      </c>
      <c r="H3550" s="569" t="s">
        <v>995</v>
      </c>
      <c r="I3550" s="562" t="s">
        <v>845</v>
      </c>
      <c r="J3550" s="558" t="s">
        <v>480</v>
      </c>
      <c r="K3550" s="571"/>
      <c r="L3550" s="574"/>
      <c r="M3550" s="572"/>
      <c r="N3550" s="577">
        <v>2</v>
      </c>
      <c r="O3550" s="574">
        <v>6</v>
      </c>
      <c r="P3550" s="576">
        <v>19044.900000000001</v>
      </c>
    </row>
    <row r="3551" spans="1:16" ht="24" x14ac:dyDescent="0.2">
      <c r="A3551" s="524" t="s">
        <v>4666</v>
      </c>
      <c r="B3551" s="522" t="s">
        <v>817</v>
      </c>
      <c r="C3551" s="554" t="s">
        <v>86</v>
      </c>
      <c r="D3551" s="555" t="s">
        <v>818</v>
      </c>
      <c r="E3551" s="553">
        <v>5500</v>
      </c>
      <c r="F3551" s="556" t="s">
        <v>3180</v>
      </c>
      <c r="G3551" s="566" t="s">
        <v>3181</v>
      </c>
      <c r="H3551" s="569" t="s">
        <v>836</v>
      </c>
      <c r="I3551" s="562" t="s">
        <v>485</v>
      </c>
      <c r="J3551" s="558" t="s">
        <v>822</v>
      </c>
      <c r="K3551" s="571"/>
      <c r="L3551" s="574"/>
      <c r="M3551" s="572"/>
      <c r="N3551" s="577">
        <v>2</v>
      </c>
      <c r="O3551" s="574">
        <v>6</v>
      </c>
      <c r="P3551" s="576">
        <v>34044.9</v>
      </c>
    </row>
    <row r="3552" spans="1:16" ht="24" x14ac:dyDescent="0.2">
      <c r="A3552" s="524" t="s">
        <v>4666</v>
      </c>
      <c r="B3552" s="522" t="s">
        <v>817</v>
      </c>
      <c r="C3552" s="554" t="s">
        <v>86</v>
      </c>
      <c r="D3552" s="555" t="s">
        <v>818</v>
      </c>
      <c r="E3552" s="553">
        <v>6500</v>
      </c>
      <c r="F3552" s="556" t="s">
        <v>3182</v>
      </c>
      <c r="G3552" s="566" t="s">
        <v>3183</v>
      </c>
      <c r="H3552" s="569" t="s">
        <v>821</v>
      </c>
      <c r="I3552" s="562" t="s">
        <v>485</v>
      </c>
      <c r="J3552" s="558" t="s">
        <v>822</v>
      </c>
      <c r="K3552" s="571"/>
      <c r="L3552" s="574"/>
      <c r="M3552" s="572"/>
      <c r="N3552" s="577">
        <v>2</v>
      </c>
      <c r="O3552" s="574">
        <v>6</v>
      </c>
      <c r="P3552" s="576">
        <v>40044.9</v>
      </c>
    </row>
    <row r="3553" spans="1:16" ht="24" x14ac:dyDescent="0.2">
      <c r="A3553" s="524" t="s">
        <v>4666</v>
      </c>
      <c r="B3553" s="522" t="s">
        <v>817</v>
      </c>
      <c r="C3553" s="554" t="s">
        <v>86</v>
      </c>
      <c r="D3553" s="555" t="s">
        <v>818</v>
      </c>
      <c r="E3553" s="553">
        <v>6500</v>
      </c>
      <c r="F3553" s="556" t="s">
        <v>3184</v>
      </c>
      <c r="G3553" s="566" t="s">
        <v>3185</v>
      </c>
      <c r="H3553" s="569" t="s">
        <v>821</v>
      </c>
      <c r="I3553" s="562" t="s">
        <v>485</v>
      </c>
      <c r="J3553" s="558" t="s">
        <v>822</v>
      </c>
      <c r="K3553" s="571"/>
      <c r="L3553" s="574"/>
      <c r="M3553" s="572"/>
      <c r="N3553" s="577">
        <v>2</v>
      </c>
      <c r="O3553" s="574">
        <v>6</v>
      </c>
      <c r="P3553" s="576">
        <v>40044.9</v>
      </c>
    </row>
    <row r="3554" spans="1:16" ht="24" x14ac:dyDescent="0.2">
      <c r="A3554" s="524" t="s">
        <v>4666</v>
      </c>
      <c r="B3554" s="522" t="s">
        <v>817</v>
      </c>
      <c r="C3554" s="554" t="s">
        <v>86</v>
      </c>
      <c r="D3554" s="555" t="s">
        <v>818</v>
      </c>
      <c r="E3554" s="553">
        <v>10500</v>
      </c>
      <c r="F3554" s="556" t="s">
        <v>3186</v>
      </c>
      <c r="G3554" s="566" t="s">
        <v>3187</v>
      </c>
      <c r="H3554" s="569" t="s">
        <v>853</v>
      </c>
      <c r="I3554" s="562" t="s">
        <v>485</v>
      </c>
      <c r="J3554" s="558" t="s">
        <v>822</v>
      </c>
      <c r="K3554" s="571"/>
      <c r="L3554" s="574"/>
      <c r="M3554" s="572"/>
      <c r="N3554" s="577">
        <v>2</v>
      </c>
      <c r="O3554" s="574">
        <v>6</v>
      </c>
      <c r="P3554" s="576">
        <v>64044.9</v>
      </c>
    </row>
    <row r="3555" spans="1:16" ht="24" x14ac:dyDescent="0.2">
      <c r="A3555" s="524" t="s">
        <v>4666</v>
      </c>
      <c r="B3555" s="522" t="s">
        <v>817</v>
      </c>
      <c r="C3555" s="554" t="s">
        <v>86</v>
      </c>
      <c r="D3555" s="555" t="s">
        <v>818</v>
      </c>
      <c r="E3555" s="553">
        <v>7500</v>
      </c>
      <c r="F3555" s="556" t="s">
        <v>3188</v>
      </c>
      <c r="G3555" s="566" t="s">
        <v>3189</v>
      </c>
      <c r="H3555" s="569" t="s">
        <v>829</v>
      </c>
      <c r="I3555" s="562" t="s">
        <v>485</v>
      </c>
      <c r="J3555" s="558" t="s">
        <v>822</v>
      </c>
      <c r="K3555" s="571"/>
      <c r="L3555" s="574"/>
      <c r="M3555" s="572"/>
      <c r="N3555" s="577">
        <v>2</v>
      </c>
      <c r="O3555" s="574">
        <v>6</v>
      </c>
      <c r="P3555" s="576">
        <v>46044.9</v>
      </c>
    </row>
    <row r="3556" spans="1:16" ht="24" x14ac:dyDescent="0.2">
      <c r="A3556" s="524" t="s">
        <v>4666</v>
      </c>
      <c r="B3556" s="522" t="s">
        <v>817</v>
      </c>
      <c r="C3556" s="554" t="s">
        <v>86</v>
      </c>
      <c r="D3556" s="555" t="s">
        <v>818</v>
      </c>
      <c r="E3556" s="553">
        <v>7500</v>
      </c>
      <c r="F3556" s="556" t="s">
        <v>3190</v>
      </c>
      <c r="G3556" s="566" t="s">
        <v>3191</v>
      </c>
      <c r="H3556" s="569" t="s">
        <v>829</v>
      </c>
      <c r="I3556" s="562" t="s">
        <v>485</v>
      </c>
      <c r="J3556" s="558" t="s">
        <v>822</v>
      </c>
      <c r="K3556" s="571"/>
      <c r="L3556" s="574"/>
      <c r="M3556" s="572"/>
      <c r="N3556" s="577">
        <v>2</v>
      </c>
      <c r="O3556" s="574">
        <v>6</v>
      </c>
      <c r="P3556" s="576">
        <v>46044.9</v>
      </c>
    </row>
    <row r="3557" spans="1:16" ht="24" x14ac:dyDescent="0.2">
      <c r="A3557" s="524" t="s">
        <v>4666</v>
      </c>
      <c r="B3557" s="522" t="s">
        <v>817</v>
      </c>
      <c r="C3557" s="554" t="s">
        <v>86</v>
      </c>
      <c r="D3557" s="555" t="s">
        <v>818</v>
      </c>
      <c r="E3557" s="553">
        <v>12500</v>
      </c>
      <c r="F3557" s="556" t="s">
        <v>3192</v>
      </c>
      <c r="G3557" s="566" t="s">
        <v>3193</v>
      </c>
      <c r="H3557" s="569" t="s">
        <v>821</v>
      </c>
      <c r="I3557" s="562" t="s">
        <v>485</v>
      </c>
      <c r="J3557" s="558" t="s">
        <v>822</v>
      </c>
      <c r="K3557" s="571"/>
      <c r="L3557" s="574"/>
      <c r="M3557" s="572"/>
      <c r="N3557" s="577">
        <v>2</v>
      </c>
      <c r="O3557" s="574">
        <v>6</v>
      </c>
      <c r="P3557" s="576">
        <v>76044.899999999994</v>
      </c>
    </row>
    <row r="3558" spans="1:16" ht="24" x14ac:dyDescent="0.2">
      <c r="A3558" s="524" t="s">
        <v>4666</v>
      </c>
      <c r="B3558" s="522" t="s">
        <v>817</v>
      </c>
      <c r="C3558" s="554" t="s">
        <v>86</v>
      </c>
      <c r="D3558" s="555" t="s">
        <v>818</v>
      </c>
      <c r="E3558" s="553">
        <v>5500</v>
      </c>
      <c r="F3558" s="556" t="s">
        <v>3195</v>
      </c>
      <c r="G3558" s="566" t="s">
        <v>3196</v>
      </c>
      <c r="H3558" s="569" t="s">
        <v>829</v>
      </c>
      <c r="I3558" s="562" t="s">
        <v>485</v>
      </c>
      <c r="J3558" s="558" t="s">
        <v>822</v>
      </c>
      <c r="K3558" s="571"/>
      <c r="L3558" s="574"/>
      <c r="M3558" s="572"/>
      <c r="N3558" s="577">
        <v>2</v>
      </c>
      <c r="O3558" s="574">
        <v>6</v>
      </c>
      <c r="P3558" s="576">
        <v>34044.9</v>
      </c>
    </row>
    <row r="3559" spans="1:16" ht="24" x14ac:dyDescent="0.2">
      <c r="A3559" s="524" t="s">
        <v>4666</v>
      </c>
      <c r="B3559" s="522" t="s">
        <v>817</v>
      </c>
      <c r="C3559" s="554" t="s">
        <v>86</v>
      </c>
      <c r="D3559" s="555" t="s">
        <v>818</v>
      </c>
      <c r="E3559" s="553">
        <v>7500</v>
      </c>
      <c r="F3559" s="556" t="s">
        <v>3199</v>
      </c>
      <c r="G3559" s="566" t="s">
        <v>3200</v>
      </c>
      <c r="H3559" s="569" t="s">
        <v>829</v>
      </c>
      <c r="I3559" s="562" t="s">
        <v>485</v>
      </c>
      <c r="J3559" s="558" t="s">
        <v>822</v>
      </c>
      <c r="K3559" s="571"/>
      <c r="L3559" s="574"/>
      <c r="M3559" s="572"/>
      <c r="N3559" s="577">
        <v>2</v>
      </c>
      <c r="O3559" s="574">
        <v>6</v>
      </c>
      <c r="P3559" s="576">
        <v>46044.9</v>
      </c>
    </row>
    <row r="3560" spans="1:16" ht="24" x14ac:dyDescent="0.2">
      <c r="A3560" s="524" t="s">
        <v>4666</v>
      </c>
      <c r="B3560" s="522" t="s">
        <v>817</v>
      </c>
      <c r="C3560" s="554" t="s">
        <v>86</v>
      </c>
      <c r="D3560" s="555" t="s">
        <v>818</v>
      </c>
      <c r="E3560" s="553">
        <v>5500</v>
      </c>
      <c r="F3560" s="556" t="s">
        <v>3201</v>
      </c>
      <c r="G3560" s="566" t="s">
        <v>3202</v>
      </c>
      <c r="H3560" s="569" t="s">
        <v>829</v>
      </c>
      <c r="I3560" s="562" t="s">
        <v>485</v>
      </c>
      <c r="J3560" s="558" t="s">
        <v>822</v>
      </c>
      <c r="K3560" s="571"/>
      <c r="L3560" s="574"/>
      <c r="M3560" s="572"/>
      <c r="N3560" s="577">
        <v>2</v>
      </c>
      <c r="O3560" s="574">
        <v>6</v>
      </c>
      <c r="P3560" s="576">
        <v>34044.9</v>
      </c>
    </row>
    <row r="3561" spans="1:16" ht="24" x14ac:dyDescent="0.2">
      <c r="A3561" s="524" t="s">
        <v>4666</v>
      </c>
      <c r="B3561" s="522" t="s">
        <v>817</v>
      </c>
      <c r="C3561" s="554" t="s">
        <v>86</v>
      </c>
      <c r="D3561" s="555" t="s">
        <v>818</v>
      </c>
      <c r="E3561" s="553">
        <v>5500</v>
      </c>
      <c r="F3561" s="556" t="s">
        <v>3203</v>
      </c>
      <c r="G3561" s="566" t="s">
        <v>3204</v>
      </c>
      <c r="H3561" s="569" t="s">
        <v>836</v>
      </c>
      <c r="I3561" s="562" t="s">
        <v>485</v>
      </c>
      <c r="J3561" s="558" t="s">
        <v>822</v>
      </c>
      <c r="K3561" s="571"/>
      <c r="L3561" s="574"/>
      <c r="M3561" s="572"/>
      <c r="N3561" s="577">
        <v>2</v>
      </c>
      <c r="O3561" s="574">
        <v>6</v>
      </c>
      <c r="P3561" s="576">
        <v>34044.9</v>
      </c>
    </row>
    <row r="3562" spans="1:16" ht="24" x14ac:dyDescent="0.2">
      <c r="A3562" s="524" t="s">
        <v>4666</v>
      </c>
      <c r="B3562" s="522" t="s">
        <v>817</v>
      </c>
      <c r="C3562" s="554" t="s">
        <v>86</v>
      </c>
      <c r="D3562" s="555" t="s">
        <v>818</v>
      </c>
      <c r="E3562" s="553">
        <v>6500</v>
      </c>
      <c r="F3562" s="556" t="s">
        <v>3205</v>
      </c>
      <c r="G3562" s="566" t="s">
        <v>3206</v>
      </c>
      <c r="H3562" s="569" t="s">
        <v>853</v>
      </c>
      <c r="I3562" s="562" t="s">
        <v>485</v>
      </c>
      <c r="J3562" s="558" t="s">
        <v>822</v>
      </c>
      <c r="K3562" s="571"/>
      <c r="L3562" s="574"/>
      <c r="M3562" s="572"/>
      <c r="N3562" s="577">
        <v>2</v>
      </c>
      <c r="O3562" s="574">
        <v>6</v>
      </c>
      <c r="P3562" s="576">
        <v>40044.9</v>
      </c>
    </row>
    <row r="3563" spans="1:16" ht="24" x14ac:dyDescent="0.2">
      <c r="A3563" s="524" t="s">
        <v>4666</v>
      </c>
      <c r="B3563" s="522" t="s">
        <v>817</v>
      </c>
      <c r="C3563" s="554" t="s">
        <v>86</v>
      </c>
      <c r="D3563" s="555" t="s">
        <v>818</v>
      </c>
      <c r="E3563" s="553">
        <v>2500</v>
      </c>
      <c r="F3563" s="556" t="s">
        <v>3207</v>
      </c>
      <c r="G3563" s="566" t="s">
        <v>3208</v>
      </c>
      <c r="H3563" s="569" t="s">
        <v>3209</v>
      </c>
      <c r="I3563" s="562" t="s">
        <v>871</v>
      </c>
      <c r="J3563" s="558" t="s">
        <v>822</v>
      </c>
      <c r="K3563" s="571"/>
      <c r="L3563" s="574"/>
      <c r="M3563" s="572"/>
      <c r="N3563" s="577">
        <v>2</v>
      </c>
      <c r="O3563" s="574">
        <v>6</v>
      </c>
      <c r="P3563" s="576">
        <v>16044.9</v>
      </c>
    </row>
    <row r="3564" spans="1:16" ht="24" x14ac:dyDescent="0.2">
      <c r="A3564" s="524" t="s">
        <v>4666</v>
      </c>
      <c r="B3564" s="522" t="s">
        <v>817</v>
      </c>
      <c r="C3564" s="554" t="s">
        <v>86</v>
      </c>
      <c r="D3564" s="555" t="s">
        <v>818</v>
      </c>
      <c r="E3564" s="553" t="s">
        <v>4422</v>
      </c>
      <c r="F3564" s="556" t="s">
        <v>3210</v>
      </c>
      <c r="G3564" s="566" t="s">
        <v>3211</v>
      </c>
      <c r="H3564" s="569" t="s">
        <v>829</v>
      </c>
      <c r="I3564" s="562" t="s">
        <v>485</v>
      </c>
      <c r="J3564" s="558" t="s">
        <v>822</v>
      </c>
      <c r="K3564" s="571"/>
      <c r="L3564" s="574"/>
      <c r="M3564" s="572"/>
      <c r="N3564" s="577">
        <v>3</v>
      </c>
      <c r="O3564" s="574">
        <v>6</v>
      </c>
      <c r="P3564" s="576">
        <v>40897.68</v>
      </c>
    </row>
    <row r="3565" spans="1:16" ht="24" x14ac:dyDescent="0.2">
      <c r="A3565" s="524" t="s">
        <v>4666</v>
      </c>
      <c r="B3565" s="522" t="s">
        <v>817</v>
      </c>
      <c r="C3565" s="554" t="s">
        <v>86</v>
      </c>
      <c r="D3565" s="555" t="s">
        <v>818</v>
      </c>
      <c r="E3565" s="553">
        <v>8500</v>
      </c>
      <c r="F3565" s="556" t="s">
        <v>3212</v>
      </c>
      <c r="G3565" s="566" t="s">
        <v>3213</v>
      </c>
      <c r="H3565" s="569" t="s">
        <v>853</v>
      </c>
      <c r="I3565" s="562" t="s">
        <v>485</v>
      </c>
      <c r="J3565" s="558" t="s">
        <v>822</v>
      </c>
      <c r="K3565" s="571"/>
      <c r="L3565" s="574"/>
      <c r="M3565" s="572"/>
      <c r="N3565" s="577">
        <v>2</v>
      </c>
      <c r="O3565" s="574">
        <v>6</v>
      </c>
      <c r="P3565" s="576">
        <v>52044.9</v>
      </c>
    </row>
    <row r="3566" spans="1:16" ht="24" x14ac:dyDescent="0.2">
      <c r="A3566" s="524" t="s">
        <v>4666</v>
      </c>
      <c r="B3566" s="522" t="s">
        <v>817</v>
      </c>
      <c r="C3566" s="554" t="s">
        <v>86</v>
      </c>
      <c r="D3566" s="555" t="s">
        <v>902</v>
      </c>
      <c r="E3566" s="553">
        <v>2500</v>
      </c>
      <c r="F3566" s="556" t="s">
        <v>3214</v>
      </c>
      <c r="G3566" s="566" t="s">
        <v>3215</v>
      </c>
      <c r="H3566" s="569" t="s">
        <v>905</v>
      </c>
      <c r="I3566" s="562" t="s">
        <v>845</v>
      </c>
      <c r="J3566" s="558" t="s">
        <v>906</v>
      </c>
      <c r="K3566" s="571"/>
      <c r="L3566" s="574"/>
      <c r="M3566" s="572"/>
      <c r="N3566" s="577">
        <v>2</v>
      </c>
      <c r="O3566" s="574">
        <v>6</v>
      </c>
      <c r="P3566" s="576">
        <v>16044.9</v>
      </c>
    </row>
    <row r="3567" spans="1:16" ht="24" x14ac:dyDescent="0.2">
      <c r="A3567" s="524" t="s">
        <v>4666</v>
      </c>
      <c r="B3567" s="522" t="s">
        <v>817</v>
      </c>
      <c r="C3567" s="554" t="s">
        <v>86</v>
      </c>
      <c r="D3567" s="555" t="s">
        <v>818</v>
      </c>
      <c r="E3567" s="553">
        <v>2900</v>
      </c>
      <c r="F3567" s="556" t="s">
        <v>3216</v>
      </c>
      <c r="G3567" s="566" t="s">
        <v>3217</v>
      </c>
      <c r="H3567" s="569" t="s">
        <v>821</v>
      </c>
      <c r="I3567" s="562" t="s">
        <v>485</v>
      </c>
      <c r="J3567" s="558" t="s">
        <v>822</v>
      </c>
      <c r="K3567" s="571"/>
      <c r="L3567" s="574"/>
      <c r="M3567" s="572"/>
      <c r="N3567" s="577">
        <v>2</v>
      </c>
      <c r="O3567" s="574">
        <v>6</v>
      </c>
      <c r="P3567" s="576">
        <v>18444.900000000001</v>
      </c>
    </row>
    <row r="3568" spans="1:16" ht="24" x14ac:dyDescent="0.2">
      <c r="A3568" s="524" t="s">
        <v>4666</v>
      </c>
      <c r="B3568" s="522" t="s">
        <v>817</v>
      </c>
      <c r="C3568" s="554" t="s">
        <v>86</v>
      </c>
      <c r="D3568" s="555" t="s">
        <v>841</v>
      </c>
      <c r="E3568" s="553">
        <v>2200</v>
      </c>
      <c r="F3568" s="556" t="s">
        <v>3218</v>
      </c>
      <c r="G3568" s="566" t="s">
        <v>3219</v>
      </c>
      <c r="H3568" s="569" t="s">
        <v>995</v>
      </c>
      <c r="I3568" s="562" t="s">
        <v>485</v>
      </c>
      <c r="J3568" s="558" t="s">
        <v>480</v>
      </c>
      <c r="K3568" s="571"/>
      <c r="L3568" s="574"/>
      <c r="M3568" s="572"/>
      <c r="N3568" s="577">
        <v>2</v>
      </c>
      <c r="O3568" s="574">
        <v>6</v>
      </c>
      <c r="P3568" s="576">
        <v>14244.9</v>
      </c>
    </row>
    <row r="3569" spans="1:16" ht="24" x14ac:dyDescent="0.2">
      <c r="A3569" s="524" t="s">
        <v>4666</v>
      </c>
      <c r="B3569" s="522" t="s">
        <v>817</v>
      </c>
      <c r="C3569" s="554" t="s">
        <v>86</v>
      </c>
      <c r="D3569" s="555" t="s">
        <v>818</v>
      </c>
      <c r="E3569" s="553">
        <v>7500</v>
      </c>
      <c r="F3569" s="556" t="s">
        <v>3222</v>
      </c>
      <c r="G3569" s="566" t="s">
        <v>3223</v>
      </c>
      <c r="H3569" s="569" t="s">
        <v>829</v>
      </c>
      <c r="I3569" s="562" t="s">
        <v>485</v>
      </c>
      <c r="J3569" s="558" t="s">
        <v>822</v>
      </c>
      <c r="K3569" s="571"/>
      <c r="L3569" s="574"/>
      <c r="M3569" s="572"/>
      <c r="N3569" s="577">
        <v>2</v>
      </c>
      <c r="O3569" s="574">
        <v>6</v>
      </c>
      <c r="P3569" s="576">
        <v>46044.9</v>
      </c>
    </row>
    <row r="3570" spans="1:16" ht="24" x14ac:dyDescent="0.2">
      <c r="A3570" s="524" t="s">
        <v>4666</v>
      </c>
      <c r="B3570" s="522" t="s">
        <v>817</v>
      </c>
      <c r="C3570" s="554" t="s">
        <v>86</v>
      </c>
      <c r="D3570" s="555" t="s">
        <v>818</v>
      </c>
      <c r="E3570" s="553" t="s">
        <v>2767</v>
      </c>
      <c r="F3570" s="556" t="s">
        <v>3224</v>
      </c>
      <c r="G3570" s="566" t="s">
        <v>3225</v>
      </c>
      <c r="H3570" s="569" t="s">
        <v>853</v>
      </c>
      <c r="I3570" s="562" t="s">
        <v>485</v>
      </c>
      <c r="J3570" s="558" t="s">
        <v>822</v>
      </c>
      <c r="K3570" s="571"/>
      <c r="L3570" s="574"/>
      <c r="M3570" s="572"/>
      <c r="N3570" s="577">
        <v>3</v>
      </c>
      <c r="O3570" s="574">
        <v>6</v>
      </c>
      <c r="P3570" s="576">
        <v>52562.950000000004</v>
      </c>
    </row>
    <row r="3571" spans="1:16" ht="24" x14ac:dyDescent="0.2">
      <c r="A3571" s="524" t="s">
        <v>4666</v>
      </c>
      <c r="B3571" s="522" t="s">
        <v>817</v>
      </c>
      <c r="C3571" s="554" t="s">
        <v>86</v>
      </c>
      <c r="D3571" s="555" t="s">
        <v>818</v>
      </c>
      <c r="E3571" s="553">
        <v>3800</v>
      </c>
      <c r="F3571" s="556" t="s">
        <v>3226</v>
      </c>
      <c r="G3571" s="566" t="s">
        <v>3227</v>
      </c>
      <c r="H3571" s="569" t="s">
        <v>836</v>
      </c>
      <c r="I3571" s="562" t="s">
        <v>845</v>
      </c>
      <c r="J3571" s="558" t="s">
        <v>822</v>
      </c>
      <c r="K3571" s="571"/>
      <c r="L3571" s="574"/>
      <c r="M3571" s="572"/>
      <c r="N3571" s="577">
        <v>3</v>
      </c>
      <c r="O3571" s="574">
        <v>6</v>
      </c>
      <c r="P3571" s="576">
        <v>23844.9</v>
      </c>
    </row>
    <row r="3572" spans="1:16" ht="24" x14ac:dyDescent="0.2">
      <c r="A3572" s="524" t="s">
        <v>4666</v>
      </c>
      <c r="B3572" s="522" t="s">
        <v>817</v>
      </c>
      <c r="C3572" s="554" t="s">
        <v>86</v>
      </c>
      <c r="D3572" s="555" t="s">
        <v>818</v>
      </c>
      <c r="E3572" s="553">
        <v>8500</v>
      </c>
      <c r="F3572" s="556" t="s">
        <v>3228</v>
      </c>
      <c r="G3572" s="566" t="s">
        <v>3229</v>
      </c>
      <c r="H3572" s="569" t="s">
        <v>853</v>
      </c>
      <c r="I3572" s="562" t="s">
        <v>485</v>
      </c>
      <c r="J3572" s="558" t="s">
        <v>822</v>
      </c>
      <c r="K3572" s="571"/>
      <c r="L3572" s="574"/>
      <c r="M3572" s="572"/>
      <c r="N3572" s="577">
        <v>2</v>
      </c>
      <c r="O3572" s="574">
        <v>6</v>
      </c>
      <c r="P3572" s="576">
        <v>52044.9</v>
      </c>
    </row>
    <row r="3573" spans="1:16" ht="24" x14ac:dyDescent="0.2">
      <c r="A3573" s="524" t="s">
        <v>4666</v>
      </c>
      <c r="B3573" s="522" t="s">
        <v>817</v>
      </c>
      <c r="C3573" s="554" t="s">
        <v>86</v>
      </c>
      <c r="D3573" s="555" t="s">
        <v>818</v>
      </c>
      <c r="E3573" s="553">
        <v>12500</v>
      </c>
      <c r="F3573" s="556" t="s">
        <v>3230</v>
      </c>
      <c r="G3573" s="566" t="s">
        <v>3231</v>
      </c>
      <c r="H3573" s="569" t="s">
        <v>829</v>
      </c>
      <c r="I3573" s="562" t="s">
        <v>485</v>
      </c>
      <c r="J3573" s="558" t="s">
        <v>822</v>
      </c>
      <c r="K3573" s="571"/>
      <c r="L3573" s="574"/>
      <c r="M3573" s="572"/>
      <c r="N3573" s="577">
        <v>3</v>
      </c>
      <c r="O3573" s="574">
        <v>6</v>
      </c>
      <c r="P3573" s="576">
        <v>76044.899999999994</v>
      </c>
    </row>
    <row r="3574" spans="1:16" ht="24" x14ac:dyDescent="0.2">
      <c r="A3574" s="524" t="s">
        <v>4666</v>
      </c>
      <c r="B3574" s="522" t="s">
        <v>817</v>
      </c>
      <c r="C3574" s="554" t="s">
        <v>86</v>
      </c>
      <c r="D3574" s="555" t="s">
        <v>818</v>
      </c>
      <c r="E3574" s="553">
        <v>8500</v>
      </c>
      <c r="F3574" s="556" t="s">
        <v>3232</v>
      </c>
      <c r="G3574" s="566" t="s">
        <v>3233</v>
      </c>
      <c r="H3574" s="569" t="s">
        <v>853</v>
      </c>
      <c r="I3574" s="562" t="s">
        <v>485</v>
      </c>
      <c r="J3574" s="558" t="s">
        <v>822</v>
      </c>
      <c r="K3574" s="571"/>
      <c r="L3574" s="574"/>
      <c r="M3574" s="572"/>
      <c r="N3574" s="577">
        <v>2</v>
      </c>
      <c r="O3574" s="574">
        <v>6</v>
      </c>
      <c r="P3574" s="576">
        <v>52044.9</v>
      </c>
    </row>
    <row r="3575" spans="1:16" ht="24" x14ac:dyDescent="0.2">
      <c r="A3575" s="524" t="s">
        <v>4666</v>
      </c>
      <c r="B3575" s="522" t="s">
        <v>817</v>
      </c>
      <c r="C3575" s="554" t="s">
        <v>86</v>
      </c>
      <c r="D3575" s="555" t="s">
        <v>841</v>
      </c>
      <c r="E3575" s="553">
        <v>4500</v>
      </c>
      <c r="F3575" s="556" t="s">
        <v>3234</v>
      </c>
      <c r="G3575" s="566" t="s">
        <v>3235</v>
      </c>
      <c r="H3575" s="569" t="s">
        <v>829</v>
      </c>
      <c r="I3575" s="562" t="s">
        <v>485</v>
      </c>
      <c r="J3575" s="558" t="s">
        <v>480</v>
      </c>
      <c r="K3575" s="571"/>
      <c r="L3575" s="574"/>
      <c r="M3575" s="572"/>
      <c r="N3575" s="577">
        <v>3</v>
      </c>
      <c r="O3575" s="574">
        <v>6</v>
      </c>
      <c r="P3575" s="576">
        <v>28044.9</v>
      </c>
    </row>
    <row r="3576" spans="1:16" ht="24" x14ac:dyDescent="0.2">
      <c r="A3576" s="524" t="s">
        <v>4666</v>
      </c>
      <c r="B3576" s="522" t="s">
        <v>817</v>
      </c>
      <c r="C3576" s="554" t="s">
        <v>86</v>
      </c>
      <c r="D3576" s="555" t="s">
        <v>818</v>
      </c>
      <c r="E3576" s="553">
        <v>6500</v>
      </c>
      <c r="F3576" s="556" t="s">
        <v>3236</v>
      </c>
      <c r="G3576" s="566" t="s">
        <v>3237</v>
      </c>
      <c r="H3576" s="569" t="s">
        <v>821</v>
      </c>
      <c r="I3576" s="562" t="s">
        <v>485</v>
      </c>
      <c r="J3576" s="558" t="s">
        <v>822</v>
      </c>
      <c r="K3576" s="571"/>
      <c r="L3576" s="574"/>
      <c r="M3576" s="572"/>
      <c r="N3576" s="577">
        <v>2</v>
      </c>
      <c r="O3576" s="574">
        <v>6</v>
      </c>
      <c r="P3576" s="576">
        <v>40044.9</v>
      </c>
    </row>
    <row r="3577" spans="1:16" ht="24" x14ac:dyDescent="0.2">
      <c r="A3577" s="524" t="s">
        <v>4666</v>
      </c>
      <c r="B3577" s="522" t="s">
        <v>817</v>
      </c>
      <c r="C3577" s="554" t="s">
        <v>86</v>
      </c>
      <c r="D3577" s="555" t="s">
        <v>818</v>
      </c>
      <c r="E3577" s="553">
        <v>10500</v>
      </c>
      <c r="F3577" s="556" t="s">
        <v>3238</v>
      </c>
      <c r="G3577" s="566" t="s">
        <v>3239</v>
      </c>
      <c r="H3577" s="569" t="s">
        <v>890</v>
      </c>
      <c r="I3577" s="562" t="s">
        <v>485</v>
      </c>
      <c r="J3577" s="558" t="s">
        <v>822</v>
      </c>
      <c r="K3577" s="571"/>
      <c r="L3577" s="574"/>
      <c r="M3577" s="572"/>
      <c r="N3577" s="577">
        <v>2</v>
      </c>
      <c r="O3577" s="574">
        <v>6</v>
      </c>
      <c r="P3577" s="576">
        <v>64044.9</v>
      </c>
    </row>
    <row r="3578" spans="1:16" ht="24" x14ac:dyDescent="0.2">
      <c r="A3578" s="524" t="s">
        <v>4666</v>
      </c>
      <c r="B3578" s="522" t="s">
        <v>817</v>
      </c>
      <c r="C3578" s="554" t="s">
        <v>86</v>
      </c>
      <c r="D3578" s="555" t="s">
        <v>818</v>
      </c>
      <c r="E3578" s="553">
        <v>9000</v>
      </c>
      <c r="F3578" s="556" t="s">
        <v>3240</v>
      </c>
      <c r="G3578" s="566" t="s">
        <v>3241</v>
      </c>
      <c r="H3578" s="569" t="s">
        <v>836</v>
      </c>
      <c r="I3578" s="562" t="s">
        <v>485</v>
      </c>
      <c r="J3578" s="558" t="s">
        <v>822</v>
      </c>
      <c r="K3578" s="571"/>
      <c r="L3578" s="574"/>
      <c r="M3578" s="572"/>
      <c r="N3578" s="577">
        <v>2</v>
      </c>
      <c r="O3578" s="574">
        <v>6</v>
      </c>
      <c r="P3578" s="576">
        <v>55044.9</v>
      </c>
    </row>
    <row r="3579" spans="1:16" ht="24" x14ac:dyDescent="0.2">
      <c r="A3579" s="524" t="s">
        <v>4666</v>
      </c>
      <c r="B3579" s="522" t="s">
        <v>817</v>
      </c>
      <c r="C3579" s="554" t="s">
        <v>86</v>
      </c>
      <c r="D3579" s="555" t="s">
        <v>818</v>
      </c>
      <c r="E3579" s="553">
        <v>8500</v>
      </c>
      <c r="F3579" s="556" t="s">
        <v>3242</v>
      </c>
      <c r="G3579" s="566" t="s">
        <v>3243</v>
      </c>
      <c r="H3579" s="569" t="s">
        <v>821</v>
      </c>
      <c r="I3579" s="562" t="s">
        <v>485</v>
      </c>
      <c r="J3579" s="558" t="s">
        <v>822</v>
      </c>
      <c r="K3579" s="571"/>
      <c r="L3579" s="574"/>
      <c r="M3579" s="572"/>
      <c r="N3579" s="577">
        <v>0</v>
      </c>
      <c r="O3579" s="574">
        <v>1</v>
      </c>
      <c r="P3579" s="576">
        <v>8815.82</v>
      </c>
    </row>
    <row r="3580" spans="1:16" ht="24" x14ac:dyDescent="0.2">
      <c r="A3580" s="524" t="s">
        <v>4666</v>
      </c>
      <c r="B3580" s="522" t="s">
        <v>817</v>
      </c>
      <c r="C3580" s="554" t="s">
        <v>86</v>
      </c>
      <c r="D3580" s="555" t="s">
        <v>818</v>
      </c>
      <c r="E3580" s="553">
        <v>10500</v>
      </c>
      <c r="F3580" s="556" t="s">
        <v>3244</v>
      </c>
      <c r="G3580" s="566" t="s">
        <v>3245</v>
      </c>
      <c r="H3580" s="569" t="s">
        <v>853</v>
      </c>
      <c r="I3580" s="562" t="s">
        <v>485</v>
      </c>
      <c r="J3580" s="558" t="s">
        <v>822</v>
      </c>
      <c r="K3580" s="571"/>
      <c r="L3580" s="574"/>
      <c r="M3580" s="572"/>
      <c r="N3580" s="577">
        <v>2</v>
      </c>
      <c r="O3580" s="574">
        <v>6</v>
      </c>
      <c r="P3580" s="576">
        <v>64044.9</v>
      </c>
    </row>
    <row r="3581" spans="1:16" ht="24" x14ac:dyDescent="0.2">
      <c r="A3581" s="524" t="s">
        <v>4666</v>
      </c>
      <c r="B3581" s="522" t="s">
        <v>817</v>
      </c>
      <c r="C3581" s="554" t="s">
        <v>86</v>
      </c>
      <c r="D3581" s="555" t="s">
        <v>818</v>
      </c>
      <c r="E3581" s="553">
        <v>7500</v>
      </c>
      <c r="F3581" s="556" t="s">
        <v>3246</v>
      </c>
      <c r="G3581" s="566" t="s">
        <v>3247</v>
      </c>
      <c r="H3581" s="569" t="s">
        <v>836</v>
      </c>
      <c r="I3581" s="562" t="s">
        <v>485</v>
      </c>
      <c r="J3581" s="558" t="s">
        <v>822</v>
      </c>
      <c r="K3581" s="571"/>
      <c r="L3581" s="574"/>
      <c r="M3581" s="572"/>
      <c r="N3581" s="577">
        <v>2</v>
      </c>
      <c r="O3581" s="574">
        <v>6</v>
      </c>
      <c r="P3581" s="576">
        <v>46044.9</v>
      </c>
    </row>
    <row r="3582" spans="1:16" ht="24" x14ac:dyDescent="0.2">
      <c r="A3582" s="524" t="s">
        <v>4666</v>
      </c>
      <c r="B3582" s="522" t="s">
        <v>817</v>
      </c>
      <c r="C3582" s="554" t="s">
        <v>86</v>
      </c>
      <c r="D3582" s="555" t="s">
        <v>818</v>
      </c>
      <c r="E3582" s="553">
        <v>6500</v>
      </c>
      <c r="F3582" s="556" t="s">
        <v>3248</v>
      </c>
      <c r="G3582" s="566" t="s">
        <v>3249</v>
      </c>
      <c r="H3582" s="569" t="s">
        <v>829</v>
      </c>
      <c r="I3582" s="562" t="s">
        <v>485</v>
      </c>
      <c r="J3582" s="558" t="s">
        <v>822</v>
      </c>
      <c r="K3582" s="571"/>
      <c r="L3582" s="574"/>
      <c r="M3582" s="572"/>
      <c r="N3582" s="577">
        <v>2</v>
      </c>
      <c r="O3582" s="574">
        <v>6</v>
      </c>
      <c r="P3582" s="576">
        <v>40044.9</v>
      </c>
    </row>
    <row r="3583" spans="1:16" ht="24" x14ac:dyDescent="0.2">
      <c r="A3583" s="524" t="s">
        <v>4666</v>
      </c>
      <c r="B3583" s="522" t="s">
        <v>817</v>
      </c>
      <c r="C3583" s="554" t="s">
        <v>86</v>
      </c>
      <c r="D3583" s="555" t="s">
        <v>841</v>
      </c>
      <c r="E3583" s="553" t="s">
        <v>4423</v>
      </c>
      <c r="F3583" s="556" t="s">
        <v>3252</v>
      </c>
      <c r="G3583" s="566" t="s">
        <v>3253</v>
      </c>
      <c r="H3583" s="569" t="s">
        <v>3254</v>
      </c>
      <c r="I3583" s="562" t="s">
        <v>845</v>
      </c>
      <c r="J3583" s="558" t="s">
        <v>480</v>
      </c>
      <c r="K3583" s="571"/>
      <c r="L3583" s="574"/>
      <c r="M3583" s="572"/>
      <c r="N3583" s="577">
        <v>3</v>
      </c>
      <c r="O3583" s="574">
        <v>6</v>
      </c>
      <c r="P3583" s="576">
        <v>31574.9</v>
      </c>
    </row>
    <row r="3584" spans="1:16" ht="24" x14ac:dyDescent="0.2">
      <c r="A3584" s="524" t="s">
        <v>4666</v>
      </c>
      <c r="B3584" s="522" t="s">
        <v>817</v>
      </c>
      <c r="C3584" s="554" t="s">
        <v>86</v>
      </c>
      <c r="D3584" s="555" t="s">
        <v>818</v>
      </c>
      <c r="E3584" s="553">
        <v>8500</v>
      </c>
      <c r="F3584" s="556" t="s">
        <v>4424</v>
      </c>
      <c r="G3584" s="566" t="s">
        <v>4425</v>
      </c>
      <c r="H3584" s="569" t="s">
        <v>829</v>
      </c>
      <c r="I3584" s="562" t="s">
        <v>485</v>
      </c>
      <c r="J3584" s="558" t="s">
        <v>822</v>
      </c>
      <c r="K3584" s="571"/>
      <c r="L3584" s="574"/>
      <c r="M3584" s="572"/>
      <c r="N3584" s="577">
        <v>2</v>
      </c>
      <c r="O3584" s="574">
        <v>5</v>
      </c>
      <c r="P3584" s="576">
        <v>48470.75</v>
      </c>
    </row>
    <row r="3585" spans="1:16" ht="24" x14ac:dyDescent="0.2">
      <c r="A3585" s="524" t="s">
        <v>4666</v>
      </c>
      <c r="B3585" s="522" t="s">
        <v>817</v>
      </c>
      <c r="C3585" s="554" t="s">
        <v>86</v>
      </c>
      <c r="D3585" s="555" t="s">
        <v>818</v>
      </c>
      <c r="E3585" s="553">
        <v>5500</v>
      </c>
      <c r="F3585" s="556" t="s">
        <v>3255</v>
      </c>
      <c r="G3585" s="566" t="s">
        <v>3256</v>
      </c>
      <c r="H3585" s="569" t="s">
        <v>890</v>
      </c>
      <c r="I3585" s="562" t="s">
        <v>485</v>
      </c>
      <c r="J3585" s="558" t="s">
        <v>822</v>
      </c>
      <c r="K3585" s="571"/>
      <c r="L3585" s="574"/>
      <c r="M3585" s="572"/>
      <c r="N3585" s="577">
        <v>2</v>
      </c>
      <c r="O3585" s="574">
        <v>6</v>
      </c>
      <c r="P3585" s="576">
        <v>34044.9</v>
      </c>
    </row>
    <row r="3586" spans="1:16" ht="24" x14ac:dyDescent="0.2">
      <c r="A3586" s="524" t="s">
        <v>4666</v>
      </c>
      <c r="B3586" s="522" t="s">
        <v>817</v>
      </c>
      <c r="C3586" s="554" t="s">
        <v>86</v>
      </c>
      <c r="D3586" s="555" t="s">
        <v>818</v>
      </c>
      <c r="E3586" s="553">
        <v>6500</v>
      </c>
      <c r="F3586" s="556" t="s">
        <v>3257</v>
      </c>
      <c r="G3586" s="566" t="s">
        <v>3258</v>
      </c>
      <c r="H3586" s="569" t="s">
        <v>890</v>
      </c>
      <c r="I3586" s="562" t="s">
        <v>485</v>
      </c>
      <c r="J3586" s="558" t="s">
        <v>822</v>
      </c>
      <c r="K3586" s="571"/>
      <c r="L3586" s="574"/>
      <c r="M3586" s="572"/>
      <c r="N3586" s="577">
        <v>2</v>
      </c>
      <c r="O3586" s="574">
        <v>6</v>
      </c>
      <c r="P3586" s="576">
        <v>40044.9</v>
      </c>
    </row>
    <row r="3587" spans="1:16" ht="24" x14ac:dyDescent="0.2">
      <c r="A3587" s="524" t="s">
        <v>4666</v>
      </c>
      <c r="B3587" s="522" t="s">
        <v>817</v>
      </c>
      <c r="C3587" s="554" t="s">
        <v>86</v>
      </c>
      <c r="D3587" s="555" t="s">
        <v>818</v>
      </c>
      <c r="E3587" s="553">
        <v>5500</v>
      </c>
      <c r="F3587" s="556" t="s">
        <v>3261</v>
      </c>
      <c r="G3587" s="566" t="s">
        <v>3262</v>
      </c>
      <c r="H3587" s="569" t="s">
        <v>829</v>
      </c>
      <c r="I3587" s="562" t="s">
        <v>485</v>
      </c>
      <c r="J3587" s="558" t="s">
        <v>822</v>
      </c>
      <c r="K3587" s="571"/>
      <c r="L3587" s="574"/>
      <c r="M3587" s="572"/>
      <c r="N3587" s="577">
        <v>2</v>
      </c>
      <c r="O3587" s="574">
        <v>6</v>
      </c>
      <c r="P3587" s="576">
        <v>34044.9</v>
      </c>
    </row>
    <row r="3588" spans="1:16" ht="24" x14ac:dyDescent="0.2">
      <c r="A3588" s="524" t="s">
        <v>4666</v>
      </c>
      <c r="B3588" s="522" t="s">
        <v>817</v>
      </c>
      <c r="C3588" s="554" t="s">
        <v>86</v>
      </c>
      <c r="D3588" s="555" t="s">
        <v>818</v>
      </c>
      <c r="E3588" s="553">
        <v>6500</v>
      </c>
      <c r="F3588" s="556" t="s">
        <v>3265</v>
      </c>
      <c r="G3588" s="566" t="s">
        <v>3266</v>
      </c>
      <c r="H3588" s="569" t="s">
        <v>829</v>
      </c>
      <c r="I3588" s="562" t="s">
        <v>485</v>
      </c>
      <c r="J3588" s="558" t="s">
        <v>822</v>
      </c>
      <c r="K3588" s="571"/>
      <c r="L3588" s="574"/>
      <c r="M3588" s="572"/>
      <c r="N3588" s="577">
        <v>2</v>
      </c>
      <c r="O3588" s="574">
        <v>6</v>
      </c>
      <c r="P3588" s="576">
        <v>38748.600000000006</v>
      </c>
    </row>
    <row r="3589" spans="1:16" ht="24" x14ac:dyDescent="0.2">
      <c r="A3589" s="524" t="s">
        <v>4666</v>
      </c>
      <c r="B3589" s="522" t="s">
        <v>817</v>
      </c>
      <c r="C3589" s="554" t="s">
        <v>86</v>
      </c>
      <c r="D3589" s="555" t="s">
        <v>818</v>
      </c>
      <c r="E3589" s="553">
        <v>6500</v>
      </c>
      <c r="F3589" s="556" t="s">
        <v>3267</v>
      </c>
      <c r="G3589" s="566" t="s">
        <v>3268</v>
      </c>
      <c r="H3589" s="569" t="s">
        <v>853</v>
      </c>
      <c r="I3589" s="562" t="s">
        <v>485</v>
      </c>
      <c r="J3589" s="558" t="s">
        <v>822</v>
      </c>
      <c r="K3589" s="571"/>
      <c r="L3589" s="574"/>
      <c r="M3589" s="572"/>
      <c r="N3589" s="577">
        <v>2</v>
      </c>
      <c r="O3589" s="574">
        <v>6</v>
      </c>
      <c r="P3589" s="576">
        <v>40044.9</v>
      </c>
    </row>
    <row r="3590" spans="1:16" ht="24" x14ac:dyDescent="0.2">
      <c r="A3590" s="524" t="s">
        <v>4666</v>
      </c>
      <c r="B3590" s="522" t="s">
        <v>817</v>
      </c>
      <c r="C3590" s="554" t="s">
        <v>86</v>
      </c>
      <c r="D3590" s="555" t="s">
        <v>818</v>
      </c>
      <c r="E3590" s="553">
        <v>6500</v>
      </c>
      <c r="F3590" s="556" t="s">
        <v>3269</v>
      </c>
      <c r="G3590" s="566" t="s">
        <v>3270</v>
      </c>
      <c r="H3590" s="569" t="s">
        <v>821</v>
      </c>
      <c r="I3590" s="562" t="s">
        <v>485</v>
      </c>
      <c r="J3590" s="558" t="s">
        <v>822</v>
      </c>
      <c r="K3590" s="571"/>
      <c r="L3590" s="574"/>
      <c r="M3590" s="572"/>
      <c r="N3590" s="577">
        <v>2</v>
      </c>
      <c r="O3590" s="574">
        <v>6</v>
      </c>
      <c r="P3590" s="576">
        <v>40044.9</v>
      </c>
    </row>
    <row r="3591" spans="1:16" ht="24" x14ac:dyDescent="0.2">
      <c r="A3591" s="524" t="s">
        <v>4666</v>
      </c>
      <c r="B3591" s="522" t="s">
        <v>817</v>
      </c>
      <c r="C3591" s="554" t="s">
        <v>86</v>
      </c>
      <c r="D3591" s="555" t="s">
        <v>818</v>
      </c>
      <c r="E3591" s="553">
        <v>6500</v>
      </c>
      <c r="F3591" s="556" t="s">
        <v>3271</v>
      </c>
      <c r="G3591" s="566" t="s">
        <v>3272</v>
      </c>
      <c r="H3591" s="569" t="s">
        <v>853</v>
      </c>
      <c r="I3591" s="562" t="s">
        <v>485</v>
      </c>
      <c r="J3591" s="558" t="s">
        <v>822</v>
      </c>
      <c r="K3591" s="571"/>
      <c r="L3591" s="574"/>
      <c r="M3591" s="572"/>
      <c r="N3591" s="577">
        <v>2</v>
      </c>
      <c r="O3591" s="574">
        <v>6</v>
      </c>
      <c r="P3591" s="576">
        <v>40044.9</v>
      </c>
    </row>
    <row r="3592" spans="1:16" ht="24" x14ac:dyDescent="0.2">
      <c r="A3592" s="524" t="s">
        <v>4666</v>
      </c>
      <c r="B3592" s="522" t="s">
        <v>817</v>
      </c>
      <c r="C3592" s="554" t="s">
        <v>86</v>
      </c>
      <c r="D3592" s="555" t="s">
        <v>818</v>
      </c>
      <c r="E3592" s="553">
        <v>6500</v>
      </c>
      <c r="F3592" s="556" t="s">
        <v>3273</v>
      </c>
      <c r="G3592" s="566" t="s">
        <v>3274</v>
      </c>
      <c r="H3592" s="569" t="s">
        <v>853</v>
      </c>
      <c r="I3592" s="562" t="s">
        <v>485</v>
      </c>
      <c r="J3592" s="558" t="s">
        <v>822</v>
      </c>
      <c r="K3592" s="571"/>
      <c r="L3592" s="574"/>
      <c r="M3592" s="572"/>
      <c r="N3592" s="577">
        <v>2</v>
      </c>
      <c r="O3592" s="574">
        <v>6</v>
      </c>
      <c r="P3592" s="576">
        <v>40044.9</v>
      </c>
    </row>
    <row r="3593" spans="1:16" ht="24" x14ac:dyDescent="0.2">
      <c r="A3593" s="524" t="s">
        <v>4666</v>
      </c>
      <c r="B3593" s="522" t="s">
        <v>817</v>
      </c>
      <c r="C3593" s="554" t="s">
        <v>86</v>
      </c>
      <c r="D3593" s="555" t="s">
        <v>818</v>
      </c>
      <c r="E3593" s="553">
        <v>7500</v>
      </c>
      <c r="F3593" s="556" t="s">
        <v>3275</v>
      </c>
      <c r="G3593" s="566" t="s">
        <v>3276</v>
      </c>
      <c r="H3593" s="569" t="s">
        <v>829</v>
      </c>
      <c r="I3593" s="562" t="s">
        <v>485</v>
      </c>
      <c r="J3593" s="558" t="s">
        <v>822</v>
      </c>
      <c r="K3593" s="571"/>
      <c r="L3593" s="574"/>
      <c r="M3593" s="572"/>
      <c r="N3593" s="577">
        <v>2</v>
      </c>
      <c r="O3593" s="574">
        <v>6</v>
      </c>
      <c r="P3593" s="576">
        <v>46044.9</v>
      </c>
    </row>
    <row r="3594" spans="1:16" ht="24" x14ac:dyDescent="0.2">
      <c r="A3594" s="524" t="s">
        <v>4666</v>
      </c>
      <c r="B3594" s="522" t="s">
        <v>817</v>
      </c>
      <c r="C3594" s="554" t="s">
        <v>86</v>
      </c>
      <c r="D3594" s="555" t="s">
        <v>818</v>
      </c>
      <c r="E3594" s="553">
        <v>6500</v>
      </c>
      <c r="F3594" s="556" t="s">
        <v>3277</v>
      </c>
      <c r="G3594" s="566" t="s">
        <v>3278</v>
      </c>
      <c r="H3594" s="569" t="s">
        <v>821</v>
      </c>
      <c r="I3594" s="562" t="s">
        <v>485</v>
      </c>
      <c r="J3594" s="558" t="s">
        <v>822</v>
      </c>
      <c r="K3594" s="571"/>
      <c r="L3594" s="574"/>
      <c r="M3594" s="572"/>
      <c r="N3594" s="577">
        <v>2</v>
      </c>
      <c r="O3594" s="574">
        <v>6</v>
      </c>
      <c r="P3594" s="576">
        <v>40044.9</v>
      </c>
    </row>
    <row r="3595" spans="1:16" ht="24" x14ac:dyDescent="0.2">
      <c r="A3595" s="524" t="s">
        <v>4666</v>
      </c>
      <c r="B3595" s="522" t="s">
        <v>817</v>
      </c>
      <c r="C3595" s="554" t="s">
        <v>86</v>
      </c>
      <c r="D3595" s="555" t="s">
        <v>818</v>
      </c>
      <c r="E3595" s="553">
        <v>6500</v>
      </c>
      <c r="F3595" s="556" t="s">
        <v>3279</v>
      </c>
      <c r="G3595" s="566" t="s">
        <v>3280</v>
      </c>
      <c r="H3595" s="569" t="s">
        <v>853</v>
      </c>
      <c r="I3595" s="562" t="s">
        <v>485</v>
      </c>
      <c r="J3595" s="558" t="s">
        <v>822</v>
      </c>
      <c r="K3595" s="571"/>
      <c r="L3595" s="574"/>
      <c r="M3595" s="572"/>
      <c r="N3595" s="577">
        <v>2</v>
      </c>
      <c r="O3595" s="574">
        <v>6</v>
      </c>
      <c r="P3595" s="576">
        <v>40044.9</v>
      </c>
    </row>
    <row r="3596" spans="1:16" ht="24" x14ac:dyDescent="0.2">
      <c r="A3596" s="524" t="s">
        <v>4666</v>
      </c>
      <c r="B3596" s="522" t="s">
        <v>817</v>
      </c>
      <c r="C3596" s="554" t="s">
        <v>86</v>
      </c>
      <c r="D3596" s="555" t="s">
        <v>818</v>
      </c>
      <c r="E3596" s="553">
        <v>8500</v>
      </c>
      <c r="F3596" s="556" t="s">
        <v>4426</v>
      </c>
      <c r="G3596" s="566" t="s">
        <v>4427</v>
      </c>
      <c r="H3596" s="569" t="s">
        <v>853</v>
      </c>
      <c r="I3596" s="562" t="s">
        <v>485</v>
      </c>
      <c r="J3596" s="558" t="s">
        <v>822</v>
      </c>
      <c r="K3596" s="571"/>
      <c r="L3596" s="574"/>
      <c r="M3596" s="572"/>
      <c r="N3596" s="577">
        <v>2</v>
      </c>
      <c r="O3596" s="574">
        <v>5</v>
      </c>
      <c r="P3596" s="576">
        <v>48470.75</v>
      </c>
    </row>
    <row r="3597" spans="1:16" ht="24" x14ac:dyDescent="0.2">
      <c r="A3597" s="524" t="s">
        <v>4666</v>
      </c>
      <c r="B3597" s="522" t="s">
        <v>817</v>
      </c>
      <c r="C3597" s="554" t="s">
        <v>86</v>
      </c>
      <c r="D3597" s="555" t="s">
        <v>818</v>
      </c>
      <c r="E3597" s="553">
        <v>5500</v>
      </c>
      <c r="F3597" s="556" t="s">
        <v>3281</v>
      </c>
      <c r="G3597" s="566" t="s">
        <v>3282</v>
      </c>
      <c r="H3597" s="569" t="s">
        <v>821</v>
      </c>
      <c r="I3597" s="562" t="s">
        <v>485</v>
      </c>
      <c r="J3597" s="558" t="s">
        <v>822</v>
      </c>
      <c r="K3597" s="571"/>
      <c r="L3597" s="574"/>
      <c r="M3597" s="572"/>
      <c r="N3597" s="577">
        <v>2</v>
      </c>
      <c r="O3597" s="574">
        <v>6</v>
      </c>
      <c r="P3597" s="576">
        <v>34044.9</v>
      </c>
    </row>
    <row r="3598" spans="1:16" ht="24" x14ac:dyDescent="0.2">
      <c r="A3598" s="524" t="s">
        <v>4666</v>
      </c>
      <c r="B3598" s="522" t="s">
        <v>817</v>
      </c>
      <c r="C3598" s="554" t="s">
        <v>86</v>
      </c>
      <c r="D3598" s="555" t="s">
        <v>818</v>
      </c>
      <c r="E3598" s="553">
        <v>10000</v>
      </c>
      <c r="F3598" s="556" t="s">
        <v>3283</v>
      </c>
      <c r="G3598" s="566" t="s">
        <v>3284</v>
      </c>
      <c r="H3598" s="569" t="s">
        <v>909</v>
      </c>
      <c r="I3598" s="562" t="s">
        <v>485</v>
      </c>
      <c r="J3598" s="558" t="s">
        <v>822</v>
      </c>
      <c r="K3598" s="571"/>
      <c r="L3598" s="574"/>
      <c r="M3598" s="572"/>
      <c r="N3598" s="577">
        <v>2</v>
      </c>
      <c r="O3598" s="574">
        <v>6</v>
      </c>
      <c r="P3598" s="576">
        <v>61044.9</v>
      </c>
    </row>
    <row r="3599" spans="1:16" ht="24" x14ac:dyDescent="0.2">
      <c r="A3599" s="524" t="s">
        <v>4666</v>
      </c>
      <c r="B3599" s="522" t="s">
        <v>817</v>
      </c>
      <c r="C3599" s="554" t="s">
        <v>86</v>
      </c>
      <c r="D3599" s="555" t="s">
        <v>818</v>
      </c>
      <c r="E3599" s="553">
        <v>8500</v>
      </c>
      <c r="F3599" s="556" t="s">
        <v>3285</v>
      </c>
      <c r="G3599" s="566" t="s">
        <v>3286</v>
      </c>
      <c r="H3599" s="569" t="s">
        <v>853</v>
      </c>
      <c r="I3599" s="562" t="s">
        <v>485</v>
      </c>
      <c r="J3599" s="558" t="s">
        <v>822</v>
      </c>
      <c r="K3599" s="571"/>
      <c r="L3599" s="574"/>
      <c r="M3599" s="572"/>
      <c r="N3599" s="577">
        <v>2</v>
      </c>
      <c r="O3599" s="574">
        <v>6</v>
      </c>
      <c r="P3599" s="576">
        <v>52044.9</v>
      </c>
    </row>
    <row r="3600" spans="1:16" ht="24" x14ac:dyDescent="0.2">
      <c r="A3600" s="524" t="s">
        <v>4666</v>
      </c>
      <c r="B3600" s="522" t="s">
        <v>817</v>
      </c>
      <c r="C3600" s="554" t="s">
        <v>86</v>
      </c>
      <c r="D3600" s="555" t="s">
        <v>818</v>
      </c>
      <c r="E3600" s="553">
        <v>6500</v>
      </c>
      <c r="F3600" s="556" t="s">
        <v>3287</v>
      </c>
      <c r="G3600" s="566" t="s">
        <v>3288</v>
      </c>
      <c r="H3600" s="569" t="s">
        <v>821</v>
      </c>
      <c r="I3600" s="562" t="s">
        <v>485</v>
      </c>
      <c r="J3600" s="558" t="s">
        <v>822</v>
      </c>
      <c r="K3600" s="571"/>
      <c r="L3600" s="574"/>
      <c r="M3600" s="572"/>
      <c r="N3600" s="577">
        <v>2</v>
      </c>
      <c r="O3600" s="574">
        <v>6</v>
      </c>
      <c r="P3600" s="576">
        <v>40044.9</v>
      </c>
    </row>
    <row r="3601" spans="1:16" ht="24" x14ac:dyDescent="0.2">
      <c r="A3601" s="524" t="s">
        <v>4666</v>
      </c>
      <c r="B3601" s="522" t="s">
        <v>817</v>
      </c>
      <c r="C3601" s="554" t="s">
        <v>86</v>
      </c>
      <c r="D3601" s="555" t="s">
        <v>818</v>
      </c>
      <c r="E3601" s="553">
        <v>5500</v>
      </c>
      <c r="F3601" s="556" t="s">
        <v>3291</v>
      </c>
      <c r="G3601" s="566" t="s">
        <v>3292</v>
      </c>
      <c r="H3601" s="569" t="s">
        <v>850</v>
      </c>
      <c r="I3601" s="562" t="s">
        <v>485</v>
      </c>
      <c r="J3601" s="558" t="s">
        <v>822</v>
      </c>
      <c r="K3601" s="571"/>
      <c r="L3601" s="574"/>
      <c r="M3601" s="572"/>
      <c r="N3601" s="577">
        <v>2</v>
      </c>
      <c r="O3601" s="574">
        <v>6</v>
      </c>
      <c r="P3601" s="576">
        <v>34044.9</v>
      </c>
    </row>
    <row r="3602" spans="1:16" ht="24" x14ac:dyDescent="0.2">
      <c r="A3602" s="524" t="s">
        <v>4666</v>
      </c>
      <c r="B3602" s="522" t="s">
        <v>817</v>
      </c>
      <c r="C3602" s="554" t="s">
        <v>86</v>
      </c>
      <c r="D3602" s="555" t="s">
        <v>841</v>
      </c>
      <c r="E3602" s="553">
        <v>2500</v>
      </c>
      <c r="F3602" s="556" t="s">
        <v>3293</v>
      </c>
      <c r="G3602" s="566" t="s">
        <v>3294</v>
      </c>
      <c r="H3602" s="569" t="s">
        <v>844</v>
      </c>
      <c r="I3602" s="562" t="s">
        <v>845</v>
      </c>
      <c r="J3602" s="558" t="s">
        <v>480</v>
      </c>
      <c r="K3602" s="571"/>
      <c r="L3602" s="574"/>
      <c r="M3602" s="572"/>
      <c r="N3602" s="577">
        <v>2</v>
      </c>
      <c r="O3602" s="574">
        <v>6</v>
      </c>
      <c r="P3602" s="576">
        <v>16044.9</v>
      </c>
    </row>
    <row r="3603" spans="1:16" ht="24" x14ac:dyDescent="0.2">
      <c r="A3603" s="524" t="s">
        <v>4666</v>
      </c>
      <c r="B3603" s="522" t="s">
        <v>817</v>
      </c>
      <c r="C3603" s="554" t="s">
        <v>86</v>
      </c>
      <c r="D3603" s="555" t="s">
        <v>818</v>
      </c>
      <c r="E3603" s="553">
        <v>9000</v>
      </c>
      <c r="F3603" s="556" t="s">
        <v>3295</v>
      </c>
      <c r="G3603" s="566" t="s">
        <v>3296</v>
      </c>
      <c r="H3603" s="569" t="s">
        <v>829</v>
      </c>
      <c r="I3603" s="562" t="s">
        <v>485</v>
      </c>
      <c r="J3603" s="558" t="s">
        <v>822</v>
      </c>
      <c r="K3603" s="571"/>
      <c r="L3603" s="574"/>
      <c r="M3603" s="572"/>
      <c r="N3603" s="577">
        <v>2</v>
      </c>
      <c r="O3603" s="574">
        <v>6</v>
      </c>
      <c r="P3603" s="576">
        <v>55044.9</v>
      </c>
    </row>
    <row r="3604" spans="1:16" ht="24" x14ac:dyDescent="0.2">
      <c r="A3604" s="524" t="s">
        <v>4666</v>
      </c>
      <c r="B3604" s="522" t="s">
        <v>817</v>
      </c>
      <c r="C3604" s="554" t="s">
        <v>86</v>
      </c>
      <c r="D3604" s="555" t="s">
        <v>818</v>
      </c>
      <c r="E3604" s="553">
        <v>6500</v>
      </c>
      <c r="F3604" s="556" t="s">
        <v>3297</v>
      </c>
      <c r="G3604" s="566" t="s">
        <v>3298</v>
      </c>
      <c r="H3604" s="569" t="s">
        <v>829</v>
      </c>
      <c r="I3604" s="562" t="s">
        <v>485</v>
      </c>
      <c r="J3604" s="558" t="s">
        <v>822</v>
      </c>
      <c r="K3604" s="571"/>
      <c r="L3604" s="574"/>
      <c r="M3604" s="572"/>
      <c r="N3604" s="577">
        <v>2</v>
      </c>
      <c r="O3604" s="574">
        <v>6</v>
      </c>
      <c r="P3604" s="576">
        <v>40044.9</v>
      </c>
    </row>
    <row r="3605" spans="1:16" ht="24" x14ac:dyDescent="0.2">
      <c r="A3605" s="524" t="s">
        <v>4666</v>
      </c>
      <c r="B3605" s="522" t="s">
        <v>817</v>
      </c>
      <c r="C3605" s="554" t="s">
        <v>86</v>
      </c>
      <c r="D3605" s="555" t="s">
        <v>818</v>
      </c>
      <c r="E3605" s="553">
        <v>3750</v>
      </c>
      <c r="F3605" s="556" t="s">
        <v>3299</v>
      </c>
      <c r="G3605" s="566" t="s">
        <v>3300</v>
      </c>
      <c r="H3605" s="569" t="s">
        <v>850</v>
      </c>
      <c r="I3605" s="562" t="s">
        <v>485</v>
      </c>
      <c r="J3605" s="558" t="s">
        <v>822</v>
      </c>
      <c r="K3605" s="571"/>
      <c r="L3605" s="574"/>
      <c r="M3605" s="572"/>
      <c r="N3605" s="577">
        <v>3</v>
      </c>
      <c r="O3605" s="574">
        <v>6</v>
      </c>
      <c r="P3605" s="576">
        <v>23544.9</v>
      </c>
    </row>
    <row r="3606" spans="1:16" ht="24" x14ac:dyDescent="0.2">
      <c r="A3606" s="524" t="s">
        <v>4666</v>
      </c>
      <c r="B3606" s="522" t="s">
        <v>817</v>
      </c>
      <c r="C3606" s="554" t="s">
        <v>86</v>
      </c>
      <c r="D3606" s="555" t="s">
        <v>818</v>
      </c>
      <c r="E3606" s="553">
        <v>7500</v>
      </c>
      <c r="F3606" s="556" t="s">
        <v>3301</v>
      </c>
      <c r="G3606" s="566" t="s">
        <v>3302</v>
      </c>
      <c r="H3606" s="569" t="s">
        <v>829</v>
      </c>
      <c r="I3606" s="562" t="s">
        <v>485</v>
      </c>
      <c r="J3606" s="558" t="s">
        <v>822</v>
      </c>
      <c r="K3606" s="571"/>
      <c r="L3606" s="574"/>
      <c r="M3606" s="572"/>
      <c r="N3606" s="577">
        <v>2</v>
      </c>
      <c r="O3606" s="574">
        <v>6</v>
      </c>
      <c r="P3606" s="576">
        <v>46044.9</v>
      </c>
    </row>
    <row r="3607" spans="1:16" ht="24" x14ac:dyDescent="0.2">
      <c r="A3607" s="524" t="s">
        <v>4666</v>
      </c>
      <c r="B3607" s="522" t="s">
        <v>817</v>
      </c>
      <c r="C3607" s="554" t="s">
        <v>86</v>
      </c>
      <c r="D3607" s="555" t="s">
        <v>818</v>
      </c>
      <c r="E3607" s="553">
        <v>5000</v>
      </c>
      <c r="F3607" s="556" t="s">
        <v>3303</v>
      </c>
      <c r="G3607" s="566" t="s">
        <v>3304</v>
      </c>
      <c r="H3607" s="569" t="s">
        <v>821</v>
      </c>
      <c r="I3607" s="562" t="s">
        <v>485</v>
      </c>
      <c r="J3607" s="558" t="s">
        <v>822</v>
      </c>
      <c r="K3607" s="571"/>
      <c r="L3607" s="574"/>
      <c r="M3607" s="572"/>
      <c r="N3607" s="577">
        <v>2</v>
      </c>
      <c r="O3607" s="574">
        <v>6</v>
      </c>
      <c r="P3607" s="576">
        <v>31044.9</v>
      </c>
    </row>
    <row r="3608" spans="1:16" ht="24" x14ac:dyDescent="0.2">
      <c r="A3608" s="524" t="s">
        <v>4666</v>
      </c>
      <c r="B3608" s="522" t="s">
        <v>817</v>
      </c>
      <c r="C3608" s="554" t="s">
        <v>86</v>
      </c>
      <c r="D3608" s="555" t="s">
        <v>818</v>
      </c>
      <c r="E3608" s="553">
        <v>6500</v>
      </c>
      <c r="F3608" s="556" t="s">
        <v>3305</v>
      </c>
      <c r="G3608" s="566" t="s">
        <v>3306</v>
      </c>
      <c r="H3608" s="569" t="s">
        <v>3307</v>
      </c>
      <c r="I3608" s="562" t="s">
        <v>485</v>
      </c>
      <c r="J3608" s="558" t="s">
        <v>822</v>
      </c>
      <c r="K3608" s="571"/>
      <c r="L3608" s="574"/>
      <c r="M3608" s="572"/>
      <c r="N3608" s="577">
        <v>2</v>
      </c>
      <c r="O3608" s="574">
        <v>6</v>
      </c>
      <c r="P3608" s="576">
        <v>40044.9</v>
      </c>
    </row>
    <row r="3609" spans="1:16" ht="24" x14ac:dyDescent="0.2">
      <c r="A3609" s="524" t="s">
        <v>4666</v>
      </c>
      <c r="B3609" s="522" t="s">
        <v>817</v>
      </c>
      <c r="C3609" s="554" t="s">
        <v>86</v>
      </c>
      <c r="D3609" s="555" t="s">
        <v>902</v>
      </c>
      <c r="E3609" s="553">
        <v>2500</v>
      </c>
      <c r="F3609" s="556" t="s">
        <v>3308</v>
      </c>
      <c r="G3609" s="566" t="s">
        <v>3309</v>
      </c>
      <c r="H3609" s="569" t="s">
        <v>905</v>
      </c>
      <c r="I3609" s="562" t="s">
        <v>845</v>
      </c>
      <c r="J3609" s="558" t="s">
        <v>906</v>
      </c>
      <c r="K3609" s="571"/>
      <c r="L3609" s="574"/>
      <c r="M3609" s="572"/>
      <c r="N3609" s="577">
        <v>2</v>
      </c>
      <c r="O3609" s="574">
        <v>6</v>
      </c>
      <c r="P3609" s="576">
        <v>16044.9</v>
      </c>
    </row>
    <row r="3610" spans="1:16" ht="24" x14ac:dyDescent="0.2">
      <c r="A3610" s="524" t="s">
        <v>4666</v>
      </c>
      <c r="B3610" s="522" t="s">
        <v>817</v>
      </c>
      <c r="C3610" s="554" t="s">
        <v>86</v>
      </c>
      <c r="D3610" s="555" t="s">
        <v>818</v>
      </c>
      <c r="E3610" s="553">
        <v>3500</v>
      </c>
      <c r="F3610" s="556" t="s">
        <v>3310</v>
      </c>
      <c r="G3610" s="566" t="s">
        <v>3311</v>
      </c>
      <c r="H3610" s="569" t="s">
        <v>821</v>
      </c>
      <c r="I3610" s="562" t="s">
        <v>485</v>
      </c>
      <c r="J3610" s="558" t="s">
        <v>822</v>
      </c>
      <c r="K3610" s="571"/>
      <c r="L3610" s="574"/>
      <c r="M3610" s="572"/>
      <c r="N3610" s="577">
        <v>2</v>
      </c>
      <c r="O3610" s="574">
        <v>6</v>
      </c>
      <c r="P3610" s="576">
        <v>22044.9</v>
      </c>
    </row>
    <row r="3611" spans="1:16" ht="24" x14ac:dyDescent="0.2">
      <c r="A3611" s="524" t="s">
        <v>4666</v>
      </c>
      <c r="B3611" s="522" t="s">
        <v>817</v>
      </c>
      <c r="C3611" s="554" t="s">
        <v>86</v>
      </c>
      <c r="D3611" s="555" t="s">
        <v>841</v>
      </c>
      <c r="E3611" s="553">
        <v>2000</v>
      </c>
      <c r="F3611" s="556" t="s">
        <v>3312</v>
      </c>
      <c r="G3611" s="566" t="s">
        <v>3313</v>
      </c>
      <c r="H3611" s="569" t="s">
        <v>995</v>
      </c>
      <c r="I3611" s="562" t="s">
        <v>485</v>
      </c>
      <c r="J3611" s="558" t="s">
        <v>480</v>
      </c>
      <c r="K3611" s="571"/>
      <c r="L3611" s="574"/>
      <c r="M3611" s="572"/>
      <c r="N3611" s="577">
        <v>2</v>
      </c>
      <c r="O3611" s="574">
        <v>6</v>
      </c>
      <c r="P3611" s="576">
        <v>13044.9</v>
      </c>
    </row>
    <row r="3612" spans="1:16" ht="24" x14ac:dyDescent="0.2">
      <c r="A3612" s="524" t="s">
        <v>4666</v>
      </c>
      <c r="B3612" s="522" t="s">
        <v>817</v>
      </c>
      <c r="C3612" s="554" t="s">
        <v>86</v>
      </c>
      <c r="D3612" s="555" t="s">
        <v>818</v>
      </c>
      <c r="E3612" s="553">
        <v>6500</v>
      </c>
      <c r="F3612" s="556" t="s">
        <v>3314</v>
      </c>
      <c r="G3612" s="566" t="s">
        <v>3315</v>
      </c>
      <c r="H3612" s="569" t="s">
        <v>853</v>
      </c>
      <c r="I3612" s="562" t="s">
        <v>485</v>
      </c>
      <c r="J3612" s="558" t="s">
        <v>822</v>
      </c>
      <c r="K3612" s="571"/>
      <c r="L3612" s="574"/>
      <c r="M3612" s="572"/>
      <c r="N3612" s="577">
        <v>2</v>
      </c>
      <c r="O3612" s="574">
        <v>6</v>
      </c>
      <c r="P3612" s="576">
        <v>40044.9</v>
      </c>
    </row>
    <row r="3613" spans="1:16" ht="24" x14ac:dyDescent="0.2">
      <c r="A3613" s="524" t="s">
        <v>4666</v>
      </c>
      <c r="B3613" s="522" t="s">
        <v>817</v>
      </c>
      <c r="C3613" s="554" t="s">
        <v>86</v>
      </c>
      <c r="D3613" s="555" t="s">
        <v>818</v>
      </c>
      <c r="E3613" s="553">
        <v>6500</v>
      </c>
      <c r="F3613" s="556" t="s">
        <v>3316</v>
      </c>
      <c r="G3613" s="566" t="s">
        <v>3317</v>
      </c>
      <c r="H3613" s="569" t="s">
        <v>853</v>
      </c>
      <c r="I3613" s="562" t="s">
        <v>485</v>
      </c>
      <c r="J3613" s="558" t="s">
        <v>822</v>
      </c>
      <c r="K3613" s="571"/>
      <c r="L3613" s="574"/>
      <c r="M3613" s="572"/>
      <c r="N3613" s="577">
        <v>1</v>
      </c>
      <c r="O3613" s="574">
        <v>1</v>
      </c>
      <c r="P3613" s="576">
        <v>9364.4299999999985</v>
      </c>
    </row>
    <row r="3614" spans="1:16" ht="24" x14ac:dyDescent="0.2">
      <c r="A3614" s="524" t="s">
        <v>4666</v>
      </c>
      <c r="B3614" s="522" t="s">
        <v>817</v>
      </c>
      <c r="C3614" s="554" t="s">
        <v>86</v>
      </c>
      <c r="D3614" s="555" t="s">
        <v>818</v>
      </c>
      <c r="E3614" s="553">
        <v>7500</v>
      </c>
      <c r="F3614" s="556" t="s">
        <v>3318</v>
      </c>
      <c r="G3614" s="566" t="s">
        <v>3319</v>
      </c>
      <c r="H3614" s="569" t="s">
        <v>821</v>
      </c>
      <c r="I3614" s="562" t="s">
        <v>485</v>
      </c>
      <c r="J3614" s="558" t="s">
        <v>822</v>
      </c>
      <c r="K3614" s="571"/>
      <c r="L3614" s="574"/>
      <c r="M3614" s="572"/>
      <c r="N3614" s="577">
        <v>2</v>
      </c>
      <c r="O3614" s="574">
        <v>6</v>
      </c>
      <c r="P3614" s="576">
        <v>46044.9</v>
      </c>
    </row>
    <row r="3615" spans="1:16" ht="24" x14ac:dyDescent="0.2">
      <c r="A3615" s="524" t="s">
        <v>4666</v>
      </c>
      <c r="B3615" s="522" t="s">
        <v>817</v>
      </c>
      <c r="C3615" s="554" t="s">
        <v>86</v>
      </c>
      <c r="D3615" s="555" t="s">
        <v>818</v>
      </c>
      <c r="E3615" s="553">
        <v>5500</v>
      </c>
      <c r="F3615" s="556" t="s">
        <v>3320</v>
      </c>
      <c r="G3615" s="566" t="s">
        <v>3321</v>
      </c>
      <c r="H3615" s="569" t="s">
        <v>890</v>
      </c>
      <c r="I3615" s="562" t="s">
        <v>485</v>
      </c>
      <c r="J3615" s="558" t="s">
        <v>822</v>
      </c>
      <c r="K3615" s="571"/>
      <c r="L3615" s="574"/>
      <c r="M3615" s="572"/>
      <c r="N3615" s="577">
        <v>2</v>
      </c>
      <c r="O3615" s="574">
        <v>6</v>
      </c>
      <c r="P3615" s="576">
        <v>34044.9</v>
      </c>
    </row>
    <row r="3616" spans="1:16" ht="24" x14ac:dyDescent="0.2">
      <c r="A3616" s="524" t="s">
        <v>4666</v>
      </c>
      <c r="B3616" s="522" t="s">
        <v>817</v>
      </c>
      <c r="C3616" s="554" t="s">
        <v>86</v>
      </c>
      <c r="D3616" s="555" t="s">
        <v>818</v>
      </c>
      <c r="E3616" s="553">
        <v>4000</v>
      </c>
      <c r="F3616" s="556" t="s">
        <v>3322</v>
      </c>
      <c r="G3616" s="566" t="s">
        <v>3323</v>
      </c>
      <c r="H3616" s="569" t="s">
        <v>3324</v>
      </c>
      <c r="I3616" s="562" t="s">
        <v>485</v>
      </c>
      <c r="J3616" s="558" t="s">
        <v>822</v>
      </c>
      <c r="K3616" s="571"/>
      <c r="L3616" s="574"/>
      <c r="M3616" s="572"/>
      <c r="N3616" s="577">
        <v>2</v>
      </c>
      <c r="O3616" s="574">
        <v>6</v>
      </c>
      <c r="P3616" s="576">
        <v>25044.9</v>
      </c>
    </row>
    <row r="3617" spans="1:16" ht="24" x14ac:dyDescent="0.2">
      <c r="A3617" s="524" t="s">
        <v>4666</v>
      </c>
      <c r="B3617" s="522" t="s">
        <v>817</v>
      </c>
      <c r="C3617" s="554" t="s">
        <v>86</v>
      </c>
      <c r="D3617" s="555" t="s">
        <v>818</v>
      </c>
      <c r="E3617" s="553">
        <v>6000</v>
      </c>
      <c r="F3617" s="556" t="s">
        <v>3325</v>
      </c>
      <c r="G3617" s="566" t="s">
        <v>3326</v>
      </c>
      <c r="H3617" s="569" t="s">
        <v>821</v>
      </c>
      <c r="I3617" s="562" t="s">
        <v>485</v>
      </c>
      <c r="J3617" s="558" t="s">
        <v>822</v>
      </c>
      <c r="K3617" s="571"/>
      <c r="L3617" s="574"/>
      <c r="M3617" s="572"/>
      <c r="N3617" s="577">
        <v>2</v>
      </c>
      <c r="O3617" s="574">
        <v>6</v>
      </c>
      <c r="P3617" s="576">
        <v>37044.9</v>
      </c>
    </row>
    <row r="3618" spans="1:16" ht="24" x14ac:dyDescent="0.2">
      <c r="A3618" s="524" t="s">
        <v>4666</v>
      </c>
      <c r="B3618" s="522" t="s">
        <v>817</v>
      </c>
      <c r="C3618" s="554" t="s">
        <v>86</v>
      </c>
      <c r="D3618" s="555" t="s">
        <v>818</v>
      </c>
      <c r="E3618" s="553">
        <v>6500</v>
      </c>
      <c r="F3618" s="556" t="s">
        <v>3327</v>
      </c>
      <c r="G3618" s="566" t="s">
        <v>3328</v>
      </c>
      <c r="H3618" s="569" t="s">
        <v>853</v>
      </c>
      <c r="I3618" s="562" t="s">
        <v>485</v>
      </c>
      <c r="J3618" s="558" t="s">
        <v>822</v>
      </c>
      <c r="K3618" s="571"/>
      <c r="L3618" s="574"/>
      <c r="M3618" s="572"/>
      <c r="N3618" s="577">
        <v>2</v>
      </c>
      <c r="O3618" s="574">
        <v>6</v>
      </c>
      <c r="P3618" s="576">
        <v>40044.9</v>
      </c>
    </row>
    <row r="3619" spans="1:16" ht="24" x14ac:dyDescent="0.2">
      <c r="A3619" s="524" t="s">
        <v>4666</v>
      </c>
      <c r="B3619" s="522" t="s">
        <v>817</v>
      </c>
      <c r="C3619" s="554" t="s">
        <v>86</v>
      </c>
      <c r="D3619" s="555" t="s">
        <v>818</v>
      </c>
      <c r="E3619" s="553">
        <v>10500</v>
      </c>
      <c r="F3619" s="556" t="s">
        <v>3331</v>
      </c>
      <c r="G3619" s="566" t="s">
        <v>3332</v>
      </c>
      <c r="H3619" s="569" t="s">
        <v>853</v>
      </c>
      <c r="I3619" s="562" t="s">
        <v>485</v>
      </c>
      <c r="J3619" s="558" t="s">
        <v>822</v>
      </c>
      <c r="K3619" s="571"/>
      <c r="L3619" s="574"/>
      <c r="M3619" s="572"/>
      <c r="N3619" s="577">
        <v>2</v>
      </c>
      <c r="O3619" s="574">
        <v>6</v>
      </c>
      <c r="P3619" s="576">
        <v>64044.9</v>
      </c>
    </row>
    <row r="3620" spans="1:16" ht="24" x14ac:dyDescent="0.2">
      <c r="A3620" s="524" t="s">
        <v>4666</v>
      </c>
      <c r="B3620" s="522" t="s">
        <v>817</v>
      </c>
      <c r="C3620" s="554" t="s">
        <v>86</v>
      </c>
      <c r="D3620" s="555" t="s">
        <v>818</v>
      </c>
      <c r="E3620" s="553">
        <v>6500</v>
      </c>
      <c r="F3620" s="556" t="s">
        <v>3333</v>
      </c>
      <c r="G3620" s="566" t="s">
        <v>3334</v>
      </c>
      <c r="H3620" s="569" t="s">
        <v>853</v>
      </c>
      <c r="I3620" s="562" t="s">
        <v>485</v>
      </c>
      <c r="J3620" s="558" t="s">
        <v>822</v>
      </c>
      <c r="K3620" s="571"/>
      <c r="L3620" s="574"/>
      <c r="M3620" s="572"/>
      <c r="N3620" s="577">
        <v>2</v>
      </c>
      <c r="O3620" s="574">
        <v>6</v>
      </c>
      <c r="P3620" s="576">
        <v>40044.9</v>
      </c>
    </row>
    <row r="3621" spans="1:16" ht="24" x14ac:dyDescent="0.2">
      <c r="A3621" s="524" t="s">
        <v>4666</v>
      </c>
      <c r="B3621" s="522" t="s">
        <v>817</v>
      </c>
      <c r="C3621" s="554" t="s">
        <v>86</v>
      </c>
      <c r="D3621" s="555" t="s">
        <v>818</v>
      </c>
      <c r="E3621" s="553">
        <v>7500</v>
      </c>
      <c r="F3621" s="556" t="s">
        <v>3335</v>
      </c>
      <c r="G3621" s="566" t="s">
        <v>3336</v>
      </c>
      <c r="H3621" s="569" t="s">
        <v>829</v>
      </c>
      <c r="I3621" s="562" t="s">
        <v>485</v>
      </c>
      <c r="J3621" s="558" t="s">
        <v>822</v>
      </c>
      <c r="K3621" s="571"/>
      <c r="L3621" s="574"/>
      <c r="M3621" s="572"/>
      <c r="N3621" s="577">
        <v>2</v>
      </c>
      <c r="O3621" s="574">
        <v>6</v>
      </c>
      <c r="P3621" s="576">
        <v>46044.9</v>
      </c>
    </row>
    <row r="3622" spans="1:16" ht="24" x14ac:dyDescent="0.2">
      <c r="A3622" s="524" t="s">
        <v>4666</v>
      </c>
      <c r="B3622" s="522" t="s">
        <v>817</v>
      </c>
      <c r="C3622" s="554" t="s">
        <v>86</v>
      </c>
      <c r="D3622" s="555" t="s">
        <v>818</v>
      </c>
      <c r="E3622" s="553">
        <v>6000</v>
      </c>
      <c r="F3622" s="556" t="s">
        <v>3337</v>
      </c>
      <c r="G3622" s="566" t="s">
        <v>3338</v>
      </c>
      <c r="H3622" s="569" t="s">
        <v>821</v>
      </c>
      <c r="I3622" s="562" t="s">
        <v>485</v>
      </c>
      <c r="J3622" s="558" t="s">
        <v>822</v>
      </c>
      <c r="K3622" s="571"/>
      <c r="L3622" s="574"/>
      <c r="M3622" s="572"/>
      <c r="N3622" s="577">
        <v>2</v>
      </c>
      <c r="O3622" s="574">
        <v>6</v>
      </c>
      <c r="P3622" s="576">
        <v>37044.9</v>
      </c>
    </row>
    <row r="3623" spans="1:16" ht="24" x14ac:dyDescent="0.2">
      <c r="A3623" s="524" t="s">
        <v>4666</v>
      </c>
      <c r="B3623" s="522" t="s">
        <v>817</v>
      </c>
      <c r="C3623" s="554" t="s">
        <v>86</v>
      </c>
      <c r="D3623" s="555" t="s">
        <v>818</v>
      </c>
      <c r="E3623" s="553">
        <v>8500</v>
      </c>
      <c r="F3623" s="556" t="s">
        <v>3339</v>
      </c>
      <c r="G3623" s="566" t="s">
        <v>3340</v>
      </c>
      <c r="H3623" s="569" t="s">
        <v>1370</v>
      </c>
      <c r="I3623" s="562" t="s">
        <v>485</v>
      </c>
      <c r="J3623" s="558" t="s">
        <v>822</v>
      </c>
      <c r="K3623" s="571"/>
      <c r="L3623" s="574"/>
      <c r="M3623" s="572"/>
      <c r="N3623" s="577">
        <v>2</v>
      </c>
      <c r="O3623" s="574">
        <v>6</v>
      </c>
      <c r="P3623" s="576">
        <v>52044.9</v>
      </c>
    </row>
    <row r="3624" spans="1:16" ht="24" x14ac:dyDescent="0.2">
      <c r="A3624" s="524" t="s">
        <v>4666</v>
      </c>
      <c r="B3624" s="522" t="s">
        <v>817</v>
      </c>
      <c r="C3624" s="554" t="s">
        <v>86</v>
      </c>
      <c r="D3624" s="555" t="s">
        <v>818</v>
      </c>
      <c r="E3624" s="553">
        <v>6500</v>
      </c>
      <c r="F3624" s="556" t="s">
        <v>3341</v>
      </c>
      <c r="G3624" s="566" t="s">
        <v>3342</v>
      </c>
      <c r="H3624" s="569" t="s">
        <v>821</v>
      </c>
      <c r="I3624" s="562" t="s">
        <v>485</v>
      </c>
      <c r="J3624" s="558" t="s">
        <v>822</v>
      </c>
      <c r="K3624" s="571"/>
      <c r="L3624" s="574"/>
      <c r="M3624" s="572"/>
      <c r="N3624" s="577">
        <v>2</v>
      </c>
      <c r="O3624" s="574">
        <v>6</v>
      </c>
      <c r="P3624" s="576">
        <v>40044.9</v>
      </c>
    </row>
    <row r="3625" spans="1:16" ht="24" x14ac:dyDescent="0.2">
      <c r="A3625" s="524" t="s">
        <v>4666</v>
      </c>
      <c r="B3625" s="522" t="s">
        <v>817</v>
      </c>
      <c r="C3625" s="554" t="s">
        <v>86</v>
      </c>
      <c r="D3625" s="555" t="s">
        <v>818</v>
      </c>
      <c r="E3625" s="553">
        <v>8500</v>
      </c>
      <c r="F3625" s="556" t="s">
        <v>3346</v>
      </c>
      <c r="G3625" s="566" t="s">
        <v>3347</v>
      </c>
      <c r="H3625" s="569" t="s">
        <v>866</v>
      </c>
      <c r="I3625" s="562" t="s">
        <v>485</v>
      </c>
      <c r="J3625" s="558" t="s">
        <v>822</v>
      </c>
      <c r="K3625" s="571"/>
      <c r="L3625" s="574"/>
      <c r="M3625" s="572"/>
      <c r="N3625" s="577">
        <v>2</v>
      </c>
      <c r="O3625" s="574">
        <v>6</v>
      </c>
      <c r="P3625" s="576">
        <v>52044.9</v>
      </c>
    </row>
    <row r="3626" spans="1:16" ht="24" x14ac:dyDescent="0.2">
      <c r="A3626" s="524" t="s">
        <v>4666</v>
      </c>
      <c r="B3626" s="522" t="s">
        <v>817</v>
      </c>
      <c r="C3626" s="554" t="s">
        <v>86</v>
      </c>
      <c r="D3626" s="555" t="s">
        <v>818</v>
      </c>
      <c r="E3626" s="553">
        <v>6500</v>
      </c>
      <c r="F3626" s="556" t="s">
        <v>3348</v>
      </c>
      <c r="G3626" s="566" t="s">
        <v>3349</v>
      </c>
      <c r="H3626" s="569" t="s">
        <v>821</v>
      </c>
      <c r="I3626" s="562" t="s">
        <v>485</v>
      </c>
      <c r="J3626" s="558" t="s">
        <v>822</v>
      </c>
      <c r="K3626" s="571"/>
      <c r="L3626" s="574"/>
      <c r="M3626" s="572"/>
      <c r="N3626" s="577">
        <v>2</v>
      </c>
      <c r="O3626" s="574">
        <v>6</v>
      </c>
      <c r="P3626" s="576">
        <v>40044.9</v>
      </c>
    </row>
    <row r="3627" spans="1:16" ht="24" x14ac:dyDescent="0.2">
      <c r="A3627" s="524" t="s">
        <v>4666</v>
      </c>
      <c r="B3627" s="522" t="s">
        <v>817</v>
      </c>
      <c r="C3627" s="554" t="s">
        <v>86</v>
      </c>
      <c r="D3627" s="555" t="s">
        <v>818</v>
      </c>
      <c r="E3627" s="553">
        <v>7000</v>
      </c>
      <c r="F3627" s="556" t="s">
        <v>3352</v>
      </c>
      <c r="G3627" s="566" t="s">
        <v>3353</v>
      </c>
      <c r="H3627" s="569" t="s">
        <v>850</v>
      </c>
      <c r="I3627" s="562" t="s">
        <v>485</v>
      </c>
      <c r="J3627" s="558" t="s">
        <v>822</v>
      </c>
      <c r="K3627" s="571"/>
      <c r="L3627" s="574"/>
      <c r="M3627" s="572"/>
      <c r="N3627" s="577">
        <v>2</v>
      </c>
      <c r="O3627" s="574">
        <v>6</v>
      </c>
      <c r="P3627" s="576">
        <v>43044.9</v>
      </c>
    </row>
    <row r="3628" spans="1:16" ht="24" x14ac:dyDescent="0.2">
      <c r="A3628" s="524" t="s">
        <v>4666</v>
      </c>
      <c r="B3628" s="522" t="s">
        <v>817</v>
      </c>
      <c r="C3628" s="554" t="s">
        <v>86</v>
      </c>
      <c r="D3628" s="555" t="s">
        <v>818</v>
      </c>
      <c r="E3628" s="553">
        <v>7500</v>
      </c>
      <c r="F3628" s="556" t="s">
        <v>3354</v>
      </c>
      <c r="G3628" s="566" t="s">
        <v>3355</v>
      </c>
      <c r="H3628" s="569" t="s">
        <v>3345</v>
      </c>
      <c r="I3628" s="562" t="s">
        <v>485</v>
      </c>
      <c r="J3628" s="558" t="s">
        <v>822</v>
      </c>
      <c r="K3628" s="571"/>
      <c r="L3628" s="574"/>
      <c r="M3628" s="572"/>
      <c r="N3628" s="577">
        <v>2</v>
      </c>
      <c r="O3628" s="574">
        <v>6</v>
      </c>
      <c r="P3628" s="576">
        <v>46044.9</v>
      </c>
    </row>
    <row r="3629" spans="1:16" ht="24" x14ac:dyDescent="0.2">
      <c r="A3629" s="524" t="s">
        <v>4666</v>
      </c>
      <c r="B3629" s="522" t="s">
        <v>817</v>
      </c>
      <c r="C3629" s="554" t="s">
        <v>86</v>
      </c>
      <c r="D3629" s="555" t="s">
        <v>818</v>
      </c>
      <c r="E3629" s="553">
        <v>6500</v>
      </c>
      <c r="F3629" s="556" t="s">
        <v>3357</v>
      </c>
      <c r="G3629" s="566" t="s">
        <v>3358</v>
      </c>
      <c r="H3629" s="569" t="s">
        <v>829</v>
      </c>
      <c r="I3629" s="562" t="s">
        <v>485</v>
      </c>
      <c r="J3629" s="558" t="s">
        <v>822</v>
      </c>
      <c r="K3629" s="571"/>
      <c r="L3629" s="574"/>
      <c r="M3629" s="572"/>
      <c r="N3629" s="577">
        <v>2</v>
      </c>
      <c r="O3629" s="574">
        <v>6</v>
      </c>
      <c r="P3629" s="576">
        <v>41265.660000000003</v>
      </c>
    </row>
    <row r="3630" spans="1:16" ht="24" x14ac:dyDescent="0.2">
      <c r="A3630" s="524" t="s">
        <v>4666</v>
      </c>
      <c r="B3630" s="522" t="s">
        <v>817</v>
      </c>
      <c r="C3630" s="554" t="s">
        <v>86</v>
      </c>
      <c r="D3630" s="555" t="s">
        <v>818</v>
      </c>
      <c r="E3630" s="553">
        <v>7500</v>
      </c>
      <c r="F3630" s="556" t="s">
        <v>3359</v>
      </c>
      <c r="G3630" s="566" t="s">
        <v>3360</v>
      </c>
      <c r="H3630" s="569" t="s">
        <v>829</v>
      </c>
      <c r="I3630" s="562" t="s">
        <v>485</v>
      </c>
      <c r="J3630" s="558" t="s">
        <v>822</v>
      </c>
      <c r="K3630" s="571"/>
      <c r="L3630" s="574"/>
      <c r="M3630" s="572"/>
      <c r="N3630" s="577">
        <v>2</v>
      </c>
      <c r="O3630" s="574">
        <v>6</v>
      </c>
      <c r="P3630" s="576">
        <v>46044.9</v>
      </c>
    </row>
    <row r="3631" spans="1:16" ht="24" x14ac:dyDescent="0.2">
      <c r="A3631" s="524" t="s">
        <v>4666</v>
      </c>
      <c r="B3631" s="522" t="s">
        <v>817</v>
      </c>
      <c r="C3631" s="554" t="s">
        <v>86</v>
      </c>
      <c r="D3631" s="555" t="s">
        <v>818</v>
      </c>
      <c r="E3631" s="553">
        <v>5500</v>
      </c>
      <c r="F3631" s="556" t="s">
        <v>3361</v>
      </c>
      <c r="G3631" s="566" t="s">
        <v>3362</v>
      </c>
      <c r="H3631" s="569" t="s">
        <v>890</v>
      </c>
      <c r="I3631" s="562" t="s">
        <v>489</v>
      </c>
      <c r="J3631" s="558" t="s">
        <v>822</v>
      </c>
      <c r="K3631" s="571"/>
      <c r="L3631" s="574"/>
      <c r="M3631" s="572"/>
      <c r="N3631" s="577">
        <v>2</v>
      </c>
      <c r="O3631" s="574">
        <v>6</v>
      </c>
      <c r="P3631" s="576">
        <v>34044.9</v>
      </c>
    </row>
    <row r="3632" spans="1:16" ht="24" x14ac:dyDescent="0.2">
      <c r="A3632" s="524" t="s">
        <v>4666</v>
      </c>
      <c r="B3632" s="522" t="s">
        <v>817</v>
      </c>
      <c r="C3632" s="554" t="s">
        <v>86</v>
      </c>
      <c r="D3632" s="555" t="s">
        <v>818</v>
      </c>
      <c r="E3632" s="553">
        <v>10500</v>
      </c>
      <c r="F3632" s="556" t="s">
        <v>3363</v>
      </c>
      <c r="G3632" s="566" t="s">
        <v>3364</v>
      </c>
      <c r="H3632" s="569" t="s">
        <v>853</v>
      </c>
      <c r="I3632" s="562" t="s">
        <v>485</v>
      </c>
      <c r="J3632" s="558" t="s">
        <v>822</v>
      </c>
      <c r="K3632" s="571"/>
      <c r="L3632" s="574"/>
      <c r="M3632" s="572"/>
      <c r="N3632" s="577">
        <v>2</v>
      </c>
      <c r="O3632" s="574">
        <v>6</v>
      </c>
      <c r="P3632" s="576">
        <v>64044.9</v>
      </c>
    </row>
    <row r="3633" spans="1:16" ht="24" x14ac:dyDescent="0.2">
      <c r="A3633" s="524" t="s">
        <v>4666</v>
      </c>
      <c r="B3633" s="522" t="s">
        <v>817</v>
      </c>
      <c r="C3633" s="554" t="s">
        <v>86</v>
      </c>
      <c r="D3633" s="555" t="s">
        <v>902</v>
      </c>
      <c r="E3633" s="553">
        <v>2500</v>
      </c>
      <c r="F3633" s="556" t="s">
        <v>3367</v>
      </c>
      <c r="G3633" s="566" t="s">
        <v>3368</v>
      </c>
      <c r="H3633" s="569" t="s">
        <v>905</v>
      </c>
      <c r="I3633" s="562" t="s">
        <v>845</v>
      </c>
      <c r="J3633" s="558" t="s">
        <v>906</v>
      </c>
      <c r="K3633" s="571"/>
      <c r="L3633" s="574"/>
      <c r="M3633" s="572"/>
      <c r="N3633" s="577">
        <v>2</v>
      </c>
      <c r="O3633" s="574">
        <v>6</v>
      </c>
      <c r="P3633" s="576">
        <v>16044.9</v>
      </c>
    </row>
    <row r="3634" spans="1:16" ht="24" x14ac:dyDescent="0.2">
      <c r="A3634" s="524" t="s">
        <v>4666</v>
      </c>
      <c r="B3634" s="522" t="s">
        <v>817</v>
      </c>
      <c r="C3634" s="554" t="s">
        <v>86</v>
      </c>
      <c r="D3634" s="555" t="s">
        <v>818</v>
      </c>
      <c r="E3634" s="553">
        <v>5500</v>
      </c>
      <c r="F3634" s="556" t="s">
        <v>3369</v>
      </c>
      <c r="G3634" s="566" t="s">
        <v>3370</v>
      </c>
      <c r="H3634" s="569" t="s">
        <v>829</v>
      </c>
      <c r="I3634" s="562" t="s">
        <v>485</v>
      </c>
      <c r="J3634" s="558" t="s">
        <v>822</v>
      </c>
      <c r="K3634" s="571"/>
      <c r="L3634" s="574"/>
      <c r="M3634" s="572"/>
      <c r="N3634" s="577">
        <v>2</v>
      </c>
      <c r="O3634" s="574">
        <v>6</v>
      </c>
      <c r="P3634" s="576">
        <v>34044.9</v>
      </c>
    </row>
    <row r="3635" spans="1:16" ht="24" x14ac:dyDescent="0.2">
      <c r="A3635" s="524" t="s">
        <v>4666</v>
      </c>
      <c r="B3635" s="522" t="s">
        <v>817</v>
      </c>
      <c r="C3635" s="554" t="s">
        <v>86</v>
      </c>
      <c r="D3635" s="555" t="s">
        <v>818</v>
      </c>
      <c r="E3635" s="553">
        <v>6000</v>
      </c>
      <c r="F3635" s="556" t="s">
        <v>3371</v>
      </c>
      <c r="G3635" s="566" t="s">
        <v>3372</v>
      </c>
      <c r="H3635" s="569" t="s">
        <v>850</v>
      </c>
      <c r="I3635" s="562" t="s">
        <v>485</v>
      </c>
      <c r="J3635" s="558" t="s">
        <v>822</v>
      </c>
      <c r="K3635" s="571"/>
      <c r="L3635" s="574"/>
      <c r="M3635" s="572"/>
      <c r="N3635" s="577">
        <v>2</v>
      </c>
      <c r="O3635" s="574">
        <v>6</v>
      </c>
      <c r="P3635" s="576">
        <v>37044.9</v>
      </c>
    </row>
    <row r="3636" spans="1:16" ht="24" x14ac:dyDescent="0.2">
      <c r="A3636" s="524" t="s">
        <v>4666</v>
      </c>
      <c r="B3636" s="522" t="s">
        <v>817</v>
      </c>
      <c r="C3636" s="554" t="s">
        <v>86</v>
      </c>
      <c r="D3636" s="555" t="s">
        <v>818</v>
      </c>
      <c r="E3636" s="553">
        <v>6500</v>
      </c>
      <c r="F3636" s="556" t="s">
        <v>3375</v>
      </c>
      <c r="G3636" s="566" t="s">
        <v>3376</v>
      </c>
      <c r="H3636" s="569" t="s">
        <v>821</v>
      </c>
      <c r="I3636" s="562" t="s">
        <v>485</v>
      </c>
      <c r="J3636" s="558" t="s">
        <v>822</v>
      </c>
      <c r="K3636" s="571"/>
      <c r="L3636" s="574"/>
      <c r="M3636" s="572"/>
      <c r="N3636" s="577">
        <v>2</v>
      </c>
      <c r="O3636" s="574">
        <v>6</v>
      </c>
      <c r="P3636" s="576">
        <v>40044.9</v>
      </c>
    </row>
    <row r="3637" spans="1:16" ht="24" x14ac:dyDescent="0.2">
      <c r="A3637" s="524" t="s">
        <v>4666</v>
      </c>
      <c r="B3637" s="522" t="s">
        <v>817</v>
      </c>
      <c r="C3637" s="554" t="s">
        <v>86</v>
      </c>
      <c r="D3637" s="555" t="s">
        <v>818</v>
      </c>
      <c r="E3637" s="553">
        <v>6500</v>
      </c>
      <c r="F3637" s="556" t="s">
        <v>3377</v>
      </c>
      <c r="G3637" s="566" t="s">
        <v>3378</v>
      </c>
      <c r="H3637" s="569" t="s">
        <v>853</v>
      </c>
      <c r="I3637" s="562" t="s">
        <v>485</v>
      </c>
      <c r="J3637" s="558" t="s">
        <v>822</v>
      </c>
      <c r="K3637" s="571"/>
      <c r="L3637" s="574"/>
      <c r="M3637" s="572"/>
      <c r="N3637" s="577">
        <v>2</v>
      </c>
      <c r="O3637" s="574">
        <v>6</v>
      </c>
      <c r="P3637" s="576">
        <v>40044.9</v>
      </c>
    </row>
    <row r="3638" spans="1:16" ht="24" x14ac:dyDescent="0.2">
      <c r="A3638" s="524" t="s">
        <v>4666</v>
      </c>
      <c r="B3638" s="522" t="s">
        <v>817</v>
      </c>
      <c r="C3638" s="554" t="s">
        <v>86</v>
      </c>
      <c r="D3638" s="555" t="s">
        <v>818</v>
      </c>
      <c r="E3638" s="553">
        <v>6500</v>
      </c>
      <c r="F3638" s="556" t="s">
        <v>3383</v>
      </c>
      <c r="G3638" s="566" t="s">
        <v>3384</v>
      </c>
      <c r="H3638" s="569" t="s">
        <v>1396</v>
      </c>
      <c r="I3638" s="562" t="s">
        <v>485</v>
      </c>
      <c r="J3638" s="558" t="s">
        <v>822</v>
      </c>
      <c r="K3638" s="571"/>
      <c r="L3638" s="574"/>
      <c r="M3638" s="572"/>
      <c r="N3638" s="577">
        <v>2</v>
      </c>
      <c r="O3638" s="574">
        <v>6</v>
      </c>
      <c r="P3638" s="576">
        <v>40044.9</v>
      </c>
    </row>
    <row r="3639" spans="1:16" ht="24" x14ac:dyDescent="0.2">
      <c r="A3639" s="524" t="s">
        <v>4666</v>
      </c>
      <c r="B3639" s="522" t="s">
        <v>817</v>
      </c>
      <c r="C3639" s="554" t="s">
        <v>86</v>
      </c>
      <c r="D3639" s="555" t="s">
        <v>818</v>
      </c>
      <c r="E3639" s="553">
        <v>4800</v>
      </c>
      <c r="F3639" s="556" t="s">
        <v>3385</v>
      </c>
      <c r="G3639" s="566" t="s">
        <v>3386</v>
      </c>
      <c r="H3639" s="569" t="s">
        <v>821</v>
      </c>
      <c r="I3639" s="562" t="s">
        <v>485</v>
      </c>
      <c r="J3639" s="558" t="s">
        <v>822</v>
      </c>
      <c r="K3639" s="571"/>
      <c r="L3639" s="574"/>
      <c r="M3639" s="572"/>
      <c r="N3639" s="577">
        <v>2</v>
      </c>
      <c r="O3639" s="574">
        <v>6</v>
      </c>
      <c r="P3639" s="576">
        <v>29844.9</v>
      </c>
    </row>
    <row r="3640" spans="1:16" ht="24" x14ac:dyDescent="0.2">
      <c r="A3640" s="524" t="s">
        <v>4666</v>
      </c>
      <c r="B3640" s="522" t="s">
        <v>817</v>
      </c>
      <c r="C3640" s="554" t="s">
        <v>86</v>
      </c>
      <c r="D3640" s="555" t="s">
        <v>818</v>
      </c>
      <c r="E3640" s="553">
        <v>7500</v>
      </c>
      <c r="F3640" s="556" t="s">
        <v>3387</v>
      </c>
      <c r="G3640" s="566" t="s">
        <v>3388</v>
      </c>
      <c r="H3640" s="569" t="s">
        <v>829</v>
      </c>
      <c r="I3640" s="562" t="s">
        <v>485</v>
      </c>
      <c r="J3640" s="558" t="s">
        <v>822</v>
      </c>
      <c r="K3640" s="571"/>
      <c r="L3640" s="574"/>
      <c r="M3640" s="572"/>
      <c r="N3640" s="577">
        <v>2</v>
      </c>
      <c r="O3640" s="574">
        <v>6</v>
      </c>
      <c r="P3640" s="576">
        <v>46044.9</v>
      </c>
    </row>
    <row r="3641" spans="1:16" ht="24" x14ac:dyDescent="0.2">
      <c r="A3641" s="524" t="s">
        <v>4666</v>
      </c>
      <c r="B3641" s="522" t="s">
        <v>817</v>
      </c>
      <c r="C3641" s="554" t="s">
        <v>86</v>
      </c>
      <c r="D3641" s="555" t="s">
        <v>818</v>
      </c>
      <c r="E3641" s="553">
        <v>7500</v>
      </c>
      <c r="F3641" s="556" t="s">
        <v>3391</v>
      </c>
      <c r="G3641" s="566" t="s">
        <v>3392</v>
      </c>
      <c r="H3641" s="569" t="s">
        <v>829</v>
      </c>
      <c r="I3641" s="562" t="s">
        <v>485</v>
      </c>
      <c r="J3641" s="558" t="s">
        <v>822</v>
      </c>
      <c r="K3641" s="571"/>
      <c r="L3641" s="574"/>
      <c r="M3641" s="572"/>
      <c r="N3641" s="577">
        <v>2</v>
      </c>
      <c r="O3641" s="574">
        <v>6</v>
      </c>
      <c r="P3641" s="576">
        <v>46044.9</v>
      </c>
    </row>
    <row r="3642" spans="1:16" ht="24" x14ac:dyDescent="0.2">
      <c r="A3642" s="524" t="s">
        <v>4666</v>
      </c>
      <c r="B3642" s="522" t="s">
        <v>817</v>
      </c>
      <c r="C3642" s="554" t="s">
        <v>86</v>
      </c>
      <c r="D3642" s="555" t="s">
        <v>902</v>
      </c>
      <c r="E3642" s="553">
        <v>3400</v>
      </c>
      <c r="F3642" s="556" t="s">
        <v>3393</v>
      </c>
      <c r="G3642" s="566" t="s">
        <v>3394</v>
      </c>
      <c r="H3642" s="569" t="s">
        <v>2695</v>
      </c>
      <c r="I3642" s="562" t="s">
        <v>845</v>
      </c>
      <c r="J3642" s="558" t="s">
        <v>480</v>
      </c>
      <c r="K3642" s="571"/>
      <c r="L3642" s="574"/>
      <c r="M3642" s="572"/>
      <c r="N3642" s="577">
        <v>2</v>
      </c>
      <c r="O3642" s="574">
        <v>6</v>
      </c>
      <c r="P3642" s="576">
        <v>21444.9</v>
      </c>
    </row>
    <row r="3643" spans="1:16" ht="24" x14ac:dyDescent="0.2">
      <c r="A3643" s="524" t="s">
        <v>4666</v>
      </c>
      <c r="B3643" s="522" t="s">
        <v>817</v>
      </c>
      <c r="C3643" s="554" t="s">
        <v>86</v>
      </c>
      <c r="D3643" s="555" t="s">
        <v>818</v>
      </c>
      <c r="E3643" s="553">
        <v>5900</v>
      </c>
      <c r="F3643" s="556" t="s">
        <v>3395</v>
      </c>
      <c r="G3643" s="566" t="s">
        <v>3396</v>
      </c>
      <c r="H3643" s="569" t="s">
        <v>829</v>
      </c>
      <c r="I3643" s="562" t="s">
        <v>485</v>
      </c>
      <c r="J3643" s="558" t="s">
        <v>822</v>
      </c>
      <c r="K3643" s="571"/>
      <c r="L3643" s="574"/>
      <c r="M3643" s="572"/>
      <c r="N3643" s="577">
        <v>2</v>
      </c>
      <c r="O3643" s="574">
        <v>6</v>
      </c>
      <c r="P3643" s="576">
        <v>36444.9</v>
      </c>
    </row>
    <row r="3644" spans="1:16" ht="24" x14ac:dyDescent="0.2">
      <c r="A3644" s="524" t="s">
        <v>4666</v>
      </c>
      <c r="B3644" s="522" t="s">
        <v>817</v>
      </c>
      <c r="C3644" s="554" t="s">
        <v>86</v>
      </c>
      <c r="D3644" s="555" t="s">
        <v>818</v>
      </c>
      <c r="E3644" s="553">
        <v>10000</v>
      </c>
      <c r="F3644" s="556" t="s">
        <v>3397</v>
      </c>
      <c r="G3644" s="566" t="s">
        <v>3398</v>
      </c>
      <c r="H3644" s="569" t="s">
        <v>853</v>
      </c>
      <c r="I3644" s="562" t="s">
        <v>485</v>
      </c>
      <c r="J3644" s="558" t="s">
        <v>822</v>
      </c>
      <c r="K3644" s="571"/>
      <c r="L3644" s="574"/>
      <c r="M3644" s="572"/>
      <c r="N3644" s="577">
        <v>2</v>
      </c>
      <c r="O3644" s="574">
        <v>6</v>
      </c>
      <c r="P3644" s="576">
        <v>61044.9</v>
      </c>
    </row>
    <row r="3645" spans="1:16" ht="24" x14ac:dyDescent="0.2">
      <c r="A3645" s="524" t="s">
        <v>4666</v>
      </c>
      <c r="B3645" s="522" t="s">
        <v>817</v>
      </c>
      <c r="C3645" s="554" t="s">
        <v>86</v>
      </c>
      <c r="D3645" s="555" t="s">
        <v>818</v>
      </c>
      <c r="E3645" s="553">
        <v>6500</v>
      </c>
      <c r="F3645" s="556" t="s">
        <v>3399</v>
      </c>
      <c r="G3645" s="566" t="s">
        <v>3400</v>
      </c>
      <c r="H3645" s="569" t="s">
        <v>821</v>
      </c>
      <c r="I3645" s="562" t="s">
        <v>485</v>
      </c>
      <c r="J3645" s="558" t="s">
        <v>822</v>
      </c>
      <c r="K3645" s="571"/>
      <c r="L3645" s="574"/>
      <c r="M3645" s="572"/>
      <c r="N3645" s="577">
        <v>2</v>
      </c>
      <c r="O3645" s="574">
        <v>6</v>
      </c>
      <c r="P3645" s="576">
        <v>40044.9</v>
      </c>
    </row>
    <row r="3646" spans="1:16" ht="24" x14ac:dyDescent="0.2">
      <c r="A3646" s="524" t="s">
        <v>4666</v>
      </c>
      <c r="B3646" s="522" t="s">
        <v>817</v>
      </c>
      <c r="C3646" s="554" t="s">
        <v>86</v>
      </c>
      <c r="D3646" s="555" t="s">
        <v>818</v>
      </c>
      <c r="E3646" s="553">
        <v>5500</v>
      </c>
      <c r="F3646" s="556" t="s">
        <v>3401</v>
      </c>
      <c r="G3646" s="566" t="s">
        <v>3402</v>
      </c>
      <c r="H3646" s="569" t="s">
        <v>890</v>
      </c>
      <c r="I3646" s="562" t="s">
        <v>485</v>
      </c>
      <c r="J3646" s="558" t="s">
        <v>822</v>
      </c>
      <c r="K3646" s="571"/>
      <c r="L3646" s="574"/>
      <c r="M3646" s="572"/>
      <c r="N3646" s="577">
        <v>2</v>
      </c>
      <c r="O3646" s="574">
        <v>6</v>
      </c>
      <c r="P3646" s="576">
        <v>34044.9</v>
      </c>
    </row>
    <row r="3647" spans="1:16" ht="24" x14ac:dyDescent="0.2">
      <c r="A3647" s="524" t="s">
        <v>4666</v>
      </c>
      <c r="B3647" s="522" t="s">
        <v>817</v>
      </c>
      <c r="C3647" s="554" t="s">
        <v>86</v>
      </c>
      <c r="D3647" s="555" t="s">
        <v>818</v>
      </c>
      <c r="E3647" s="553">
        <v>4800</v>
      </c>
      <c r="F3647" s="556" t="s">
        <v>3403</v>
      </c>
      <c r="G3647" s="566" t="s">
        <v>3404</v>
      </c>
      <c r="H3647" s="569" t="s">
        <v>2374</v>
      </c>
      <c r="I3647" s="562" t="s">
        <v>485</v>
      </c>
      <c r="J3647" s="558" t="s">
        <v>822</v>
      </c>
      <c r="K3647" s="571"/>
      <c r="L3647" s="574"/>
      <c r="M3647" s="572"/>
      <c r="N3647" s="577">
        <v>2</v>
      </c>
      <c r="O3647" s="574">
        <v>6</v>
      </c>
      <c r="P3647" s="576">
        <v>29844.9</v>
      </c>
    </row>
    <row r="3648" spans="1:16" ht="24" x14ac:dyDescent="0.2">
      <c r="A3648" s="524" t="s">
        <v>4666</v>
      </c>
      <c r="B3648" s="522" t="s">
        <v>817</v>
      </c>
      <c r="C3648" s="554" t="s">
        <v>86</v>
      </c>
      <c r="D3648" s="555" t="s">
        <v>818</v>
      </c>
      <c r="E3648" s="553">
        <v>10000</v>
      </c>
      <c r="F3648" s="556" t="s">
        <v>3407</v>
      </c>
      <c r="G3648" s="566" t="s">
        <v>3408</v>
      </c>
      <c r="H3648" s="569" t="s">
        <v>853</v>
      </c>
      <c r="I3648" s="562" t="s">
        <v>485</v>
      </c>
      <c r="J3648" s="558" t="s">
        <v>822</v>
      </c>
      <c r="K3648" s="571"/>
      <c r="L3648" s="574"/>
      <c r="M3648" s="572"/>
      <c r="N3648" s="577">
        <v>2</v>
      </c>
      <c r="O3648" s="574">
        <v>6</v>
      </c>
      <c r="P3648" s="576">
        <v>61044.9</v>
      </c>
    </row>
    <row r="3649" spans="1:16" ht="24" x14ac:dyDescent="0.2">
      <c r="A3649" s="524" t="s">
        <v>4666</v>
      </c>
      <c r="B3649" s="522" t="s">
        <v>817</v>
      </c>
      <c r="C3649" s="554" t="s">
        <v>86</v>
      </c>
      <c r="D3649" s="555" t="s">
        <v>818</v>
      </c>
      <c r="E3649" s="553">
        <v>8500</v>
      </c>
      <c r="F3649" s="556" t="s">
        <v>3409</v>
      </c>
      <c r="G3649" s="566" t="s">
        <v>3410</v>
      </c>
      <c r="H3649" s="569" t="s">
        <v>853</v>
      </c>
      <c r="I3649" s="562" t="s">
        <v>485</v>
      </c>
      <c r="J3649" s="558" t="s">
        <v>822</v>
      </c>
      <c r="K3649" s="571"/>
      <c r="L3649" s="574"/>
      <c r="M3649" s="572"/>
      <c r="N3649" s="577">
        <v>2</v>
      </c>
      <c r="O3649" s="574">
        <v>6</v>
      </c>
      <c r="P3649" s="576">
        <v>52044.9</v>
      </c>
    </row>
    <row r="3650" spans="1:16" ht="24" x14ac:dyDescent="0.2">
      <c r="A3650" s="524" t="s">
        <v>4666</v>
      </c>
      <c r="B3650" s="522" t="s">
        <v>817</v>
      </c>
      <c r="C3650" s="554" t="s">
        <v>86</v>
      </c>
      <c r="D3650" s="555" t="s">
        <v>818</v>
      </c>
      <c r="E3650" s="553">
        <v>7500</v>
      </c>
      <c r="F3650" s="556" t="s">
        <v>3411</v>
      </c>
      <c r="G3650" s="566" t="s">
        <v>3412</v>
      </c>
      <c r="H3650" s="569" t="s">
        <v>890</v>
      </c>
      <c r="I3650" s="562" t="s">
        <v>485</v>
      </c>
      <c r="J3650" s="558" t="s">
        <v>822</v>
      </c>
      <c r="K3650" s="571"/>
      <c r="L3650" s="574"/>
      <c r="M3650" s="572"/>
      <c r="N3650" s="577">
        <v>2</v>
      </c>
      <c r="O3650" s="574">
        <v>6</v>
      </c>
      <c r="P3650" s="576">
        <v>46044.9</v>
      </c>
    </row>
    <row r="3651" spans="1:16" ht="24" x14ac:dyDescent="0.2">
      <c r="A3651" s="524" t="s">
        <v>4666</v>
      </c>
      <c r="B3651" s="522" t="s">
        <v>817</v>
      </c>
      <c r="C3651" s="554" t="s">
        <v>86</v>
      </c>
      <c r="D3651" s="555" t="s">
        <v>818</v>
      </c>
      <c r="E3651" s="553">
        <v>11000</v>
      </c>
      <c r="F3651" s="556" t="s">
        <v>3414</v>
      </c>
      <c r="G3651" s="566" t="s">
        <v>3415</v>
      </c>
      <c r="H3651" s="569" t="s">
        <v>821</v>
      </c>
      <c r="I3651" s="562" t="s">
        <v>485</v>
      </c>
      <c r="J3651" s="558" t="s">
        <v>822</v>
      </c>
      <c r="K3651" s="571"/>
      <c r="L3651" s="574"/>
      <c r="M3651" s="572"/>
      <c r="N3651" s="577">
        <v>2</v>
      </c>
      <c r="O3651" s="574">
        <v>6</v>
      </c>
      <c r="P3651" s="576">
        <v>67044.899999999994</v>
      </c>
    </row>
    <row r="3652" spans="1:16" ht="24" x14ac:dyDescent="0.2">
      <c r="A3652" s="524" t="s">
        <v>4666</v>
      </c>
      <c r="B3652" s="522" t="s">
        <v>817</v>
      </c>
      <c r="C3652" s="554" t="s">
        <v>86</v>
      </c>
      <c r="D3652" s="555" t="s">
        <v>818</v>
      </c>
      <c r="E3652" s="553">
        <v>8500</v>
      </c>
      <c r="F3652" s="556" t="s">
        <v>3416</v>
      </c>
      <c r="G3652" s="566" t="s">
        <v>3417</v>
      </c>
      <c r="H3652" s="569" t="s">
        <v>853</v>
      </c>
      <c r="I3652" s="562" t="s">
        <v>485</v>
      </c>
      <c r="J3652" s="558" t="s">
        <v>822</v>
      </c>
      <c r="K3652" s="571"/>
      <c r="L3652" s="574"/>
      <c r="M3652" s="572"/>
      <c r="N3652" s="577">
        <v>2</v>
      </c>
      <c r="O3652" s="574">
        <v>6</v>
      </c>
      <c r="P3652" s="576">
        <v>52044.9</v>
      </c>
    </row>
    <row r="3653" spans="1:16" ht="24" x14ac:dyDescent="0.2">
      <c r="A3653" s="524" t="s">
        <v>4666</v>
      </c>
      <c r="B3653" s="522" t="s">
        <v>817</v>
      </c>
      <c r="C3653" s="554" t="s">
        <v>86</v>
      </c>
      <c r="D3653" s="555" t="s">
        <v>818</v>
      </c>
      <c r="E3653" s="553">
        <v>10000</v>
      </c>
      <c r="F3653" s="556" t="s">
        <v>3418</v>
      </c>
      <c r="G3653" s="566" t="s">
        <v>3419</v>
      </c>
      <c r="H3653" s="569" t="s">
        <v>836</v>
      </c>
      <c r="I3653" s="562" t="s">
        <v>485</v>
      </c>
      <c r="J3653" s="558" t="s">
        <v>822</v>
      </c>
      <c r="K3653" s="571"/>
      <c r="L3653" s="574"/>
      <c r="M3653" s="572"/>
      <c r="N3653" s="577">
        <v>2</v>
      </c>
      <c r="O3653" s="574">
        <v>6</v>
      </c>
      <c r="P3653" s="576">
        <v>61044.9</v>
      </c>
    </row>
    <row r="3654" spans="1:16" ht="24" x14ac:dyDescent="0.2">
      <c r="A3654" s="524" t="s">
        <v>4666</v>
      </c>
      <c r="B3654" s="522" t="s">
        <v>817</v>
      </c>
      <c r="C3654" s="554" t="s">
        <v>86</v>
      </c>
      <c r="D3654" s="555" t="s">
        <v>818</v>
      </c>
      <c r="E3654" s="553">
        <v>8500</v>
      </c>
      <c r="F3654" s="556" t="s">
        <v>3420</v>
      </c>
      <c r="G3654" s="566" t="s">
        <v>3421</v>
      </c>
      <c r="H3654" s="569" t="s">
        <v>853</v>
      </c>
      <c r="I3654" s="562" t="s">
        <v>485</v>
      </c>
      <c r="J3654" s="558" t="s">
        <v>822</v>
      </c>
      <c r="K3654" s="571"/>
      <c r="L3654" s="574"/>
      <c r="M3654" s="572"/>
      <c r="N3654" s="577">
        <v>2</v>
      </c>
      <c r="O3654" s="574">
        <v>6</v>
      </c>
      <c r="P3654" s="576">
        <v>52044.9</v>
      </c>
    </row>
    <row r="3655" spans="1:16" ht="24" x14ac:dyDescent="0.2">
      <c r="A3655" s="524" t="s">
        <v>4666</v>
      </c>
      <c r="B3655" s="522" t="s">
        <v>817</v>
      </c>
      <c r="C3655" s="554" t="s">
        <v>86</v>
      </c>
      <c r="D3655" s="555" t="s">
        <v>818</v>
      </c>
      <c r="E3655" s="553">
        <v>7500</v>
      </c>
      <c r="F3655" s="556" t="s">
        <v>3422</v>
      </c>
      <c r="G3655" s="566" t="s">
        <v>3423</v>
      </c>
      <c r="H3655" s="569" t="s">
        <v>836</v>
      </c>
      <c r="I3655" s="562" t="s">
        <v>485</v>
      </c>
      <c r="J3655" s="558" t="s">
        <v>822</v>
      </c>
      <c r="K3655" s="571"/>
      <c r="L3655" s="574"/>
      <c r="M3655" s="572"/>
      <c r="N3655" s="577">
        <v>2</v>
      </c>
      <c r="O3655" s="574">
        <v>6</v>
      </c>
      <c r="P3655" s="576">
        <v>46044.9</v>
      </c>
    </row>
    <row r="3656" spans="1:16" ht="24" x14ac:dyDescent="0.2">
      <c r="A3656" s="524" t="s">
        <v>4666</v>
      </c>
      <c r="B3656" s="522" t="s">
        <v>817</v>
      </c>
      <c r="C3656" s="554" t="s">
        <v>86</v>
      </c>
      <c r="D3656" s="555" t="s">
        <v>818</v>
      </c>
      <c r="E3656" s="553">
        <v>5500</v>
      </c>
      <c r="F3656" s="556" t="s">
        <v>3424</v>
      </c>
      <c r="G3656" s="566" t="s">
        <v>3425</v>
      </c>
      <c r="H3656" s="569" t="s">
        <v>821</v>
      </c>
      <c r="I3656" s="562" t="s">
        <v>489</v>
      </c>
      <c r="J3656" s="558" t="s">
        <v>822</v>
      </c>
      <c r="K3656" s="571"/>
      <c r="L3656" s="574"/>
      <c r="M3656" s="572"/>
      <c r="N3656" s="577">
        <v>2</v>
      </c>
      <c r="O3656" s="574">
        <v>6</v>
      </c>
      <c r="P3656" s="576">
        <v>34044.9</v>
      </c>
    </row>
    <row r="3657" spans="1:16" ht="24" x14ac:dyDescent="0.2">
      <c r="A3657" s="524" t="s">
        <v>4666</v>
      </c>
      <c r="B3657" s="522" t="s">
        <v>817</v>
      </c>
      <c r="C3657" s="554" t="s">
        <v>86</v>
      </c>
      <c r="D3657" s="555" t="s">
        <v>818</v>
      </c>
      <c r="E3657" s="553">
        <v>8500</v>
      </c>
      <c r="F3657" s="556" t="s">
        <v>3426</v>
      </c>
      <c r="G3657" s="566" t="s">
        <v>3427</v>
      </c>
      <c r="H3657" s="569" t="s">
        <v>821</v>
      </c>
      <c r="I3657" s="562" t="s">
        <v>485</v>
      </c>
      <c r="J3657" s="558" t="s">
        <v>822</v>
      </c>
      <c r="K3657" s="571"/>
      <c r="L3657" s="574"/>
      <c r="M3657" s="572"/>
      <c r="N3657" s="577">
        <v>2</v>
      </c>
      <c r="O3657" s="574">
        <v>6</v>
      </c>
      <c r="P3657" s="576">
        <v>52044.9</v>
      </c>
    </row>
    <row r="3658" spans="1:16" ht="24" x14ac:dyDescent="0.2">
      <c r="A3658" s="524" t="s">
        <v>4666</v>
      </c>
      <c r="B3658" s="522" t="s">
        <v>817</v>
      </c>
      <c r="C3658" s="554" t="s">
        <v>86</v>
      </c>
      <c r="D3658" s="555" t="s">
        <v>818</v>
      </c>
      <c r="E3658" s="553">
        <v>6500</v>
      </c>
      <c r="F3658" s="556" t="s">
        <v>3428</v>
      </c>
      <c r="G3658" s="566" t="s">
        <v>3429</v>
      </c>
      <c r="H3658" s="569" t="s">
        <v>829</v>
      </c>
      <c r="I3658" s="562" t="s">
        <v>485</v>
      </c>
      <c r="J3658" s="558" t="s">
        <v>822</v>
      </c>
      <c r="K3658" s="571"/>
      <c r="L3658" s="574"/>
      <c r="M3658" s="572"/>
      <c r="N3658" s="577">
        <v>3</v>
      </c>
      <c r="O3658" s="574">
        <v>6</v>
      </c>
      <c r="P3658" s="576">
        <v>40044.9</v>
      </c>
    </row>
    <row r="3659" spans="1:16" ht="24" x14ac:dyDescent="0.2">
      <c r="A3659" s="524" t="s">
        <v>4666</v>
      </c>
      <c r="B3659" s="522" t="s">
        <v>817</v>
      </c>
      <c r="C3659" s="554" t="s">
        <v>86</v>
      </c>
      <c r="D3659" s="555" t="s">
        <v>841</v>
      </c>
      <c r="E3659" s="553">
        <v>1450</v>
      </c>
      <c r="F3659" s="556" t="s">
        <v>3430</v>
      </c>
      <c r="G3659" s="566" t="s">
        <v>3431</v>
      </c>
      <c r="H3659" s="569" t="s">
        <v>995</v>
      </c>
      <c r="I3659" s="562" t="s">
        <v>485</v>
      </c>
      <c r="J3659" s="558" t="s">
        <v>480</v>
      </c>
      <c r="K3659" s="571"/>
      <c r="L3659" s="574"/>
      <c r="M3659" s="572"/>
      <c r="N3659" s="577">
        <v>2</v>
      </c>
      <c r="O3659" s="574">
        <v>6</v>
      </c>
      <c r="P3659" s="576">
        <v>9483</v>
      </c>
    </row>
    <row r="3660" spans="1:16" ht="24" x14ac:dyDescent="0.2">
      <c r="A3660" s="524" t="s">
        <v>4666</v>
      </c>
      <c r="B3660" s="522" t="s">
        <v>817</v>
      </c>
      <c r="C3660" s="554" t="s">
        <v>86</v>
      </c>
      <c r="D3660" s="555" t="s">
        <v>818</v>
      </c>
      <c r="E3660" s="553">
        <v>7500</v>
      </c>
      <c r="F3660" s="556" t="s">
        <v>3434</v>
      </c>
      <c r="G3660" s="566" t="s">
        <v>3435</v>
      </c>
      <c r="H3660" s="569" t="s">
        <v>829</v>
      </c>
      <c r="I3660" s="562" t="s">
        <v>485</v>
      </c>
      <c r="J3660" s="558" t="s">
        <v>822</v>
      </c>
      <c r="K3660" s="571"/>
      <c r="L3660" s="574"/>
      <c r="M3660" s="572"/>
      <c r="N3660" s="577">
        <v>2</v>
      </c>
      <c r="O3660" s="574">
        <v>6</v>
      </c>
      <c r="P3660" s="576">
        <v>46044.9</v>
      </c>
    </row>
    <row r="3661" spans="1:16" ht="24" x14ac:dyDescent="0.2">
      <c r="A3661" s="524" t="s">
        <v>4666</v>
      </c>
      <c r="B3661" s="522" t="s">
        <v>817</v>
      </c>
      <c r="C3661" s="554" t="s">
        <v>86</v>
      </c>
      <c r="D3661" s="555" t="s">
        <v>818</v>
      </c>
      <c r="E3661" s="553">
        <v>7500</v>
      </c>
      <c r="F3661" s="556" t="s">
        <v>4428</v>
      </c>
      <c r="G3661" s="566" t="s">
        <v>4429</v>
      </c>
      <c r="H3661" s="569" t="s">
        <v>836</v>
      </c>
      <c r="I3661" s="562" t="s">
        <v>485</v>
      </c>
      <c r="J3661" s="558" t="s">
        <v>822</v>
      </c>
      <c r="K3661" s="571"/>
      <c r="L3661" s="574"/>
      <c r="M3661" s="572"/>
      <c r="N3661" s="577">
        <v>2</v>
      </c>
      <c r="O3661" s="574">
        <v>5</v>
      </c>
      <c r="P3661" s="576">
        <v>42870.75</v>
      </c>
    </row>
    <row r="3662" spans="1:16" ht="24" x14ac:dyDescent="0.2">
      <c r="A3662" s="524" t="s">
        <v>4666</v>
      </c>
      <c r="B3662" s="522" t="s">
        <v>817</v>
      </c>
      <c r="C3662" s="554" t="s">
        <v>86</v>
      </c>
      <c r="D3662" s="555" t="s">
        <v>818</v>
      </c>
      <c r="E3662" s="553">
        <v>2500</v>
      </c>
      <c r="F3662" s="556" t="s">
        <v>3436</v>
      </c>
      <c r="G3662" s="566" t="s">
        <v>3437</v>
      </c>
      <c r="H3662" s="569" t="s">
        <v>1370</v>
      </c>
      <c r="I3662" s="562" t="s">
        <v>871</v>
      </c>
      <c r="J3662" s="558" t="s">
        <v>822</v>
      </c>
      <c r="K3662" s="571"/>
      <c r="L3662" s="574"/>
      <c r="M3662" s="572"/>
      <c r="N3662" s="577">
        <v>2</v>
      </c>
      <c r="O3662" s="574">
        <v>6</v>
      </c>
      <c r="P3662" s="576">
        <v>16044.9</v>
      </c>
    </row>
    <row r="3663" spans="1:16" ht="24" x14ac:dyDescent="0.2">
      <c r="A3663" s="524" t="s">
        <v>4666</v>
      </c>
      <c r="B3663" s="522" t="s">
        <v>817</v>
      </c>
      <c r="C3663" s="554" t="s">
        <v>86</v>
      </c>
      <c r="D3663" s="555" t="s">
        <v>818</v>
      </c>
      <c r="E3663" s="553">
        <v>8500</v>
      </c>
      <c r="F3663" s="556" t="s">
        <v>3438</v>
      </c>
      <c r="G3663" s="566" t="s">
        <v>3439</v>
      </c>
      <c r="H3663" s="569" t="s">
        <v>1370</v>
      </c>
      <c r="I3663" s="562" t="s">
        <v>485</v>
      </c>
      <c r="J3663" s="558" t="s">
        <v>822</v>
      </c>
      <c r="K3663" s="571"/>
      <c r="L3663" s="574"/>
      <c r="M3663" s="572"/>
      <c r="N3663" s="577">
        <v>2</v>
      </c>
      <c r="O3663" s="574">
        <v>6</v>
      </c>
      <c r="P3663" s="576">
        <v>52044.9</v>
      </c>
    </row>
    <row r="3664" spans="1:16" ht="24" x14ac:dyDescent="0.2">
      <c r="A3664" s="524" t="s">
        <v>4666</v>
      </c>
      <c r="B3664" s="522" t="s">
        <v>817</v>
      </c>
      <c r="C3664" s="554" t="s">
        <v>86</v>
      </c>
      <c r="D3664" s="555" t="s">
        <v>818</v>
      </c>
      <c r="E3664" s="553">
        <v>6500</v>
      </c>
      <c r="F3664" s="556" t="s">
        <v>3440</v>
      </c>
      <c r="G3664" s="566" t="s">
        <v>3441</v>
      </c>
      <c r="H3664" s="569" t="s">
        <v>829</v>
      </c>
      <c r="I3664" s="562" t="s">
        <v>485</v>
      </c>
      <c r="J3664" s="558" t="s">
        <v>822</v>
      </c>
      <c r="K3664" s="571"/>
      <c r="L3664" s="574"/>
      <c r="M3664" s="572"/>
      <c r="N3664" s="577">
        <v>2</v>
      </c>
      <c r="O3664" s="574">
        <v>6</v>
      </c>
      <c r="P3664" s="576">
        <v>40044.9</v>
      </c>
    </row>
    <row r="3665" spans="1:16" ht="24" x14ac:dyDescent="0.2">
      <c r="A3665" s="524" t="s">
        <v>4666</v>
      </c>
      <c r="B3665" s="522" t="s">
        <v>817</v>
      </c>
      <c r="C3665" s="554" t="s">
        <v>86</v>
      </c>
      <c r="D3665" s="555" t="s">
        <v>818</v>
      </c>
      <c r="E3665" s="553">
        <v>2500</v>
      </c>
      <c r="F3665" s="556" t="s">
        <v>3442</v>
      </c>
      <c r="G3665" s="566" t="s">
        <v>3443</v>
      </c>
      <c r="H3665" s="569" t="s">
        <v>829</v>
      </c>
      <c r="I3665" s="562" t="s">
        <v>845</v>
      </c>
      <c r="J3665" s="558" t="s">
        <v>822</v>
      </c>
      <c r="K3665" s="571"/>
      <c r="L3665" s="574"/>
      <c r="M3665" s="572"/>
      <c r="N3665" s="577">
        <v>2</v>
      </c>
      <c r="O3665" s="574">
        <v>6</v>
      </c>
      <c r="P3665" s="576">
        <v>16044.9</v>
      </c>
    </row>
    <row r="3666" spans="1:16" ht="24" x14ac:dyDescent="0.2">
      <c r="A3666" s="524" t="s">
        <v>4666</v>
      </c>
      <c r="B3666" s="522" t="s">
        <v>817</v>
      </c>
      <c r="C3666" s="554" t="s">
        <v>86</v>
      </c>
      <c r="D3666" s="555" t="s">
        <v>818</v>
      </c>
      <c r="E3666" s="553">
        <v>4000</v>
      </c>
      <c r="F3666" s="556" t="s">
        <v>3444</v>
      </c>
      <c r="G3666" s="566" t="s">
        <v>3445</v>
      </c>
      <c r="H3666" s="569" t="s">
        <v>1830</v>
      </c>
      <c r="I3666" s="562" t="s">
        <v>485</v>
      </c>
      <c r="J3666" s="558" t="s">
        <v>822</v>
      </c>
      <c r="K3666" s="571"/>
      <c r="L3666" s="574"/>
      <c r="M3666" s="572"/>
      <c r="N3666" s="577">
        <v>2</v>
      </c>
      <c r="O3666" s="574">
        <v>6</v>
      </c>
      <c r="P3666" s="576">
        <v>25044.9</v>
      </c>
    </row>
    <row r="3667" spans="1:16" ht="24" x14ac:dyDescent="0.2">
      <c r="A3667" s="524" t="s">
        <v>4666</v>
      </c>
      <c r="B3667" s="522" t="s">
        <v>817</v>
      </c>
      <c r="C3667" s="554" t="s">
        <v>86</v>
      </c>
      <c r="D3667" s="555" t="s">
        <v>902</v>
      </c>
      <c r="E3667" s="553">
        <v>2500</v>
      </c>
      <c r="F3667" s="556" t="s">
        <v>3446</v>
      </c>
      <c r="G3667" s="566" t="s">
        <v>3447</v>
      </c>
      <c r="H3667" s="569" t="s">
        <v>3448</v>
      </c>
      <c r="I3667" s="562" t="s">
        <v>485</v>
      </c>
      <c r="J3667" s="558" t="s">
        <v>480</v>
      </c>
      <c r="K3667" s="571"/>
      <c r="L3667" s="574"/>
      <c r="M3667" s="572"/>
      <c r="N3667" s="577">
        <v>2</v>
      </c>
      <c r="O3667" s="574">
        <v>6</v>
      </c>
      <c r="P3667" s="576">
        <v>16044.9</v>
      </c>
    </row>
    <row r="3668" spans="1:16" ht="24" x14ac:dyDescent="0.2">
      <c r="A3668" s="524" t="s">
        <v>4666</v>
      </c>
      <c r="B3668" s="522" t="s">
        <v>817</v>
      </c>
      <c r="C3668" s="554" t="s">
        <v>86</v>
      </c>
      <c r="D3668" s="555" t="s">
        <v>818</v>
      </c>
      <c r="E3668" s="553">
        <v>6500</v>
      </c>
      <c r="F3668" s="556" t="s">
        <v>3449</v>
      </c>
      <c r="G3668" s="566" t="s">
        <v>3450</v>
      </c>
      <c r="H3668" s="569" t="s">
        <v>1487</v>
      </c>
      <c r="I3668" s="562" t="s">
        <v>485</v>
      </c>
      <c r="J3668" s="558" t="s">
        <v>822</v>
      </c>
      <c r="K3668" s="571"/>
      <c r="L3668" s="574"/>
      <c r="M3668" s="572"/>
      <c r="N3668" s="577">
        <v>2</v>
      </c>
      <c r="O3668" s="574">
        <v>6</v>
      </c>
      <c r="P3668" s="576">
        <v>40044.9</v>
      </c>
    </row>
    <row r="3669" spans="1:16" ht="24" x14ac:dyDescent="0.2">
      <c r="A3669" s="524" t="s">
        <v>4666</v>
      </c>
      <c r="B3669" s="522" t="s">
        <v>817</v>
      </c>
      <c r="C3669" s="554" t="s">
        <v>86</v>
      </c>
      <c r="D3669" s="555" t="s">
        <v>818</v>
      </c>
      <c r="E3669" s="553" t="s">
        <v>1929</v>
      </c>
      <c r="F3669" s="556" t="s">
        <v>3451</v>
      </c>
      <c r="G3669" s="566" t="s">
        <v>3452</v>
      </c>
      <c r="H3669" s="569" t="s">
        <v>909</v>
      </c>
      <c r="I3669" s="562" t="s">
        <v>485</v>
      </c>
      <c r="J3669" s="558" t="s">
        <v>822</v>
      </c>
      <c r="K3669" s="571"/>
      <c r="L3669" s="574"/>
      <c r="M3669" s="572"/>
      <c r="N3669" s="577">
        <v>3</v>
      </c>
      <c r="O3669" s="574">
        <v>6</v>
      </c>
      <c r="P3669" s="576">
        <v>80306</v>
      </c>
    </row>
    <row r="3670" spans="1:16" ht="24" x14ac:dyDescent="0.2">
      <c r="A3670" s="524" t="s">
        <v>4666</v>
      </c>
      <c r="B3670" s="522" t="s">
        <v>817</v>
      </c>
      <c r="C3670" s="554" t="s">
        <v>86</v>
      </c>
      <c r="D3670" s="555" t="s">
        <v>818</v>
      </c>
      <c r="E3670" s="553">
        <v>7500</v>
      </c>
      <c r="F3670" s="556" t="s">
        <v>3453</v>
      </c>
      <c r="G3670" s="566" t="s">
        <v>3454</v>
      </c>
      <c r="H3670" s="569" t="s">
        <v>829</v>
      </c>
      <c r="I3670" s="562" t="s">
        <v>485</v>
      </c>
      <c r="J3670" s="558" t="s">
        <v>822</v>
      </c>
      <c r="K3670" s="571"/>
      <c r="L3670" s="574"/>
      <c r="M3670" s="572"/>
      <c r="N3670" s="577">
        <v>2</v>
      </c>
      <c r="O3670" s="574">
        <v>6</v>
      </c>
      <c r="P3670" s="576">
        <v>46044.9</v>
      </c>
    </row>
    <row r="3671" spans="1:16" ht="24" x14ac:dyDescent="0.2">
      <c r="A3671" s="524" t="s">
        <v>4666</v>
      </c>
      <c r="B3671" s="522" t="s">
        <v>817</v>
      </c>
      <c r="C3671" s="554" t="s">
        <v>86</v>
      </c>
      <c r="D3671" s="555" t="s">
        <v>818</v>
      </c>
      <c r="E3671" s="553">
        <v>6500</v>
      </c>
      <c r="F3671" s="556" t="s">
        <v>3455</v>
      </c>
      <c r="G3671" s="566" t="s">
        <v>3456</v>
      </c>
      <c r="H3671" s="569" t="s">
        <v>829</v>
      </c>
      <c r="I3671" s="562" t="s">
        <v>485</v>
      </c>
      <c r="J3671" s="558" t="s">
        <v>822</v>
      </c>
      <c r="K3671" s="571"/>
      <c r="L3671" s="574"/>
      <c r="M3671" s="572"/>
      <c r="N3671" s="577">
        <v>2</v>
      </c>
      <c r="O3671" s="574">
        <v>6</v>
      </c>
      <c r="P3671" s="576">
        <v>40044.9</v>
      </c>
    </row>
    <row r="3672" spans="1:16" ht="24" x14ac:dyDescent="0.2">
      <c r="A3672" s="524" t="s">
        <v>4666</v>
      </c>
      <c r="B3672" s="522" t="s">
        <v>817</v>
      </c>
      <c r="C3672" s="554" t="s">
        <v>86</v>
      </c>
      <c r="D3672" s="555" t="s">
        <v>818</v>
      </c>
      <c r="E3672" s="553">
        <v>5500</v>
      </c>
      <c r="F3672" s="556" t="s">
        <v>3457</v>
      </c>
      <c r="G3672" s="566" t="s">
        <v>3458</v>
      </c>
      <c r="H3672" s="569" t="s">
        <v>853</v>
      </c>
      <c r="I3672" s="562" t="s">
        <v>485</v>
      </c>
      <c r="J3672" s="558" t="s">
        <v>822</v>
      </c>
      <c r="K3672" s="571"/>
      <c r="L3672" s="574"/>
      <c r="M3672" s="572"/>
      <c r="N3672" s="577">
        <v>2</v>
      </c>
      <c r="O3672" s="574">
        <v>6</v>
      </c>
      <c r="P3672" s="576">
        <v>34044.9</v>
      </c>
    </row>
    <row r="3673" spans="1:16" ht="24" x14ac:dyDescent="0.2">
      <c r="A3673" s="524" t="s">
        <v>4666</v>
      </c>
      <c r="B3673" s="522" t="s">
        <v>817</v>
      </c>
      <c r="C3673" s="554" t="s">
        <v>86</v>
      </c>
      <c r="D3673" s="555" t="s">
        <v>818</v>
      </c>
      <c r="E3673" s="553">
        <v>7500</v>
      </c>
      <c r="F3673" s="556" t="s">
        <v>3459</v>
      </c>
      <c r="G3673" s="566" t="s">
        <v>3460</v>
      </c>
      <c r="H3673" s="569" t="s">
        <v>829</v>
      </c>
      <c r="I3673" s="562" t="s">
        <v>485</v>
      </c>
      <c r="J3673" s="558" t="s">
        <v>822</v>
      </c>
      <c r="K3673" s="571"/>
      <c r="L3673" s="574"/>
      <c r="M3673" s="572"/>
      <c r="N3673" s="577">
        <v>2</v>
      </c>
      <c r="O3673" s="574">
        <v>6</v>
      </c>
      <c r="P3673" s="576">
        <v>46044.9</v>
      </c>
    </row>
    <row r="3674" spans="1:16" ht="24" x14ac:dyDescent="0.2">
      <c r="A3674" s="524" t="s">
        <v>4666</v>
      </c>
      <c r="B3674" s="522" t="s">
        <v>817</v>
      </c>
      <c r="C3674" s="554" t="s">
        <v>86</v>
      </c>
      <c r="D3674" s="555" t="s">
        <v>818</v>
      </c>
      <c r="E3674" s="553">
        <v>5500</v>
      </c>
      <c r="F3674" s="556" t="s">
        <v>3461</v>
      </c>
      <c r="G3674" s="566" t="s">
        <v>3462</v>
      </c>
      <c r="H3674" s="569" t="s">
        <v>821</v>
      </c>
      <c r="I3674" s="562" t="s">
        <v>485</v>
      </c>
      <c r="J3674" s="558" t="s">
        <v>822</v>
      </c>
      <c r="K3674" s="571"/>
      <c r="L3674" s="574"/>
      <c r="M3674" s="572"/>
      <c r="N3674" s="577">
        <v>2</v>
      </c>
      <c r="O3674" s="574">
        <v>6</v>
      </c>
      <c r="P3674" s="576">
        <v>29187.78</v>
      </c>
    </row>
    <row r="3675" spans="1:16" ht="24" x14ac:dyDescent="0.2">
      <c r="A3675" s="524" t="s">
        <v>4666</v>
      </c>
      <c r="B3675" s="522" t="s">
        <v>817</v>
      </c>
      <c r="C3675" s="554" t="s">
        <v>86</v>
      </c>
      <c r="D3675" s="555" t="s">
        <v>818</v>
      </c>
      <c r="E3675" s="553">
        <v>6500</v>
      </c>
      <c r="F3675" s="556" t="s">
        <v>3463</v>
      </c>
      <c r="G3675" s="566" t="s">
        <v>3464</v>
      </c>
      <c r="H3675" s="569" t="s">
        <v>821</v>
      </c>
      <c r="I3675" s="562" t="s">
        <v>485</v>
      </c>
      <c r="J3675" s="558" t="s">
        <v>822</v>
      </c>
      <c r="K3675" s="571"/>
      <c r="L3675" s="574"/>
      <c r="M3675" s="572"/>
      <c r="N3675" s="577">
        <v>2</v>
      </c>
      <c r="O3675" s="574">
        <v>6</v>
      </c>
      <c r="P3675" s="576">
        <v>40044.9</v>
      </c>
    </row>
    <row r="3676" spans="1:16" ht="24" x14ac:dyDescent="0.2">
      <c r="A3676" s="524" t="s">
        <v>4666</v>
      </c>
      <c r="B3676" s="522" t="s">
        <v>817</v>
      </c>
      <c r="C3676" s="554" t="s">
        <v>86</v>
      </c>
      <c r="D3676" s="555" t="s">
        <v>818</v>
      </c>
      <c r="E3676" s="553">
        <v>10500</v>
      </c>
      <c r="F3676" s="556" t="s">
        <v>4430</v>
      </c>
      <c r="G3676" s="566" t="s">
        <v>4431</v>
      </c>
      <c r="H3676" s="569" t="s">
        <v>821</v>
      </c>
      <c r="I3676" s="562" t="s">
        <v>485</v>
      </c>
      <c r="J3676" s="558" t="s">
        <v>822</v>
      </c>
      <c r="K3676" s="571"/>
      <c r="L3676" s="574"/>
      <c r="M3676" s="572"/>
      <c r="N3676" s="577">
        <v>2</v>
      </c>
      <c r="O3676" s="574">
        <v>5</v>
      </c>
      <c r="P3676" s="576">
        <v>59670.750000000007</v>
      </c>
    </row>
    <row r="3677" spans="1:16" ht="24" x14ac:dyDescent="0.2">
      <c r="A3677" s="524" t="s">
        <v>4666</v>
      </c>
      <c r="B3677" s="522" t="s">
        <v>817</v>
      </c>
      <c r="C3677" s="554" t="s">
        <v>86</v>
      </c>
      <c r="D3677" s="555" t="s">
        <v>841</v>
      </c>
      <c r="E3677" s="553">
        <v>3000</v>
      </c>
      <c r="F3677" s="556" t="s">
        <v>3465</v>
      </c>
      <c r="G3677" s="566" t="s">
        <v>3466</v>
      </c>
      <c r="H3677" s="569" t="s">
        <v>836</v>
      </c>
      <c r="I3677" s="562" t="s">
        <v>845</v>
      </c>
      <c r="J3677" s="558" t="s">
        <v>480</v>
      </c>
      <c r="K3677" s="571"/>
      <c r="L3677" s="574"/>
      <c r="M3677" s="572"/>
      <c r="N3677" s="577">
        <v>2</v>
      </c>
      <c r="O3677" s="574">
        <v>6</v>
      </c>
      <c r="P3677" s="576">
        <v>19044.900000000001</v>
      </c>
    </row>
    <row r="3678" spans="1:16" ht="24" x14ac:dyDescent="0.2">
      <c r="A3678" s="524" t="s">
        <v>4666</v>
      </c>
      <c r="B3678" s="522" t="s">
        <v>817</v>
      </c>
      <c r="C3678" s="554" t="s">
        <v>86</v>
      </c>
      <c r="D3678" s="555" t="s">
        <v>902</v>
      </c>
      <c r="E3678" s="553" t="s">
        <v>4432</v>
      </c>
      <c r="F3678" s="556" t="s">
        <v>3467</v>
      </c>
      <c r="G3678" s="566" t="s">
        <v>3468</v>
      </c>
      <c r="H3678" s="569" t="s">
        <v>844</v>
      </c>
      <c r="I3678" s="562" t="s">
        <v>845</v>
      </c>
      <c r="J3678" s="558" t="s">
        <v>480</v>
      </c>
      <c r="K3678" s="571"/>
      <c r="L3678" s="574"/>
      <c r="M3678" s="572"/>
      <c r="N3678" s="577">
        <v>3</v>
      </c>
      <c r="O3678" s="574">
        <v>6</v>
      </c>
      <c r="P3678" s="576">
        <v>31448.79</v>
      </c>
    </row>
    <row r="3679" spans="1:16" ht="24" x14ac:dyDescent="0.2">
      <c r="A3679" s="524" t="s">
        <v>4666</v>
      </c>
      <c r="B3679" s="522" t="s">
        <v>817</v>
      </c>
      <c r="C3679" s="554" t="s">
        <v>86</v>
      </c>
      <c r="D3679" s="555" t="s">
        <v>818</v>
      </c>
      <c r="E3679" s="553">
        <v>4000</v>
      </c>
      <c r="F3679" s="556" t="s">
        <v>3469</v>
      </c>
      <c r="G3679" s="566" t="s">
        <v>3470</v>
      </c>
      <c r="H3679" s="569" t="s">
        <v>890</v>
      </c>
      <c r="I3679" s="562" t="s">
        <v>489</v>
      </c>
      <c r="J3679" s="558" t="s">
        <v>822</v>
      </c>
      <c r="K3679" s="571"/>
      <c r="L3679" s="574"/>
      <c r="M3679" s="572"/>
      <c r="N3679" s="577">
        <v>2</v>
      </c>
      <c r="O3679" s="574">
        <v>6</v>
      </c>
      <c r="P3679" s="576">
        <v>25044.9</v>
      </c>
    </row>
    <row r="3680" spans="1:16" ht="24" x14ac:dyDescent="0.2">
      <c r="A3680" s="524" t="s">
        <v>4666</v>
      </c>
      <c r="B3680" s="522" t="s">
        <v>817</v>
      </c>
      <c r="C3680" s="554" t="s">
        <v>86</v>
      </c>
      <c r="D3680" s="555" t="s">
        <v>841</v>
      </c>
      <c r="E3680" s="553">
        <v>3400</v>
      </c>
      <c r="F3680" s="556" t="s">
        <v>3471</v>
      </c>
      <c r="G3680" s="566" t="s">
        <v>3472</v>
      </c>
      <c r="H3680" s="569" t="s">
        <v>995</v>
      </c>
      <c r="I3680" s="562" t="s">
        <v>845</v>
      </c>
      <c r="J3680" s="558" t="s">
        <v>480</v>
      </c>
      <c r="K3680" s="571"/>
      <c r="L3680" s="574"/>
      <c r="M3680" s="572"/>
      <c r="N3680" s="577">
        <v>2</v>
      </c>
      <c r="O3680" s="574">
        <v>6</v>
      </c>
      <c r="P3680" s="576">
        <v>21444.9</v>
      </c>
    </row>
    <row r="3681" spans="1:16" ht="24" x14ac:dyDescent="0.2">
      <c r="A3681" s="524" t="s">
        <v>4666</v>
      </c>
      <c r="B3681" s="522" t="s">
        <v>817</v>
      </c>
      <c r="C3681" s="554" t="s">
        <v>86</v>
      </c>
      <c r="D3681" s="555" t="s">
        <v>818</v>
      </c>
      <c r="E3681" s="553">
        <v>5500</v>
      </c>
      <c r="F3681" s="556" t="s">
        <v>3473</v>
      </c>
      <c r="G3681" s="566" t="s">
        <v>3474</v>
      </c>
      <c r="H3681" s="569" t="s">
        <v>829</v>
      </c>
      <c r="I3681" s="562" t="s">
        <v>485</v>
      </c>
      <c r="J3681" s="558" t="s">
        <v>822</v>
      </c>
      <c r="K3681" s="571"/>
      <c r="L3681" s="574"/>
      <c r="M3681" s="572"/>
      <c r="N3681" s="577">
        <v>2</v>
      </c>
      <c r="O3681" s="574">
        <v>6</v>
      </c>
      <c r="P3681" s="576">
        <v>34044.9</v>
      </c>
    </row>
    <row r="3682" spans="1:16" ht="24" x14ac:dyDescent="0.2">
      <c r="A3682" s="524" t="s">
        <v>4666</v>
      </c>
      <c r="B3682" s="522" t="s">
        <v>817</v>
      </c>
      <c r="C3682" s="554" t="s">
        <v>86</v>
      </c>
      <c r="D3682" s="555" t="s">
        <v>818</v>
      </c>
      <c r="E3682" s="553">
        <v>8500</v>
      </c>
      <c r="F3682" s="556" t="s">
        <v>3475</v>
      </c>
      <c r="G3682" s="566" t="s">
        <v>3476</v>
      </c>
      <c r="H3682" s="569" t="s">
        <v>853</v>
      </c>
      <c r="I3682" s="562" t="s">
        <v>485</v>
      </c>
      <c r="J3682" s="558" t="s">
        <v>822</v>
      </c>
      <c r="K3682" s="571"/>
      <c r="L3682" s="574"/>
      <c r="M3682" s="572"/>
      <c r="N3682" s="577">
        <v>2</v>
      </c>
      <c r="O3682" s="574">
        <v>6</v>
      </c>
      <c r="P3682" s="576">
        <v>52044.9</v>
      </c>
    </row>
    <row r="3683" spans="1:16" ht="24" x14ac:dyDescent="0.2">
      <c r="A3683" s="524" t="s">
        <v>4666</v>
      </c>
      <c r="B3683" s="522" t="s">
        <v>817</v>
      </c>
      <c r="C3683" s="554" t="s">
        <v>86</v>
      </c>
      <c r="D3683" s="555" t="s">
        <v>818</v>
      </c>
      <c r="E3683" s="553">
        <v>5500</v>
      </c>
      <c r="F3683" s="556" t="s">
        <v>3477</v>
      </c>
      <c r="G3683" s="566" t="s">
        <v>3478</v>
      </c>
      <c r="H3683" s="569" t="s">
        <v>829</v>
      </c>
      <c r="I3683" s="562" t="s">
        <v>485</v>
      </c>
      <c r="J3683" s="558" t="s">
        <v>822</v>
      </c>
      <c r="K3683" s="571"/>
      <c r="L3683" s="574"/>
      <c r="M3683" s="572"/>
      <c r="N3683" s="577">
        <v>2</v>
      </c>
      <c r="O3683" s="574">
        <v>6</v>
      </c>
      <c r="P3683" s="576">
        <v>34044.9</v>
      </c>
    </row>
    <row r="3684" spans="1:16" ht="24" x14ac:dyDescent="0.2">
      <c r="A3684" s="524" t="s">
        <v>4666</v>
      </c>
      <c r="B3684" s="522" t="s">
        <v>817</v>
      </c>
      <c r="C3684" s="554" t="s">
        <v>86</v>
      </c>
      <c r="D3684" s="555" t="s">
        <v>818</v>
      </c>
      <c r="E3684" s="553">
        <v>7000</v>
      </c>
      <c r="F3684" s="556" t="s">
        <v>3479</v>
      </c>
      <c r="G3684" s="566" t="s">
        <v>3480</v>
      </c>
      <c r="H3684" s="569" t="s">
        <v>850</v>
      </c>
      <c r="I3684" s="562" t="s">
        <v>485</v>
      </c>
      <c r="J3684" s="558" t="s">
        <v>822</v>
      </c>
      <c r="K3684" s="571"/>
      <c r="L3684" s="574"/>
      <c r="M3684" s="572"/>
      <c r="N3684" s="577">
        <v>2</v>
      </c>
      <c r="O3684" s="574">
        <v>6</v>
      </c>
      <c r="P3684" s="576">
        <v>43044.9</v>
      </c>
    </row>
    <row r="3685" spans="1:16" ht="24" x14ac:dyDescent="0.2">
      <c r="A3685" s="524" t="s">
        <v>4666</v>
      </c>
      <c r="B3685" s="522" t="s">
        <v>817</v>
      </c>
      <c r="C3685" s="554" t="s">
        <v>86</v>
      </c>
      <c r="D3685" s="555" t="s">
        <v>818</v>
      </c>
      <c r="E3685" s="553">
        <v>6500</v>
      </c>
      <c r="F3685" s="556" t="s">
        <v>3481</v>
      </c>
      <c r="G3685" s="566" t="s">
        <v>3482</v>
      </c>
      <c r="H3685" s="569" t="s">
        <v>850</v>
      </c>
      <c r="I3685" s="562" t="s">
        <v>485</v>
      </c>
      <c r="J3685" s="558" t="s">
        <v>822</v>
      </c>
      <c r="K3685" s="571"/>
      <c r="L3685" s="574"/>
      <c r="M3685" s="572"/>
      <c r="N3685" s="577">
        <v>2</v>
      </c>
      <c r="O3685" s="574">
        <v>6</v>
      </c>
      <c r="P3685" s="576">
        <v>40044.9</v>
      </c>
    </row>
    <row r="3686" spans="1:16" ht="24" x14ac:dyDescent="0.2">
      <c r="A3686" s="524" t="s">
        <v>4666</v>
      </c>
      <c r="B3686" s="522" t="s">
        <v>817</v>
      </c>
      <c r="C3686" s="554" t="s">
        <v>86</v>
      </c>
      <c r="D3686" s="555" t="s">
        <v>818</v>
      </c>
      <c r="E3686" s="553">
        <v>9000</v>
      </c>
      <c r="F3686" s="556" t="s">
        <v>3483</v>
      </c>
      <c r="G3686" s="566" t="s">
        <v>3484</v>
      </c>
      <c r="H3686" s="569" t="s">
        <v>890</v>
      </c>
      <c r="I3686" s="562" t="s">
        <v>485</v>
      </c>
      <c r="J3686" s="558" t="s">
        <v>822</v>
      </c>
      <c r="K3686" s="571"/>
      <c r="L3686" s="574"/>
      <c r="M3686" s="572"/>
      <c r="N3686" s="577">
        <v>2</v>
      </c>
      <c r="O3686" s="574">
        <v>6</v>
      </c>
      <c r="P3686" s="576">
        <v>55044.9</v>
      </c>
    </row>
    <row r="3687" spans="1:16" ht="24" x14ac:dyDescent="0.2">
      <c r="A3687" s="524" t="s">
        <v>4666</v>
      </c>
      <c r="B3687" s="522" t="s">
        <v>817</v>
      </c>
      <c r="C3687" s="554" t="s">
        <v>86</v>
      </c>
      <c r="D3687" s="555" t="s">
        <v>818</v>
      </c>
      <c r="E3687" s="553">
        <v>6500</v>
      </c>
      <c r="F3687" s="556" t="s">
        <v>3485</v>
      </c>
      <c r="G3687" s="566" t="s">
        <v>3486</v>
      </c>
      <c r="H3687" s="569" t="s">
        <v>853</v>
      </c>
      <c r="I3687" s="562" t="s">
        <v>485</v>
      </c>
      <c r="J3687" s="558" t="s">
        <v>822</v>
      </c>
      <c r="K3687" s="571"/>
      <c r="L3687" s="574"/>
      <c r="M3687" s="572"/>
      <c r="N3687" s="577">
        <v>2</v>
      </c>
      <c r="O3687" s="574">
        <v>6</v>
      </c>
      <c r="P3687" s="576">
        <v>40044.9</v>
      </c>
    </row>
    <row r="3688" spans="1:16" ht="24" x14ac:dyDescent="0.2">
      <c r="A3688" s="524" t="s">
        <v>4666</v>
      </c>
      <c r="B3688" s="522" t="s">
        <v>817</v>
      </c>
      <c r="C3688" s="554" t="s">
        <v>86</v>
      </c>
      <c r="D3688" s="555" t="s">
        <v>841</v>
      </c>
      <c r="E3688" s="553">
        <v>3800</v>
      </c>
      <c r="F3688" s="556" t="s">
        <v>3487</v>
      </c>
      <c r="G3688" s="566" t="s">
        <v>3488</v>
      </c>
      <c r="H3688" s="569" t="s">
        <v>995</v>
      </c>
      <c r="I3688" s="562" t="s">
        <v>485</v>
      </c>
      <c r="J3688" s="558" t="s">
        <v>480</v>
      </c>
      <c r="K3688" s="571"/>
      <c r="L3688" s="574"/>
      <c r="M3688" s="572"/>
      <c r="N3688" s="577">
        <v>3</v>
      </c>
      <c r="O3688" s="574">
        <v>6</v>
      </c>
      <c r="P3688" s="576">
        <v>23844.9</v>
      </c>
    </row>
    <row r="3689" spans="1:16" ht="24" x14ac:dyDescent="0.2">
      <c r="A3689" s="524" t="s">
        <v>4666</v>
      </c>
      <c r="B3689" s="522" t="s">
        <v>817</v>
      </c>
      <c r="C3689" s="554" t="s">
        <v>86</v>
      </c>
      <c r="D3689" s="555" t="s">
        <v>818</v>
      </c>
      <c r="E3689" s="553">
        <v>6500</v>
      </c>
      <c r="F3689" s="556" t="s">
        <v>3489</v>
      </c>
      <c r="G3689" s="566" t="s">
        <v>3490</v>
      </c>
      <c r="H3689" s="569" t="s">
        <v>821</v>
      </c>
      <c r="I3689" s="562" t="s">
        <v>485</v>
      </c>
      <c r="J3689" s="558" t="s">
        <v>822</v>
      </c>
      <c r="K3689" s="571"/>
      <c r="L3689" s="574"/>
      <c r="M3689" s="572"/>
      <c r="N3689" s="577">
        <v>2</v>
      </c>
      <c r="O3689" s="574">
        <v>6</v>
      </c>
      <c r="P3689" s="576">
        <v>40044.9</v>
      </c>
    </row>
    <row r="3690" spans="1:16" ht="24" x14ac:dyDescent="0.2">
      <c r="A3690" s="524" t="s">
        <v>4666</v>
      </c>
      <c r="B3690" s="522" t="s">
        <v>817</v>
      </c>
      <c r="C3690" s="554" t="s">
        <v>86</v>
      </c>
      <c r="D3690" s="555" t="s">
        <v>818</v>
      </c>
      <c r="E3690" s="553">
        <v>3500</v>
      </c>
      <c r="F3690" s="556" t="s">
        <v>3491</v>
      </c>
      <c r="G3690" s="566" t="s">
        <v>3492</v>
      </c>
      <c r="H3690" s="569" t="s">
        <v>829</v>
      </c>
      <c r="I3690" s="562" t="s">
        <v>485</v>
      </c>
      <c r="J3690" s="558" t="s">
        <v>822</v>
      </c>
      <c r="K3690" s="571"/>
      <c r="L3690" s="574"/>
      <c r="M3690" s="572"/>
      <c r="N3690" s="577">
        <v>2</v>
      </c>
      <c r="O3690" s="574">
        <v>6</v>
      </c>
      <c r="P3690" s="576">
        <v>22044.9</v>
      </c>
    </row>
    <row r="3691" spans="1:16" ht="24" x14ac:dyDescent="0.2">
      <c r="A3691" s="524" t="s">
        <v>4666</v>
      </c>
      <c r="B3691" s="522" t="s">
        <v>817</v>
      </c>
      <c r="C3691" s="554" t="s">
        <v>86</v>
      </c>
      <c r="D3691" s="555" t="s">
        <v>818</v>
      </c>
      <c r="E3691" s="553">
        <v>8500</v>
      </c>
      <c r="F3691" s="556" t="s">
        <v>3493</v>
      </c>
      <c r="G3691" s="566" t="s">
        <v>3494</v>
      </c>
      <c r="H3691" s="569" t="s">
        <v>1087</v>
      </c>
      <c r="I3691" s="562" t="s">
        <v>485</v>
      </c>
      <c r="J3691" s="558" t="s">
        <v>822</v>
      </c>
      <c r="K3691" s="571"/>
      <c r="L3691" s="574"/>
      <c r="M3691" s="572"/>
      <c r="N3691" s="577">
        <v>2</v>
      </c>
      <c r="O3691" s="574">
        <v>6</v>
      </c>
      <c r="P3691" s="576">
        <v>52044.9</v>
      </c>
    </row>
    <row r="3692" spans="1:16" ht="24" x14ac:dyDescent="0.2">
      <c r="A3692" s="524" t="s">
        <v>4666</v>
      </c>
      <c r="B3692" s="522" t="s">
        <v>817</v>
      </c>
      <c r="C3692" s="554" t="s">
        <v>86</v>
      </c>
      <c r="D3692" s="555" t="s">
        <v>818</v>
      </c>
      <c r="E3692" s="553">
        <v>8500</v>
      </c>
      <c r="F3692" s="556" t="s">
        <v>3495</v>
      </c>
      <c r="G3692" s="566" t="s">
        <v>3496</v>
      </c>
      <c r="H3692" s="569" t="s">
        <v>1370</v>
      </c>
      <c r="I3692" s="562" t="s">
        <v>485</v>
      </c>
      <c r="J3692" s="558" t="s">
        <v>822</v>
      </c>
      <c r="K3692" s="571"/>
      <c r="L3692" s="574"/>
      <c r="M3692" s="572"/>
      <c r="N3692" s="577">
        <v>2</v>
      </c>
      <c r="O3692" s="574">
        <v>6</v>
      </c>
      <c r="P3692" s="576">
        <v>52044.9</v>
      </c>
    </row>
    <row r="3693" spans="1:16" ht="24" x14ac:dyDescent="0.2">
      <c r="A3693" s="524" t="s">
        <v>4666</v>
      </c>
      <c r="B3693" s="522" t="s">
        <v>817</v>
      </c>
      <c r="C3693" s="554" t="s">
        <v>86</v>
      </c>
      <c r="D3693" s="555" t="s">
        <v>818</v>
      </c>
      <c r="E3693" s="553">
        <v>10500</v>
      </c>
      <c r="F3693" s="556" t="s">
        <v>3497</v>
      </c>
      <c r="G3693" s="566" t="s">
        <v>3498</v>
      </c>
      <c r="H3693" s="569" t="s">
        <v>821</v>
      </c>
      <c r="I3693" s="562" t="s">
        <v>485</v>
      </c>
      <c r="J3693" s="558" t="s">
        <v>822</v>
      </c>
      <c r="K3693" s="571"/>
      <c r="L3693" s="574"/>
      <c r="M3693" s="572"/>
      <c r="N3693" s="577">
        <v>2</v>
      </c>
      <c r="O3693" s="574">
        <v>6</v>
      </c>
      <c r="P3693" s="576">
        <v>64044.9</v>
      </c>
    </row>
    <row r="3694" spans="1:16" ht="24" x14ac:dyDescent="0.2">
      <c r="A3694" s="524" t="s">
        <v>4666</v>
      </c>
      <c r="B3694" s="522" t="s">
        <v>817</v>
      </c>
      <c r="C3694" s="554" t="s">
        <v>86</v>
      </c>
      <c r="D3694" s="555" t="s">
        <v>818</v>
      </c>
      <c r="E3694" s="553">
        <v>6500</v>
      </c>
      <c r="F3694" s="556" t="s">
        <v>3499</v>
      </c>
      <c r="G3694" s="566" t="s">
        <v>3500</v>
      </c>
      <c r="H3694" s="569" t="s">
        <v>853</v>
      </c>
      <c r="I3694" s="562" t="s">
        <v>485</v>
      </c>
      <c r="J3694" s="558" t="s">
        <v>822</v>
      </c>
      <c r="K3694" s="571"/>
      <c r="L3694" s="574"/>
      <c r="M3694" s="572"/>
      <c r="N3694" s="577">
        <v>2</v>
      </c>
      <c r="O3694" s="574">
        <v>6</v>
      </c>
      <c r="P3694" s="576">
        <v>40044.9</v>
      </c>
    </row>
    <row r="3695" spans="1:16" ht="24" x14ac:dyDescent="0.2">
      <c r="A3695" s="524" t="s">
        <v>4666</v>
      </c>
      <c r="B3695" s="522" t="s">
        <v>817</v>
      </c>
      <c r="C3695" s="554" t="s">
        <v>86</v>
      </c>
      <c r="D3695" s="555" t="s">
        <v>818</v>
      </c>
      <c r="E3695" s="553" t="s">
        <v>4433</v>
      </c>
      <c r="F3695" s="556" t="s">
        <v>3501</v>
      </c>
      <c r="G3695" s="566" t="s">
        <v>3502</v>
      </c>
      <c r="H3695" s="569" t="s">
        <v>853</v>
      </c>
      <c r="I3695" s="562" t="s">
        <v>485</v>
      </c>
      <c r="J3695" s="558" t="s">
        <v>822</v>
      </c>
      <c r="K3695" s="571"/>
      <c r="L3695" s="574"/>
      <c r="M3695" s="572"/>
      <c r="N3695" s="577">
        <v>3</v>
      </c>
      <c r="O3695" s="574">
        <v>6</v>
      </c>
      <c r="P3695" s="576">
        <v>62815.73</v>
      </c>
    </row>
    <row r="3696" spans="1:16" ht="24" x14ac:dyDescent="0.2">
      <c r="A3696" s="524" t="s">
        <v>4666</v>
      </c>
      <c r="B3696" s="522" t="s">
        <v>817</v>
      </c>
      <c r="C3696" s="554" t="s">
        <v>86</v>
      </c>
      <c r="D3696" s="555" t="s">
        <v>818</v>
      </c>
      <c r="E3696" s="553">
        <v>7500</v>
      </c>
      <c r="F3696" s="556" t="s">
        <v>3503</v>
      </c>
      <c r="G3696" s="566" t="s">
        <v>3504</v>
      </c>
      <c r="H3696" s="569" t="s">
        <v>829</v>
      </c>
      <c r="I3696" s="562" t="s">
        <v>485</v>
      </c>
      <c r="J3696" s="558" t="s">
        <v>822</v>
      </c>
      <c r="K3696" s="571"/>
      <c r="L3696" s="574"/>
      <c r="M3696" s="572"/>
      <c r="N3696" s="577">
        <v>2</v>
      </c>
      <c r="O3696" s="574">
        <v>6</v>
      </c>
      <c r="P3696" s="576">
        <v>46044.9</v>
      </c>
    </row>
    <row r="3697" spans="1:16" ht="24" x14ac:dyDescent="0.2">
      <c r="A3697" s="524" t="s">
        <v>4666</v>
      </c>
      <c r="B3697" s="522" t="s">
        <v>817</v>
      </c>
      <c r="C3697" s="554" t="s">
        <v>86</v>
      </c>
      <c r="D3697" s="555" t="s">
        <v>818</v>
      </c>
      <c r="E3697" s="553">
        <v>6500</v>
      </c>
      <c r="F3697" s="556" t="s">
        <v>3505</v>
      </c>
      <c r="G3697" s="566" t="s">
        <v>3506</v>
      </c>
      <c r="H3697" s="569" t="s">
        <v>853</v>
      </c>
      <c r="I3697" s="562" t="s">
        <v>485</v>
      </c>
      <c r="J3697" s="558" t="s">
        <v>822</v>
      </c>
      <c r="K3697" s="571"/>
      <c r="L3697" s="574"/>
      <c r="M3697" s="572"/>
      <c r="N3697" s="577">
        <v>2</v>
      </c>
      <c r="O3697" s="574">
        <v>6</v>
      </c>
      <c r="P3697" s="576">
        <v>40044.9</v>
      </c>
    </row>
    <row r="3698" spans="1:16" ht="24" x14ac:dyDescent="0.2">
      <c r="A3698" s="524" t="s">
        <v>4666</v>
      </c>
      <c r="B3698" s="522" t="s">
        <v>817</v>
      </c>
      <c r="C3698" s="554" t="s">
        <v>86</v>
      </c>
      <c r="D3698" s="555" t="s">
        <v>818</v>
      </c>
      <c r="E3698" s="553">
        <v>8500</v>
      </c>
      <c r="F3698" s="556" t="s">
        <v>3507</v>
      </c>
      <c r="G3698" s="566" t="s">
        <v>3508</v>
      </c>
      <c r="H3698" s="569" t="s">
        <v>821</v>
      </c>
      <c r="I3698" s="562" t="s">
        <v>485</v>
      </c>
      <c r="J3698" s="558" t="s">
        <v>822</v>
      </c>
      <c r="K3698" s="571"/>
      <c r="L3698" s="574"/>
      <c r="M3698" s="572"/>
      <c r="N3698" s="577">
        <v>2</v>
      </c>
      <c r="O3698" s="574">
        <v>6</v>
      </c>
      <c r="P3698" s="576">
        <v>52044.9</v>
      </c>
    </row>
    <row r="3699" spans="1:16" ht="24" x14ac:dyDescent="0.2">
      <c r="A3699" s="524" t="s">
        <v>4666</v>
      </c>
      <c r="B3699" s="522" t="s">
        <v>817</v>
      </c>
      <c r="C3699" s="554" t="s">
        <v>86</v>
      </c>
      <c r="D3699" s="555" t="s">
        <v>818</v>
      </c>
      <c r="E3699" s="553">
        <v>6500</v>
      </c>
      <c r="F3699" s="556" t="s">
        <v>3509</v>
      </c>
      <c r="G3699" s="566" t="s">
        <v>3510</v>
      </c>
      <c r="H3699" s="569" t="s">
        <v>890</v>
      </c>
      <c r="I3699" s="562" t="s">
        <v>485</v>
      </c>
      <c r="J3699" s="558" t="s">
        <v>822</v>
      </c>
      <c r="K3699" s="571"/>
      <c r="L3699" s="574"/>
      <c r="M3699" s="572"/>
      <c r="N3699" s="577">
        <v>2</v>
      </c>
      <c r="O3699" s="574">
        <v>6</v>
      </c>
      <c r="P3699" s="576">
        <v>40044.9</v>
      </c>
    </row>
    <row r="3700" spans="1:16" ht="24" x14ac:dyDescent="0.2">
      <c r="A3700" s="524" t="s">
        <v>4666</v>
      </c>
      <c r="B3700" s="522" t="s">
        <v>817</v>
      </c>
      <c r="C3700" s="554" t="s">
        <v>86</v>
      </c>
      <c r="D3700" s="555" t="s">
        <v>818</v>
      </c>
      <c r="E3700" s="553">
        <v>8500</v>
      </c>
      <c r="F3700" s="556" t="s">
        <v>3511</v>
      </c>
      <c r="G3700" s="566" t="s">
        <v>3512</v>
      </c>
      <c r="H3700" s="569" t="s">
        <v>821</v>
      </c>
      <c r="I3700" s="562" t="s">
        <v>485</v>
      </c>
      <c r="J3700" s="558" t="s">
        <v>822</v>
      </c>
      <c r="K3700" s="571"/>
      <c r="L3700" s="574"/>
      <c r="M3700" s="572"/>
      <c r="N3700" s="577">
        <v>2</v>
      </c>
      <c r="O3700" s="574">
        <v>6</v>
      </c>
      <c r="P3700" s="576">
        <v>55126.840000000004</v>
      </c>
    </row>
    <row r="3701" spans="1:16" ht="24" x14ac:dyDescent="0.2">
      <c r="A3701" s="524" t="s">
        <v>4666</v>
      </c>
      <c r="B3701" s="522" t="s">
        <v>817</v>
      </c>
      <c r="C3701" s="554" t="s">
        <v>86</v>
      </c>
      <c r="D3701" s="555" t="s">
        <v>818</v>
      </c>
      <c r="E3701" s="553">
        <v>5500</v>
      </c>
      <c r="F3701" s="556" t="s">
        <v>3513</v>
      </c>
      <c r="G3701" s="566" t="s">
        <v>3514</v>
      </c>
      <c r="H3701" s="569" t="s">
        <v>836</v>
      </c>
      <c r="I3701" s="562" t="s">
        <v>485</v>
      </c>
      <c r="J3701" s="558" t="s">
        <v>822</v>
      </c>
      <c r="K3701" s="571"/>
      <c r="L3701" s="574"/>
      <c r="M3701" s="572"/>
      <c r="N3701" s="577">
        <v>2</v>
      </c>
      <c r="O3701" s="574">
        <v>6</v>
      </c>
      <c r="P3701" s="576">
        <v>34044.9</v>
      </c>
    </row>
    <row r="3702" spans="1:16" ht="24" x14ac:dyDescent="0.2">
      <c r="A3702" s="524" t="s">
        <v>4666</v>
      </c>
      <c r="B3702" s="522" t="s">
        <v>817</v>
      </c>
      <c r="C3702" s="554" t="s">
        <v>86</v>
      </c>
      <c r="D3702" s="555" t="s">
        <v>818</v>
      </c>
      <c r="E3702" s="553">
        <v>5500</v>
      </c>
      <c r="F3702" s="556" t="s">
        <v>3515</v>
      </c>
      <c r="G3702" s="566" t="s">
        <v>3516</v>
      </c>
      <c r="H3702" s="569" t="s">
        <v>829</v>
      </c>
      <c r="I3702" s="562" t="s">
        <v>485</v>
      </c>
      <c r="J3702" s="558" t="s">
        <v>822</v>
      </c>
      <c r="K3702" s="571"/>
      <c r="L3702" s="574"/>
      <c r="M3702" s="572"/>
      <c r="N3702" s="577">
        <v>2</v>
      </c>
      <c r="O3702" s="574">
        <v>6</v>
      </c>
      <c r="P3702" s="576">
        <v>34044.9</v>
      </c>
    </row>
    <row r="3703" spans="1:16" ht="24" x14ac:dyDescent="0.2">
      <c r="A3703" s="524" t="s">
        <v>4666</v>
      </c>
      <c r="B3703" s="522" t="s">
        <v>817</v>
      </c>
      <c r="C3703" s="554" t="s">
        <v>86</v>
      </c>
      <c r="D3703" s="555" t="s">
        <v>818</v>
      </c>
      <c r="E3703" s="553">
        <v>6500</v>
      </c>
      <c r="F3703" s="556" t="s">
        <v>3517</v>
      </c>
      <c r="G3703" s="566" t="s">
        <v>3518</v>
      </c>
      <c r="H3703" s="569" t="s">
        <v>821</v>
      </c>
      <c r="I3703" s="562" t="s">
        <v>485</v>
      </c>
      <c r="J3703" s="558" t="s">
        <v>822</v>
      </c>
      <c r="K3703" s="571"/>
      <c r="L3703" s="574"/>
      <c r="M3703" s="572"/>
      <c r="N3703" s="577">
        <v>2</v>
      </c>
      <c r="O3703" s="574">
        <v>6</v>
      </c>
      <c r="P3703" s="576">
        <v>40044.9</v>
      </c>
    </row>
    <row r="3704" spans="1:16" ht="24" x14ac:dyDescent="0.2">
      <c r="A3704" s="524" t="s">
        <v>4666</v>
      </c>
      <c r="B3704" s="522" t="s">
        <v>817</v>
      </c>
      <c r="C3704" s="554" t="s">
        <v>86</v>
      </c>
      <c r="D3704" s="555" t="s">
        <v>818</v>
      </c>
      <c r="E3704" s="553">
        <v>2500</v>
      </c>
      <c r="F3704" s="556" t="s">
        <v>3519</v>
      </c>
      <c r="G3704" s="566" t="s">
        <v>3520</v>
      </c>
      <c r="H3704" s="569" t="s">
        <v>850</v>
      </c>
      <c r="I3704" s="562" t="s">
        <v>485</v>
      </c>
      <c r="J3704" s="558" t="s">
        <v>822</v>
      </c>
      <c r="K3704" s="571"/>
      <c r="L3704" s="574"/>
      <c r="M3704" s="572"/>
      <c r="N3704" s="577">
        <v>2</v>
      </c>
      <c r="O3704" s="574">
        <v>6</v>
      </c>
      <c r="P3704" s="576">
        <v>16044.9</v>
      </c>
    </row>
    <row r="3705" spans="1:16" ht="24" x14ac:dyDescent="0.2">
      <c r="A3705" s="524" t="s">
        <v>4666</v>
      </c>
      <c r="B3705" s="522" t="s">
        <v>817</v>
      </c>
      <c r="C3705" s="554" t="s">
        <v>86</v>
      </c>
      <c r="D3705" s="555" t="s">
        <v>818</v>
      </c>
      <c r="E3705" s="553">
        <v>5500</v>
      </c>
      <c r="F3705" s="556" t="s">
        <v>3525</v>
      </c>
      <c r="G3705" s="566" t="s">
        <v>3526</v>
      </c>
      <c r="H3705" s="569" t="s">
        <v>836</v>
      </c>
      <c r="I3705" s="562" t="s">
        <v>485</v>
      </c>
      <c r="J3705" s="558" t="s">
        <v>822</v>
      </c>
      <c r="K3705" s="571"/>
      <c r="L3705" s="574"/>
      <c r="M3705" s="572"/>
      <c r="N3705" s="577">
        <v>2</v>
      </c>
      <c r="O3705" s="574">
        <v>6</v>
      </c>
      <c r="P3705" s="576">
        <v>34044.9</v>
      </c>
    </row>
    <row r="3706" spans="1:16" ht="24" x14ac:dyDescent="0.2">
      <c r="A3706" s="524" t="s">
        <v>4666</v>
      </c>
      <c r="B3706" s="522" t="s">
        <v>817</v>
      </c>
      <c r="C3706" s="554" t="s">
        <v>86</v>
      </c>
      <c r="D3706" s="555" t="s">
        <v>818</v>
      </c>
      <c r="E3706" s="553">
        <v>12000</v>
      </c>
      <c r="F3706" s="556" t="s">
        <v>3527</v>
      </c>
      <c r="G3706" s="566" t="s">
        <v>3528</v>
      </c>
      <c r="H3706" s="569" t="s">
        <v>1573</v>
      </c>
      <c r="I3706" s="562" t="s">
        <v>485</v>
      </c>
      <c r="J3706" s="558" t="s">
        <v>822</v>
      </c>
      <c r="K3706" s="571"/>
      <c r="L3706" s="574"/>
      <c r="M3706" s="572"/>
      <c r="N3706" s="577">
        <v>2</v>
      </c>
      <c r="O3706" s="574">
        <v>6</v>
      </c>
      <c r="P3706" s="576">
        <v>73044.899999999994</v>
      </c>
    </row>
    <row r="3707" spans="1:16" ht="24" x14ac:dyDescent="0.2">
      <c r="A3707" s="524" t="s">
        <v>4666</v>
      </c>
      <c r="B3707" s="522" t="s">
        <v>817</v>
      </c>
      <c r="C3707" s="554" t="s">
        <v>86</v>
      </c>
      <c r="D3707" s="555" t="s">
        <v>818</v>
      </c>
      <c r="E3707" s="553">
        <v>8500</v>
      </c>
      <c r="F3707" s="556" t="s">
        <v>3529</v>
      </c>
      <c r="G3707" s="566" t="s">
        <v>3530</v>
      </c>
      <c r="H3707" s="569" t="s">
        <v>853</v>
      </c>
      <c r="I3707" s="562" t="s">
        <v>485</v>
      </c>
      <c r="J3707" s="558" t="s">
        <v>822</v>
      </c>
      <c r="K3707" s="571"/>
      <c r="L3707" s="574"/>
      <c r="M3707" s="572"/>
      <c r="N3707" s="577">
        <v>2</v>
      </c>
      <c r="O3707" s="574">
        <v>6</v>
      </c>
      <c r="P3707" s="576">
        <v>52044.9</v>
      </c>
    </row>
    <row r="3708" spans="1:16" ht="24" x14ac:dyDescent="0.2">
      <c r="A3708" s="524" t="s">
        <v>4666</v>
      </c>
      <c r="B3708" s="522" t="s">
        <v>817</v>
      </c>
      <c r="C3708" s="554" t="s">
        <v>86</v>
      </c>
      <c r="D3708" s="555" t="s">
        <v>818</v>
      </c>
      <c r="E3708" s="553">
        <v>5500</v>
      </c>
      <c r="F3708" s="556" t="s">
        <v>3531</v>
      </c>
      <c r="G3708" s="566" t="s">
        <v>3532</v>
      </c>
      <c r="H3708" s="569" t="s">
        <v>829</v>
      </c>
      <c r="I3708" s="562" t="s">
        <v>485</v>
      </c>
      <c r="J3708" s="558" t="s">
        <v>822</v>
      </c>
      <c r="K3708" s="571"/>
      <c r="L3708" s="574"/>
      <c r="M3708" s="572"/>
      <c r="N3708" s="577">
        <v>2</v>
      </c>
      <c r="O3708" s="574">
        <v>6</v>
      </c>
      <c r="P3708" s="576">
        <v>34044.9</v>
      </c>
    </row>
    <row r="3709" spans="1:16" ht="24" x14ac:dyDescent="0.2">
      <c r="A3709" s="524" t="s">
        <v>4666</v>
      </c>
      <c r="B3709" s="522" t="s">
        <v>817</v>
      </c>
      <c r="C3709" s="554" t="s">
        <v>86</v>
      </c>
      <c r="D3709" s="555" t="s">
        <v>818</v>
      </c>
      <c r="E3709" s="553">
        <v>6500</v>
      </c>
      <c r="F3709" s="556" t="s">
        <v>3533</v>
      </c>
      <c r="G3709" s="566" t="s">
        <v>3534</v>
      </c>
      <c r="H3709" s="569" t="s">
        <v>829</v>
      </c>
      <c r="I3709" s="562" t="s">
        <v>485</v>
      </c>
      <c r="J3709" s="558" t="s">
        <v>822</v>
      </c>
      <c r="K3709" s="571"/>
      <c r="L3709" s="574"/>
      <c r="M3709" s="572"/>
      <c r="N3709" s="577">
        <v>2</v>
      </c>
      <c r="O3709" s="574">
        <v>6</v>
      </c>
      <c r="P3709" s="576">
        <v>40044.9</v>
      </c>
    </row>
    <row r="3710" spans="1:16" ht="24" x14ac:dyDescent="0.2">
      <c r="A3710" s="524" t="s">
        <v>4666</v>
      </c>
      <c r="B3710" s="522" t="s">
        <v>817</v>
      </c>
      <c r="C3710" s="554" t="s">
        <v>86</v>
      </c>
      <c r="D3710" s="555" t="s">
        <v>818</v>
      </c>
      <c r="E3710" s="553">
        <v>6500</v>
      </c>
      <c r="F3710" s="556" t="s">
        <v>3535</v>
      </c>
      <c r="G3710" s="566" t="s">
        <v>3536</v>
      </c>
      <c r="H3710" s="569" t="s">
        <v>821</v>
      </c>
      <c r="I3710" s="562" t="s">
        <v>485</v>
      </c>
      <c r="J3710" s="558" t="s">
        <v>822</v>
      </c>
      <c r="K3710" s="571"/>
      <c r="L3710" s="574"/>
      <c r="M3710" s="572"/>
      <c r="N3710" s="577">
        <v>2</v>
      </c>
      <c r="O3710" s="574">
        <v>6</v>
      </c>
      <c r="P3710" s="576">
        <v>40044.9</v>
      </c>
    </row>
    <row r="3711" spans="1:16" ht="24" x14ac:dyDescent="0.2">
      <c r="A3711" s="524" t="s">
        <v>4666</v>
      </c>
      <c r="B3711" s="522" t="s">
        <v>817</v>
      </c>
      <c r="C3711" s="554" t="s">
        <v>86</v>
      </c>
      <c r="D3711" s="555" t="s">
        <v>818</v>
      </c>
      <c r="E3711" s="553">
        <v>7500</v>
      </c>
      <c r="F3711" s="556" t="s">
        <v>3537</v>
      </c>
      <c r="G3711" s="566" t="s">
        <v>3538</v>
      </c>
      <c r="H3711" s="569" t="s">
        <v>890</v>
      </c>
      <c r="I3711" s="562" t="s">
        <v>485</v>
      </c>
      <c r="J3711" s="558" t="s">
        <v>822</v>
      </c>
      <c r="K3711" s="571"/>
      <c r="L3711" s="574"/>
      <c r="M3711" s="572"/>
      <c r="N3711" s="577">
        <v>2</v>
      </c>
      <c r="O3711" s="574">
        <v>6</v>
      </c>
      <c r="P3711" s="576">
        <v>46044.9</v>
      </c>
    </row>
    <row r="3712" spans="1:16" ht="24" x14ac:dyDescent="0.2">
      <c r="A3712" s="524" t="s">
        <v>4666</v>
      </c>
      <c r="B3712" s="522" t="s">
        <v>817</v>
      </c>
      <c r="C3712" s="554" t="s">
        <v>86</v>
      </c>
      <c r="D3712" s="555" t="s">
        <v>818</v>
      </c>
      <c r="E3712" s="553">
        <v>8500</v>
      </c>
      <c r="F3712" s="556" t="s">
        <v>3540</v>
      </c>
      <c r="G3712" s="566" t="s">
        <v>3541</v>
      </c>
      <c r="H3712" s="569" t="s">
        <v>829</v>
      </c>
      <c r="I3712" s="562" t="s">
        <v>485</v>
      </c>
      <c r="J3712" s="558" t="s">
        <v>822</v>
      </c>
      <c r="K3712" s="571"/>
      <c r="L3712" s="574"/>
      <c r="M3712" s="572"/>
      <c r="N3712" s="577">
        <v>2</v>
      </c>
      <c r="O3712" s="574">
        <v>6</v>
      </c>
      <c r="P3712" s="576">
        <v>52044.9</v>
      </c>
    </row>
    <row r="3713" spans="1:16" ht="24" x14ac:dyDescent="0.2">
      <c r="A3713" s="524" t="s">
        <v>4666</v>
      </c>
      <c r="B3713" s="522" t="s">
        <v>817</v>
      </c>
      <c r="C3713" s="554" t="s">
        <v>86</v>
      </c>
      <c r="D3713" s="555" t="s">
        <v>818</v>
      </c>
      <c r="E3713" s="553">
        <v>6500</v>
      </c>
      <c r="F3713" s="556" t="s">
        <v>3542</v>
      </c>
      <c r="G3713" s="566" t="s">
        <v>3543</v>
      </c>
      <c r="H3713" s="569" t="s">
        <v>853</v>
      </c>
      <c r="I3713" s="562" t="s">
        <v>485</v>
      </c>
      <c r="J3713" s="558" t="s">
        <v>822</v>
      </c>
      <c r="K3713" s="571"/>
      <c r="L3713" s="574"/>
      <c r="M3713" s="572"/>
      <c r="N3713" s="577">
        <v>2</v>
      </c>
      <c r="O3713" s="574">
        <v>6</v>
      </c>
      <c r="P3713" s="576">
        <v>40044.9</v>
      </c>
    </row>
    <row r="3714" spans="1:16" ht="24" x14ac:dyDescent="0.2">
      <c r="A3714" s="524" t="s">
        <v>4666</v>
      </c>
      <c r="B3714" s="522" t="s">
        <v>817</v>
      </c>
      <c r="C3714" s="554" t="s">
        <v>86</v>
      </c>
      <c r="D3714" s="555" t="s">
        <v>818</v>
      </c>
      <c r="E3714" s="553">
        <v>5500</v>
      </c>
      <c r="F3714" s="556" t="s">
        <v>3544</v>
      </c>
      <c r="G3714" s="566" t="s">
        <v>3545</v>
      </c>
      <c r="H3714" s="569" t="s">
        <v>836</v>
      </c>
      <c r="I3714" s="562" t="s">
        <v>485</v>
      </c>
      <c r="J3714" s="558" t="s">
        <v>822</v>
      </c>
      <c r="K3714" s="571"/>
      <c r="L3714" s="574"/>
      <c r="M3714" s="572"/>
      <c r="N3714" s="577">
        <v>2</v>
      </c>
      <c r="O3714" s="574">
        <v>6</v>
      </c>
      <c r="P3714" s="576">
        <v>34044.9</v>
      </c>
    </row>
    <row r="3715" spans="1:16" ht="24" x14ac:dyDescent="0.2">
      <c r="A3715" s="524" t="s">
        <v>4666</v>
      </c>
      <c r="B3715" s="522" t="s">
        <v>817</v>
      </c>
      <c r="C3715" s="554" t="s">
        <v>86</v>
      </c>
      <c r="D3715" s="555" t="s">
        <v>818</v>
      </c>
      <c r="E3715" s="553">
        <v>8500</v>
      </c>
      <c r="F3715" s="556" t="s">
        <v>3548</v>
      </c>
      <c r="G3715" s="566" t="s">
        <v>3549</v>
      </c>
      <c r="H3715" s="569" t="s">
        <v>853</v>
      </c>
      <c r="I3715" s="562" t="s">
        <v>485</v>
      </c>
      <c r="J3715" s="558" t="s">
        <v>822</v>
      </c>
      <c r="K3715" s="571"/>
      <c r="L3715" s="574"/>
      <c r="M3715" s="572"/>
      <c r="N3715" s="577">
        <v>2</v>
      </c>
      <c r="O3715" s="574">
        <v>6</v>
      </c>
      <c r="P3715" s="576">
        <v>52044.9</v>
      </c>
    </row>
    <row r="3716" spans="1:16" ht="24" x14ac:dyDescent="0.2">
      <c r="A3716" s="524" t="s">
        <v>4666</v>
      </c>
      <c r="B3716" s="522" t="s">
        <v>817</v>
      </c>
      <c r="C3716" s="554" t="s">
        <v>86</v>
      </c>
      <c r="D3716" s="555" t="s">
        <v>818</v>
      </c>
      <c r="E3716" s="553">
        <v>6500</v>
      </c>
      <c r="F3716" s="556" t="s">
        <v>3552</v>
      </c>
      <c r="G3716" s="566" t="s">
        <v>3553</v>
      </c>
      <c r="H3716" s="569" t="s">
        <v>853</v>
      </c>
      <c r="I3716" s="562" t="s">
        <v>485</v>
      </c>
      <c r="J3716" s="558" t="s">
        <v>822</v>
      </c>
      <c r="K3716" s="571"/>
      <c r="L3716" s="574"/>
      <c r="M3716" s="572"/>
      <c r="N3716" s="577">
        <v>2</v>
      </c>
      <c r="O3716" s="574">
        <v>6</v>
      </c>
      <c r="P3716" s="576">
        <v>40044.9</v>
      </c>
    </row>
    <row r="3717" spans="1:16" ht="24" x14ac:dyDescent="0.2">
      <c r="A3717" s="524" t="s">
        <v>4666</v>
      </c>
      <c r="B3717" s="522" t="s">
        <v>817</v>
      </c>
      <c r="C3717" s="554" t="s">
        <v>86</v>
      </c>
      <c r="D3717" s="555" t="s">
        <v>818</v>
      </c>
      <c r="E3717" s="553">
        <v>6500</v>
      </c>
      <c r="F3717" s="556" t="s">
        <v>3558</v>
      </c>
      <c r="G3717" s="566" t="s">
        <v>3559</v>
      </c>
      <c r="H3717" s="569" t="s">
        <v>853</v>
      </c>
      <c r="I3717" s="562" t="s">
        <v>485</v>
      </c>
      <c r="J3717" s="558" t="s">
        <v>822</v>
      </c>
      <c r="K3717" s="571"/>
      <c r="L3717" s="574"/>
      <c r="M3717" s="572"/>
      <c r="N3717" s="577">
        <v>0</v>
      </c>
      <c r="O3717" s="574">
        <v>1</v>
      </c>
      <c r="P3717" s="576">
        <v>2521.37</v>
      </c>
    </row>
    <row r="3718" spans="1:16" ht="24" x14ac:dyDescent="0.2">
      <c r="A3718" s="524" t="s">
        <v>4666</v>
      </c>
      <c r="B3718" s="522" t="s">
        <v>817</v>
      </c>
      <c r="C3718" s="554" t="s">
        <v>86</v>
      </c>
      <c r="D3718" s="555" t="s">
        <v>818</v>
      </c>
      <c r="E3718" s="553">
        <v>6500</v>
      </c>
      <c r="F3718" s="556" t="s">
        <v>3560</v>
      </c>
      <c r="G3718" s="566" t="s">
        <v>3561</v>
      </c>
      <c r="H3718" s="569" t="s">
        <v>829</v>
      </c>
      <c r="I3718" s="562" t="s">
        <v>485</v>
      </c>
      <c r="J3718" s="558" t="s">
        <v>822</v>
      </c>
      <c r="K3718" s="571"/>
      <c r="L3718" s="574"/>
      <c r="M3718" s="572"/>
      <c r="N3718" s="577">
        <v>2</v>
      </c>
      <c r="O3718" s="574">
        <v>6</v>
      </c>
      <c r="P3718" s="576">
        <v>40044.9</v>
      </c>
    </row>
    <row r="3719" spans="1:16" ht="24" x14ac:dyDescent="0.2">
      <c r="A3719" s="524" t="s">
        <v>4666</v>
      </c>
      <c r="B3719" s="522" t="s">
        <v>817</v>
      </c>
      <c r="C3719" s="554" t="s">
        <v>86</v>
      </c>
      <c r="D3719" s="555" t="s">
        <v>818</v>
      </c>
      <c r="E3719" s="553">
        <v>6500</v>
      </c>
      <c r="F3719" s="556" t="s">
        <v>3562</v>
      </c>
      <c r="G3719" s="566" t="s">
        <v>3563</v>
      </c>
      <c r="H3719" s="569" t="s">
        <v>821</v>
      </c>
      <c r="I3719" s="562" t="s">
        <v>485</v>
      </c>
      <c r="J3719" s="558" t="s">
        <v>822</v>
      </c>
      <c r="K3719" s="571"/>
      <c r="L3719" s="574"/>
      <c r="M3719" s="572"/>
      <c r="N3719" s="577">
        <v>2</v>
      </c>
      <c r="O3719" s="574">
        <v>6</v>
      </c>
      <c r="P3719" s="576">
        <v>40044.9</v>
      </c>
    </row>
    <row r="3720" spans="1:16" ht="24" x14ac:dyDescent="0.2">
      <c r="A3720" s="524" t="s">
        <v>4666</v>
      </c>
      <c r="B3720" s="522" t="s">
        <v>817</v>
      </c>
      <c r="C3720" s="554" t="s">
        <v>86</v>
      </c>
      <c r="D3720" s="555" t="s">
        <v>818</v>
      </c>
      <c r="E3720" s="553">
        <v>5500</v>
      </c>
      <c r="F3720" s="556" t="s">
        <v>3564</v>
      </c>
      <c r="G3720" s="566" t="s">
        <v>3565</v>
      </c>
      <c r="H3720" s="569" t="s">
        <v>829</v>
      </c>
      <c r="I3720" s="562" t="s">
        <v>485</v>
      </c>
      <c r="J3720" s="558" t="s">
        <v>822</v>
      </c>
      <c r="K3720" s="571"/>
      <c r="L3720" s="574"/>
      <c r="M3720" s="572"/>
      <c r="N3720" s="577">
        <v>2</v>
      </c>
      <c r="O3720" s="574">
        <v>6</v>
      </c>
      <c r="P3720" s="576">
        <v>34044.9</v>
      </c>
    </row>
    <row r="3721" spans="1:16" ht="24" x14ac:dyDescent="0.2">
      <c r="A3721" s="524" t="s">
        <v>4666</v>
      </c>
      <c r="B3721" s="522" t="s">
        <v>817</v>
      </c>
      <c r="C3721" s="554" t="s">
        <v>86</v>
      </c>
      <c r="D3721" s="555" t="s">
        <v>818</v>
      </c>
      <c r="E3721" s="553">
        <v>6500</v>
      </c>
      <c r="F3721" s="556" t="s">
        <v>3568</v>
      </c>
      <c r="G3721" s="566" t="s">
        <v>3569</v>
      </c>
      <c r="H3721" s="569" t="s">
        <v>850</v>
      </c>
      <c r="I3721" s="562" t="s">
        <v>485</v>
      </c>
      <c r="J3721" s="558" t="s">
        <v>822</v>
      </c>
      <c r="K3721" s="571"/>
      <c r="L3721" s="574"/>
      <c r="M3721" s="572"/>
      <c r="N3721" s="577">
        <v>2</v>
      </c>
      <c r="O3721" s="574">
        <v>6</v>
      </c>
      <c r="P3721" s="576">
        <v>32430.429999999997</v>
      </c>
    </row>
    <row r="3722" spans="1:16" ht="24" x14ac:dyDescent="0.2">
      <c r="A3722" s="524" t="s">
        <v>4666</v>
      </c>
      <c r="B3722" s="522" t="s">
        <v>817</v>
      </c>
      <c r="C3722" s="554" t="s">
        <v>86</v>
      </c>
      <c r="D3722" s="555" t="s">
        <v>818</v>
      </c>
      <c r="E3722" s="553">
        <v>8500</v>
      </c>
      <c r="F3722" s="556" t="s">
        <v>3570</v>
      </c>
      <c r="G3722" s="566" t="s">
        <v>3571</v>
      </c>
      <c r="H3722" s="569" t="s">
        <v>972</v>
      </c>
      <c r="I3722" s="562" t="s">
        <v>485</v>
      </c>
      <c r="J3722" s="558" t="s">
        <v>822</v>
      </c>
      <c r="K3722" s="571"/>
      <c r="L3722" s="574"/>
      <c r="M3722" s="572"/>
      <c r="N3722" s="577">
        <v>2</v>
      </c>
      <c r="O3722" s="574">
        <v>6</v>
      </c>
      <c r="P3722" s="576">
        <v>52044.9</v>
      </c>
    </row>
    <row r="3723" spans="1:16" ht="24" x14ac:dyDescent="0.2">
      <c r="A3723" s="524" t="s">
        <v>4666</v>
      </c>
      <c r="B3723" s="522" t="s">
        <v>817</v>
      </c>
      <c r="C3723" s="554" t="s">
        <v>86</v>
      </c>
      <c r="D3723" s="555" t="s">
        <v>818</v>
      </c>
      <c r="E3723" s="553" t="s">
        <v>2767</v>
      </c>
      <c r="F3723" s="556" t="s">
        <v>3572</v>
      </c>
      <c r="G3723" s="566" t="s">
        <v>3573</v>
      </c>
      <c r="H3723" s="569" t="s">
        <v>853</v>
      </c>
      <c r="I3723" s="562" t="s">
        <v>485</v>
      </c>
      <c r="J3723" s="558" t="s">
        <v>822</v>
      </c>
      <c r="K3723" s="571"/>
      <c r="L3723" s="574"/>
      <c r="M3723" s="572"/>
      <c r="N3723" s="577">
        <v>3</v>
      </c>
      <c r="O3723" s="574">
        <v>6</v>
      </c>
      <c r="P3723" s="576">
        <v>58900.450000000004</v>
      </c>
    </row>
    <row r="3724" spans="1:16" ht="24" x14ac:dyDescent="0.2">
      <c r="A3724" s="524" t="s">
        <v>4666</v>
      </c>
      <c r="B3724" s="522" t="s">
        <v>817</v>
      </c>
      <c r="C3724" s="554" t="s">
        <v>86</v>
      </c>
      <c r="D3724" s="555" t="s">
        <v>818</v>
      </c>
      <c r="E3724" s="553">
        <v>6500</v>
      </c>
      <c r="F3724" s="556" t="s">
        <v>4434</v>
      </c>
      <c r="G3724" s="566" t="s">
        <v>4435</v>
      </c>
      <c r="H3724" s="569" t="s">
        <v>4436</v>
      </c>
      <c r="I3724" s="562" t="s">
        <v>485</v>
      </c>
      <c r="J3724" s="558" t="s">
        <v>822</v>
      </c>
      <c r="K3724" s="571"/>
      <c r="L3724" s="574"/>
      <c r="M3724" s="572"/>
      <c r="N3724" s="577">
        <v>2</v>
      </c>
      <c r="O3724" s="574">
        <v>5</v>
      </c>
      <c r="P3724" s="576">
        <v>37270.75</v>
      </c>
    </row>
    <row r="3725" spans="1:16" ht="24" x14ac:dyDescent="0.2">
      <c r="A3725" s="524" t="s">
        <v>4666</v>
      </c>
      <c r="B3725" s="522" t="s">
        <v>817</v>
      </c>
      <c r="C3725" s="554" t="s">
        <v>86</v>
      </c>
      <c r="D3725" s="555" t="s">
        <v>818</v>
      </c>
      <c r="E3725" s="553">
        <v>5000</v>
      </c>
      <c r="F3725" s="556" t="s">
        <v>3576</v>
      </c>
      <c r="G3725" s="566" t="s">
        <v>3577</v>
      </c>
      <c r="H3725" s="569" t="s">
        <v>829</v>
      </c>
      <c r="I3725" s="562" t="s">
        <v>485</v>
      </c>
      <c r="J3725" s="558" t="s">
        <v>822</v>
      </c>
      <c r="K3725" s="571"/>
      <c r="L3725" s="574"/>
      <c r="M3725" s="572"/>
      <c r="N3725" s="577">
        <v>1</v>
      </c>
      <c r="O3725" s="574">
        <v>2</v>
      </c>
      <c r="P3725" s="576">
        <v>12042.739999999998</v>
      </c>
    </row>
    <row r="3726" spans="1:16" ht="24" x14ac:dyDescent="0.2">
      <c r="A3726" s="524" t="s">
        <v>4666</v>
      </c>
      <c r="B3726" s="522" t="s">
        <v>817</v>
      </c>
      <c r="C3726" s="554" t="s">
        <v>86</v>
      </c>
      <c r="D3726" s="555" t="s">
        <v>818</v>
      </c>
      <c r="E3726" s="553">
        <v>6500</v>
      </c>
      <c r="F3726" s="556" t="s">
        <v>3578</v>
      </c>
      <c r="G3726" s="566" t="s">
        <v>3579</v>
      </c>
      <c r="H3726" s="569" t="s">
        <v>821</v>
      </c>
      <c r="I3726" s="562" t="s">
        <v>485</v>
      </c>
      <c r="J3726" s="558" t="s">
        <v>822</v>
      </c>
      <c r="K3726" s="571"/>
      <c r="L3726" s="574"/>
      <c r="M3726" s="572"/>
      <c r="N3726" s="577">
        <v>2</v>
      </c>
      <c r="O3726" s="574">
        <v>6</v>
      </c>
      <c r="P3726" s="576">
        <v>40044.9</v>
      </c>
    </row>
    <row r="3727" spans="1:16" ht="24" x14ac:dyDescent="0.2">
      <c r="A3727" s="524" t="s">
        <v>4666</v>
      </c>
      <c r="B3727" s="522" t="s">
        <v>817</v>
      </c>
      <c r="C3727" s="554" t="s">
        <v>86</v>
      </c>
      <c r="D3727" s="555" t="s">
        <v>902</v>
      </c>
      <c r="E3727" s="553">
        <v>2500</v>
      </c>
      <c r="F3727" s="556" t="s">
        <v>3580</v>
      </c>
      <c r="G3727" s="566" t="s">
        <v>3581</v>
      </c>
      <c r="H3727" s="569" t="s">
        <v>3582</v>
      </c>
      <c r="I3727" s="562" t="s">
        <v>845</v>
      </c>
      <c r="J3727" s="558" t="s">
        <v>480</v>
      </c>
      <c r="K3727" s="571"/>
      <c r="L3727" s="574"/>
      <c r="M3727" s="572"/>
      <c r="N3727" s="577">
        <v>2</v>
      </c>
      <c r="O3727" s="574">
        <v>6</v>
      </c>
      <c r="P3727" s="576">
        <v>16044.9</v>
      </c>
    </row>
    <row r="3728" spans="1:16" ht="24" x14ac:dyDescent="0.2">
      <c r="A3728" s="524" t="s">
        <v>4666</v>
      </c>
      <c r="B3728" s="522" t="s">
        <v>817</v>
      </c>
      <c r="C3728" s="554" t="s">
        <v>86</v>
      </c>
      <c r="D3728" s="555" t="s">
        <v>818</v>
      </c>
      <c r="E3728" s="553">
        <v>7500</v>
      </c>
      <c r="F3728" s="556" t="s">
        <v>4437</v>
      </c>
      <c r="G3728" s="566" t="s">
        <v>4438</v>
      </c>
      <c r="H3728" s="569" t="s">
        <v>829</v>
      </c>
      <c r="I3728" s="562" t="s">
        <v>485</v>
      </c>
      <c r="J3728" s="558" t="s">
        <v>822</v>
      </c>
      <c r="K3728" s="571"/>
      <c r="L3728" s="574"/>
      <c r="M3728" s="572"/>
      <c r="N3728" s="577">
        <v>2</v>
      </c>
      <c r="O3728" s="574">
        <v>5</v>
      </c>
      <c r="P3728" s="576">
        <v>42870.75</v>
      </c>
    </row>
    <row r="3729" spans="1:16" ht="24" x14ac:dyDescent="0.2">
      <c r="A3729" s="524" t="s">
        <v>4666</v>
      </c>
      <c r="B3729" s="522" t="s">
        <v>817</v>
      </c>
      <c r="C3729" s="554" t="s">
        <v>86</v>
      </c>
      <c r="D3729" s="555" t="s">
        <v>818</v>
      </c>
      <c r="E3729" s="553">
        <v>10000</v>
      </c>
      <c r="F3729" s="556" t="s">
        <v>3583</v>
      </c>
      <c r="G3729" s="566" t="s">
        <v>3584</v>
      </c>
      <c r="H3729" s="569" t="s">
        <v>821</v>
      </c>
      <c r="I3729" s="562" t="s">
        <v>485</v>
      </c>
      <c r="J3729" s="558" t="s">
        <v>822</v>
      </c>
      <c r="K3729" s="571"/>
      <c r="L3729" s="574"/>
      <c r="M3729" s="572"/>
      <c r="N3729" s="577">
        <v>2</v>
      </c>
      <c r="O3729" s="574">
        <v>6</v>
      </c>
      <c r="P3729" s="576">
        <v>61044.9</v>
      </c>
    </row>
    <row r="3730" spans="1:16" ht="24" x14ac:dyDescent="0.2">
      <c r="A3730" s="524" t="s">
        <v>4666</v>
      </c>
      <c r="B3730" s="522" t="s">
        <v>817</v>
      </c>
      <c r="C3730" s="554" t="s">
        <v>86</v>
      </c>
      <c r="D3730" s="555" t="s">
        <v>818</v>
      </c>
      <c r="E3730" s="553">
        <v>6500</v>
      </c>
      <c r="F3730" s="556" t="s">
        <v>3585</v>
      </c>
      <c r="G3730" s="566" t="s">
        <v>3586</v>
      </c>
      <c r="H3730" s="569" t="s">
        <v>853</v>
      </c>
      <c r="I3730" s="562" t="s">
        <v>485</v>
      </c>
      <c r="J3730" s="558" t="s">
        <v>822</v>
      </c>
      <c r="K3730" s="571"/>
      <c r="L3730" s="574"/>
      <c r="M3730" s="572"/>
      <c r="N3730" s="577">
        <v>2</v>
      </c>
      <c r="O3730" s="574">
        <v>6</v>
      </c>
      <c r="P3730" s="576">
        <v>40044.9</v>
      </c>
    </row>
    <row r="3731" spans="1:16" ht="24" x14ac:dyDescent="0.2">
      <c r="A3731" s="524" t="s">
        <v>4666</v>
      </c>
      <c r="B3731" s="522" t="s">
        <v>817</v>
      </c>
      <c r="C3731" s="554" t="s">
        <v>86</v>
      </c>
      <c r="D3731" s="555" t="s">
        <v>818</v>
      </c>
      <c r="E3731" s="553">
        <v>10500</v>
      </c>
      <c r="F3731" s="556" t="s">
        <v>3587</v>
      </c>
      <c r="G3731" s="566" t="s">
        <v>3588</v>
      </c>
      <c r="H3731" s="569" t="s">
        <v>850</v>
      </c>
      <c r="I3731" s="562" t="s">
        <v>485</v>
      </c>
      <c r="J3731" s="558" t="s">
        <v>822</v>
      </c>
      <c r="K3731" s="571"/>
      <c r="L3731" s="574"/>
      <c r="M3731" s="572"/>
      <c r="N3731" s="577">
        <v>2</v>
      </c>
      <c r="O3731" s="574">
        <v>6</v>
      </c>
      <c r="P3731" s="576">
        <v>64044.9</v>
      </c>
    </row>
    <row r="3732" spans="1:16" ht="24" x14ac:dyDescent="0.2">
      <c r="A3732" s="524" t="s">
        <v>4666</v>
      </c>
      <c r="B3732" s="522" t="s">
        <v>817</v>
      </c>
      <c r="C3732" s="554" t="s">
        <v>86</v>
      </c>
      <c r="D3732" s="555" t="s">
        <v>818</v>
      </c>
      <c r="E3732" s="553">
        <v>7500</v>
      </c>
      <c r="F3732" s="556" t="s">
        <v>3589</v>
      </c>
      <c r="G3732" s="566" t="s">
        <v>3590</v>
      </c>
      <c r="H3732" s="569" t="s">
        <v>836</v>
      </c>
      <c r="I3732" s="562" t="s">
        <v>485</v>
      </c>
      <c r="J3732" s="558" t="s">
        <v>822</v>
      </c>
      <c r="K3732" s="571"/>
      <c r="L3732" s="574"/>
      <c r="M3732" s="572"/>
      <c r="N3732" s="577">
        <v>2</v>
      </c>
      <c r="O3732" s="574">
        <v>6</v>
      </c>
      <c r="P3732" s="576">
        <v>46044.9</v>
      </c>
    </row>
    <row r="3733" spans="1:16" ht="24" x14ac:dyDescent="0.2">
      <c r="A3733" s="524" t="s">
        <v>4666</v>
      </c>
      <c r="B3733" s="522" t="s">
        <v>817</v>
      </c>
      <c r="C3733" s="554" t="s">
        <v>86</v>
      </c>
      <c r="D3733" s="555" t="s">
        <v>818</v>
      </c>
      <c r="E3733" s="553">
        <v>6500</v>
      </c>
      <c r="F3733" s="556" t="s">
        <v>3591</v>
      </c>
      <c r="G3733" s="566" t="s">
        <v>3592</v>
      </c>
      <c r="H3733" s="569" t="s">
        <v>821</v>
      </c>
      <c r="I3733" s="562" t="s">
        <v>485</v>
      </c>
      <c r="J3733" s="558" t="s">
        <v>822</v>
      </c>
      <c r="K3733" s="571"/>
      <c r="L3733" s="574"/>
      <c r="M3733" s="572"/>
      <c r="N3733" s="577">
        <v>2</v>
      </c>
      <c r="O3733" s="574">
        <v>6</v>
      </c>
      <c r="P3733" s="576">
        <v>40044.9</v>
      </c>
    </row>
    <row r="3734" spans="1:16" ht="24" x14ac:dyDescent="0.2">
      <c r="A3734" s="524" t="s">
        <v>4666</v>
      </c>
      <c r="B3734" s="522" t="s">
        <v>817</v>
      </c>
      <c r="C3734" s="554" t="s">
        <v>86</v>
      </c>
      <c r="D3734" s="555" t="s">
        <v>818</v>
      </c>
      <c r="E3734" s="553">
        <v>6500</v>
      </c>
      <c r="F3734" s="556" t="s">
        <v>3593</v>
      </c>
      <c r="G3734" s="566" t="s">
        <v>3594</v>
      </c>
      <c r="H3734" s="569" t="s">
        <v>853</v>
      </c>
      <c r="I3734" s="562" t="s">
        <v>485</v>
      </c>
      <c r="J3734" s="558" t="s">
        <v>822</v>
      </c>
      <c r="K3734" s="571"/>
      <c r="L3734" s="574"/>
      <c r="M3734" s="572"/>
      <c r="N3734" s="577">
        <v>2</v>
      </c>
      <c r="O3734" s="574">
        <v>6</v>
      </c>
      <c r="P3734" s="576">
        <v>40044.9</v>
      </c>
    </row>
    <row r="3735" spans="1:16" ht="24" x14ac:dyDescent="0.2">
      <c r="A3735" s="524" t="s">
        <v>4666</v>
      </c>
      <c r="B3735" s="522" t="s">
        <v>817</v>
      </c>
      <c r="C3735" s="554" t="s">
        <v>86</v>
      </c>
      <c r="D3735" s="555" t="s">
        <v>818</v>
      </c>
      <c r="E3735" s="553">
        <v>3500</v>
      </c>
      <c r="F3735" s="556" t="s">
        <v>3595</v>
      </c>
      <c r="G3735" s="566" t="s">
        <v>3596</v>
      </c>
      <c r="H3735" s="569" t="s">
        <v>3597</v>
      </c>
      <c r="I3735" s="562" t="s">
        <v>489</v>
      </c>
      <c r="J3735" s="558" t="s">
        <v>822</v>
      </c>
      <c r="K3735" s="571"/>
      <c r="L3735" s="574"/>
      <c r="M3735" s="572"/>
      <c r="N3735" s="577">
        <v>2</v>
      </c>
      <c r="O3735" s="574">
        <v>6</v>
      </c>
      <c r="P3735" s="576">
        <v>22044.9</v>
      </c>
    </row>
    <row r="3736" spans="1:16" ht="24" x14ac:dyDescent="0.2">
      <c r="A3736" s="524" t="s">
        <v>4666</v>
      </c>
      <c r="B3736" s="522" t="s">
        <v>817</v>
      </c>
      <c r="C3736" s="554" t="s">
        <v>86</v>
      </c>
      <c r="D3736" s="555" t="s">
        <v>818</v>
      </c>
      <c r="E3736" s="553">
        <v>7500</v>
      </c>
      <c r="F3736" s="556" t="s">
        <v>3600</v>
      </c>
      <c r="G3736" s="566" t="s">
        <v>3601</v>
      </c>
      <c r="H3736" s="569" t="s">
        <v>821</v>
      </c>
      <c r="I3736" s="562" t="s">
        <v>485</v>
      </c>
      <c r="J3736" s="558" t="s">
        <v>822</v>
      </c>
      <c r="K3736" s="571"/>
      <c r="L3736" s="574"/>
      <c r="M3736" s="572"/>
      <c r="N3736" s="577">
        <v>2</v>
      </c>
      <c r="O3736" s="574">
        <v>6</v>
      </c>
      <c r="P3736" s="576">
        <v>46044.9</v>
      </c>
    </row>
    <row r="3737" spans="1:16" ht="24" x14ac:dyDescent="0.2">
      <c r="A3737" s="524" t="s">
        <v>4666</v>
      </c>
      <c r="B3737" s="522" t="s">
        <v>817</v>
      </c>
      <c r="C3737" s="554" t="s">
        <v>86</v>
      </c>
      <c r="D3737" s="555" t="s">
        <v>818</v>
      </c>
      <c r="E3737" s="553">
        <v>6000</v>
      </c>
      <c r="F3737" s="556" t="s">
        <v>3604</v>
      </c>
      <c r="G3737" s="566" t="s">
        <v>3605</v>
      </c>
      <c r="H3737" s="569" t="s">
        <v>853</v>
      </c>
      <c r="I3737" s="562" t="s">
        <v>485</v>
      </c>
      <c r="J3737" s="558" t="s">
        <v>822</v>
      </c>
      <c r="K3737" s="571"/>
      <c r="L3737" s="574"/>
      <c r="M3737" s="572"/>
      <c r="N3737" s="577">
        <v>2</v>
      </c>
      <c r="O3737" s="574">
        <v>6</v>
      </c>
      <c r="P3737" s="576">
        <v>37044.9</v>
      </c>
    </row>
    <row r="3738" spans="1:16" ht="24" x14ac:dyDescent="0.2">
      <c r="A3738" s="524" t="s">
        <v>4666</v>
      </c>
      <c r="B3738" s="522" t="s">
        <v>817</v>
      </c>
      <c r="C3738" s="554" t="s">
        <v>86</v>
      </c>
      <c r="D3738" s="555" t="s">
        <v>818</v>
      </c>
      <c r="E3738" s="553">
        <v>8500</v>
      </c>
      <c r="F3738" s="556" t="s">
        <v>3606</v>
      </c>
      <c r="G3738" s="566" t="s">
        <v>3607</v>
      </c>
      <c r="H3738" s="569" t="s">
        <v>821</v>
      </c>
      <c r="I3738" s="562" t="s">
        <v>485</v>
      </c>
      <c r="J3738" s="558" t="s">
        <v>822</v>
      </c>
      <c r="K3738" s="571"/>
      <c r="L3738" s="574"/>
      <c r="M3738" s="572"/>
      <c r="N3738" s="577">
        <v>2</v>
      </c>
      <c r="O3738" s="574">
        <v>6</v>
      </c>
      <c r="P3738" s="576">
        <v>52044.9</v>
      </c>
    </row>
    <row r="3739" spans="1:16" ht="24" x14ac:dyDescent="0.2">
      <c r="A3739" s="524" t="s">
        <v>4666</v>
      </c>
      <c r="B3739" s="522" t="s">
        <v>817</v>
      </c>
      <c r="C3739" s="554" t="s">
        <v>86</v>
      </c>
      <c r="D3739" s="555" t="s">
        <v>818</v>
      </c>
      <c r="E3739" s="553">
        <v>5500</v>
      </c>
      <c r="F3739" s="556" t="s">
        <v>3608</v>
      </c>
      <c r="G3739" s="566" t="s">
        <v>3609</v>
      </c>
      <c r="H3739" s="569" t="s">
        <v>829</v>
      </c>
      <c r="I3739" s="562" t="s">
        <v>485</v>
      </c>
      <c r="J3739" s="558" t="s">
        <v>822</v>
      </c>
      <c r="K3739" s="571"/>
      <c r="L3739" s="574"/>
      <c r="M3739" s="572"/>
      <c r="N3739" s="577">
        <v>2</v>
      </c>
      <c r="O3739" s="574">
        <v>6</v>
      </c>
      <c r="P3739" s="576">
        <v>34044.9</v>
      </c>
    </row>
    <row r="3740" spans="1:16" ht="24" x14ac:dyDescent="0.2">
      <c r="A3740" s="524" t="s">
        <v>4666</v>
      </c>
      <c r="B3740" s="522" t="s">
        <v>817</v>
      </c>
      <c r="C3740" s="554" t="s">
        <v>86</v>
      </c>
      <c r="D3740" s="555" t="s">
        <v>818</v>
      </c>
      <c r="E3740" s="553">
        <v>14500</v>
      </c>
      <c r="F3740" s="556" t="s">
        <v>3610</v>
      </c>
      <c r="G3740" s="566" t="s">
        <v>3611</v>
      </c>
      <c r="H3740" s="569" t="s">
        <v>909</v>
      </c>
      <c r="I3740" s="562" t="s">
        <v>485</v>
      </c>
      <c r="J3740" s="558" t="s">
        <v>822</v>
      </c>
      <c r="K3740" s="571"/>
      <c r="L3740" s="574"/>
      <c r="M3740" s="572"/>
      <c r="N3740" s="577">
        <v>2</v>
      </c>
      <c r="O3740" s="574">
        <v>6</v>
      </c>
      <c r="P3740" s="576">
        <v>88044.9</v>
      </c>
    </row>
    <row r="3741" spans="1:16" ht="24" x14ac:dyDescent="0.2">
      <c r="A3741" s="524" t="s">
        <v>4666</v>
      </c>
      <c r="B3741" s="522" t="s">
        <v>817</v>
      </c>
      <c r="C3741" s="554" t="s">
        <v>86</v>
      </c>
      <c r="D3741" s="555" t="s">
        <v>818</v>
      </c>
      <c r="E3741" s="553">
        <v>7500</v>
      </c>
      <c r="F3741" s="556" t="s">
        <v>3612</v>
      </c>
      <c r="G3741" s="566" t="s">
        <v>3613</v>
      </c>
      <c r="H3741" s="569" t="s">
        <v>829</v>
      </c>
      <c r="I3741" s="562" t="s">
        <v>485</v>
      </c>
      <c r="J3741" s="558" t="s">
        <v>822</v>
      </c>
      <c r="K3741" s="571"/>
      <c r="L3741" s="574"/>
      <c r="M3741" s="572"/>
      <c r="N3741" s="577">
        <v>2</v>
      </c>
      <c r="O3741" s="574">
        <v>6</v>
      </c>
      <c r="P3741" s="576">
        <v>46044.9</v>
      </c>
    </row>
    <row r="3742" spans="1:16" ht="24" x14ac:dyDescent="0.2">
      <c r="A3742" s="524" t="s">
        <v>4666</v>
      </c>
      <c r="B3742" s="522" t="s">
        <v>817</v>
      </c>
      <c r="C3742" s="554" t="s">
        <v>86</v>
      </c>
      <c r="D3742" s="555" t="s">
        <v>818</v>
      </c>
      <c r="E3742" s="553">
        <v>6500</v>
      </c>
      <c r="F3742" s="556" t="s">
        <v>3618</v>
      </c>
      <c r="G3742" s="566" t="s">
        <v>3619</v>
      </c>
      <c r="H3742" s="569" t="s">
        <v>1132</v>
      </c>
      <c r="I3742" s="562" t="s">
        <v>485</v>
      </c>
      <c r="J3742" s="558" t="s">
        <v>822</v>
      </c>
      <c r="K3742" s="571"/>
      <c r="L3742" s="574"/>
      <c r="M3742" s="572"/>
      <c r="N3742" s="577">
        <v>2</v>
      </c>
      <c r="O3742" s="574">
        <v>6</v>
      </c>
      <c r="P3742" s="576">
        <v>40044.9</v>
      </c>
    </row>
    <row r="3743" spans="1:16" ht="24" x14ac:dyDescent="0.2">
      <c r="A3743" s="524" t="s">
        <v>4666</v>
      </c>
      <c r="B3743" s="522" t="s">
        <v>817</v>
      </c>
      <c r="C3743" s="554" t="s">
        <v>86</v>
      </c>
      <c r="D3743" s="555" t="s">
        <v>818</v>
      </c>
      <c r="E3743" s="553">
        <v>8500</v>
      </c>
      <c r="F3743" s="556" t="s">
        <v>3620</v>
      </c>
      <c r="G3743" s="566" t="s">
        <v>3621</v>
      </c>
      <c r="H3743" s="569" t="s">
        <v>1992</v>
      </c>
      <c r="I3743" s="562" t="s">
        <v>485</v>
      </c>
      <c r="J3743" s="558" t="s">
        <v>822</v>
      </c>
      <c r="K3743" s="571"/>
      <c r="L3743" s="574"/>
      <c r="M3743" s="572"/>
      <c r="N3743" s="577">
        <v>2</v>
      </c>
      <c r="O3743" s="574">
        <v>6</v>
      </c>
      <c r="P3743" s="576">
        <v>52044.9</v>
      </c>
    </row>
    <row r="3744" spans="1:16" ht="24" x14ac:dyDescent="0.2">
      <c r="A3744" s="524" t="s">
        <v>4666</v>
      </c>
      <c r="B3744" s="522" t="s">
        <v>817</v>
      </c>
      <c r="C3744" s="554" t="s">
        <v>86</v>
      </c>
      <c r="D3744" s="555" t="s">
        <v>818</v>
      </c>
      <c r="E3744" s="553">
        <v>8500</v>
      </c>
      <c r="F3744" s="556" t="s">
        <v>4439</v>
      </c>
      <c r="G3744" s="566" t="s">
        <v>4440</v>
      </c>
      <c r="H3744" s="569" t="s">
        <v>829</v>
      </c>
      <c r="I3744" s="562" t="s">
        <v>485</v>
      </c>
      <c r="J3744" s="558" t="s">
        <v>822</v>
      </c>
      <c r="K3744" s="571"/>
      <c r="L3744" s="574"/>
      <c r="M3744" s="572"/>
      <c r="N3744" s="577">
        <v>2</v>
      </c>
      <c r="O3744" s="574">
        <v>5</v>
      </c>
      <c r="P3744" s="576">
        <v>48470.75</v>
      </c>
    </row>
    <row r="3745" spans="1:16" ht="24" x14ac:dyDescent="0.2">
      <c r="A3745" s="524" t="s">
        <v>4666</v>
      </c>
      <c r="B3745" s="522" t="s">
        <v>817</v>
      </c>
      <c r="C3745" s="554" t="s">
        <v>86</v>
      </c>
      <c r="D3745" s="555" t="s">
        <v>818</v>
      </c>
      <c r="E3745" s="553">
        <v>5500</v>
      </c>
      <c r="F3745" s="556" t="s">
        <v>3622</v>
      </c>
      <c r="G3745" s="566" t="s">
        <v>3623</v>
      </c>
      <c r="H3745" s="569" t="s">
        <v>836</v>
      </c>
      <c r="I3745" s="562" t="s">
        <v>485</v>
      </c>
      <c r="J3745" s="558" t="s">
        <v>822</v>
      </c>
      <c r="K3745" s="571"/>
      <c r="L3745" s="574"/>
      <c r="M3745" s="572"/>
      <c r="N3745" s="577">
        <v>2</v>
      </c>
      <c r="O3745" s="574">
        <v>6</v>
      </c>
      <c r="P3745" s="576">
        <v>34044.9</v>
      </c>
    </row>
    <row r="3746" spans="1:16" ht="24" x14ac:dyDescent="0.2">
      <c r="A3746" s="524" t="s">
        <v>4666</v>
      </c>
      <c r="B3746" s="522" t="s">
        <v>817</v>
      </c>
      <c r="C3746" s="554" t="s">
        <v>86</v>
      </c>
      <c r="D3746" s="555" t="s">
        <v>818</v>
      </c>
      <c r="E3746" s="553">
        <v>8500</v>
      </c>
      <c r="F3746" s="556" t="s">
        <v>3624</v>
      </c>
      <c r="G3746" s="566" t="s">
        <v>3625</v>
      </c>
      <c r="H3746" s="569" t="s">
        <v>853</v>
      </c>
      <c r="I3746" s="562" t="s">
        <v>485</v>
      </c>
      <c r="J3746" s="558" t="s">
        <v>822</v>
      </c>
      <c r="K3746" s="571"/>
      <c r="L3746" s="574"/>
      <c r="M3746" s="572"/>
      <c r="N3746" s="577">
        <v>2</v>
      </c>
      <c r="O3746" s="574">
        <v>6</v>
      </c>
      <c r="P3746" s="576">
        <v>52044.9</v>
      </c>
    </row>
    <row r="3747" spans="1:16" ht="24" x14ac:dyDescent="0.2">
      <c r="A3747" s="524" t="s">
        <v>4666</v>
      </c>
      <c r="B3747" s="522" t="s">
        <v>817</v>
      </c>
      <c r="C3747" s="554" t="s">
        <v>86</v>
      </c>
      <c r="D3747" s="555" t="s">
        <v>818</v>
      </c>
      <c r="E3747" s="553">
        <v>3200</v>
      </c>
      <c r="F3747" s="556" t="s">
        <v>3626</v>
      </c>
      <c r="G3747" s="566" t="s">
        <v>3627</v>
      </c>
      <c r="H3747" s="569" t="s">
        <v>850</v>
      </c>
      <c r="I3747" s="562" t="s">
        <v>485</v>
      </c>
      <c r="J3747" s="558" t="s">
        <v>822</v>
      </c>
      <c r="K3747" s="571"/>
      <c r="L3747" s="574"/>
      <c r="M3747" s="572"/>
      <c r="N3747" s="577">
        <v>2</v>
      </c>
      <c r="O3747" s="574">
        <v>6</v>
      </c>
      <c r="P3747" s="576">
        <v>20244.900000000001</v>
      </c>
    </row>
    <row r="3748" spans="1:16" ht="24" x14ac:dyDescent="0.2">
      <c r="A3748" s="524" t="s">
        <v>4666</v>
      </c>
      <c r="B3748" s="522" t="s">
        <v>817</v>
      </c>
      <c r="C3748" s="554" t="s">
        <v>86</v>
      </c>
      <c r="D3748" s="555" t="s">
        <v>818</v>
      </c>
      <c r="E3748" s="553">
        <v>6500</v>
      </c>
      <c r="F3748" s="556" t="s">
        <v>3628</v>
      </c>
      <c r="G3748" s="566" t="s">
        <v>3629</v>
      </c>
      <c r="H3748" s="569" t="s">
        <v>821</v>
      </c>
      <c r="I3748" s="562" t="s">
        <v>485</v>
      </c>
      <c r="J3748" s="558" t="s">
        <v>822</v>
      </c>
      <c r="K3748" s="571"/>
      <c r="L3748" s="574"/>
      <c r="M3748" s="572"/>
      <c r="N3748" s="577">
        <v>2</v>
      </c>
      <c r="O3748" s="574">
        <v>6</v>
      </c>
      <c r="P3748" s="576">
        <v>40044.9</v>
      </c>
    </row>
    <row r="3749" spans="1:16" ht="24" x14ac:dyDescent="0.2">
      <c r="A3749" s="524" t="s">
        <v>4666</v>
      </c>
      <c r="B3749" s="522" t="s">
        <v>817</v>
      </c>
      <c r="C3749" s="554" t="s">
        <v>86</v>
      </c>
      <c r="D3749" s="555" t="s">
        <v>818</v>
      </c>
      <c r="E3749" s="553">
        <v>8500</v>
      </c>
      <c r="F3749" s="556" t="s">
        <v>4441</v>
      </c>
      <c r="G3749" s="566" t="s">
        <v>4442</v>
      </c>
      <c r="H3749" s="569" t="s">
        <v>853</v>
      </c>
      <c r="I3749" s="562" t="s">
        <v>485</v>
      </c>
      <c r="J3749" s="558" t="s">
        <v>822</v>
      </c>
      <c r="K3749" s="571"/>
      <c r="L3749" s="574"/>
      <c r="M3749" s="572"/>
      <c r="N3749" s="577">
        <v>2</v>
      </c>
      <c r="O3749" s="574">
        <v>5</v>
      </c>
      <c r="P3749" s="576">
        <v>48470.75</v>
      </c>
    </row>
    <row r="3750" spans="1:16" ht="24" x14ac:dyDescent="0.2">
      <c r="A3750" s="524" t="s">
        <v>4666</v>
      </c>
      <c r="B3750" s="522" t="s">
        <v>817</v>
      </c>
      <c r="C3750" s="554" t="s">
        <v>86</v>
      </c>
      <c r="D3750" s="555" t="s">
        <v>818</v>
      </c>
      <c r="E3750" s="553">
        <v>6500</v>
      </c>
      <c r="F3750" s="556" t="s">
        <v>3630</v>
      </c>
      <c r="G3750" s="566" t="s">
        <v>3631</v>
      </c>
      <c r="H3750" s="569" t="s">
        <v>972</v>
      </c>
      <c r="I3750" s="562" t="s">
        <v>485</v>
      </c>
      <c r="J3750" s="558" t="s">
        <v>822</v>
      </c>
      <c r="K3750" s="571"/>
      <c r="L3750" s="574"/>
      <c r="M3750" s="572"/>
      <c r="N3750" s="577">
        <v>2</v>
      </c>
      <c r="O3750" s="574">
        <v>6</v>
      </c>
      <c r="P3750" s="576">
        <v>40044.9</v>
      </c>
    </row>
    <row r="3751" spans="1:16" ht="24" x14ac:dyDescent="0.2">
      <c r="A3751" s="524" t="s">
        <v>4666</v>
      </c>
      <c r="B3751" s="522" t="s">
        <v>817</v>
      </c>
      <c r="C3751" s="554" t="s">
        <v>86</v>
      </c>
      <c r="D3751" s="555" t="s">
        <v>818</v>
      </c>
      <c r="E3751" s="553">
        <v>5500</v>
      </c>
      <c r="F3751" s="556" t="s">
        <v>3632</v>
      </c>
      <c r="G3751" s="566" t="s">
        <v>3633</v>
      </c>
      <c r="H3751" s="569" t="s">
        <v>829</v>
      </c>
      <c r="I3751" s="562" t="s">
        <v>485</v>
      </c>
      <c r="J3751" s="558" t="s">
        <v>822</v>
      </c>
      <c r="K3751" s="571"/>
      <c r="L3751" s="574"/>
      <c r="M3751" s="572"/>
      <c r="N3751" s="577">
        <v>2</v>
      </c>
      <c r="O3751" s="574">
        <v>6</v>
      </c>
      <c r="P3751" s="576">
        <v>34044.9</v>
      </c>
    </row>
    <row r="3752" spans="1:16" ht="24" x14ac:dyDescent="0.2">
      <c r="A3752" s="524" t="s">
        <v>4666</v>
      </c>
      <c r="B3752" s="522" t="s">
        <v>817</v>
      </c>
      <c r="C3752" s="554" t="s">
        <v>86</v>
      </c>
      <c r="D3752" s="555" t="s">
        <v>818</v>
      </c>
      <c r="E3752" s="553">
        <v>7500</v>
      </c>
      <c r="F3752" s="556" t="s">
        <v>3634</v>
      </c>
      <c r="G3752" s="566" t="s">
        <v>3635</v>
      </c>
      <c r="H3752" s="569" t="s">
        <v>829</v>
      </c>
      <c r="I3752" s="562" t="s">
        <v>485</v>
      </c>
      <c r="J3752" s="558" t="s">
        <v>822</v>
      </c>
      <c r="K3752" s="571"/>
      <c r="L3752" s="574"/>
      <c r="M3752" s="572"/>
      <c r="N3752" s="577">
        <v>2</v>
      </c>
      <c r="O3752" s="574">
        <v>6</v>
      </c>
      <c r="P3752" s="576">
        <v>46044.9</v>
      </c>
    </row>
    <row r="3753" spans="1:16" ht="24" x14ac:dyDescent="0.2">
      <c r="A3753" s="524" t="s">
        <v>4666</v>
      </c>
      <c r="B3753" s="522" t="s">
        <v>817</v>
      </c>
      <c r="C3753" s="554" t="s">
        <v>86</v>
      </c>
      <c r="D3753" s="555" t="s">
        <v>818</v>
      </c>
      <c r="E3753" s="553">
        <v>6500</v>
      </c>
      <c r="F3753" s="556" t="s">
        <v>3636</v>
      </c>
      <c r="G3753" s="566" t="s">
        <v>3637</v>
      </c>
      <c r="H3753" s="569" t="s">
        <v>850</v>
      </c>
      <c r="I3753" s="562" t="s">
        <v>485</v>
      </c>
      <c r="J3753" s="558" t="s">
        <v>822</v>
      </c>
      <c r="K3753" s="571"/>
      <c r="L3753" s="574"/>
      <c r="M3753" s="572"/>
      <c r="N3753" s="577">
        <v>2</v>
      </c>
      <c r="O3753" s="574">
        <v>6</v>
      </c>
      <c r="P3753" s="576">
        <v>40044.9</v>
      </c>
    </row>
    <row r="3754" spans="1:16" ht="24" x14ac:dyDescent="0.2">
      <c r="A3754" s="524" t="s">
        <v>4666</v>
      </c>
      <c r="B3754" s="522" t="s">
        <v>817</v>
      </c>
      <c r="C3754" s="554" t="s">
        <v>86</v>
      </c>
      <c r="D3754" s="555" t="s">
        <v>818</v>
      </c>
      <c r="E3754" s="553">
        <v>8500</v>
      </c>
      <c r="F3754" s="556" t="s">
        <v>3638</v>
      </c>
      <c r="G3754" s="566" t="s">
        <v>3639</v>
      </c>
      <c r="H3754" s="569" t="s">
        <v>821</v>
      </c>
      <c r="I3754" s="562" t="s">
        <v>485</v>
      </c>
      <c r="J3754" s="558" t="s">
        <v>822</v>
      </c>
      <c r="K3754" s="571"/>
      <c r="L3754" s="574"/>
      <c r="M3754" s="572"/>
      <c r="N3754" s="577">
        <v>2</v>
      </c>
      <c r="O3754" s="574">
        <v>6</v>
      </c>
      <c r="P3754" s="576">
        <v>52044.9</v>
      </c>
    </row>
    <row r="3755" spans="1:16" ht="24" x14ac:dyDescent="0.2">
      <c r="A3755" s="524" t="s">
        <v>4666</v>
      </c>
      <c r="B3755" s="522" t="s">
        <v>817</v>
      </c>
      <c r="C3755" s="554" t="s">
        <v>86</v>
      </c>
      <c r="D3755" s="555" t="s">
        <v>818</v>
      </c>
      <c r="E3755" s="553">
        <v>5500</v>
      </c>
      <c r="F3755" s="556" t="s">
        <v>3640</v>
      </c>
      <c r="G3755" s="566" t="s">
        <v>3641</v>
      </c>
      <c r="H3755" s="569" t="s">
        <v>1087</v>
      </c>
      <c r="I3755" s="562" t="s">
        <v>485</v>
      </c>
      <c r="J3755" s="558" t="s">
        <v>822</v>
      </c>
      <c r="K3755" s="571"/>
      <c r="L3755" s="574"/>
      <c r="M3755" s="572"/>
      <c r="N3755" s="577">
        <v>2</v>
      </c>
      <c r="O3755" s="574">
        <v>6</v>
      </c>
      <c r="P3755" s="576">
        <v>34044.9</v>
      </c>
    </row>
    <row r="3756" spans="1:16" ht="24" x14ac:dyDescent="0.2">
      <c r="A3756" s="524" t="s">
        <v>4666</v>
      </c>
      <c r="B3756" s="522" t="s">
        <v>817</v>
      </c>
      <c r="C3756" s="554" t="s">
        <v>86</v>
      </c>
      <c r="D3756" s="555" t="s">
        <v>818</v>
      </c>
      <c r="E3756" s="553">
        <v>3000</v>
      </c>
      <c r="F3756" s="556" t="s">
        <v>3642</v>
      </c>
      <c r="G3756" s="566" t="s">
        <v>3643</v>
      </c>
      <c r="H3756" s="569" t="s">
        <v>3644</v>
      </c>
      <c r="I3756" s="562" t="s">
        <v>485</v>
      </c>
      <c r="J3756" s="558" t="s">
        <v>822</v>
      </c>
      <c r="K3756" s="571"/>
      <c r="L3756" s="574"/>
      <c r="M3756" s="572"/>
      <c r="N3756" s="577">
        <v>2</v>
      </c>
      <c r="O3756" s="574">
        <v>6</v>
      </c>
      <c r="P3756" s="576">
        <v>19044.900000000001</v>
      </c>
    </row>
    <row r="3757" spans="1:16" ht="24" x14ac:dyDescent="0.2">
      <c r="A3757" s="524" t="s">
        <v>4666</v>
      </c>
      <c r="B3757" s="522" t="s">
        <v>817</v>
      </c>
      <c r="C3757" s="554" t="s">
        <v>86</v>
      </c>
      <c r="D3757" s="555" t="s">
        <v>818</v>
      </c>
      <c r="E3757" s="553">
        <v>10500</v>
      </c>
      <c r="F3757" s="556" t="s">
        <v>3645</v>
      </c>
      <c r="G3757" s="566" t="s">
        <v>3646</v>
      </c>
      <c r="H3757" s="569" t="s">
        <v>890</v>
      </c>
      <c r="I3757" s="562" t="s">
        <v>485</v>
      </c>
      <c r="J3757" s="558" t="s">
        <v>822</v>
      </c>
      <c r="K3757" s="571"/>
      <c r="L3757" s="574"/>
      <c r="M3757" s="572"/>
      <c r="N3757" s="577">
        <v>2</v>
      </c>
      <c r="O3757" s="574">
        <v>6</v>
      </c>
      <c r="P3757" s="576">
        <v>64044.9</v>
      </c>
    </row>
    <row r="3758" spans="1:16" ht="24" x14ac:dyDescent="0.2">
      <c r="A3758" s="524" t="s">
        <v>4666</v>
      </c>
      <c r="B3758" s="522" t="s">
        <v>817</v>
      </c>
      <c r="C3758" s="554" t="s">
        <v>86</v>
      </c>
      <c r="D3758" s="555" t="s">
        <v>818</v>
      </c>
      <c r="E3758" s="553">
        <v>10000</v>
      </c>
      <c r="F3758" s="556" t="s">
        <v>3649</v>
      </c>
      <c r="G3758" s="566" t="s">
        <v>3650</v>
      </c>
      <c r="H3758" s="569" t="s">
        <v>853</v>
      </c>
      <c r="I3758" s="562" t="s">
        <v>485</v>
      </c>
      <c r="J3758" s="558" t="s">
        <v>822</v>
      </c>
      <c r="K3758" s="571"/>
      <c r="L3758" s="574"/>
      <c r="M3758" s="572"/>
      <c r="N3758" s="577">
        <v>2</v>
      </c>
      <c r="O3758" s="574">
        <v>6</v>
      </c>
      <c r="P3758" s="576">
        <v>61044.9</v>
      </c>
    </row>
    <row r="3759" spans="1:16" ht="24" x14ac:dyDescent="0.2">
      <c r="A3759" s="524" t="s">
        <v>4666</v>
      </c>
      <c r="B3759" s="522" t="s">
        <v>817</v>
      </c>
      <c r="C3759" s="554" t="s">
        <v>86</v>
      </c>
      <c r="D3759" s="555" t="s">
        <v>818</v>
      </c>
      <c r="E3759" s="553">
        <v>12500</v>
      </c>
      <c r="F3759" s="556" t="s">
        <v>3651</v>
      </c>
      <c r="G3759" s="566" t="s">
        <v>3652</v>
      </c>
      <c r="H3759" s="569" t="s">
        <v>1573</v>
      </c>
      <c r="I3759" s="562" t="s">
        <v>485</v>
      </c>
      <c r="J3759" s="558" t="s">
        <v>822</v>
      </c>
      <c r="K3759" s="571"/>
      <c r="L3759" s="574"/>
      <c r="M3759" s="572"/>
      <c r="N3759" s="577">
        <v>2</v>
      </c>
      <c r="O3759" s="574">
        <v>6</v>
      </c>
      <c r="P3759" s="576">
        <v>76044.899999999994</v>
      </c>
    </row>
    <row r="3760" spans="1:16" ht="24" x14ac:dyDescent="0.2">
      <c r="A3760" s="524" t="s">
        <v>4666</v>
      </c>
      <c r="B3760" s="522" t="s">
        <v>817</v>
      </c>
      <c r="C3760" s="554" t="s">
        <v>86</v>
      </c>
      <c r="D3760" s="555" t="s">
        <v>818</v>
      </c>
      <c r="E3760" s="553">
        <v>8500</v>
      </c>
      <c r="F3760" s="556" t="s">
        <v>4443</v>
      </c>
      <c r="G3760" s="566" t="s">
        <v>4444</v>
      </c>
      <c r="H3760" s="569" t="s">
        <v>821</v>
      </c>
      <c r="I3760" s="562" t="s">
        <v>485</v>
      </c>
      <c r="J3760" s="558" t="s">
        <v>822</v>
      </c>
      <c r="K3760" s="571"/>
      <c r="L3760" s="574"/>
      <c r="M3760" s="572"/>
      <c r="N3760" s="577">
        <v>2</v>
      </c>
      <c r="O3760" s="574">
        <v>5</v>
      </c>
      <c r="P3760" s="576">
        <v>48470.75</v>
      </c>
    </row>
    <row r="3761" spans="1:16" ht="24" x14ac:dyDescent="0.2">
      <c r="A3761" s="524" t="s">
        <v>4666</v>
      </c>
      <c r="B3761" s="522" t="s">
        <v>817</v>
      </c>
      <c r="C3761" s="554" t="s">
        <v>86</v>
      </c>
      <c r="D3761" s="555" t="s">
        <v>902</v>
      </c>
      <c r="E3761" s="553">
        <v>2500</v>
      </c>
      <c r="F3761" s="556" t="s">
        <v>3653</v>
      </c>
      <c r="G3761" s="566" t="s">
        <v>3654</v>
      </c>
      <c r="H3761" s="569" t="s">
        <v>2503</v>
      </c>
      <c r="I3761" s="562" t="s">
        <v>485</v>
      </c>
      <c r="J3761" s="558" t="s">
        <v>480</v>
      </c>
      <c r="K3761" s="571"/>
      <c r="L3761" s="574"/>
      <c r="M3761" s="572"/>
      <c r="N3761" s="577">
        <v>2</v>
      </c>
      <c r="O3761" s="574">
        <v>6</v>
      </c>
      <c r="P3761" s="576">
        <v>16044.9</v>
      </c>
    </row>
    <row r="3762" spans="1:16" ht="24" x14ac:dyDescent="0.2">
      <c r="A3762" s="524" t="s">
        <v>4666</v>
      </c>
      <c r="B3762" s="522" t="s">
        <v>817</v>
      </c>
      <c r="C3762" s="554" t="s">
        <v>86</v>
      </c>
      <c r="D3762" s="555" t="s">
        <v>818</v>
      </c>
      <c r="E3762" s="553">
        <v>5500</v>
      </c>
      <c r="F3762" s="556" t="s">
        <v>3655</v>
      </c>
      <c r="G3762" s="566" t="s">
        <v>3656</v>
      </c>
      <c r="H3762" s="569" t="s">
        <v>829</v>
      </c>
      <c r="I3762" s="562" t="s">
        <v>485</v>
      </c>
      <c r="J3762" s="558" t="s">
        <v>822</v>
      </c>
      <c r="K3762" s="571"/>
      <c r="L3762" s="574"/>
      <c r="M3762" s="572"/>
      <c r="N3762" s="577">
        <v>2</v>
      </c>
      <c r="O3762" s="574">
        <v>6</v>
      </c>
      <c r="P3762" s="576">
        <v>34044.9</v>
      </c>
    </row>
    <row r="3763" spans="1:16" ht="24" x14ac:dyDescent="0.2">
      <c r="A3763" s="524" t="s">
        <v>4666</v>
      </c>
      <c r="B3763" s="522" t="s">
        <v>817</v>
      </c>
      <c r="C3763" s="554" t="s">
        <v>86</v>
      </c>
      <c r="D3763" s="555" t="s">
        <v>818</v>
      </c>
      <c r="E3763" s="553">
        <v>6500</v>
      </c>
      <c r="F3763" s="556" t="s">
        <v>3657</v>
      </c>
      <c r="G3763" s="566" t="s">
        <v>3658</v>
      </c>
      <c r="H3763" s="569" t="s">
        <v>821</v>
      </c>
      <c r="I3763" s="562" t="s">
        <v>485</v>
      </c>
      <c r="J3763" s="558" t="s">
        <v>822</v>
      </c>
      <c r="K3763" s="571"/>
      <c r="L3763" s="574"/>
      <c r="M3763" s="572"/>
      <c r="N3763" s="577">
        <v>2</v>
      </c>
      <c r="O3763" s="574">
        <v>6</v>
      </c>
      <c r="P3763" s="576">
        <v>40044.9</v>
      </c>
    </row>
    <row r="3764" spans="1:16" ht="24" x14ac:dyDescent="0.2">
      <c r="A3764" s="524" t="s">
        <v>4666</v>
      </c>
      <c r="B3764" s="522" t="s">
        <v>817</v>
      </c>
      <c r="C3764" s="554" t="s">
        <v>86</v>
      </c>
      <c r="D3764" s="555" t="s">
        <v>818</v>
      </c>
      <c r="E3764" s="553">
        <v>7500</v>
      </c>
      <c r="F3764" s="556" t="s">
        <v>3659</v>
      </c>
      <c r="G3764" s="566" t="s">
        <v>3660</v>
      </c>
      <c r="H3764" s="569" t="s">
        <v>829</v>
      </c>
      <c r="I3764" s="562" t="s">
        <v>485</v>
      </c>
      <c r="J3764" s="558" t="s">
        <v>822</v>
      </c>
      <c r="K3764" s="571"/>
      <c r="L3764" s="574"/>
      <c r="M3764" s="572"/>
      <c r="N3764" s="577">
        <v>2</v>
      </c>
      <c r="O3764" s="574">
        <v>6</v>
      </c>
      <c r="P3764" s="576">
        <v>46044.9</v>
      </c>
    </row>
    <row r="3765" spans="1:16" ht="24" x14ac:dyDescent="0.2">
      <c r="A3765" s="524" t="s">
        <v>4666</v>
      </c>
      <c r="B3765" s="522" t="s">
        <v>817</v>
      </c>
      <c r="C3765" s="554" t="s">
        <v>86</v>
      </c>
      <c r="D3765" s="555" t="s">
        <v>818</v>
      </c>
      <c r="E3765" s="553">
        <v>7500</v>
      </c>
      <c r="F3765" s="556" t="s">
        <v>3661</v>
      </c>
      <c r="G3765" s="566" t="s">
        <v>3662</v>
      </c>
      <c r="H3765" s="569" t="s">
        <v>829</v>
      </c>
      <c r="I3765" s="562" t="s">
        <v>485</v>
      </c>
      <c r="J3765" s="558" t="s">
        <v>822</v>
      </c>
      <c r="K3765" s="571"/>
      <c r="L3765" s="574"/>
      <c r="M3765" s="572"/>
      <c r="N3765" s="577">
        <v>2</v>
      </c>
      <c r="O3765" s="574">
        <v>6</v>
      </c>
      <c r="P3765" s="576">
        <v>46044.9</v>
      </c>
    </row>
    <row r="3766" spans="1:16" ht="24" x14ac:dyDescent="0.2">
      <c r="A3766" s="524" t="s">
        <v>4666</v>
      </c>
      <c r="B3766" s="522" t="s">
        <v>817</v>
      </c>
      <c r="C3766" s="554" t="s">
        <v>86</v>
      </c>
      <c r="D3766" s="555" t="s">
        <v>818</v>
      </c>
      <c r="E3766" s="553">
        <v>5500</v>
      </c>
      <c r="F3766" s="556" t="s">
        <v>3663</v>
      </c>
      <c r="G3766" s="566" t="s">
        <v>3664</v>
      </c>
      <c r="H3766" s="569" t="s">
        <v>866</v>
      </c>
      <c r="I3766" s="562" t="s">
        <v>489</v>
      </c>
      <c r="J3766" s="558" t="s">
        <v>822</v>
      </c>
      <c r="K3766" s="571"/>
      <c r="L3766" s="574"/>
      <c r="M3766" s="572"/>
      <c r="N3766" s="577">
        <v>2</v>
      </c>
      <c r="O3766" s="574">
        <v>6</v>
      </c>
      <c r="P3766" s="576">
        <v>34044.9</v>
      </c>
    </row>
    <row r="3767" spans="1:16" ht="24" x14ac:dyDescent="0.2">
      <c r="A3767" s="524" t="s">
        <v>4666</v>
      </c>
      <c r="B3767" s="522" t="s">
        <v>817</v>
      </c>
      <c r="C3767" s="554" t="s">
        <v>86</v>
      </c>
      <c r="D3767" s="555" t="s">
        <v>818</v>
      </c>
      <c r="E3767" s="553">
        <v>10500</v>
      </c>
      <c r="F3767" s="556" t="s">
        <v>3665</v>
      </c>
      <c r="G3767" s="566" t="s">
        <v>3666</v>
      </c>
      <c r="H3767" s="569" t="s">
        <v>850</v>
      </c>
      <c r="I3767" s="562" t="s">
        <v>485</v>
      </c>
      <c r="J3767" s="558" t="s">
        <v>822</v>
      </c>
      <c r="K3767" s="571"/>
      <c r="L3767" s="574"/>
      <c r="M3767" s="572"/>
      <c r="N3767" s="577">
        <v>3</v>
      </c>
      <c r="O3767" s="574">
        <v>6</v>
      </c>
      <c r="P3767" s="576">
        <v>69343.02</v>
      </c>
    </row>
    <row r="3768" spans="1:16" ht="24" x14ac:dyDescent="0.2">
      <c r="A3768" s="524" t="s">
        <v>4666</v>
      </c>
      <c r="B3768" s="522" t="s">
        <v>817</v>
      </c>
      <c r="C3768" s="554" t="s">
        <v>86</v>
      </c>
      <c r="D3768" s="555" t="s">
        <v>818</v>
      </c>
      <c r="E3768" s="553">
        <v>10000</v>
      </c>
      <c r="F3768" s="556" t="s">
        <v>3669</v>
      </c>
      <c r="G3768" s="566" t="s">
        <v>3670</v>
      </c>
      <c r="H3768" s="569" t="s">
        <v>853</v>
      </c>
      <c r="I3768" s="562" t="s">
        <v>485</v>
      </c>
      <c r="J3768" s="558" t="s">
        <v>822</v>
      </c>
      <c r="K3768" s="571"/>
      <c r="L3768" s="574"/>
      <c r="M3768" s="572"/>
      <c r="N3768" s="577">
        <v>2</v>
      </c>
      <c r="O3768" s="574">
        <v>6</v>
      </c>
      <c r="P3768" s="576">
        <v>61044.9</v>
      </c>
    </row>
    <row r="3769" spans="1:16" ht="24" x14ac:dyDescent="0.2">
      <c r="A3769" s="524" t="s">
        <v>4666</v>
      </c>
      <c r="B3769" s="522" t="s">
        <v>817</v>
      </c>
      <c r="C3769" s="554" t="s">
        <v>86</v>
      </c>
      <c r="D3769" s="555" t="s">
        <v>818</v>
      </c>
      <c r="E3769" s="553">
        <v>7500</v>
      </c>
      <c r="F3769" s="556" t="s">
        <v>3671</v>
      </c>
      <c r="G3769" s="566" t="s">
        <v>3672</v>
      </c>
      <c r="H3769" s="569" t="s">
        <v>821</v>
      </c>
      <c r="I3769" s="562" t="s">
        <v>485</v>
      </c>
      <c r="J3769" s="558" t="s">
        <v>822</v>
      </c>
      <c r="K3769" s="571"/>
      <c r="L3769" s="574"/>
      <c r="M3769" s="572"/>
      <c r="N3769" s="577">
        <v>2</v>
      </c>
      <c r="O3769" s="574">
        <v>5</v>
      </c>
      <c r="P3769" s="576">
        <v>42870.75</v>
      </c>
    </row>
    <row r="3770" spans="1:16" ht="24" x14ac:dyDescent="0.2">
      <c r="A3770" s="524" t="s">
        <v>4666</v>
      </c>
      <c r="B3770" s="522" t="s">
        <v>817</v>
      </c>
      <c r="C3770" s="554" t="s">
        <v>86</v>
      </c>
      <c r="D3770" s="555" t="s">
        <v>818</v>
      </c>
      <c r="E3770" s="553">
        <v>8500</v>
      </c>
      <c r="F3770" s="556" t="s">
        <v>3675</v>
      </c>
      <c r="G3770" s="566" t="s">
        <v>3676</v>
      </c>
      <c r="H3770" s="569" t="s">
        <v>853</v>
      </c>
      <c r="I3770" s="562" t="s">
        <v>485</v>
      </c>
      <c r="J3770" s="558" t="s">
        <v>822</v>
      </c>
      <c r="K3770" s="571"/>
      <c r="L3770" s="574"/>
      <c r="M3770" s="572"/>
      <c r="N3770" s="577">
        <v>2</v>
      </c>
      <c r="O3770" s="574">
        <v>6</v>
      </c>
      <c r="P3770" s="576">
        <v>52044.9</v>
      </c>
    </row>
    <row r="3771" spans="1:16" ht="24" x14ac:dyDescent="0.2">
      <c r="A3771" s="524" t="s">
        <v>4666</v>
      </c>
      <c r="B3771" s="522" t="s">
        <v>817</v>
      </c>
      <c r="C3771" s="554" t="s">
        <v>86</v>
      </c>
      <c r="D3771" s="555" t="s">
        <v>818</v>
      </c>
      <c r="E3771" s="553">
        <v>10000</v>
      </c>
      <c r="F3771" s="556" t="s">
        <v>3677</v>
      </c>
      <c r="G3771" s="566" t="s">
        <v>3678</v>
      </c>
      <c r="H3771" s="569" t="s">
        <v>853</v>
      </c>
      <c r="I3771" s="562" t="s">
        <v>485</v>
      </c>
      <c r="J3771" s="558" t="s">
        <v>822</v>
      </c>
      <c r="K3771" s="571"/>
      <c r="L3771" s="574"/>
      <c r="M3771" s="572"/>
      <c r="N3771" s="577">
        <v>2</v>
      </c>
      <c r="O3771" s="574">
        <v>6</v>
      </c>
      <c r="P3771" s="576">
        <v>61044.9</v>
      </c>
    </row>
    <row r="3772" spans="1:16" ht="24" x14ac:dyDescent="0.2">
      <c r="A3772" s="524" t="s">
        <v>4666</v>
      </c>
      <c r="B3772" s="522" t="s">
        <v>817</v>
      </c>
      <c r="C3772" s="554" t="s">
        <v>86</v>
      </c>
      <c r="D3772" s="555" t="s">
        <v>818</v>
      </c>
      <c r="E3772" s="553">
        <v>8500</v>
      </c>
      <c r="F3772" s="556" t="s">
        <v>3679</v>
      </c>
      <c r="G3772" s="566" t="s">
        <v>3680</v>
      </c>
      <c r="H3772" s="569" t="s">
        <v>853</v>
      </c>
      <c r="I3772" s="562" t="s">
        <v>485</v>
      </c>
      <c r="J3772" s="558" t="s">
        <v>822</v>
      </c>
      <c r="K3772" s="571"/>
      <c r="L3772" s="574"/>
      <c r="M3772" s="572"/>
      <c r="N3772" s="577">
        <v>2</v>
      </c>
      <c r="O3772" s="574">
        <v>6</v>
      </c>
      <c r="P3772" s="576">
        <v>52044.9</v>
      </c>
    </row>
    <row r="3773" spans="1:16" ht="24" x14ac:dyDescent="0.2">
      <c r="A3773" s="524" t="s">
        <v>4666</v>
      </c>
      <c r="B3773" s="522" t="s">
        <v>817</v>
      </c>
      <c r="C3773" s="554" t="s">
        <v>86</v>
      </c>
      <c r="D3773" s="555" t="s">
        <v>818</v>
      </c>
      <c r="E3773" s="553">
        <v>6500</v>
      </c>
      <c r="F3773" s="556" t="s">
        <v>4445</v>
      </c>
      <c r="G3773" s="566" t="s">
        <v>4446</v>
      </c>
      <c r="H3773" s="569" t="s">
        <v>829</v>
      </c>
      <c r="I3773" s="562" t="s">
        <v>485</v>
      </c>
      <c r="J3773" s="558" t="s">
        <v>822</v>
      </c>
      <c r="K3773" s="571"/>
      <c r="L3773" s="574"/>
      <c r="M3773" s="572"/>
      <c r="N3773" s="577">
        <v>2</v>
      </c>
      <c r="O3773" s="574">
        <v>5</v>
      </c>
      <c r="P3773" s="576">
        <v>37270.75</v>
      </c>
    </row>
    <row r="3774" spans="1:16" ht="24" x14ac:dyDescent="0.2">
      <c r="A3774" s="524" t="s">
        <v>4666</v>
      </c>
      <c r="B3774" s="522" t="s">
        <v>817</v>
      </c>
      <c r="C3774" s="554" t="s">
        <v>86</v>
      </c>
      <c r="D3774" s="555" t="s">
        <v>818</v>
      </c>
      <c r="E3774" s="553">
        <v>6500</v>
      </c>
      <c r="F3774" s="556" t="s">
        <v>3681</v>
      </c>
      <c r="G3774" s="566" t="s">
        <v>3682</v>
      </c>
      <c r="H3774" s="569" t="s">
        <v>853</v>
      </c>
      <c r="I3774" s="562" t="s">
        <v>485</v>
      </c>
      <c r="J3774" s="558" t="s">
        <v>822</v>
      </c>
      <c r="K3774" s="571"/>
      <c r="L3774" s="574"/>
      <c r="M3774" s="572"/>
      <c r="N3774" s="577">
        <v>2</v>
      </c>
      <c r="O3774" s="574">
        <v>6</v>
      </c>
      <c r="P3774" s="576">
        <v>40044.9</v>
      </c>
    </row>
    <row r="3775" spans="1:16" ht="24" x14ac:dyDescent="0.2">
      <c r="A3775" s="524" t="s">
        <v>4666</v>
      </c>
      <c r="B3775" s="522" t="s">
        <v>817</v>
      </c>
      <c r="C3775" s="554" t="s">
        <v>86</v>
      </c>
      <c r="D3775" s="555" t="s">
        <v>818</v>
      </c>
      <c r="E3775" s="553">
        <v>7500</v>
      </c>
      <c r="F3775" s="556" t="s">
        <v>3683</v>
      </c>
      <c r="G3775" s="566" t="s">
        <v>3684</v>
      </c>
      <c r="H3775" s="569" t="s">
        <v>829</v>
      </c>
      <c r="I3775" s="562" t="s">
        <v>485</v>
      </c>
      <c r="J3775" s="558" t="s">
        <v>822</v>
      </c>
      <c r="K3775" s="571"/>
      <c r="L3775" s="574"/>
      <c r="M3775" s="572"/>
      <c r="N3775" s="577">
        <v>2</v>
      </c>
      <c r="O3775" s="574">
        <v>6</v>
      </c>
      <c r="P3775" s="576">
        <v>41819.72</v>
      </c>
    </row>
    <row r="3776" spans="1:16" ht="24" x14ac:dyDescent="0.2">
      <c r="A3776" s="524" t="s">
        <v>4666</v>
      </c>
      <c r="B3776" s="522" t="s">
        <v>817</v>
      </c>
      <c r="C3776" s="554" t="s">
        <v>86</v>
      </c>
      <c r="D3776" s="555" t="s">
        <v>818</v>
      </c>
      <c r="E3776" s="553">
        <v>8500</v>
      </c>
      <c r="F3776" s="556" t="s">
        <v>3685</v>
      </c>
      <c r="G3776" s="566" t="s">
        <v>3686</v>
      </c>
      <c r="H3776" s="569" t="s">
        <v>1560</v>
      </c>
      <c r="I3776" s="562" t="s">
        <v>485</v>
      </c>
      <c r="J3776" s="558" t="s">
        <v>822</v>
      </c>
      <c r="K3776" s="571"/>
      <c r="L3776" s="574"/>
      <c r="M3776" s="572"/>
      <c r="N3776" s="577">
        <v>2</v>
      </c>
      <c r="O3776" s="574">
        <v>6</v>
      </c>
      <c r="P3776" s="576">
        <v>52044.9</v>
      </c>
    </row>
    <row r="3777" spans="1:16" ht="24" x14ac:dyDescent="0.2">
      <c r="A3777" s="524" t="s">
        <v>4666</v>
      </c>
      <c r="B3777" s="522" t="s">
        <v>817</v>
      </c>
      <c r="C3777" s="554" t="s">
        <v>86</v>
      </c>
      <c r="D3777" s="555" t="s">
        <v>818</v>
      </c>
      <c r="E3777" s="553">
        <v>4800</v>
      </c>
      <c r="F3777" s="556" t="s">
        <v>3687</v>
      </c>
      <c r="G3777" s="566" t="s">
        <v>3688</v>
      </c>
      <c r="H3777" s="569" t="s">
        <v>821</v>
      </c>
      <c r="I3777" s="562" t="s">
        <v>485</v>
      </c>
      <c r="J3777" s="558" t="s">
        <v>822</v>
      </c>
      <c r="K3777" s="571"/>
      <c r="L3777" s="574"/>
      <c r="M3777" s="572"/>
      <c r="N3777" s="577">
        <v>2</v>
      </c>
      <c r="O3777" s="574">
        <v>6</v>
      </c>
      <c r="P3777" s="576">
        <v>29844.9</v>
      </c>
    </row>
    <row r="3778" spans="1:16" ht="24" x14ac:dyDescent="0.2">
      <c r="A3778" s="524" t="s">
        <v>4666</v>
      </c>
      <c r="B3778" s="522" t="s">
        <v>817</v>
      </c>
      <c r="C3778" s="554" t="s">
        <v>86</v>
      </c>
      <c r="D3778" s="555" t="s">
        <v>818</v>
      </c>
      <c r="E3778" s="553">
        <v>12000</v>
      </c>
      <c r="F3778" s="556" t="s">
        <v>3689</v>
      </c>
      <c r="G3778" s="566" t="s">
        <v>3690</v>
      </c>
      <c r="H3778" s="569" t="s">
        <v>853</v>
      </c>
      <c r="I3778" s="562" t="s">
        <v>485</v>
      </c>
      <c r="J3778" s="558" t="s">
        <v>822</v>
      </c>
      <c r="K3778" s="571"/>
      <c r="L3778" s="574"/>
      <c r="M3778" s="572"/>
      <c r="N3778" s="577">
        <v>2</v>
      </c>
      <c r="O3778" s="574">
        <v>6</v>
      </c>
      <c r="P3778" s="576">
        <v>73044.899999999994</v>
      </c>
    </row>
    <row r="3779" spans="1:16" ht="24" x14ac:dyDescent="0.2">
      <c r="A3779" s="524" t="s">
        <v>4666</v>
      </c>
      <c r="B3779" s="522" t="s">
        <v>817</v>
      </c>
      <c r="C3779" s="554" t="s">
        <v>86</v>
      </c>
      <c r="D3779" s="555" t="s">
        <v>818</v>
      </c>
      <c r="E3779" s="553">
        <v>6500</v>
      </c>
      <c r="F3779" s="556" t="s">
        <v>3693</v>
      </c>
      <c r="G3779" s="566" t="s">
        <v>3694</v>
      </c>
      <c r="H3779" s="569" t="s">
        <v>821</v>
      </c>
      <c r="I3779" s="562" t="s">
        <v>485</v>
      </c>
      <c r="J3779" s="558" t="s">
        <v>822</v>
      </c>
      <c r="K3779" s="571"/>
      <c r="L3779" s="574"/>
      <c r="M3779" s="572"/>
      <c r="N3779" s="577">
        <v>2</v>
      </c>
      <c r="O3779" s="574">
        <v>6</v>
      </c>
      <c r="P3779" s="576">
        <v>40044.9</v>
      </c>
    </row>
    <row r="3780" spans="1:16" ht="24" x14ac:dyDescent="0.2">
      <c r="A3780" s="524" t="s">
        <v>4666</v>
      </c>
      <c r="B3780" s="522" t="s">
        <v>817</v>
      </c>
      <c r="C3780" s="554" t="s">
        <v>86</v>
      </c>
      <c r="D3780" s="555" t="s">
        <v>818</v>
      </c>
      <c r="E3780" s="553">
        <v>4200</v>
      </c>
      <c r="F3780" s="556" t="s">
        <v>3695</v>
      </c>
      <c r="G3780" s="566" t="s">
        <v>3696</v>
      </c>
      <c r="H3780" s="569" t="s">
        <v>866</v>
      </c>
      <c r="I3780" s="562" t="s">
        <v>485</v>
      </c>
      <c r="J3780" s="558" t="s">
        <v>822</v>
      </c>
      <c r="K3780" s="571"/>
      <c r="L3780" s="574"/>
      <c r="M3780" s="572"/>
      <c r="N3780" s="577">
        <v>2</v>
      </c>
      <c r="O3780" s="574">
        <v>6</v>
      </c>
      <c r="P3780" s="576">
        <v>26244.9</v>
      </c>
    </row>
    <row r="3781" spans="1:16" ht="24" x14ac:dyDescent="0.2">
      <c r="A3781" s="524" t="s">
        <v>4666</v>
      </c>
      <c r="B3781" s="522" t="s">
        <v>817</v>
      </c>
      <c r="C3781" s="554" t="s">
        <v>86</v>
      </c>
      <c r="D3781" s="555" t="s">
        <v>818</v>
      </c>
      <c r="E3781" s="553">
        <v>4200</v>
      </c>
      <c r="F3781" s="556" t="s">
        <v>3697</v>
      </c>
      <c r="G3781" s="566" t="s">
        <v>3698</v>
      </c>
      <c r="H3781" s="569" t="s">
        <v>866</v>
      </c>
      <c r="I3781" s="562" t="s">
        <v>485</v>
      </c>
      <c r="J3781" s="558" t="s">
        <v>822</v>
      </c>
      <c r="K3781" s="571"/>
      <c r="L3781" s="574"/>
      <c r="M3781" s="572"/>
      <c r="N3781" s="577">
        <v>2</v>
      </c>
      <c r="O3781" s="574">
        <v>6</v>
      </c>
      <c r="P3781" s="576">
        <v>26244.9</v>
      </c>
    </row>
    <row r="3782" spans="1:16" ht="24" x14ac:dyDescent="0.2">
      <c r="A3782" s="524" t="s">
        <v>4666</v>
      </c>
      <c r="B3782" s="522" t="s">
        <v>817</v>
      </c>
      <c r="C3782" s="554" t="s">
        <v>86</v>
      </c>
      <c r="D3782" s="555" t="s">
        <v>818</v>
      </c>
      <c r="E3782" s="553">
        <v>6500</v>
      </c>
      <c r="F3782" s="556" t="s">
        <v>3699</v>
      </c>
      <c r="G3782" s="566" t="s">
        <v>3700</v>
      </c>
      <c r="H3782" s="569" t="s">
        <v>829</v>
      </c>
      <c r="I3782" s="562" t="s">
        <v>485</v>
      </c>
      <c r="J3782" s="558" t="s">
        <v>822</v>
      </c>
      <c r="K3782" s="571"/>
      <c r="L3782" s="574"/>
      <c r="M3782" s="572"/>
      <c r="N3782" s="577">
        <v>2</v>
      </c>
      <c r="O3782" s="574">
        <v>6</v>
      </c>
      <c r="P3782" s="576">
        <v>40044.9</v>
      </c>
    </row>
    <row r="3783" spans="1:16" ht="24" x14ac:dyDescent="0.2">
      <c r="A3783" s="524" t="s">
        <v>4666</v>
      </c>
      <c r="B3783" s="522" t="s">
        <v>817</v>
      </c>
      <c r="C3783" s="554" t="s">
        <v>86</v>
      </c>
      <c r="D3783" s="555" t="s">
        <v>818</v>
      </c>
      <c r="E3783" s="553">
        <v>7000</v>
      </c>
      <c r="F3783" s="556" t="s">
        <v>3703</v>
      </c>
      <c r="G3783" s="566" t="s">
        <v>3704</v>
      </c>
      <c r="H3783" s="569" t="s">
        <v>850</v>
      </c>
      <c r="I3783" s="562" t="s">
        <v>485</v>
      </c>
      <c r="J3783" s="558" t="s">
        <v>822</v>
      </c>
      <c r="K3783" s="571"/>
      <c r="L3783" s="574"/>
      <c r="M3783" s="572"/>
      <c r="N3783" s="577">
        <v>2</v>
      </c>
      <c r="O3783" s="574">
        <v>6</v>
      </c>
      <c r="P3783" s="576">
        <v>43044.9</v>
      </c>
    </row>
    <row r="3784" spans="1:16" ht="24" x14ac:dyDescent="0.2">
      <c r="A3784" s="524" t="s">
        <v>4666</v>
      </c>
      <c r="B3784" s="522" t="s">
        <v>817</v>
      </c>
      <c r="C3784" s="554" t="s">
        <v>86</v>
      </c>
      <c r="D3784" s="555" t="s">
        <v>818</v>
      </c>
      <c r="E3784" s="553">
        <v>7500</v>
      </c>
      <c r="F3784" s="556" t="s">
        <v>3705</v>
      </c>
      <c r="G3784" s="566" t="s">
        <v>3706</v>
      </c>
      <c r="H3784" s="569" t="s">
        <v>829</v>
      </c>
      <c r="I3784" s="562" t="s">
        <v>485</v>
      </c>
      <c r="J3784" s="558" t="s">
        <v>822</v>
      </c>
      <c r="K3784" s="571"/>
      <c r="L3784" s="574"/>
      <c r="M3784" s="572"/>
      <c r="N3784" s="577">
        <v>2</v>
      </c>
      <c r="O3784" s="574">
        <v>6</v>
      </c>
      <c r="P3784" s="576">
        <v>46044.9</v>
      </c>
    </row>
    <row r="3785" spans="1:16" ht="24" x14ac:dyDescent="0.2">
      <c r="A3785" s="524" t="s">
        <v>4666</v>
      </c>
      <c r="B3785" s="522" t="s">
        <v>817</v>
      </c>
      <c r="C3785" s="554" t="s">
        <v>86</v>
      </c>
      <c r="D3785" s="555" t="s">
        <v>818</v>
      </c>
      <c r="E3785" s="553" t="s">
        <v>2767</v>
      </c>
      <c r="F3785" s="556" t="s">
        <v>3707</v>
      </c>
      <c r="G3785" s="566" t="s">
        <v>3708</v>
      </c>
      <c r="H3785" s="569" t="s">
        <v>821</v>
      </c>
      <c r="I3785" s="562" t="s">
        <v>485</v>
      </c>
      <c r="J3785" s="558" t="s">
        <v>822</v>
      </c>
      <c r="K3785" s="571"/>
      <c r="L3785" s="574"/>
      <c r="M3785" s="572"/>
      <c r="N3785" s="577">
        <v>3</v>
      </c>
      <c r="O3785" s="574">
        <v>6</v>
      </c>
      <c r="P3785" s="576">
        <v>59586.570000000007</v>
      </c>
    </row>
    <row r="3786" spans="1:16" ht="24" x14ac:dyDescent="0.2">
      <c r="A3786" s="524" t="s">
        <v>4666</v>
      </c>
      <c r="B3786" s="522" t="s">
        <v>817</v>
      </c>
      <c r="C3786" s="554" t="s">
        <v>86</v>
      </c>
      <c r="D3786" s="555" t="s">
        <v>818</v>
      </c>
      <c r="E3786" s="553">
        <v>7500</v>
      </c>
      <c r="F3786" s="556" t="s">
        <v>3709</v>
      </c>
      <c r="G3786" s="566" t="s">
        <v>3710</v>
      </c>
      <c r="H3786" s="569" t="s">
        <v>829</v>
      </c>
      <c r="I3786" s="562" t="s">
        <v>485</v>
      </c>
      <c r="J3786" s="558" t="s">
        <v>822</v>
      </c>
      <c r="K3786" s="571"/>
      <c r="L3786" s="574"/>
      <c r="M3786" s="572"/>
      <c r="N3786" s="577">
        <v>2</v>
      </c>
      <c r="O3786" s="574">
        <v>6</v>
      </c>
      <c r="P3786" s="576">
        <v>47916.9</v>
      </c>
    </row>
    <row r="3787" spans="1:16" ht="24" x14ac:dyDescent="0.2">
      <c r="A3787" s="524" t="s">
        <v>4666</v>
      </c>
      <c r="B3787" s="522" t="s">
        <v>817</v>
      </c>
      <c r="C3787" s="554" t="s">
        <v>86</v>
      </c>
      <c r="D3787" s="555" t="s">
        <v>818</v>
      </c>
      <c r="E3787" s="553">
        <v>6500</v>
      </c>
      <c r="F3787" s="556" t="s">
        <v>3711</v>
      </c>
      <c r="G3787" s="566" t="s">
        <v>3712</v>
      </c>
      <c r="H3787" s="569" t="s">
        <v>821</v>
      </c>
      <c r="I3787" s="562" t="s">
        <v>485</v>
      </c>
      <c r="J3787" s="558" t="s">
        <v>822</v>
      </c>
      <c r="K3787" s="571"/>
      <c r="L3787" s="574"/>
      <c r="M3787" s="572"/>
      <c r="N3787" s="577">
        <v>2</v>
      </c>
      <c r="O3787" s="574">
        <v>6</v>
      </c>
      <c r="P3787" s="576">
        <v>40044.9</v>
      </c>
    </row>
    <row r="3788" spans="1:16" ht="24" x14ac:dyDescent="0.2">
      <c r="A3788" s="524" t="s">
        <v>4666</v>
      </c>
      <c r="B3788" s="522" t="s">
        <v>817</v>
      </c>
      <c r="C3788" s="554" t="s">
        <v>86</v>
      </c>
      <c r="D3788" s="555" t="s">
        <v>818</v>
      </c>
      <c r="E3788" s="553">
        <v>6500</v>
      </c>
      <c r="F3788" s="556" t="s">
        <v>3713</v>
      </c>
      <c r="G3788" s="566" t="s">
        <v>3714</v>
      </c>
      <c r="H3788" s="569" t="s">
        <v>829</v>
      </c>
      <c r="I3788" s="562" t="s">
        <v>485</v>
      </c>
      <c r="J3788" s="558" t="s">
        <v>822</v>
      </c>
      <c r="K3788" s="571"/>
      <c r="L3788" s="574"/>
      <c r="M3788" s="572"/>
      <c r="N3788" s="577">
        <v>1</v>
      </c>
      <c r="O3788" s="574">
        <v>2</v>
      </c>
      <c r="P3788" s="576">
        <v>13583.029999999999</v>
      </c>
    </row>
    <row r="3789" spans="1:16" ht="24" x14ac:dyDescent="0.2">
      <c r="A3789" s="524" t="s">
        <v>4666</v>
      </c>
      <c r="B3789" s="522" t="s">
        <v>817</v>
      </c>
      <c r="C3789" s="554" t="s">
        <v>86</v>
      </c>
      <c r="D3789" s="555" t="s">
        <v>818</v>
      </c>
      <c r="E3789" s="553">
        <v>5500</v>
      </c>
      <c r="F3789" s="556" t="s">
        <v>3717</v>
      </c>
      <c r="G3789" s="566" t="s">
        <v>3718</v>
      </c>
      <c r="H3789" s="569" t="s">
        <v>829</v>
      </c>
      <c r="I3789" s="562" t="s">
        <v>485</v>
      </c>
      <c r="J3789" s="558" t="s">
        <v>822</v>
      </c>
      <c r="K3789" s="571"/>
      <c r="L3789" s="574"/>
      <c r="M3789" s="572"/>
      <c r="N3789" s="577">
        <v>2</v>
      </c>
      <c r="O3789" s="574">
        <v>6</v>
      </c>
      <c r="P3789" s="576">
        <v>34044.9</v>
      </c>
    </row>
    <row r="3790" spans="1:16" ht="24" x14ac:dyDescent="0.2">
      <c r="A3790" s="524" t="s">
        <v>4666</v>
      </c>
      <c r="B3790" s="522" t="s">
        <v>817</v>
      </c>
      <c r="C3790" s="554" t="s">
        <v>86</v>
      </c>
      <c r="D3790" s="555" t="s">
        <v>818</v>
      </c>
      <c r="E3790" s="553">
        <v>12000</v>
      </c>
      <c r="F3790" s="556" t="s">
        <v>3719</v>
      </c>
      <c r="G3790" s="566" t="s">
        <v>3720</v>
      </c>
      <c r="H3790" s="569" t="s">
        <v>821</v>
      </c>
      <c r="I3790" s="562" t="s">
        <v>485</v>
      </c>
      <c r="J3790" s="558" t="s">
        <v>822</v>
      </c>
      <c r="K3790" s="571"/>
      <c r="L3790" s="574"/>
      <c r="M3790" s="572"/>
      <c r="N3790" s="577">
        <v>2</v>
      </c>
      <c r="O3790" s="574">
        <v>6</v>
      </c>
      <c r="P3790" s="576">
        <v>73044.899999999994</v>
      </c>
    </row>
    <row r="3791" spans="1:16" ht="24" x14ac:dyDescent="0.2">
      <c r="A3791" s="524" t="s">
        <v>4666</v>
      </c>
      <c r="B3791" s="522" t="s">
        <v>817</v>
      </c>
      <c r="C3791" s="554" t="s">
        <v>86</v>
      </c>
      <c r="D3791" s="555" t="s">
        <v>818</v>
      </c>
      <c r="E3791" s="553">
        <v>2500</v>
      </c>
      <c r="F3791" s="556" t="s">
        <v>3721</v>
      </c>
      <c r="G3791" s="566" t="s">
        <v>3722</v>
      </c>
      <c r="H3791" s="569" t="s">
        <v>829</v>
      </c>
      <c r="I3791" s="562" t="s">
        <v>489</v>
      </c>
      <c r="J3791" s="558" t="s">
        <v>822</v>
      </c>
      <c r="K3791" s="571"/>
      <c r="L3791" s="574"/>
      <c r="M3791" s="572"/>
      <c r="N3791" s="577">
        <v>2</v>
      </c>
      <c r="O3791" s="574">
        <v>6</v>
      </c>
      <c r="P3791" s="576">
        <v>16044.9</v>
      </c>
    </row>
    <row r="3792" spans="1:16" ht="24" x14ac:dyDescent="0.2">
      <c r="A3792" s="524" t="s">
        <v>4666</v>
      </c>
      <c r="B3792" s="522" t="s">
        <v>817</v>
      </c>
      <c r="C3792" s="554" t="s">
        <v>86</v>
      </c>
      <c r="D3792" s="555" t="s">
        <v>818</v>
      </c>
      <c r="E3792" s="553">
        <v>4800</v>
      </c>
      <c r="F3792" s="556" t="s">
        <v>3723</v>
      </c>
      <c r="G3792" s="566" t="s">
        <v>3724</v>
      </c>
      <c r="H3792" s="569" t="s">
        <v>972</v>
      </c>
      <c r="I3792" s="562" t="s">
        <v>485</v>
      </c>
      <c r="J3792" s="558" t="s">
        <v>822</v>
      </c>
      <c r="K3792" s="571"/>
      <c r="L3792" s="574"/>
      <c r="M3792" s="572"/>
      <c r="N3792" s="577">
        <v>2</v>
      </c>
      <c r="O3792" s="574">
        <v>6</v>
      </c>
      <c r="P3792" s="576">
        <v>29844.9</v>
      </c>
    </row>
    <row r="3793" spans="1:16" ht="24" x14ac:dyDescent="0.2">
      <c r="A3793" s="524" t="s">
        <v>4666</v>
      </c>
      <c r="B3793" s="522" t="s">
        <v>817</v>
      </c>
      <c r="C3793" s="554" t="s">
        <v>86</v>
      </c>
      <c r="D3793" s="555" t="s">
        <v>818</v>
      </c>
      <c r="E3793" s="553">
        <v>5500</v>
      </c>
      <c r="F3793" s="556" t="s">
        <v>3725</v>
      </c>
      <c r="G3793" s="566" t="s">
        <v>3726</v>
      </c>
      <c r="H3793" s="569" t="s">
        <v>829</v>
      </c>
      <c r="I3793" s="562" t="s">
        <v>485</v>
      </c>
      <c r="J3793" s="558" t="s">
        <v>822</v>
      </c>
      <c r="K3793" s="571"/>
      <c r="L3793" s="574"/>
      <c r="M3793" s="572"/>
      <c r="N3793" s="577">
        <v>2</v>
      </c>
      <c r="O3793" s="574">
        <v>6</v>
      </c>
      <c r="P3793" s="576">
        <v>34044.9</v>
      </c>
    </row>
    <row r="3794" spans="1:16" ht="24" x14ac:dyDescent="0.2">
      <c r="A3794" s="524" t="s">
        <v>4666</v>
      </c>
      <c r="B3794" s="522" t="s">
        <v>817</v>
      </c>
      <c r="C3794" s="554" t="s">
        <v>86</v>
      </c>
      <c r="D3794" s="555" t="s">
        <v>818</v>
      </c>
      <c r="E3794" s="553">
        <v>6500</v>
      </c>
      <c r="F3794" s="556" t="s">
        <v>3727</v>
      </c>
      <c r="G3794" s="566" t="s">
        <v>3728</v>
      </c>
      <c r="H3794" s="569" t="s">
        <v>821</v>
      </c>
      <c r="I3794" s="562" t="s">
        <v>485</v>
      </c>
      <c r="J3794" s="558" t="s">
        <v>822</v>
      </c>
      <c r="K3794" s="571"/>
      <c r="L3794" s="574"/>
      <c r="M3794" s="572"/>
      <c r="N3794" s="577">
        <v>2</v>
      </c>
      <c r="O3794" s="574">
        <v>6</v>
      </c>
      <c r="P3794" s="576">
        <v>40044.9</v>
      </c>
    </row>
    <row r="3795" spans="1:16" ht="24" x14ac:dyDescent="0.2">
      <c r="A3795" s="524" t="s">
        <v>4666</v>
      </c>
      <c r="B3795" s="522" t="s">
        <v>817</v>
      </c>
      <c r="C3795" s="554" t="s">
        <v>86</v>
      </c>
      <c r="D3795" s="555" t="s">
        <v>818</v>
      </c>
      <c r="E3795" s="553">
        <v>6500</v>
      </c>
      <c r="F3795" s="556" t="s">
        <v>3729</v>
      </c>
      <c r="G3795" s="566" t="s">
        <v>3730</v>
      </c>
      <c r="H3795" s="569" t="s">
        <v>829</v>
      </c>
      <c r="I3795" s="562" t="s">
        <v>485</v>
      </c>
      <c r="J3795" s="558" t="s">
        <v>822</v>
      </c>
      <c r="K3795" s="571"/>
      <c r="L3795" s="574"/>
      <c r="M3795" s="572"/>
      <c r="N3795" s="577">
        <v>2</v>
      </c>
      <c r="O3795" s="574">
        <v>6</v>
      </c>
      <c r="P3795" s="576">
        <v>40044.9</v>
      </c>
    </row>
    <row r="3796" spans="1:16" ht="24" x14ac:dyDescent="0.2">
      <c r="A3796" s="524" t="s">
        <v>4666</v>
      </c>
      <c r="B3796" s="522" t="s">
        <v>817</v>
      </c>
      <c r="C3796" s="554" t="s">
        <v>86</v>
      </c>
      <c r="D3796" s="555" t="s">
        <v>818</v>
      </c>
      <c r="E3796" s="553">
        <v>2800</v>
      </c>
      <c r="F3796" s="556" t="s">
        <v>3731</v>
      </c>
      <c r="G3796" s="566" t="s">
        <v>3732</v>
      </c>
      <c r="H3796" s="569" t="s">
        <v>829</v>
      </c>
      <c r="I3796" s="562" t="s">
        <v>485</v>
      </c>
      <c r="J3796" s="558" t="s">
        <v>822</v>
      </c>
      <c r="K3796" s="571"/>
      <c r="L3796" s="574"/>
      <c r="M3796" s="572"/>
      <c r="N3796" s="577">
        <v>2</v>
      </c>
      <c r="O3796" s="574">
        <v>6</v>
      </c>
      <c r="P3796" s="576">
        <v>17844.900000000001</v>
      </c>
    </row>
    <row r="3797" spans="1:16" ht="24" x14ac:dyDescent="0.2">
      <c r="A3797" s="524" t="s">
        <v>4666</v>
      </c>
      <c r="B3797" s="522" t="s">
        <v>817</v>
      </c>
      <c r="C3797" s="554" t="s">
        <v>86</v>
      </c>
      <c r="D3797" s="555" t="s">
        <v>818</v>
      </c>
      <c r="E3797" s="553">
        <v>7500</v>
      </c>
      <c r="F3797" s="556" t="s">
        <v>3733</v>
      </c>
      <c r="G3797" s="566" t="s">
        <v>3734</v>
      </c>
      <c r="H3797" s="569" t="s">
        <v>890</v>
      </c>
      <c r="I3797" s="562" t="s">
        <v>485</v>
      </c>
      <c r="J3797" s="558" t="s">
        <v>822</v>
      </c>
      <c r="K3797" s="571"/>
      <c r="L3797" s="574"/>
      <c r="M3797" s="572"/>
      <c r="N3797" s="577">
        <v>2</v>
      </c>
      <c r="O3797" s="574">
        <v>6</v>
      </c>
      <c r="P3797" s="576">
        <v>46044.9</v>
      </c>
    </row>
    <row r="3798" spans="1:16" ht="24" x14ac:dyDescent="0.2">
      <c r="A3798" s="524" t="s">
        <v>4666</v>
      </c>
      <c r="B3798" s="522" t="s">
        <v>817</v>
      </c>
      <c r="C3798" s="554" t="s">
        <v>86</v>
      </c>
      <c r="D3798" s="555" t="s">
        <v>818</v>
      </c>
      <c r="E3798" s="553">
        <v>10000</v>
      </c>
      <c r="F3798" s="556" t="s">
        <v>3735</v>
      </c>
      <c r="G3798" s="566" t="s">
        <v>3736</v>
      </c>
      <c r="H3798" s="569" t="s">
        <v>821</v>
      </c>
      <c r="I3798" s="562" t="s">
        <v>485</v>
      </c>
      <c r="J3798" s="558" t="s">
        <v>822</v>
      </c>
      <c r="K3798" s="571"/>
      <c r="L3798" s="574"/>
      <c r="M3798" s="572"/>
      <c r="N3798" s="577">
        <v>2</v>
      </c>
      <c r="O3798" s="574">
        <v>6</v>
      </c>
      <c r="P3798" s="576">
        <v>61044.9</v>
      </c>
    </row>
    <row r="3799" spans="1:16" ht="24" x14ac:dyDescent="0.2">
      <c r="A3799" s="524" t="s">
        <v>4666</v>
      </c>
      <c r="B3799" s="522" t="s">
        <v>817</v>
      </c>
      <c r="C3799" s="554" t="s">
        <v>86</v>
      </c>
      <c r="D3799" s="555" t="s">
        <v>818</v>
      </c>
      <c r="E3799" s="553">
        <v>8500</v>
      </c>
      <c r="F3799" s="556" t="s">
        <v>4447</v>
      </c>
      <c r="G3799" s="566" t="s">
        <v>4448</v>
      </c>
      <c r="H3799" s="569" t="s">
        <v>821</v>
      </c>
      <c r="I3799" s="562" t="s">
        <v>485</v>
      </c>
      <c r="J3799" s="558" t="s">
        <v>822</v>
      </c>
      <c r="K3799" s="571"/>
      <c r="L3799" s="574"/>
      <c r="M3799" s="572"/>
      <c r="N3799" s="577">
        <v>4</v>
      </c>
      <c r="O3799" s="574">
        <v>5</v>
      </c>
      <c r="P3799" s="576">
        <v>48470.75</v>
      </c>
    </row>
    <row r="3800" spans="1:16" ht="24" x14ac:dyDescent="0.2">
      <c r="A3800" s="524" t="s">
        <v>4666</v>
      </c>
      <c r="B3800" s="522" t="s">
        <v>817</v>
      </c>
      <c r="C3800" s="554" t="s">
        <v>86</v>
      </c>
      <c r="D3800" s="555" t="s">
        <v>818</v>
      </c>
      <c r="E3800" s="553">
        <v>6000</v>
      </c>
      <c r="F3800" s="556" t="s">
        <v>3737</v>
      </c>
      <c r="G3800" s="566" t="s">
        <v>3738</v>
      </c>
      <c r="H3800" s="569" t="s">
        <v>821</v>
      </c>
      <c r="I3800" s="562" t="s">
        <v>485</v>
      </c>
      <c r="J3800" s="558" t="s">
        <v>822</v>
      </c>
      <c r="K3800" s="571"/>
      <c r="L3800" s="574"/>
      <c r="M3800" s="572"/>
      <c r="N3800" s="577">
        <v>2</v>
      </c>
      <c r="O3800" s="574">
        <v>6</v>
      </c>
      <c r="P3800" s="576">
        <v>37044.9</v>
      </c>
    </row>
    <row r="3801" spans="1:16" ht="24" x14ac:dyDescent="0.2">
      <c r="A3801" s="524" t="s">
        <v>4666</v>
      </c>
      <c r="B3801" s="522" t="s">
        <v>817</v>
      </c>
      <c r="C3801" s="554" t="s">
        <v>86</v>
      </c>
      <c r="D3801" s="555" t="s">
        <v>818</v>
      </c>
      <c r="E3801" s="553">
        <v>6500</v>
      </c>
      <c r="F3801" s="556" t="s">
        <v>3739</v>
      </c>
      <c r="G3801" s="566" t="s">
        <v>3740</v>
      </c>
      <c r="H3801" s="569" t="s">
        <v>853</v>
      </c>
      <c r="I3801" s="562" t="s">
        <v>485</v>
      </c>
      <c r="J3801" s="558" t="s">
        <v>822</v>
      </c>
      <c r="K3801" s="571"/>
      <c r="L3801" s="574"/>
      <c r="M3801" s="572"/>
      <c r="N3801" s="577">
        <v>2</v>
      </c>
      <c r="O3801" s="574">
        <v>6</v>
      </c>
      <c r="P3801" s="576">
        <v>40044.9</v>
      </c>
    </row>
    <row r="3802" spans="1:16" ht="24" x14ac:dyDescent="0.2">
      <c r="A3802" s="524" t="s">
        <v>4666</v>
      </c>
      <c r="B3802" s="522" t="s">
        <v>817</v>
      </c>
      <c r="C3802" s="554" t="s">
        <v>86</v>
      </c>
      <c r="D3802" s="555" t="s">
        <v>818</v>
      </c>
      <c r="E3802" s="553">
        <v>7500</v>
      </c>
      <c r="F3802" s="556" t="s">
        <v>3743</v>
      </c>
      <c r="G3802" s="566" t="s">
        <v>3744</v>
      </c>
      <c r="H3802" s="569" t="s">
        <v>829</v>
      </c>
      <c r="I3802" s="562" t="s">
        <v>485</v>
      </c>
      <c r="J3802" s="558" t="s">
        <v>822</v>
      </c>
      <c r="K3802" s="571"/>
      <c r="L3802" s="574"/>
      <c r="M3802" s="572"/>
      <c r="N3802" s="577">
        <v>2</v>
      </c>
      <c r="O3802" s="574">
        <v>6</v>
      </c>
      <c r="P3802" s="576">
        <v>46044.9</v>
      </c>
    </row>
    <row r="3803" spans="1:16" ht="24" x14ac:dyDescent="0.2">
      <c r="A3803" s="524" t="s">
        <v>4666</v>
      </c>
      <c r="B3803" s="522" t="s">
        <v>817</v>
      </c>
      <c r="C3803" s="554" t="s">
        <v>86</v>
      </c>
      <c r="D3803" s="555" t="s">
        <v>818</v>
      </c>
      <c r="E3803" s="553">
        <v>7500</v>
      </c>
      <c r="F3803" s="556" t="s">
        <v>3745</v>
      </c>
      <c r="G3803" s="566" t="s">
        <v>3746</v>
      </c>
      <c r="H3803" s="569" t="s">
        <v>853</v>
      </c>
      <c r="I3803" s="562" t="s">
        <v>485</v>
      </c>
      <c r="J3803" s="558" t="s">
        <v>822</v>
      </c>
      <c r="K3803" s="571"/>
      <c r="L3803" s="574"/>
      <c r="M3803" s="572"/>
      <c r="N3803" s="577">
        <v>2</v>
      </c>
      <c r="O3803" s="574">
        <v>6</v>
      </c>
      <c r="P3803" s="576">
        <v>46044.9</v>
      </c>
    </row>
    <row r="3804" spans="1:16" ht="24" x14ac:dyDescent="0.2">
      <c r="A3804" s="524" t="s">
        <v>4666</v>
      </c>
      <c r="B3804" s="522" t="s">
        <v>817</v>
      </c>
      <c r="C3804" s="554" t="s">
        <v>86</v>
      </c>
      <c r="D3804" s="555" t="s">
        <v>818</v>
      </c>
      <c r="E3804" s="553">
        <v>7500</v>
      </c>
      <c r="F3804" s="556" t="s">
        <v>3747</v>
      </c>
      <c r="G3804" s="566" t="s">
        <v>3748</v>
      </c>
      <c r="H3804" s="569" t="s">
        <v>829</v>
      </c>
      <c r="I3804" s="562" t="s">
        <v>485</v>
      </c>
      <c r="J3804" s="558" t="s">
        <v>822</v>
      </c>
      <c r="K3804" s="571"/>
      <c r="L3804" s="574"/>
      <c r="M3804" s="572"/>
      <c r="N3804" s="577">
        <v>2</v>
      </c>
      <c r="O3804" s="574">
        <v>6</v>
      </c>
      <c r="P3804" s="576">
        <v>43156.6</v>
      </c>
    </row>
    <row r="3805" spans="1:16" ht="24" x14ac:dyDescent="0.2">
      <c r="A3805" s="524" t="s">
        <v>4666</v>
      </c>
      <c r="B3805" s="522" t="s">
        <v>817</v>
      </c>
      <c r="C3805" s="554" t="s">
        <v>86</v>
      </c>
      <c r="D3805" s="555" t="s">
        <v>818</v>
      </c>
      <c r="E3805" s="553">
        <v>14500</v>
      </c>
      <c r="F3805" s="556" t="s">
        <v>3749</v>
      </c>
      <c r="G3805" s="566" t="s">
        <v>3750</v>
      </c>
      <c r="H3805" s="569" t="s">
        <v>890</v>
      </c>
      <c r="I3805" s="562" t="s">
        <v>485</v>
      </c>
      <c r="J3805" s="558" t="s">
        <v>822</v>
      </c>
      <c r="K3805" s="571"/>
      <c r="L3805" s="574"/>
      <c r="M3805" s="572"/>
      <c r="N3805" s="577">
        <v>1</v>
      </c>
      <c r="O3805" s="574">
        <v>4</v>
      </c>
      <c r="P3805" s="576">
        <v>54910.49</v>
      </c>
    </row>
    <row r="3806" spans="1:16" ht="24" x14ac:dyDescent="0.2">
      <c r="A3806" s="524" t="s">
        <v>4666</v>
      </c>
      <c r="B3806" s="522" t="s">
        <v>817</v>
      </c>
      <c r="C3806" s="554" t="s">
        <v>86</v>
      </c>
      <c r="D3806" s="555" t="s">
        <v>818</v>
      </c>
      <c r="E3806" s="553">
        <v>5500</v>
      </c>
      <c r="F3806" s="556" t="s">
        <v>3751</v>
      </c>
      <c r="G3806" s="566" t="s">
        <v>3752</v>
      </c>
      <c r="H3806" s="569" t="s">
        <v>821</v>
      </c>
      <c r="I3806" s="562" t="s">
        <v>485</v>
      </c>
      <c r="J3806" s="558" t="s">
        <v>822</v>
      </c>
      <c r="K3806" s="571"/>
      <c r="L3806" s="574"/>
      <c r="M3806" s="572"/>
      <c r="N3806" s="577">
        <v>2</v>
      </c>
      <c r="O3806" s="574">
        <v>6</v>
      </c>
      <c r="P3806" s="576">
        <v>36891.950000000004</v>
      </c>
    </row>
    <row r="3807" spans="1:16" ht="24" x14ac:dyDescent="0.2">
      <c r="A3807" s="524" t="s">
        <v>4666</v>
      </c>
      <c r="B3807" s="522" t="s">
        <v>817</v>
      </c>
      <c r="C3807" s="554" t="s">
        <v>86</v>
      </c>
      <c r="D3807" s="555" t="s">
        <v>902</v>
      </c>
      <c r="E3807" s="553">
        <v>2500</v>
      </c>
      <c r="F3807" s="556" t="s">
        <v>3753</v>
      </c>
      <c r="G3807" s="566" t="s">
        <v>3754</v>
      </c>
      <c r="H3807" s="569" t="s">
        <v>905</v>
      </c>
      <c r="I3807" s="562" t="s">
        <v>845</v>
      </c>
      <c r="J3807" s="558" t="s">
        <v>906</v>
      </c>
      <c r="K3807" s="571"/>
      <c r="L3807" s="574"/>
      <c r="M3807" s="572"/>
      <c r="N3807" s="577">
        <v>2</v>
      </c>
      <c r="O3807" s="574">
        <v>6</v>
      </c>
      <c r="P3807" s="576">
        <v>16044.9</v>
      </c>
    </row>
    <row r="3808" spans="1:16" ht="24" x14ac:dyDescent="0.2">
      <c r="A3808" s="524" t="s">
        <v>4666</v>
      </c>
      <c r="B3808" s="522" t="s">
        <v>817</v>
      </c>
      <c r="C3808" s="554" t="s">
        <v>86</v>
      </c>
      <c r="D3808" s="555" t="s">
        <v>818</v>
      </c>
      <c r="E3808" s="553">
        <v>6500</v>
      </c>
      <c r="F3808" s="556" t="s">
        <v>3757</v>
      </c>
      <c r="G3808" s="566" t="s">
        <v>3758</v>
      </c>
      <c r="H3808" s="569" t="s">
        <v>890</v>
      </c>
      <c r="I3808" s="562" t="s">
        <v>485</v>
      </c>
      <c r="J3808" s="558" t="s">
        <v>822</v>
      </c>
      <c r="K3808" s="571"/>
      <c r="L3808" s="574"/>
      <c r="M3808" s="572"/>
      <c r="N3808" s="577">
        <v>2</v>
      </c>
      <c r="O3808" s="574">
        <v>6</v>
      </c>
      <c r="P3808" s="576">
        <v>40044.9</v>
      </c>
    </row>
    <row r="3809" spans="1:16" ht="24" x14ac:dyDescent="0.2">
      <c r="A3809" s="524" t="s">
        <v>4666</v>
      </c>
      <c r="B3809" s="522" t="s">
        <v>817</v>
      </c>
      <c r="C3809" s="554" t="s">
        <v>86</v>
      </c>
      <c r="D3809" s="555" t="s">
        <v>818</v>
      </c>
      <c r="E3809" s="553">
        <v>5500</v>
      </c>
      <c r="F3809" s="556" t="s">
        <v>3759</v>
      </c>
      <c r="G3809" s="566" t="s">
        <v>3760</v>
      </c>
      <c r="H3809" s="569" t="s">
        <v>829</v>
      </c>
      <c r="I3809" s="562" t="s">
        <v>485</v>
      </c>
      <c r="J3809" s="558" t="s">
        <v>822</v>
      </c>
      <c r="K3809" s="571"/>
      <c r="L3809" s="574"/>
      <c r="M3809" s="572"/>
      <c r="N3809" s="577">
        <v>2</v>
      </c>
      <c r="O3809" s="574">
        <v>6</v>
      </c>
      <c r="P3809" s="576">
        <v>34044.9</v>
      </c>
    </row>
    <row r="3810" spans="1:16" ht="24" x14ac:dyDescent="0.2">
      <c r="A3810" s="524" t="s">
        <v>4666</v>
      </c>
      <c r="B3810" s="522" t="s">
        <v>817</v>
      </c>
      <c r="C3810" s="554" t="s">
        <v>86</v>
      </c>
      <c r="D3810" s="555" t="s">
        <v>818</v>
      </c>
      <c r="E3810" s="553">
        <v>6500</v>
      </c>
      <c r="F3810" s="556" t="s">
        <v>3761</v>
      </c>
      <c r="G3810" s="566" t="s">
        <v>3762</v>
      </c>
      <c r="H3810" s="569" t="s">
        <v>853</v>
      </c>
      <c r="I3810" s="562" t="s">
        <v>485</v>
      </c>
      <c r="J3810" s="558" t="s">
        <v>822</v>
      </c>
      <c r="K3810" s="571"/>
      <c r="L3810" s="574"/>
      <c r="M3810" s="572"/>
      <c r="N3810" s="577">
        <v>2</v>
      </c>
      <c r="O3810" s="574">
        <v>6</v>
      </c>
      <c r="P3810" s="576">
        <v>40044.9</v>
      </c>
    </row>
    <row r="3811" spans="1:16" ht="24" x14ac:dyDescent="0.2">
      <c r="A3811" s="524" t="s">
        <v>4666</v>
      </c>
      <c r="B3811" s="522" t="s">
        <v>817</v>
      </c>
      <c r="C3811" s="554" t="s">
        <v>86</v>
      </c>
      <c r="D3811" s="555" t="s">
        <v>902</v>
      </c>
      <c r="E3811" s="553">
        <v>3500</v>
      </c>
      <c r="F3811" s="556" t="s">
        <v>3763</v>
      </c>
      <c r="G3811" s="566" t="s">
        <v>3764</v>
      </c>
      <c r="H3811" s="569" t="s">
        <v>3765</v>
      </c>
      <c r="I3811" s="562" t="s">
        <v>485</v>
      </c>
      <c r="J3811" s="558" t="s">
        <v>480</v>
      </c>
      <c r="K3811" s="571"/>
      <c r="L3811" s="574"/>
      <c r="M3811" s="572"/>
      <c r="N3811" s="577">
        <v>2</v>
      </c>
      <c r="O3811" s="574">
        <v>6</v>
      </c>
      <c r="P3811" s="576">
        <v>22044.9</v>
      </c>
    </row>
    <row r="3812" spans="1:16" ht="24" x14ac:dyDescent="0.2">
      <c r="A3812" s="524" t="s">
        <v>4666</v>
      </c>
      <c r="B3812" s="522" t="s">
        <v>817</v>
      </c>
      <c r="C3812" s="554" t="s">
        <v>86</v>
      </c>
      <c r="D3812" s="555" t="s">
        <v>818</v>
      </c>
      <c r="E3812" s="553" t="s">
        <v>4433</v>
      </c>
      <c r="F3812" s="556" t="s">
        <v>3766</v>
      </c>
      <c r="G3812" s="566" t="s">
        <v>3767</v>
      </c>
      <c r="H3812" s="569" t="s">
        <v>853</v>
      </c>
      <c r="I3812" s="562" t="s">
        <v>485</v>
      </c>
      <c r="J3812" s="558" t="s">
        <v>822</v>
      </c>
      <c r="K3812" s="571"/>
      <c r="L3812" s="574"/>
      <c r="M3812" s="572"/>
      <c r="N3812" s="577">
        <v>3</v>
      </c>
      <c r="O3812" s="574">
        <v>6</v>
      </c>
      <c r="P3812" s="576">
        <v>65389.340000000004</v>
      </c>
    </row>
    <row r="3813" spans="1:16" ht="24" x14ac:dyDescent="0.2">
      <c r="A3813" s="524" t="s">
        <v>4666</v>
      </c>
      <c r="B3813" s="522" t="s">
        <v>817</v>
      </c>
      <c r="C3813" s="554" t="s">
        <v>86</v>
      </c>
      <c r="D3813" s="555" t="s">
        <v>818</v>
      </c>
      <c r="E3813" s="553">
        <v>10000</v>
      </c>
      <c r="F3813" s="556" t="s">
        <v>3770</v>
      </c>
      <c r="G3813" s="566" t="s">
        <v>3771</v>
      </c>
      <c r="H3813" s="569" t="s">
        <v>853</v>
      </c>
      <c r="I3813" s="562" t="s">
        <v>485</v>
      </c>
      <c r="J3813" s="558" t="s">
        <v>822</v>
      </c>
      <c r="K3813" s="571"/>
      <c r="L3813" s="574"/>
      <c r="M3813" s="572"/>
      <c r="N3813" s="577">
        <v>2</v>
      </c>
      <c r="O3813" s="574">
        <v>6</v>
      </c>
      <c r="P3813" s="576">
        <v>61044.9</v>
      </c>
    </row>
    <row r="3814" spans="1:16" ht="24" x14ac:dyDescent="0.2">
      <c r="A3814" s="524" t="s">
        <v>4666</v>
      </c>
      <c r="B3814" s="522" t="s">
        <v>817</v>
      </c>
      <c r="C3814" s="554" t="s">
        <v>86</v>
      </c>
      <c r="D3814" s="555" t="s">
        <v>818</v>
      </c>
      <c r="E3814" s="553">
        <v>5500</v>
      </c>
      <c r="F3814" s="556" t="s">
        <v>3772</v>
      </c>
      <c r="G3814" s="566" t="s">
        <v>3773</v>
      </c>
      <c r="H3814" s="569" t="s">
        <v>821</v>
      </c>
      <c r="I3814" s="562" t="s">
        <v>485</v>
      </c>
      <c r="J3814" s="558" t="s">
        <v>822</v>
      </c>
      <c r="K3814" s="571"/>
      <c r="L3814" s="574"/>
      <c r="M3814" s="572"/>
      <c r="N3814" s="577">
        <v>2</v>
      </c>
      <c r="O3814" s="574">
        <v>6</v>
      </c>
      <c r="P3814" s="576">
        <v>34044.9</v>
      </c>
    </row>
    <row r="3815" spans="1:16" ht="24" x14ac:dyDescent="0.2">
      <c r="A3815" s="524" t="s">
        <v>4666</v>
      </c>
      <c r="B3815" s="522" t="s">
        <v>817</v>
      </c>
      <c r="C3815" s="554" t="s">
        <v>86</v>
      </c>
      <c r="D3815" s="555" t="s">
        <v>818</v>
      </c>
      <c r="E3815" s="553">
        <v>5500</v>
      </c>
      <c r="F3815" s="556" t="s">
        <v>3774</v>
      </c>
      <c r="G3815" s="566" t="s">
        <v>3775</v>
      </c>
      <c r="H3815" s="569" t="s">
        <v>850</v>
      </c>
      <c r="I3815" s="562" t="s">
        <v>485</v>
      </c>
      <c r="J3815" s="558" t="s">
        <v>822</v>
      </c>
      <c r="K3815" s="571"/>
      <c r="L3815" s="574"/>
      <c r="M3815" s="572"/>
      <c r="N3815" s="577">
        <v>1</v>
      </c>
      <c r="O3815" s="574">
        <v>3</v>
      </c>
      <c r="P3815" s="576">
        <v>14043.279999999999</v>
      </c>
    </row>
    <row r="3816" spans="1:16" ht="24" x14ac:dyDescent="0.2">
      <c r="A3816" s="524" t="s">
        <v>4666</v>
      </c>
      <c r="B3816" s="522" t="s">
        <v>817</v>
      </c>
      <c r="C3816" s="554" t="s">
        <v>86</v>
      </c>
      <c r="D3816" s="555" t="s">
        <v>818</v>
      </c>
      <c r="E3816" s="553">
        <v>6500</v>
      </c>
      <c r="F3816" s="556" t="s">
        <v>3776</v>
      </c>
      <c r="G3816" s="566" t="s">
        <v>3777</v>
      </c>
      <c r="H3816" s="569" t="s">
        <v>821</v>
      </c>
      <c r="I3816" s="562" t="s">
        <v>485</v>
      </c>
      <c r="J3816" s="558" t="s">
        <v>822</v>
      </c>
      <c r="K3816" s="571"/>
      <c r="L3816" s="574"/>
      <c r="M3816" s="572"/>
      <c r="N3816" s="577">
        <v>0</v>
      </c>
      <c r="O3816" s="574">
        <v>1</v>
      </c>
      <c r="P3816" s="576">
        <v>4254.71</v>
      </c>
    </row>
    <row r="3817" spans="1:16" ht="24" x14ac:dyDescent="0.2">
      <c r="A3817" s="524" t="s">
        <v>4666</v>
      </c>
      <c r="B3817" s="522" t="s">
        <v>817</v>
      </c>
      <c r="C3817" s="554" t="s">
        <v>86</v>
      </c>
      <c r="D3817" s="555" t="s">
        <v>818</v>
      </c>
      <c r="E3817" s="553">
        <v>8500</v>
      </c>
      <c r="F3817" s="556" t="s">
        <v>3778</v>
      </c>
      <c r="G3817" s="566" t="s">
        <v>3779</v>
      </c>
      <c r="H3817" s="569" t="s">
        <v>909</v>
      </c>
      <c r="I3817" s="562" t="s">
        <v>485</v>
      </c>
      <c r="J3817" s="558" t="s">
        <v>822</v>
      </c>
      <c r="K3817" s="571"/>
      <c r="L3817" s="574"/>
      <c r="M3817" s="572"/>
      <c r="N3817" s="577">
        <v>2</v>
      </c>
      <c r="O3817" s="574">
        <v>6</v>
      </c>
      <c r="P3817" s="576">
        <v>52044.9</v>
      </c>
    </row>
    <row r="3818" spans="1:16" ht="24" x14ac:dyDescent="0.2">
      <c r="A3818" s="524" t="s">
        <v>4666</v>
      </c>
      <c r="B3818" s="522" t="s">
        <v>817</v>
      </c>
      <c r="C3818" s="554" t="s">
        <v>86</v>
      </c>
      <c r="D3818" s="555" t="s">
        <v>818</v>
      </c>
      <c r="E3818" s="553">
        <v>5500</v>
      </c>
      <c r="F3818" s="556" t="s">
        <v>3780</v>
      </c>
      <c r="G3818" s="566" t="s">
        <v>3781</v>
      </c>
      <c r="H3818" s="569" t="s">
        <v>829</v>
      </c>
      <c r="I3818" s="562" t="s">
        <v>485</v>
      </c>
      <c r="J3818" s="558" t="s">
        <v>822</v>
      </c>
      <c r="K3818" s="571"/>
      <c r="L3818" s="574"/>
      <c r="M3818" s="572"/>
      <c r="N3818" s="577">
        <v>2</v>
      </c>
      <c r="O3818" s="574">
        <v>6</v>
      </c>
      <c r="P3818" s="576">
        <v>34044.9</v>
      </c>
    </row>
    <row r="3819" spans="1:16" ht="24" x14ac:dyDescent="0.2">
      <c r="A3819" s="524" t="s">
        <v>4666</v>
      </c>
      <c r="B3819" s="522" t="s">
        <v>817</v>
      </c>
      <c r="C3819" s="554" t="s">
        <v>86</v>
      </c>
      <c r="D3819" s="555" t="s">
        <v>818</v>
      </c>
      <c r="E3819" s="553">
        <v>4200</v>
      </c>
      <c r="F3819" s="556" t="s">
        <v>3782</v>
      </c>
      <c r="G3819" s="566" t="s">
        <v>3783</v>
      </c>
      <c r="H3819" s="569" t="s">
        <v>866</v>
      </c>
      <c r="I3819" s="562" t="s">
        <v>845</v>
      </c>
      <c r="J3819" s="558" t="s">
        <v>822</v>
      </c>
      <c r="K3819" s="571"/>
      <c r="L3819" s="574"/>
      <c r="M3819" s="572"/>
      <c r="N3819" s="577">
        <v>2</v>
      </c>
      <c r="O3819" s="574">
        <v>6</v>
      </c>
      <c r="P3819" s="576">
        <v>26244.9</v>
      </c>
    </row>
    <row r="3820" spans="1:16" ht="24" x14ac:dyDescent="0.2">
      <c r="A3820" s="524" t="s">
        <v>4666</v>
      </c>
      <c r="B3820" s="522" t="s">
        <v>817</v>
      </c>
      <c r="C3820" s="554" t="s">
        <v>86</v>
      </c>
      <c r="D3820" s="555" t="s">
        <v>902</v>
      </c>
      <c r="E3820" s="553">
        <v>4500</v>
      </c>
      <c r="F3820" s="556" t="s">
        <v>3784</v>
      </c>
      <c r="G3820" s="566" t="s">
        <v>3785</v>
      </c>
      <c r="H3820" s="569" t="s">
        <v>844</v>
      </c>
      <c r="I3820" s="562" t="s">
        <v>485</v>
      </c>
      <c r="J3820" s="558" t="s">
        <v>480</v>
      </c>
      <c r="K3820" s="571"/>
      <c r="L3820" s="574"/>
      <c r="M3820" s="572"/>
      <c r="N3820" s="577">
        <v>2</v>
      </c>
      <c r="O3820" s="574">
        <v>6</v>
      </c>
      <c r="P3820" s="576">
        <v>28044.9</v>
      </c>
    </row>
    <row r="3821" spans="1:16" ht="24" x14ac:dyDescent="0.2">
      <c r="A3821" s="524" t="s">
        <v>4666</v>
      </c>
      <c r="B3821" s="522" t="s">
        <v>817</v>
      </c>
      <c r="C3821" s="554" t="s">
        <v>86</v>
      </c>
      <c r="D3821" s="555" t="s">
        <v>818</v>
      </c>
      <c r="E3821" s="553">
        <v>5500</v>
      </c>
      <c r="F3821" s="556" t="s">
        <v>3786</v>
      </c>
      <c r="G3821" s="566" t="s">
        <v>3787</v>
      </c>
      <c r="H3821" s="569" t="s">
        <v>829</v>
      </c>
      <c r="I3821" s="562" t="s">
        <v>485</v>
      </c>
      <c r="J3821" s="558" t="s">
        <v>822</v>
      </c>
      <c r="K3821" s="571"/>
      <c r="L3821" s="574"/>
      <c r="M3821" s="572"/>
      <c r="N3821" s="577">
        <v>2</v>
      </c>
      <c r="O3821" s="574">
        <v>6</v>
      </c>
      <c r="P3821" s="576">
        <v>34044.9</v>
      </c>
    </row>
    <row r="3822" spans="1:16" ht="24" x14ac:dyDescent="0.2">
      <c r="A3822" s="524" t="s">
        <v>4666</v>
      </c>
      <c r="B3822" s="522" t="s">
        <v>817</v>
      </c>
      <c r="C3822" s="554" t="s">
        <v>86</v>
      </c>
      <c r="D3822" s="555" t="s">
        <v>818</v>
      </c>
      <c r="E3822" s="553">
        <v>6500</v>
      </c>
      <c r="F3822" s="556" t="s">
        <v>3788</v>
      </c>
      <c r="G3822" s="566" t="s">
        <v>3789</v>
      </c>
      <c r="H3822" s="569" t="s">
        <v>853</v>
      </c>
      <c r="I3822" s="562" t="s">
        <v>485</v>
      </c>
      <c r="J3822" s="558" t="s">
        <v>822</v>
      </c>
      <c r="K3822" s="571"/>
      <c r="L3822" s="574"/>
      <c r="M3822" s="572"/>
      <c r="N3822" s="577">
        <v>2</v>
      </c>
      <c r="O3822" s="574">
        <v>6</v>
      </c>
      <c r="P3822" s="576">
        <v>40044.9</v>
      </c>
    </row>
    <row r="3823" spans="1:16" ht="24" x14ac:dyDescent="0.2">
      <c r="A3823" s="524" t="s">
        <v>4666</v>
      </c>
      <c r="B3823" s="522" t="s">
        <v>817</v>
      </c>
      <c r="C3823" s="554" t="s">
        <v>86</v>
      </c>
      <c r="D3823" s="555" t="s">
        <v>818</v>
      </c>
      <c r="E3823" s="553">
        <v>9500</v>
      </c>
      <c r="F3823" s="556" t="s">
        <v>3790</v>
      </c>
      <c r="G3823" s="566" t="s">
        <v>3791</v>
      </c>
      <c r="H3823" s="569" t="s">
        <v>1000</v>
      </c>
      <c r="I3823" s="562" t="s">
        <v>485</v>
      </c>
      <c r="J3823" s="558" t="s">
        <v>822</v>
      </c>
      <c r="K3823" s="571"/>
      <c r="L3823" s="574"/>
      <c r="M3823" s="572"/>
      <c r="N3823" s="577">
        <v>2</v>
      </c>
      <c r="O3823" s="574">
        <v>6</v>
      </c>
      <c r="P3823" s="576">
        <v>58044.9</v>
      </c>
    </row>
    <row r="3824" spans="1:16" ht="24" x14ac:dyDescent="0.2">
      <c r="A3824" s="524" t="s">
        <v>4666</v>
      </c>
      <c r="B3824" s="522" t="s">
        <v>817</v>
      </c>
      <c r="C3824" s="554" t="s">
        <v>86</v>
      </c>
      <c r="D3824" s="555" t="s">
        <v>818</v>
      </c>
      <c r="E3824" s="553">
        <v>5500</v>
      </c>
      <c r="F3824" s="556" t="s">
        <v>4449</v>
      </c>
      <c r="G3824" s="566" t="s">
        <v>4450</v>
      </c>
      <c r="H3824" s="569" t="s">
        <v>2145</v>
      </c>
      <c r="I3824" s="562" t="s">
        <v>485</v>
      </c>
      <c r="J3824" s="558" t="s">
        <v>822</v>
      </c>
      <c r="K3824" s="571"/>
      <c r="L3824" s="574"/>
      <c r="M3824" s="572"/>
      <c r="N3824" s="577">
        <v>2</v>
      </c>
      <c r="O3824" s="574">
        <v>5</v>
      </c>
      <c r="P3824" s="576">
        <v>31670.75</v>
      </c>
    </row>
    <row r="3825" spans="1:16" ht="24" x14ac:dyDescent="0.2">
      <c r="A3825" s="524" t="s">
        <v>4666</v>
      </c>
      <c r="B3825" s="522" t="s">
        <v>817</v>
      </c>
      <c r="C3825" s="554" t="s">
        <v>86</v>
      </c>
      <c r="D3825" s="555" t="s">
        <v>818</v>
      </c>
      <c r="E3825" s="553">
        <v>5500</v>
      </c>
      <c r="F3825" s="556" t="s">
        <v>3792</v>
      </c>
      <c r="G3825" s="566" t="s">
        <v>3793</v>
      </c>
      <c r="H3825" s="569" t="s">
        <v>836</v>
      </c>
      <c r="I3825" s="562" t="s">
        <v>485</v>
      </c>
      <c r="J3825" s="558" t="s">
        <v>822</v>
      </c>
      <c r="K3825" s="571"/>
      <c r="L3825" s="574"/>
      <c r="M3825" s="572"/>
      <c r="N3825" s="577">
        <v>2</v>
      </c>
      <c r="O3825" s="574">
        <v>6</v>
      </c>
      <c r="P3825" s="576">
        <v>34044.9</v>
      </c>
    </row>
    <row r="3826" spans="1:16" ht="24" x14ac:dyDescent="0.2">
      <c r="A3826" s="524" t="s">
        <v>4666</v>
      </c>
      <c r="B3826" s="522" t="s">
        <v>817</v>
      </c>
      <c r="C3826" s="554" t="s">
        <v>86</v>
      </c>
      <c r="D3826" s="555" t="s">
        <v>818</v>
      </c>
      <c r="E3826" s="553">
        <v>12500</v>
      </c>
      <c r="F3826" s="556" t="s">
        <v>3794</v>
      </c>
      <c r="G3826" s="566" t="s">
        <v>3795</v>
      </c>
      <c r="H3826" s="569" t="s">
        <v>890</v>
      </c>
      <c r="I3826" s="562" t="s">
        <v>485</v>
      </c>
      <c r="J3826" s="558" t="s">
        <v>822</v>
      </c>
      <c r="K3826" s="571"/>
      <c r="L3826" s="574"/>
      <c r="M3826" s="572"/>
      <c r="N3826" s="577">
        <v>2</v>
      </c>
      <c r="O3826" s="574">
        <v>6</v>
      </c>
      <c r="P3826" s="576">
        <v>76044.899999999994</v>
      </c>
    </row>
    <row r="3827" spans="1:16" ht="24" x14ac:dyDescent="0.2">
      <c r="A3827" s="524" t="s">
        <v>4666</v>
      </c>
      <c r="B3827" s="522" t="s">
        <v>817</v>
      </c>
      <c r="C3827" s="554" t="s">
        <v>86</v>
      </c>
      <c r="D3827" s="555" t="s">
        <v>818</v>
      </c>
      <c r="E3827" s="553">
        <v>6500</v>
      </c>
      <c r="F3827" s="556" t="s">
        <v>3796</v>
      </c>
      <c r="G3827" s="566" t="s">
        <v>3797</v>
      </c>
      <c r="H3827" s="569" t="s">
        <v>821</v>
      </c>
      <c r="I3827" s="562" t="s">
        <v>485</v>
      </c>
      <c r="J3827" s="558" t="s">
        <v>822</v>
      </c>
      <c r="K3827" s="571"/>
      <c r="L3827" s="574"/>
      <c r="M3827" s="572"/>
      <c r="N3827" s="577">
        <v>2</v>
      </c>
      <c r="O3827" s="574">
        <v>6</v>
      </c>
      <c r="P3827" s="576">
        <v>40044.9</v>
      </c>
    </row>
    <row r="3828" spans="1:16" ht="24" x14ac:dyDescent="0.2">
      <c r="A3828" s="524" t="s">
        <v>4666</v>
      </c>
      <c r="B3828" s="522" t="s">
        <v>817</v>
      </c>
      <c r="C3828" s="554" t="s">
        <v>86</v>
      </c>
      <c r="D3828" s="555" t="s">
        <v>818</v>
      </c>
      <c r="E3828" s="553">
        <v>8500</v>
      </c>
      <c r="F3828" s="556" t="s">
        <v>3798</v>
      </c>
      <c r="G3828" s="566" t="s">
        <v>3799</v>
      </c>
      <c r="H3828" s="569" t="s">
        <v>829</v>
      </c>
      <c r="I3828" s="562" t="s">
        <v>485</v>
      </c>
      <c r="J3828" s="558" t="s">
        <v>822</v>
      </c>
      <c r="K3828" s="571"/>
      <c r="L3828" s="574"/>
      <c r="M3828" s="572"/>
      <c r="N3828" s="577">
        <v>2</v>
      </c>
      <c r="O3828" s="574">
        <v>6</v>
      </c>
      <c r="P3828" s="576">
        <v>52044.9</v>
      </c>
    </row>
    <row r="3829" spans="1:16" ht="24" x14ac:dyDescent="0.2">
      <c r="A3829" s="524" t="s">
        <v>4666</v>
      </c>
      <c r="B3829" s="522" t="s">
        <v>817</v>
      </c>
      <c r="C3829" s="554" t="s">
        <v>86</v>
      </c>
      <c r="D3829" s="555" t="s">
        <v>818</v>
      </c>
      <c r="E3829" s="553">
        <v>7500</v>
      </c>
      <c r="F3829" s="556" t="s">
        <v>3800</v>
      </c>
      <c r="G3829" s="566" t="s">
        <v>3801</v>
      </c>
      <c r="H3829" s="569" t="s">
        <v>829</v>
      </c>
      <c r="I3829" s="562" t="s">
        <v>485</v>
      </c>
      <c r="J3829" s="558" t="s">
        <v>822</v>
      </c>
      <c r="K3829" s="571"/>
      <c r="L3829" s="574"/>
      <c r="M3829" s="572"/>
      <c r="N3829" s="577">
        <v>2</v>
      </c>
      <c r="O3829" s="574">
        <v>6</v>
      </c>
      <c r="P3829" s="576">
        <v>47634.32</v>
      </c>
    </row>
    <row r="3830" spans="1:16" ht="24" x14ac:dyDescent="0.2">
      <c r="A3830" s="524" t="s">
        <v>4666</v>
      </c>
      <c r="B3830" s="522" t="s">
        <v>817</v>
      </c>
      <c r="C3830" s="554" t="s">
        <v>86</v>
      </c>
      <c r="D3830" s="555" t="s">
        <v>818</v>
      </c>
      <c r="E3830" s="553">
        <v>10500</v>
      </c>
      <c r="F3830" s="556" t="s">
        <v>3802</v>
      </c>
      <c r="G3830" s="566" t="s">
        <v>3803</v>
      </c>
      <c r="H3830" s="569" t="s">
        <v>1033</v>
      </c>
      <c r="I3830" s="562" t="s">
        <v>485</v>
      </c>
      <c r="J3830" s="558" t="s">
        <v>822</v>
      </c>
      <c r="K3830" s="571"/>
      <c r="L3830" s="574"/>
      <c r="M3830" s="572"/>
      <c r="N3830" s="577">
        <v>2</v>
      </c>
      <c r="O3830" s="574">
        <v>6</v>
      </c>
      <c r="P3830" s="576">
        <v>64044.9</v>
      </c>
    </row>
    <row r="3831" spans="1:16" ht="24" x14ac:dyDescent="0.2">
      <c r="A3831" s="524" t="s">
        <v>4666</v>
      </c>
      <c r="B3831" s="522" t="s">
        <v>817</v>
      </c>
      <c r="C3831" s="554" t="s">
        <v>86</v>
      </c>
      <c r="D3831" s="555" t="s">
        <v>818</v>
      </c>
      <c r="E3831" s="553">
        <v>8500</v>
      </c>
      <c r="F3831" s="556" t="s">
        <v>3804</v>
      </c>
      <c r="G3831" s="566" t="s">
        <v>3805</v>
      </c>
      <c r="H3831" s="569" t="s">
        <v>853</v>
      </c>
      <c r="I3831" s="562" t="s">
        <v>485</v>
      </c>
      <c r="J3831" s="558" t="s">
        <v>822</v>
      </c>
      <c r="K3831" s="571"/>
      <c r="L3831" s="574"/>
      <c r="M3831" s="572"/>
      <c r="N3831" s="577">
        <v>2</v>
      </c>
      <c r="O3831" s="574">
        <v>6</v>
      </c>
      <c r="P3831" s="576">
        <v>52044.9</v>
      </c>
    </row>
    <row r="3832" spans="1:16" ht="24" x14ac:dyDescent="0.2">
      <c r="A3832" s="524" t="s">
        <v>4666</v>
      </c>
      <c r="B3832" s="522" t="s">
        <v>817</v>
      </c>
      <c r="C3832" s="554" t="s">
        <v>86</v>
      </c>
      <c r="D3832" s="555" t="s">
        <v>818</v>
      </c>
      <c r="E3832" s="553">
        <v>5500</v>
      </c>
      <c r="F3832" s="556" t="s">
        <v>3806</v>
      </c>
      <c r="G3832" s="566" t="s">
        <v>3807</v>
      </c>
      <c r="H3832" s="569" t="s">
        <v>821</v>
      </c>
      <c r="I3832" s="562" t="s">
        <v>485</v>
      </c>
      <c r="J3832" s="558" t="s">
        <v>822</v>
      </c>
      <c r="K3832" s="571"/>
      <c r="L3832" s="574"/>
      <c r="M3832" s="572"/>
      <c r="N3832" s="577">
        <v>2</v>
      </c>
      <c r="O3832" s="574">
        <v>6</v>
      </c>
      <c r="P3832" s="576">
        <v>34044.9</v>
      </c>
    </row>
    <row r="3833" spans="1:16" ht="24" x14ac:dyDescent="0.2">
      <c r="A3833" s="524" t="s">
        <v>4666</v>
      </c>
      <c r="B3833" s="522" t="s">
        <v>817</v>
      </c>
      <c r="C3833" s="554" t="s">
        <v>86</v>
      </c>
      <c r="D3833" s="555" t="s">
        <v>818</v>
      </c>
      <c r="E3833" s="553">
        <v>8500</v>
      </c>
      <c r="F3833" s="556" t="s">
        <v>3808</v>
      </c>
      <c r="G3833" s="566" t="s">
        <v>3809</v>
      </c>
      <c r="H3833" s="569" t="s">
        <v>829</v>
      </c>
      <c r="I3833" s="562" t="s">
        <v>485</v>
      </c>
      <c r="J3833" s="558" t="s">
        <v>822</v>
      </c>
      <c r="K3833" s="571"/>
      <c r="L3833" s="574"/>
      <c r="M3833" s="572"/>
      <c r="N3833" s="577">
        <v>2</v>
      </c>
      <c r="O3833" s="574">
        <v>6</v>
      </c>
      <c r="P3833" s="576">
        <v>52044.9</v>
      </c>
    </row>
    <row r="3834" spans="1:16" ht="24" x14ac:dyDescent="0.2">
      <c r="A3834" s="524" t="s">
        <v>4666</v>
      </c>
      <c r="B3834" s="522" t="s">
        <v>817</v>
      </c>
      <c r="C3834" s="554" t="s">
        <v>86</v>
      </c>
      <c r="D3834" s="555" t="s">
        <v>841</v>
      </c>
      <c r="E3834" s="553">
        <v>3500</v>
      </c>
      <c r="F3834" s="556" t="s">
        <v>3810</v>
      </c>
      <c r="G3834" s="566" t="s">
        <v>3811</v>
      </c>
      <c r="H3834" s="569" t="s">
        <v>844</v>
      </c>
      <c r="I3834" s="562" t="s">
        <v>845</v>
      </c>
      <c r="J3834" s="558" t="s">
        <v>480</v>
      </c>
      <c r="K3834" s="571"/>
      <c r="L3834" s="574"/>
      <c r="M3834" s="572"/>
      <c r="N3834" s="577">
        <v>2</v>
      </c>
      <c r="O3834" s="574">
        <v>6</v>
      </c>
      <c r="P3834" s="576">
        <v>22044.9</v>
      </c>
    </row>
    <row r="3835" spans="1:16" ht="24" x14ac:dyDescent="0.2">
      <c r="A3835" s="524" t="s">
        <v>4666</v>
      </c>
      <c r="B3835" s="522" t="s">
        <v>817</v>
      </c>
      <c r="C3835" s="554" t="s">
        <v>86</v>
      </c>
      <c r="D3835" s="555" t="s">
        <v>818</v>
      </c>
      <c r="E3835" s="553">
        <v>6500</v>
      </c>
      <c r="F3835" s="556" t="s">
        <v>3812</v>
      </c>
      <c r="G3835" s="566" t="s">
        <v>3813</v>
      </c>
      <c r="H3835" s="569" t="s">
        <v>853</v>
      </c>
      <c r="I3835" s="562" t="s">
        <v>485</v>
      </c>
      <c r="J3835" s="558" t="s">
        <v>822</v>
      </c>
      <c r="K3835" s="571"/>
      <c r="L3835" s="574"/>
      <c r="M3835" s="572"/>
      <c r="N3835" s="577">
        <v>2</v>
      </c>
      <c r="O3835" s="574">
        <v>6</v>
      </c>
      <c r="P3835" s="576">
        <v>40044.9</v>
      </c>
    </row>
    <row r="3836" spans="1:16" ht="24" x14ac:dyDescent="0.2">
      <c r="A3836" s="524" t="s">
        <v>4666</v>
      </c>
      <c r="B3836" s="522" t="s">
        <v>817</v>
      </c>
      <c r="C3836" s="554" t="s">
        <v>86</v>
      </c>
      <c r="D3836" s="555" t="s">
        <v>818</v>
      </c>
      <c r="E3836" s="553">
        <v>5500</v>
      </c>
      <c r="F3836" s="556" t="s">
        <v>3814</v>
      </c>
      <c r="G3836" s="566" t="s">
        <v>3815</v>
      </c>
      <c r="H3836" s="569" t="s">
        <v>3644</v>
      </c>
      <c r="I3836" s="562" t="s">
        <v>485</v>
      </c>
      <c r="J3836" s="558" t="s">
        <v>822</v>
      </c>
      <c r="K3836" s="571"/>
      <c r="L3836" s="574"/>
      <c r="M3836" s="572"/>
      <c r="N3836" s="577">
        <v>2</v>
      </c>
      <c r="O3836" s="574">
        <v>6</v>
      </c>
      <c r="P3836" s="576">
        <v>34044.9</v>
      </c>
    </row>
    <row r="3837" spans="1:16" ht="24" x14ac:dyDescent="0.2">
      <c r="A3837" s="524" t="s">
        <v>4666</v>
      </c>
      <c r="B3837" s="522" t="s">
        <v>817</v>
      </c>
      <c r="C3837" s="554" t="s">
        <v>86</v>
      </c>
      <c r="D3837" s="555" t="s">
        <v>818</v>
      </c>
      <c r="E3837" s="553">
        <v>5500</v>
      </c>
      <c r="F3837" s="556" t="s">
        <v>3816</v>
      </c>
      <c r="G3837" s="566" t="s">
        <v>3817</v>
      </c>
      <c r="H3837" s="569" t="s">
        <v>836</v>
      </c>
      <c r="I3837" s="562" t="s">
        <v>485</v>
      </c>
      <c r="J3837" s="558" t="s">
        <v>822</v>
      </c>
      <c r="K3837" s="571"/>
      <c r="L3837" s="574"/>
      <c r="M3837" s="572"/>
      <c r="N3837" s="577">
        <v>2</v>
      </c>
      <c r="O3837" s="574">
        <v>6</v>
      </c>
      <c r="P3837" s="576">
        <v>34044.9</v>
      </c>
    </row>
    <row r="3838" spans="1:16" ht="24" x14ac:dyDescent="0.2">
      <c r="A3838" s="524" t="s">
        <v>4666</v>
      </c>
      <c r="B3838" s="522" t="s">
        <v>817</v>
      </c>
      <c r="C3838" s="554" t="s">
        <v>86</v>
      </c>
      <c r="D3838" s="555" t="s">
        <v>818</v>
      </c>
      <c r="E3838" s="553">
        <v>6000</v>
      </c>
      <c r="F3838" s="556" t="s">
        <v>3818</v>
      </c>
      <c r="G3838" s="566" t="s">
        <v>3819</v>
      </c>
      <c r="H3838" s="569" t="s">
        <v>866</v>
      </c>
      <c r="I3838" s="562" t="s">
        <v>485</v>
      </c>
      <c r="J3838" s="558" t="s">
        <v>822</v>
      </c>
      <c r="K3838" s="571"/>
      <c r="L3838" s="574"/>
      <c r="M3838" s="572"/>
      <c r="N3838" s="577">
        <v>2</v>
      </c>
      <c r="O3838" s="574">
        <v>6</v>
      </c>
      <c r="P3838" s="576">
        <v>37044.9</v>
      </c>
    </row>
    <row r="3839" spans="1:16" ht="24" x14ac:dyDescent="0.2">
      <c r="A3839" s="524" t="s">
        <v>4666</v>
      </c>
      <c r="B3839" s="522" t="s">
        <v>817</v>
      </c>
      <c r="C3839" s="554" t="s">
        <v>86</v>
      </c>
      <c r="D3839" s="555" t="s">
        <v>818</v>
      </c>
      <c r="E3839" s="553">
        <v>6500</v>
      </c>
      <c r="F3839" s="556" t="s">
        <v>3820</v>
      </c>
      <c r="G3839" s="566" t="s">
        <v>3821</v>
      </c>
      <c r="H3839" s="569" t="s">
        <v>853</v>
      </c>
      <c r="I3839" s="562" t="s">
        <v>485</v>
      </c>
      <c r="J3839" s="558" t="s">
        <v>822</v>
      </c>
      <c r="K3839" s="571"/>
      <c r="L3839" s="574"/>
      <c r="M3839" s="572"/>
      <c r="N3839" s="577">
        <v>2</v>
      </c>
      <c r="O3839" s="574">
        <v>6</v>
      </c>
      <c r="P3839" s="576">
        <v>40044.9</v>
      </c>
    </row>
    <row r="3840" spans="1:16" ht="24" x14ac:dyDescent="0.2">
      <c r="A3840" s="524" t="s">
        <v>4666</v>
      </c>
      <c r="B3840" s="522" t="s">
        <v>817</v>
      </c>
      <c r="C3840" s="554" t="s">
        <v>86</v>
      </c>
      <c r="D3840" s="555" t="s">
        <v>818</v>
      </c>
      <c r="E3840" s="553">
        <v>7500</v>
      </c>
      <c r="F3840" s="556" t="s">
        <v>3822</v>
      </c>
      <c r="G3840" s="566" t="s">
        <v>3823</v>
      </c>
      <c r="H3840" s="569" t="s">
        <v>829</v>
      </c>
      <c r="I3840" s="562" t="s">
        <v>485</v>
      </c>
      <c r="J3840" s="558" t="s">
        <v>822</v>
      </c>
      <c r="K3840" s="571"/>
      <c r="L3840" s="574"/>
      <c r="M3840" s="572"/>
      <c r="N3840" s="577">
        <v>2</v>
      </c>
      <c r="O3840" s="574">
        <v>6</v>
      </c>
      <c r="P3840" s="576">
        <v>46044.9</v>
      </c>
    </row>
    <row r="3841" spans="1:16" ht="24" x14ac:dyDescent="0.2">
      <c r="A3841" s="524" t="s">
        <v>4666</v>
      </c>
      <c r="B3841" s="522" t="s">
        <v>817</v>
      </c>
      <c r="C3841" s="554" t="s">
        <v>86</v>
      </c>
      <c r="D3841" s="555" t="s">
        <v>818</v>
      </c>
      <c r="E3841" s="553">
        <v>6500</v>
      </c>
      <c r="F3841" s="556" t="s">
        <v>3824</v>
      </c>
      <c r="G3841" s="566" t="s">
        <v>3825</v>
      </c>
      <c r="H3841" s="569" t="s">
        <v>853</v>
      </c>
      <c r="I3841" s="562" t="s">
        <v>485</v>
      </c>
      <c r="J3841" s="558" t="s">
        <v>822</v>
      </c>
      <c r="K3841" s="571"/>
      <c r="L3841" s="574"/>
      <c r="M3841" s="572"/>
      <c r="N3841" s="577">
        <v>2</v>
      </c>
      <c r="O3841" s="574">
        <v>6</v>
      </c>
      <c r="P3841" s="576">
        <v>40044.9</v>
      </c>
    </row>
    <row r="3842" spans="1:16" ht="24" x14ac:dyDescent="0.2">
      <c r="A3842" s="524" t="s">
        <v>4666</v>
      </c>
      <c r="B3842" s="522" t="s">
        <v>817</v>
      </c>
      <c r="C3842" s="554" t="s">
        <v>86</v>
      </c>
      <c r="D3842" s="555" t="s">
        <v>818</v>
      </c>
      <c r="E3842" s="553">
        <v>9500</v>
      </c>
      <c r="F3842" s="556" t="s">
        <v>3826</v>
      </c>
      <c r="G3842" s="566" t="s">
        <v>3827</v>
      </c>
      <c r="H3842" s="569" t="s">
        <v>890</v>
      </c>
      <c r="I3842" s="562" t="s">
        <v>485</v>
      </c>
      <c r="J3842" s="558" t="s">
        <v>822</v>
      </c>
      <c r="K3842" s="571"/>
      <c r="L3842" s="574"/>
      <c r="M3842" s="572"/>
      <c r="N3842" s="577">
        <v>3</v>
      </c>
      <c r="O3842" s="574">
        <v>6</v>
      </c>
      <c r="P3842" s="576">
        <v>58044.9</v>
      </c>
    </row>
    <row r="3843" spans="1:16" ht="24" x14ac:dyDescent="0.2">
      <c r="A3843" s="524" t="s">
        <v>4666</v>
      </c>
      <c r="B3843" s="522" t="s">
        <v>817</v>
      </c>
      <c r="C3843" s="554" t="s">
        <v>86</v>
      </c>
      <c r="D3843" s="555" t="s">
        <v>818</v>
      </c>
      <c r="E3843" s="553">
        <v>7500</v>
      </c>
      <c r="F3843" s="556" t="s">
        <v>3828</v>
      </c>
      <c r="G3843" s="566" t="s">
        <v>3829</v>
      </c>
      <c r="H3843" s="569" t="s">
        <v>829</v>
      </c>
      <c r="I3843" s="562" t="s">
        <v>485</v>
      </c>
      <c r="J3843" s="558" t="s">
        <v>822</v>
      </c>
      <c r="K3843" s="571"/>
      <c r="L3843" s="574"/>
      <c r="M3843" s="572"/>
      <c r="N3843" s="577">
        <v>2</v>
      </c>
      <c r="O3843" s="574">
        <v>6</v>
      </c>
      <c r="P3843" s="576">
        <v>46044.9</v>
      </c>
    </row>
    <row r="3844" spans="1:16" ht="24" x14ac:dyDescent="0.2">
      <c r="A3844" s="524" t="s">
        <v>4666</v>
      </c>
      <c r="B3844" s="522" t="s">
        <v>817</v>
      </c>
      <c r="C3844" s="554" t="s">
        <v>86</v>
      </c>
      <c r="D3844" s="555" t="s">
        <v>818</v>
      </c>
      <c r="E3844" s="553">
        <v>8500</v>
      </c>
      <c r="F3844" s="556" t="s">
        <v>3830</v>
      </c>
      <c r="G3844" s="566" t="s">
        <v>3831</v>
      </c>
      <c r="H3844" s="569" t="s">
        <v>821</v>
      </c>
      <c r="I3844" s="562" t="s">
        <v>485</v>
      </c>
      <c r="J3844" s="558" t="s">
        <v>822</v>
      </c>
      <c r="K3844" s="571"/>
      <c r="L3844" s="574"/>
      <c r="M3844" s="572"/>
      <c r="N3844" s="577">
        <v>2</v>
      </c>
      <c r="O3844" s="574">
        <v>6</v>
      </c>
      <c r="P3844" s="576">
        <v>52044.9</v>
      </c>
    </row>
    <row r="3845" spans="1:16" ht="24" x14ac:dyDescent="0.2">
      <c r="A3845" s="524" t="s">
        <v>4666</v>
      </c>
      <c r="B3845" s="522" t="s">
        <v>817</v>
      </c>
      <c r="C3845" s="554" t="s">
        <v>86</v>
      </c>
      <c r="D3845" s="555" t="s">
        <v>818</v>
      </c>
      <c r="E3845" s="553" t="s">
        <v>3539</v>
      </c>
      <c r="F3845" s="556" t="s">
        <v>3832</v>
      </c>
      <c r="G3845" s="566" t="s">
        <v>3833</v>
      </c>
      <c r="H3845" s="569" t="s">
        <v>829</v>
      </c>
      <c r="I3845" s="562" t="s">
        <v>485</v>
      </c>
      <c r="J3845" s="558" t="s">
        <v>822</v>
      </c>
      <c r="K3845" s="571"/>
      <c r="L3845" s="574"/>
      <c r="M3845" s="572"/>
      <c r="N3845" s="577">
        <v>3</v>
      </c>
      <c r="O3845" s="574">
        <v>6</v>
      </c>
      <c r="P3845" s="576">
        <v>54327.33</v>
      </c>
    </row>
    <row r="3846" spans="1:16" ht="24" x14ac:dyDescent="0.2">
      <c r="A3846" s="524" t="s">
        <v>4666</v>
      </c>
      <c r="B3846" s="522" t="s">
        <v>817</v>
      </c>
      <c r="C3846" s="554" t="s">
        <v>86</v>
      </c>
      <c r="D3846" s="555" t="s">
        <v>818</v>
      </c>
      <c r="E3846" s="553">
        <v>8500</v>
      </c>
      <c r="F3846" s="556" t="s">
        <v>4451</v>
      </c>
      <c r="G3846" s="566" t="s">
        <v>4452</v>
      </c>
      <c r="H3846" s="569" t="s">
        <v>853</v>
      </c>
      <c r="I3846" s="562" t="s">
        <v>485</v>
      </c>
      <c r="J3846" s="558" t="s">
        <v>822</v>
      </c>
      <c r="K3846" s="571"/>
      <c r="L3846" s="574"/>
      <c r="M3846" s="572"/>
      <c r="N3846" s="577">
        <v>2</v>
      </c>
      <c r="O3846" s="574">
        <v>5</v>
      </c>
      <c r="P3846" s="576">
        <v>48470.75</v>
      </c>
    </row>
    <row r="3847" spans="1:16" ht="24" x14ac:dyDescent="0.2">
      <c r="A3847" s="524" t="s">
        <v>4666</v>
      </c>
      <c r="B3847" s="522" t="s">
        <v>817</v>
      </c>
      <c r="C3847" s="554" t="s">
        <v>86</v>
      </c>
      <c r="D3847" s="555" t="s">
        <v>818</v>
      </c>
      <c r="E3847" s="553" t="s">
        <v>1929</v>
      </c>
      <c r="F3847" s="556" t="s">
        <v>3834</v>
      </c>
      <c r="G3847" s="566" t="s">
        <v>3835</v>
      </c>
      <c r="H3847" s="569" t="s">
        <v>853</v>
      </c>
      <c r="I3847" s="562" t="s">
        <v>485</v>
      </c>
      <c r="J3847" s="558" t="s">
        <v>822</v>
      </c>
      <c r="K3847" s="571"/>
      <c r="L3847" s="574"/>
      <c r="M3847" s="572"/>
      <c r="N3847" s="577">
        <v>3</v>
      </c>
      <c r="O3847" s="574">
        <v>5</v>
      </c>
      <c r="P3847" s="576">
        <v>78381.86</v>
      </c>
    </row>
    <row r="3848" spans="1:16" ht="24" x14ac:dyDescent="0.2">
      <c r="A3848" s="524" t="s">
        <v>4666</v>
      </c>
      <c r="B3848" s="522" t="s">
        <v>817</v>
      </c>
      <c r="C3848" s="554" t="s">
        <v>86</v>
      </c>
      <c r="D3848" s="555" t="s">
        <v>818</v>
      </c>
      <c r="E3848" s="553">
        <v>8500</v>
      </c>
      <c r="F3848" s="556" t="s">
        <v>3836</v>
      </c>
      <c r="G3848" s="566" t="s">
        <v>3837</v>
      </c>
      <c r="H3848" s="569" t="s">
        <v>829</v>
      </c>
      <c r="I3848" s="562" t="s">
        <v>485</v>
      </c>
      <c r="J3848" s="558" t="s">
        <v>822</v>
      </c>
      <c r="K3848" s="571"/>
      <c r="L3848" s="574"/>
      <c r="M3848" s="572"/>
      <c r="N3848" s="577">
        <v>2</v>
      </c>
      <c r="O3848" s="574">
        <v>6</v>
      </c>
      <c r="P3848" s="576">
        <v>52044.9</v>
      </c>
    </row>
    <row r="3849" spans="1:16" ht="24" x14ac:dyDescent="0.2">
      <c r="A3849" s="524" t="s">
        <v>4666</v>
      </c>
      <c r="B3849" s="522" t="s">
        <v>817</v>
      </c>
      <c r="C3849" s="554" t="s">
        <v>86</v>
      </c>
      <c r="D3849" s="555" t="s">
        <v>902</v>
      </c>
      <c r="E3849" s="553">
        <v>3000</v>
      </c>
      <c r="F3849" s="556" t="s">
        <v>3838</v>
      </c>
      <c r="G3849" s="566" t="s">
        <v>3839</v>
      </c>
      <c r="H3849" s="569" t="s">
        <v>905</v>
      </c>
      <c r="I3849" s="562" t="s">
        <v>845</v>
      </c>
      <c r="J3849" s="558" t="s">
        <v>906</v>
      </c>
      <c r="K3849" s="571"/>
      <c r="L3849" s="574"/>
      <c r="M3849" s="572"/>
      <c r="N3849" s="577">
        <v>2</v>
      </c>
      <c r="O3849" s="574">
        <v>6</v>
      </c>
      <c r="P3849" s="576">
        <v>19044.900000000001</v>
      </c>
    </row>
    <row r="3850" spans="1:16" ht="24" x14ac:dyDescent="0.2">
      <c r="A3850" s="524" t="s">
        <v>4666</v>
      </c>
      <c r="B3850" s="522" t="s">
        <v>817</v>
      </c>
      <c r="C3850" s="554" t="s">
        <v>86</v>
      </c>
      <c r="D3850" s="555" t="s">
        <v>818</v>
      </c>
      <c r="E3850" s="553" t="s">
        <v>2767</v>
      </c>
      <c r="F3850" s="556" t="s">
        <v>3840</v>
      </c>
      <c r="G3850" s="566" t="s">
        <v>3841</v>
      </c>
      <c r="H3850" s="569" t="s">
        <v>853</v>
      </c>
      <c r="I3850" s="562" t="s">
        <v>485</v>
      </c>
      <c r="J3850" s="558" t="s">
        <v>822</v>
      </c>
      <c r="K3850" s="571"/>
      <c r="L3850" s="574"/>
      <c r="M3850" s="572"/>
      <c r="N3850" s="577">
        <v>3</v>
      </c>
      <c r="O3850" s="574">
        <v>6</v>
      </c>
      <c r="P3850" s="576">
        <v>51660.170000000006</v>
      </c>
    </row>
    <row r="3851" spans="1:16" ht="24" x14ac:dyDescent="0.2">
      <c r="A3851" s="524" t="s">
        <v>4666</v>
      </c>
      <c r="B3851" s="522" t="s">
        <v>817</v>
      </c>
      <c r="C3851" s="554" t="s">
        <v>86</v>
      </c>
      <c r="D3851" s="555" t="s">
        <v>818</v>
      </c>
      <c r="E3851" s="553">
        <v>6500</v>
      </c>
      <c r="F3851" s="556" t="s">
        <v>3842</v>
      </c>
      <c r="G3851" s="566" t="s">
        <v>3843</v>
      </c>
      <c r="H3851" s="569" t="s">
        <v>829</v>
      </c>
      <c r="I3851" s="562" t="s">
        <v>485</v>
      </c>
      <c r="J3851" s="558" t="s">
        <v>822</v>
      </c>
      <c r="K3851" s="571"/>
      <c r="L3851" s="574"/>
      <c r="M3851" s="572"/>
      <c r="N3851" s="577">
        <v>2</v>
      </c>
      <c r="O3851" s="574">
        <v>6</v>
      </c>
      <c r="P3851" s="576">
        <v>40044.9</v>
      </c>
    </row>
    <row r="3852" spans="1:16" ht="24" x14ac:dyDescent="0.2">
      <c r="A3852" s="524" t="s">
        <v>4666</v>
      </c>
      <c r="B3852" s="522" t="s">
        <v>817</v>
      </c>
      <c r="C3852" s="554" t="s">
        <v>86</v>
      </c>
      <c r="D3852" s="555" t="s">
        <v>902</v>
      </c>
      <c r="E3852" s="553">
        <v>2500</v>
      </c>
      <c r="F3852" s="556" t="s">
        <v>4453</v>
      </c>
      <c r="G3852" s="566" t="s">
        <v>4454</v>
      </c>
      <c r="H3852" s="569" t="s">
        <v>905</v>
      </c>
      <c r="I3852" s="562" t="s">
        <v>845</v>
      </c>
      <c r="J3852" s="558" t="s">
        <v>906</v>
      </c>
      <c r="K3852" s="571"/>
      <c r="L3852" s="574"/>
      <c r="M3852" s="572"/>
      <c r="N3852" s="577">
        <v>2</v>
      </c>
      <c r="O3852" s="574">
        <v>5</v>
      </c>
      <c r="P3852" s="576">
        <v>14870.749999999998</v>
      </c>
    </row>
    <row r="3853" spans="1:16" ht="24" x14ac:dyDescent="0.2">
      <c r="A3853" s="524" t="s">
        <v>4666</v>
      </c>
      <c r="B3853" s="522" t="s">
        <v>817</v>
      </c>
      <c r="C3853" s="554" t="s">
        <v>86</v>
      </c>
      <c r="D3853" s="555" t="s">
        <v>818</v>
      </c>
      <c r="E3853" s="553">
        <v>7500</v>
      </c>
      <c r="F3853" s="556" t="s">
        <v>3844</v>
      </c>
      <c r="G3853" s="566" t="s">
        <v>3845</v>
      </c>
      <c r="H3853" s="569" t="s">
        <v>836</v>
      </c>
      <c r="I3853" s="562" t="s">
        <v>485</v>
      </c>
      <c r="J3853" s="558" t="s">
        <v>822</v>
      </c>
      <c r="K3853" s="571"/>
      <c r="L3853" s="574"/>
      <c r="M3853" s="572"/>
      <c r="N3853" s="577">
        <v>2</v>
      </c>
      <c r="O3853" s="574">
        <v>6</v>
      </c>
      <c r="P3853" s="576">
        <v>46044.9</v>
      </c>
    </row>
    <row r="3854" spans="1:16" ht="24" x14ac:dyDescent="0.2">
      <c r="A3854" s="524" t="s">
        <v>4666</v>
      </c>
      <c r="B3854" s="522" t="s">
        <v>817</v>
      </c>
      <c r="C3854" s="554" t="s">
        <v>86</v>
      </c>
      <c r="D3854" s="555" t="s">
        <v>818</v>
      </c>
      <c r="E3854" s="553">
        <v>8500</v>
      </c>
      <c r="F3854" s="556" t="s">
        <v>4455</v>
      </c>
      <c r="G3854" s="566" t="s">
        <v>4456</v>
      </c>
      <c r="H3854" s="569" t="s">
        <v>821</v>
      </c>
      <c r="I3854" s="562" t="s">
        <v>485</v>
      </c>
      <c r="J3854" s="558" t="s">
        <v>822</v>
      </c>
      <c r="K3854" s="571"/>
      <c r="L3854" s="574"/>
      <c r="M3854" s="572"/>
      <c r="N3854" s="577">
        <v>2</v>
      </c>
      <c r="O3854" s="574">
        <v>5</v>
      </c>
      <c r="P3854" s="576">
        <v>48470.75</v>
      </c>
    </row>
    <row r="3855" spans="1:16" ht="24" x14ac:dyDescent="0.2">
      <c r="A3855" s="524" t="s">
        <v>4666</v>
      </c>
      <c r="B3855" s="522" t="s">
        <v>817</v>
      </c>
      <c r="C3855" s="554" t="s">
        <v>86</v>
      </c>
      <c r="D3855" s="555" t="s">
        <v>818</v>
      </c>
      <c r="E3855" s="553">
        <v>5500</v>
      </c>
      <c r="F3855" s="556" t="s">
        <v>3846</v>
      </c>
      <c r="G3855" s="566" t="s">
        <v>3847</v>
      </c>
      <c r="H3855" s="569" t="s">
        <v>829</v>
      </c>
      <c r="I3855" s="562" t="s">
        <v>485</v>
      </c>
      <c r="J3855" s="558" t="s">
        <v>822</v>
      </c>
      <c r="K3855" s="571"/>
      <c r="L3855" s="574"/>
      <c r="M3855" s="572"/>
      <c r="N3855" s="577">
        <v>2</v>
      </c>
      <c r="O3855" s="574">
        <v>6</v>
      </c>
      <c r="P3855" s="576">
        <v>34044.9</v>
      </c>
    </row>
    <row r="3856" spans="1:16" ht="24" x14ac:dyDescent="0.2">
      <c r="A3856" s="524" t="s">
        <v>4666</v>
      </c>
      <c r="B3856" s="522" t="s">
        <v>817</v>
      </c>
      <c r="C3856" s="554" t="s">
        <v>86</v>
      </c>
      <c r="D3856" s="555" t="s">
        <v>818</v>
      </c>
      <c r="E3856" s="553">
        <v>4800</v>
      </c>
      <c r="F3856" s="556" t="s">
        <v>3848</v>
      </c>
      <c r="G3856" s="566" t="s">
        <v>3849</v>
      </c>
      <c r="H3856" s="569" t="s">
        <v>821</v>
      </c>
      <c r="I3856" s="562" t="s">
        <v>485</v>
      </c>
      <c r="J3856" s="558" t="s">
        <v>822</v>
      </c>
      <c r="K3856" s="571"/>
      <c r="L3856" s="574"/>
      <c r="M3856" s="572"/>
      <c r="N3856" s="577">
        <v>2</v>
      </c>
      <c r="O3856" s="574">
        <v>6</v>
      </c>
      <c r="P3856" s="576">
        <v>29844.9</v>
      </c>
    </row>
    <row r="3857" spans="1:16" ht="24" x14ac:dyDescent="0.2">
      <c r="A3857" s="524" t="s">
        <v>4666</v>
      </c>
      <c r="B3857" s="522" t="s">
        <v>817</v>
      </c>
      <c r="C3857" s="554" t="s">
        <v>86</v>
      </c>
      <c r="D3857" s="555" t="s">
        <v>818</v>
      </c>
      <c r="E3857" s="553">
        <v>6500</v>
      </c>
      <c r="F3857" s="556" t="s">
        <v>3850</v>
      </c>
      <c r="G3857" s="566" t="s">
        <v>3851</v>
      </c>
      <c r="H3857" s="569" t="s">
        <v>821</v>
      </c>
      <c r="I3857" s="562" t="s">
        <v>485</v>
      </c>
      <c r="J3857" s="558" t="s">
        <v>822</v>
      </c>
      <c r="K3857" s="571"/>
      <c r="L3857" s="574"/>
      <c r="M3857" s="572"/>
      <c r="N3857" s="577">
        <v>2</v>
      </c>
      <c r="O3857" s="574">
        <v>6</v>
      </c>
      <c r="P3857" s="576">
        <v>40044.9</v>
      </c>
    </row>
    <row r="3858" spans="1:16" ht="24" x14ac:dyDescent="0.2">
      <c r="A3858" s="524" t="s">
        <v>4666</v>
      </c>
      <c r="B3858" s="522" t="s">
        <v>817</v>
      </c>
      <c r="C3858" s="554" t="s">
        <v>86</v>
      </c>
      <c r="D3858" s="555" t="s">
        <v>818</v>
      </c>
      <c r="E3858" s="553">
        <v>8500</v>
      </c>
      <c r="F3858" s="556" t="s">
        <v>3852</v>
      </c>
      <c r="G3858" s="566" t="s">
        <v>3853</v>
      </c>
      <c r="H3858" s="569" t="s">
        <v>1560</v>
      </c>
      <c r="I3858" s="562" t="s">
        <v>485</v>
      </c>
      <c r="J3858" s="558" t="s">
        <v>822</v>
      </c>
      <c r="K3858" s="571"/>
      <c r="L3858" s="574"/>
      <c r="M3858" s="572"/>
      <c r="N3858" s="577">
        <v>2</v>
      </c>
      <c r="O3858" s="574">
        <v>6</v>
      </c>
      <c r="P3858" s="576">
        <v>52044.9</v>
      </c>
    </row>
    <row r="3859" spans="1:16" ht="24" x14ac:dyDescent="0.2">
      <c r="A3859" s="524" t="s">
        <v>4666</v>
      </c>
      <c r="B3859" s="522" t="s">
        <v>817</v>
      </c>
      <c r="C3859" s="554" t="s">
        <v>86</v>
      </c>
      <c r="D3859" s="555" t="s">
        <v>818</v>
      </c>
      <c r="E3859" s="553" t="s">
        <v>2767</v>
      </c>
      <c r="F3859" s="556" t="s">
        <v>3854</v>
      </c>
      <c r="G3859" s="566" t="s">
        <v>3855</v>
      </c>
      <c r="H3859" s="569" t="s">
        <v>853</v>
      </c>
      <c r="I3859" s="562" t="s">
        <v>485</v>
      </c>
      <c r="J3859" s="558" t="s">
        <v>822</v>
      </c>
      <c r="K3859" s="571"/>
      <c r="L3859" s="574"/>
      <c r="M3859" s="572"/>
      <c r="N3859" s="577">
        <v>3</v>
      </c>
      <c r="O3859" s="574">
        <v>6</v>
      </c>
      <c r="P3859" s="576">
        <v>59117.120000000003</v>
      </c>
    </row>
    <row r="3860" spans="1:16" ht="24" x14ac:dyDescent="0.2">
      <c r="A3860" s="524" t="s">
        <v>4666</v>
      </c>
      <c r="B3860" s="522" t="s">
        <v>817</v>
      </c>
      <c r="C3860" s="554" t="s">
        <v>86</v>
      </c>
      <c r="D3860" s="555" t="s">
        <v>818</v>
      </c>
      <c r="E3860" s="553">
        <v>7500</v>
      </c>
      <c r="F3860" s="556" t="s">
        <v>3856</v>
      </c>
      <c r="G3860" s="566" t="s">
        <v>3857</v>
      </c>
      <c r="H3860" s="569" t="s">
        <v>829</v>
      </c>
      <c r="I3860" s="562" t="s">
        <v>489</v>
      </c>
      <c r="J3860" s="558" t="s">
        <v>822</v>
      </c>
      <c r="K3860" s="571"/>
      <c r="L3860" s="574"/>
      <c r="M3860" s="572"/>
      <c r="N3860" s="577">
        <v>2</v>
      </c>
      <c r="O3860" s="574">
        <v>6</v>
      </c>
      <c r="P3860" s="576">
        <v>46044.9</v>
      </c>
    </row>
    <row r="3861" spans="1:16" ht="24" x14ac:dyDescent="0.2">
      <c r="A3861" s="524" t="s">
        <v>4666</v>
      </c>
      <c r="B3861" s="522" t="s">
        <v>817</v>
      </c>
      <c r="C3861" s="554" t="s">
        <v>86</v>
      </c>
      <c r="D3861" s="555" t="s">
        <v>818</v>
      </c>
      <c r="E3861" s="553">
        <v>5500</v>
      </c>
      <c r="F3861" s="556" t="s">
        <v>3858</v>
      </c>
      <c r="G3861" s="566" t="s">
        <v>3859</v>
      </c>
      <c r="H3861" s="569" t="s">
        <v>1132</v>
      </c>
      <c r="I3861" s="562" t="s">
        <v>489</v>
      </c>
      <c r="J3861" s="558" t="s">
        <v>822</v>
      </c>
      <c r="K3861" s="571"/>
      <c r="L3861" s="574"/>
      <c r="M3861" s="572"/>
      <c r="N3861" s="577">
        <v>2</v>
      </c>
      <c r="O3861" s="574">
        <v>6</v>
      </c>
      <c r="P3861" s="576">
        <v>34044.9</v>
      </c>
    </row>
    <row r="3862" spans="1:16" ht="24" x14ac:dyDescent="0.2">
      <c r="A3862" s="524" t="s">
        <v>4666</v>
      </c>
      <c r="B3862" s="522" t="s">
        <v>817</v>
      </c>
      <c r="C3862" s="554" t="s">
        <v>86</v>
      </c>
      <c r="D3862" s="555" t="s">
        <v>818</v>
      </c>
      <c r="E3862" s="553">
        <v>10500</v>
      </c>
      <c r="F3862" s="556" t="s">
        <v>4457</v>
      </c>
      <c r="G3862" s="566" t="s">
        <v>4458</v>
      </c>
      <c r="H3862" s="569" t="s">
        <v>1560</v>
      </c>
      <c r="I3862" s="562" t="s">
        <v>485</v>
      </c>
      <c r="J3862" s="558" t="s">
        <v>822</v>
      </c>
      <c r="K3862" s="571"/>
      <c r="L3862" s="574"/>
      <c r="M3862" s="572"/>
      <c r="N3862" s="577">
        <v>2</v>
      </c>
      <c r="O3862" s="574">
        <v>5</v>
      </c>
      <c r="P3862" s="576">
        <v>59670.750000000007</v>
      </c>
    </row>
    <row r="3863" spans="1:16" ht="24" x14ac:dyDescent="0.2">
      <c r="A3863" s="524" t="s">
        <v>4666</v>
      </c>
      <c r="B3863" s="522" t="s">
        <v>817</v>
      </c>
      <c r="C3863" s="554" t="s">
        <v>86</v>
      </c>
      <c r="D3863" s="555" t="s">
        <v>818</v>
      </c>
      <c r="E3863" s="553">
        <v>5500</v>
      </c>
      <c r="F3863" s="556" t="s">
        <v>3860</v>
      </c>
      <c r="G3863" s="566" t="s">
        <v>3861</v>
      </c>
      <c r="H3863" s="569" t="s">
        <v>821</v>
      </c>
      <c r="I3863" s="562" t="s">
        <v>485</v>
      </c>
      <c r="J3863" s="558" t="s">
        <v>822</v>
      </c>
      <c r="K3863" s="571"/>
      <c r="L3863" s="574"/>
      <c r="M3863" s="572"/>
      <c r="N3863" s="577">
        <v>2</v>
      </c>
      <c r="O3863" s="574">
        <v>6</v>
      </c>
      <c r="P3863" s="576">
        <v>34044.9</v>
      </c>
    </row>
    <row r="3864" spans="1:16" ht="24" x14ac:dyDescent="0.2">
      <c r="A3864" s="524" t="s">
        <v>4666</v>
      </c>
      <c r="B3864" s="522" t="s">
        <v>817</v>
      </c>
      <c r="C3864" s="554" t="s">
        <v>86</v>
      </c>
      <c r="D3864" s="555" t="s">
        <v>818</v>
      </c>
      <c r="E3864" s="553">
        <v>12500</v>
      </c>
      <c r="F3864" s="556" t="s">
        <v>3862</v>
      </c>
      <c r="G3864" s="566" t="s">
        <v>3863</v>
      </c>
      <c r="H3864" s="569" t="s">
        <v>890</v>
      </c>
      <c r="I3864" s="562" t="s">
        <v>485</v>
      </c>
      <c r="J3864" s="558" t="s">
        <v>822</v>
      </c>
      <c r="K3864" s="571"/>
      <c r="L3864" s="574"/>
      <c r="M3864" s="572"/>
      <c r="N3864" s="577">
        <v>2</v>
      </c>
      <c r="O3864" s="574">
        <v>6</v>
      </c>
      <c r="P3864" s="576">
        <v>76044.899999999994</v>
      </c>
    </row>
    <row r="3865" spans="1:16" ht="24" x14ac:dyDescent="0.2">
      <c r="A3865" s="524" t="s">
        <v>4666</v>
      </c>
      <c r="B3865" s="522" t="s">
        <v>817</v>
      </c>
      <c r="C3865" s="554" t="s">
        <v>86</v>
      </c>
      <c r="D3865" s="555" t="s">
        <v>818</v>
      </c>
      <c r="E3865" s="553">
        <v>7500</v>
      </c>
      <c r="F3865" s="556" t="s">
        <v>3864</v>
      </c>
      <c r="G3865" s="566" t="s">
        <v>3865</v>
      </c>
      <c r="H3865" s="569" t="s">
        <v>821</v>
      </c>
      <c r="I3865" s="562" t="s">
        <v>485</v>
      </c>
      <c r="J3865" s="558" t="s">
        <v>822</v>
      </c>
      <c r="K3865" s="571"/>
      <c r="L3865" s="574"/>
      <c r="M3865" s="572"/>
      <c r="N3865" s="577">
        <v>2</v>
      </c>
      <c r="O3865" s="574">
        <v>6</v>
      </c>
      <c r="P3865" s="576">
        <v>46044.9</v>
      </c>
    </row>
    <row r="3866" spans="1:16" ht="24" x14ac:dyDescent="0.2">
      <c r="A3866" s="524" t="s">
        <v>4666</v>
      </c>
      <c r="B3866" s="522" t="s">
        <v>817</v>
      </c>
      <c r="C3866" s="554" t="s">
        <v>86</v>
      </c>
      <c r="D3866" s="555" t="s">
        <v>818</v>
      </c>
      <c r="E3866" s="553">
        <v>5500</v>
      </c>
      <c r="F3866" s="556" t="s">
        <v>3866</v>
      </c>
      <c r="G3866" s="566" t="s">
        <v>3867</v>
      </c>
      <c r="H3866" s="569" t="s">
        <v>866</v>
      </c>
      <c r="I3866" s="562" t="s">
        <v>485</v>
      </c>
      <c r="J3866" s="558" t="s">
        <v>822</v>
      </c>
      <c r="K3866" s="571"/>
      <c r="L3866" s="574"/>
      <c r="M3866" s="572"/>
      <c r="N3866" s="577">
        <v>2</v>
      </c>
      <c r="O3866" s="574">
        <v>6</v>
      </c>
      <c r="P3866" s="576">
        <v>34002.65</v>
      </c>
    </row>
    <row r="3867" spans="1:16" ht="24" x14ac:dyDescent="0.2">
      <c r="A3867" s="524" t="s">
        <v>4666</v>
      </c>
      <c r="B3867" s="522" t="s">
        <v>817</v>
      </c>
      <c r="C3867" s="554" t="s">
        <v>86</v>
      </c>
      <c r="D3867" s="555" t="s">
        <v>818</v>
      </c>
      <c r="E3867" s="553">
        <v>3400</v>
      </c>
      <c r="F3867" s="556" t="s">
        <v>3868</v>
      </c>
      <c r="G3867" s="566" t="s">
        <v>3869</v>
      </c>
      <c r="H3867" s="569" t="s">
        <v>821</v>
      </c>
      <c r="I3867" s="562" t="s">
        <v>485</v>
      </c>
      <c r="J3867" s="558" t="s">
        <v>822</v>
      </c>
      <c r="K3867" s="571"/>
      <c r="L3867" s="574"/>
      <c r="M3867" s="572"/>
      <c r="N3867" s="577">
        <v>2</v>
      </c>
      <c r="O3867" s="574">
        <v>6</v>
      </c>
      <c r="P3867" s="576">
        <v>21444.9</v>
      </c>
    </row>
    <row r="3868" spans="1:16" ht="24" x14ac:dyDescent="0.2">
      <c r="A3868" s="524" t="s">
        <v>4666</v>
      </c>
      <c r="B3868" s="522" t="s">
        <v>817</v>
      </c>
      <c r="C3868" s="554" t="s">
        <v>86</v>
      </c>
      <c r="D3868" s="555" t="s">
        <v>818</v>
      </c>
      <c r="E3868" s="553">
        <v>5500</v>
      </c>
      <c r="F3868" s="556" t="s">
        <v>3870</v>
      </c>
      <c r="G3868" s="566" t="s">
        <v>3871</v>
      </c>
      <c r="H3868" s="569" t="s">
        <v>836</v>
      </c>
      <c r="I3868" s="562" t="s">
        <v>485</v>
      </c>
      <c r="J3868" s="558" t="s">
        <v>822</v>
      </c>
      <c r="K3868" s="571"/>
      <c r="L3868" s="574"/>
      <c r="M3868" s="572"/>
      <c r="N3868" s="577">
        <v>2</v>
      </c>
      <c r="O3868" s="574">
        <v>6</v>
      </c>
      <c r="P3868" s="576">
        <v>34044.9</v>
      </c>
    </row>
    <row r="3869" spans="1:16" ht="24" x14ac:dyDescent="0.2">
      <c r="A3869" s="524" t="s">
        <v>4666</v>
      </c>
      <c r="B3869" s="522" t="s">
        <v>817</v>
      </c>
      <c r="C3869" s="554" t="s">
        <v>86</v>
      </c>
      <c r="D3869" s="555" t="s">
        <v>818</v>
      </c>
      <c r="E3869" s="553">
        <v>10000</v>
      </c>
      <c r="F3869" s="556" t="s">
        <v>3872</v>
      </c>
      <c r="G3869" s="566" t="s">
        <v>3873</v>
      </c>
      <c r="H3869" s="569" t="s">
        <v>1830</v>
      </c>
      <c r="I3869" s="562" t="s">
        <v>485</v>
      </c>
      <c r="J3869" s="558" t="s">
        <v>822</v>
      </c>
      <c r="K3869" s="571"/>
      <c r="L3869" s="574"/>
      <c r="M3869" s="572"/>
      <c r="N3869" s="577">
        <v>2</v>
      </c>
      <c r="O3869" s="574">
        <v>6</v>
      </c>
      <c r="P3869" s="576">
        <v>61044.9</v>
      </c>
    </row>
    <row r="3870" spans="1:16" ht="24" x14ac:dyDescent="0.2">
      <c r="A3870" s="524" t="s">
        <v>4666</v>
      </c>
      <c r="B3870" s="522" t="s">
        <v>817</v>
      </c>
      <c r="C3870" s="554" t="s">
        <v>86</v>
      </c>
      <c r="D3870" s="555" t="s">
        <v>818</v>
      </c>
      <c r="E3870" s="553">
        <v>3600</v>
      </c>
      <c r="F3870" s="556" t="s">
        <v>3874</v>
      </c>
      <c r="G3870" s="566" t="s">
        <v>3875</v>
      </c>
      <c r="H3870" s="569" t="s">
        <v>844</v>
      </c>
      <c r="I3870" s="562" t="s">
        <v>845</v>
      </c>
      <c r="J3870" s="558" t="s">
        <v>822</v>
      </c>
      <c r="K3870" s="571"/>
      <c r="L3870" s="574"/>
      <c r="M3870" s="572"/>
      <c r="N3870" s="577">
        <v>3</v>
      </c>
      <c r="O3870" s="574">
        <v>6</v>
      </c>
      <c r="P3870" s="576">
        <v>22644.9</v>
      </c>
    </row>
    <row r="3871" spans="1:16" ht="24" x14ac:dyDescent="0.2">
      <c r="A3871" s="524" t="s">
        <v>4666</v>
      </c>
      <c r="B3871" s="522" t="s">
        <v>817</v>
      </c>
      <c r="C3871" s="554" t="s">
        <v>86</v>
      </c>
      <c r="D3871" s="555" t="s">
        <v>818</v>
      </c>
      <c r="E3871" s="553">
        <v>10000</v>
      </c>
      <c r="F3871" s="556" t="s">
        <v>3876</v>
      </c>
      <c r="G3871" s="566" t="s">
        <v>3877</v>
      </c>
      <c r="H3871" s="569" t="s">
        <v>853</v>
      </c>
      <c r="I3871" s="562" t="s">
        <v>485</v>
      </c>
      <c r="J3871" s="558" t="s">
        <v>822</v>
      </c>
      <c r="K3871" s="571"/>
      <c r="L3871" s="574"/>
      <c r="M3871" s="572"/>
      <c r="N3871" s="577">
        <v>2</v>
      </c>
      <c r="O3871" s="574">
        <v>6</v>
      </c>
      <c r="P3871" s="576">
        <v>61044.9</v>
      </c>
    </row>
    <row r="3872" spans="1:16" ht="24" x14ac:dyDescent="0.2">
      <c r="A3872" s="524" t="s">
        <v>4666</v>
      </c>
      <c r="B3872" s="522" t="s">
        <v>817</v>
      </c>
      <c r="C3872" s="554" t="s">
        <v>86</v>
      </c>
      <c r="D3872" s="555" t="s">
        <v>818</v>
      </c>
      <c r="E3872" s="553">
        <v>7500</v>
      </c>
      <c r="F3872" s="556" t="s">
        <v>3878</v>
      </c>
      <c r="G3872" s="566" t="s">
        <v>3879</v>
      </c>
      <c r="H3872" s="569" t="s">
        <v>829</v>
      </c>
      <c r="I3872" s="562" t="s">
        <v>485</v>
      </c>
      <c r="J3872" s="558" t="s">
        <v>822</v>
      </c>
      <c r="K3872" s="571"/>
      <c r="L3872" s="574"/>
      <c r="M3872" s="572"/>
      <c r="N3872" s="577">
        <v>2</v>
      </c>
      <c r="O3872" s="574">
        <v>6</v>
      </c>
      <c r="P3872" s="576">
        <v>46044.9</v>
      </c>
    </row>
    <row r="3873" spans="1:16" ht="24" x14ac:dyDescent="0.2">
      <c r="A3873" s="524" t="s">
        <v>4666</v>
      </c>
      <c r="B3873" s="522" t="s">
        <v>817</v>
      </c>
      <c r="C3873" s="554" t="s">
        <v>86</v>
      </c>
      <c r="D3873" s="555" t="s">
        <v>818</v>
      </c>
      <c r="E3873" s="553">
        <v>7500</v>
      </c>
      <c r="F3873" s="556" t="s">
        <v>3880</v>
      </c>
      <c r="G3873" s="566" t="s">
        <v>3881</v>
      </c>
      <c r="H3873" s="569" t="s">
        <v>829</v>
      </c>
      <c r="I3873" s="562" t="s">
        <v>485</v>
      </c>
      <c r="J3873" s="558" t="s">
        <v>822</v>
      </c>
      <c r="K3873" s="571"/>
      <c r="L3873" s="574"/>
      <c r="M3873" s="572"/>
      <c r="N3873" s="577">
        <v>2</v>
      </c>
      <c r="O3873" s="574">
        <v>6</v>
      </c>
      <c r="P3873" s="576">
        <v>46044.9</v>
      </c>
    </row>
    <row r="3874" spans="1:16" ht="24" x14ac:dyDescent="0.2">
      <c r="A3874" s="524" t="s">
        <v>4666</v>
      </c>
      <c r="B3874" s="522" t="s">
        <v>817</v>
      </c>
      <c r="C3874" s="554" t="s">
        <v>86</v>
      </c>
      <c r="D3874" s="555" t="s">
        <v>818</v>
      </c>
      <c r="E3874" s="553">
        <v>3800</v>
      </c>
      <c r="F3874" s="556" t="s">
        <v>3882</v>
      </c>
      <c r="G3874" s="566" t="s">
        <v>3883</v>
      </c>
      <c r="H3874" s="569" t="s">
        <v>836</v>
      </c>
      <c r="I3874" s="562" t="s">
        <v>871</v>
      </c>
      <c r="J3874" s="558" t="s">
        <v>822</v>
      </c>
      <c r="K3874" s="571"/>
      <c r="L3874" s="574"/>
      <c r="M3874" s="572"/>
      <c r="N3874" s="577">
        <v>2</v>
      </c>
      <c r="O3874" s="574">
        <v>5</v>
      </c>
      <c r="P3874" s="576">
        <v>19712.420000000002</v>
      </c>
    </row>
    <row r="3875" spans="1:16" ht="24" x14ac:dyDescent="0.2">
      <c r="A3875" s="524" t="s">
        <v>4666</v>
      </c>
      <c r="B3875" s="522" t="s">
        <v>817</v>
      </c>
      <c r="C3875" s="554" t="s">
        <v>86</v>
      </c>
      <c r="D3875" s="555" t="s">
        <v>818</v>
      </c>
      <c r="E3875" s="553" t="s">
        <v>2767</v>
      </c>
      <c r="F3875" s="556" t="s">
        <v>3886</v>
      </c>
      <c r="G3875" s="566" t="s">
        <v>3887</v>
      </c>
      <c r="H3875" s="569" t="s">
        <v>853</v>
      </c>
      <c r="I3875" s="562" t="s">
        <v>485</v>
      </c>
      <c r="J3875" s="558" t="s">
        <v>822</v>
      </c>
      <c r="K3875" s="571"/>
      <c r="L3875" s="574"/>
      <c r="M3875" s="572"/>
      <c r="N3875" s="577">
        <v>3</v>
      </c>
      <c r="O3875" s="574">
        <v>6</v>
      </c>
      <c r="P3875" s="576">
        <v>54819.9</v>
      </c>
    </row>
    <row r="3876" spans="1:16" ht="24" x14ac:dyDescent="0.2">
      <c r="A3876" s="524" t="s">
        <v>4666</v>
      </c>
      <c r="B3876" s="522" t="s">
        <v>817</v>
      </c>
      <c r="C3876" s="554" t="s">
        <v>86</v>
      </c>
      <c r="D3876" s="555" t="s">
        <v>818</v>
      </c>
      <c r="E3876" s="553">
        <v>6500</v>
      </c>
      <c r="F3876" s="556" t="s">
        <v>3888</v>
      </c>
      <c r="G3876" s="566" t="s">
        <v>3889</v>
      </c>
      <c r="H3876" s="569" t="s">
        <v>821</v>
      </c>
      <c r="I3876" s="562" t="s">
        <v>485</v>
      </c>
      <c r="J3876" s="558" t="s">
        <v>822</v>
      </c>
      <c r="K3876" s="571"/>
      <c r="L3876" s="574"/>
      <c r="M3876" s="572"/>
      <c r="N3876" s="577">
        <v>2</v>
      </c>
      <c r="O3876" s="574">
        <v>6</v>
      </c>
      <c r="P3876" s="576">
        <v>40044.9</v>
      </c>
    </row>
    <row r="3877" spans="1:16" ht="24" x14ac:dyDescent="0.2">
      <c r="A3877" s="524" t="s">
        <v>4666</v>
      </c>
      <c r="B3877" s="522" t="s">
        <v>817</v>
      </c>
      <c r="C3877" s="554" t="s">
        <v>86</v>
      </c>
      <c r="D3877" s="555" t="s">
        <v>818</v>
      </c>
      <c r="E3877" s="553">
        <v>8500</v>
      </c>
      <c r="F3877" s="556" t="s">
        <v>3892</v>
      </c>
      <c r="G3877" s="566" t="s">
        <v>3893</v>
      </c>
      <c r="H3877" s="569" t="s">
        <v>853</v>
      </c>
      <c r="I3877" s="562" t="s">
        <v>485</v>
      </c>
      <c r="J3877" s="558" t="s">
        <v>822</v>
      </c>
      <c r="K3877" s="571"/>
      <c r="L3877" s="574"/>
      <c r="M3877" s="572"/>
      <c r="N3877" s="577">
        <v>2</v>
      </c>
      <c r="O3877" s="574">
        <v>6</v>
      </c>
      <c r="P3877" s="576">
        <v>52044.9</v>
      </c>
    </row>
    <row r="3878" spans="1:16" ht="24" x14ac:dyDescent="0.2">
      <c r="A3878" s="524" t="s">
        <v>4666</v>
      </c>
      <c r="B3878" s="522" t="s">
        <v>817</v>
      </c>
      <c r="C3878" s="554" t="s">
        <v>86</v>
      </c>
      <c r="D3878" s="555" t="s">
        <v>818</v>
      </c>
      <c r="E3878" s="553">
        <v>7500</v>
      </c>
      <c r="F3878" s="556" t="s">
        <v>3894</v>
      </c>
      <c r="G3878" s="566" t="s">
        <v>3895</v>
      </c>
      <c r="H3878" s="569" t="s">
        <v>829</v>
      </c>
      <c r="I3878" s="562" t="s">
        <v>485</v>
      </c>
      <c r="J3878" s="558" t="s">
        <v>822</v>
      </c>
      <c r="K3878" s="571"/>
      <c r="L3878" s="574"/>
      <c r="M3878" s="572"/>
      <c r="N3878" s="577">
        <v>2</v>
      </c>
      <c r="O3878" s="574">
        <v>6</v>
      </c>
      <c r="P3878" s="576">
        <v>46044.9</v>
      </c>
    </row>
    <row r="3879" spans="1:16" ht="24" x14ac:dyDescent="0.2">
      <c r="A3879" s="524" t="s">
        <v>4666</v>
      </c>
      <c r="B3879" s="522" t="s">
        <v>817</v>
      </c>
      <c r="C3879" s="554" t="s">
        <v>86</v>
      </c>
      <c r="D3879" s="555" t="s">
        <v>818</v>
      </c>
      <c r="E3879" s="553">
        <v>7500</v>
      </c>
      <c r="F3879" s="556" t="s">
        <v>3896</v>
      </c>
      <c r="G3879" s="566" t="s">
        <v>3897</v>
      </c>
      <c r="H3879" s="569" t="s">
        <v>829</v>
      </c>
      <c r="I3879" s="562" t="s">
        <v>485</v>
      </c>
      <c r="J3879" s="558" t="s">
        <v>822</v>
      </c>
      <c r="K3879" s="571"/>
      <c r="L3879" s="574"/>
      <c r="M3879" s="572"/>
      <c r="N3879" s="577">
        <v>2</v>
      </c>
      <c r="O3879" s="574">
        <v>6</v>
      </c>
      <c r="P3879" s="576">
        <v>46044.9</v>
      </c>
    </row>
    <row r="3880" spans="1:16" ht="24" x14ac:dyDescent="0.2">
      <c r="A3880" s="524" t="s">
        <v>4666</v>
      </c>
      <c r="B3880" s="522" t="s">
        <v>817</v>
      </c>
      <c r="C3880" s="554" t="s">
        <v>86</v>
      </c>
      <c r="D3880" s="555" t="s">
        <v>818</v>
      </c>
      <c r="E3880" s="553">
        <v>8500</v>
      </c>
      <c r="F3880" s="556" t="s">
        <v>4459</v>
      </c>
      <c r="G3880" s="566" t="s">
        <v>4460</v>
      </c>
      <c r="H3880" s="569" t="s">
        <v>850</v>
      </c>
      <c r="I3880" s="562" t="s">
        <v>485</v>
      </c>
      <c r="J3880" s="558" t="s">
        <v>822</v>
      </c>
      <c r="K3880" s="571"/>
      <c r="L3880" s="574"/>
      <c r="M3880" s="572"/>
      <c r="N3880" s="577">
        <v>2</v>
      </c>
      <c r="O3880" s="574">
        <v>5</v>
      </c>
      <c r="P3880" s="576">
        <v>48470.75</v>
      </c>
    </row>
    <row r="3881" spans="1:16" ht="24" x14ac:dyDescent="0.2">
      <c r="A3881" s="524" t="s">
        <v>4666</v>
      </c>
      <c r="B3881" s="522" t="s">
        <v>817</v>
      </c>
      <c r="C3881" s="554" t="s">
        <v>86</v>
      </c>
      <c r="D3881" s="555" t="s">
        <v>818</v>
      </c>
      <c r="E3881" s="553">
        <v>10000</v>
      </c>
      <c r="F3881" s="556" t="s">
        <v>3898</v>
      </c>
      <c r="G3881" s="566" t="s">
        <v>3899</v>
      </c>
      <c r="H3881" s="569" t="s">
        <v>853</v>
      </c>
      <c r="I3881" s="562" t="s">
        <v>485</v>
      </c>
      <c r="J3881" s="558" t="s">
        <v>822</v>
      </c>
      <c r="K3881" s="571"/>
      <c r="L3881" s="574"/>
      <c r="M3881" s="572"/>
      <c r="N3881" s="577">
        <v>2</v>
      </c>
      <c r="O3881" s="574">
        <v>6</v>
      </c>
      <c r="P3881" s="576">
        <v>61044.9</v>
      </c>
    </row>
    <row r="3882" spans="1:16" ht="24" x14ac:dyDescent="0.2">
      <c r="A3882" s="524" t="s">
        <v>4666</v>
      </c>
      <c r="B3882" s="522" t="s">
        <v>817</v>
      </c>
      <c r="C3882" s="554" t="s">
        <v>86</v>
      </c>
      <c r="D3882" s="555" t="s">
        <v>841</v>
      </c>
      <c r="E3882" s="553">
        <v>3000</v>
      </c>
      <c r="F3882" s="556" t="s">
        <v>4461</v>
      </c>
      <c r="G3882" s="566" t="s">
        <v>4462</v>
      </c>
      <c r="H3882" s="569" t="s">
        <v>844</v>
      </c>
      <c r="I3882" s="562" t="s">
        <v>845</v>
      </c>
      <c r="J3882" s="558" t="s">
        <v>480</v>
      </c>
      <c r="K3882" s="571"/>
      <c r="L3882" s="574"/>
      <c r="M3882" s="572"/>
      <c r="N3882" s="577">
        <v>2</v>
      </c>
      <c r="O3882" s="574">
        <v>5</v>
      </c>
      <c r="P3882" s="576">
        <v>17670.75</v>
      </c>
    </row>
    <row r="3883" spans="1:16" ht="24" x14ac:dyDescent="0.2">
      <c r="A3883" s="524" t="s">
        <v>4666</v>
      </c>
      <c r="B3883" s="522" t="s">
        <v>817</v>
      </c>
      <c r="C3883" s="554" t="s">
        <v>86</v>
      </c>
      <c r="D3883" s="555" t="s">
        <v>818</v>
      </c>
      <c r="E3883" s="553">
        <v>6000</v>
      </c>
      <c r="F3883" s="556" t="s">
        <v>3902</v>
      </c>
      <c r="G3883" s="566" t="s">
        <v>3903</v>
      </c>
      <c r="H3883" s="569" t="s">
        <v>853</v>
      </c>
      <c r="I3883" s="562" t="s">
        <v>485</v>
      </c>
      <c r="J3883" s="558" t="s">
        <v>822</v>
      </c>
      <c r="K3883" s="571"/>
      <c r="L3883" s="574"/>
      <c r="M3883" s="572"/>
      <c r="N3883" s="577">
        <v>2</v>
      </c>
      <c r="O3883" s="574">
        <v>6</v>
      </c>
      <c r="P3883" s="576">
        <v>37044.9</v>
      </c>
    </row>
    <row r="3884" spans="1:16" ht="24" x14ac:dyDescent="0.2">
      <c r="A3884" s="524" t="s">
        <v>4666</v>
      </c>
      <c r="B3884" s="522" t="s">
        <v>817</v>
      </c>
      <c r="C3884" s="554" t="s">
        <v>86</v>
      </c>
      <c r="D3884" s="555" t="s">
        <v>818</v>
      </c>
      <c r="E3884" s="553">
        <v>6500</v>
      </c>
      <c r="F3884" s="556" t="s">
        <v>3906</v>
      </c>
      <c r="G3884" s="566" t="s">
        <v>3907</v>
      </c>
      <c r="H3884" s="569" t="s">
        <v>853</v>
      </c>
      <c r="I3884" s="562" t="s">
        <v>485</v>
      </c>
      <c r="J3884" s="558" t="s">
        <v>822</v>
      </c>
      <c r="K3884" s="571"/>
      <c r="L3884" s="574"/>
      <c r="M3884" s="572"/>
      <c r="N3884" s="577">
        <v>2</v>
      </c>
      <c r="O3884" s="574">
        <v>6</v>
      </c>
      <c r="P3884" s="576">
        <v>40044.9</v>
      </c>
    </row>
    <row r="3885" spans="1:16" ht="24" x14ac:dyDescent="0.2">
      <c r="A3885" s="524" t="s">
        <v>4666</v>
      </c>
      <c r="B3885" s="522" t="s">
        <v>817</v>
      </c>
      <c r="C3885" s="554" t="s">
        <v>86</v>
      </c>
      <c r="D3885" s="555" t="s">
        <v>818</v>
      </c>
      <c r="E3885" s="553">
        <v>5500</v>
      </c>
      <c r="F3885" s="556" t="s">
        <v>3908</v>
      </c>
      <c r="G3885" s="566" t="s">
        <v>3909</v>
      </c>
      <c r="H3885" s="569" t="s">
        <v>866</v>
      </c>
      <c r="I3885" s="562" t="s">
        <v>485</v>
      </c>
      <c r="J3885" s="558" t="s">
        <v>822</v>
      </c>
      <c r="K3885" s="571"/>
      <c r="L3885" s="574"/>
      <c r="M3885" s="572"/>
      <c r="N3885" s="577">
        <v>2</v>
      </c>
      <c r="O3885" s="574">
        <v>6</v>
      </c>
      <c r="P3885" s="576">
        <v>34044.9</v>
      </c>
    </row>
    <row r="3886" spans="1:16" ht="24" x14ac:dyDescent="0.2">
      <c r="A3886" s="524" t="s">
        <v>4666</v>
      </c>
      <c r="B3886" s="522" t="s">
        <v>817</v>
      </c>
      <c r="C3886" s="554" t="s">
        <v>86</v>
      </c>
      <c r="D3886" s="555" t="s">
        <v>818</v>
      </c>
      <c r="E3886" s="553">
        <v>8500</v>
      </c>
      <c r="F3886" s="556" t="s">
        <v>3910</v>
      </c>
      <c r="G3886" s="566" t="s">
        <v>3911</v>
      </c>
      <c r="H3886" s="569" t="s">
        <v>821</v>
      </c>
      <c r="I3886" s="562" t="s">
        <v>485</v>
      </c>
      <c r="J3886" s="558" t="s">
        <v>822</v>
      </c>
      <c r="K3886" s="571"/>
      <c r="L3886" s="574"/>
      <c r="M3886" s="572"/>
      <c r="N3886" s="577">
        <v>2</v>
      </c>
      <c r="O3886" s="574">
        <v>6</v>
      </c>
      <c r="P3886" s="576">
        <v>52044.9</v>
      </c>
    </row>
    <row r="3887" spans="1:16" ht="24" x14ac:dyDescent="0.2">
      <c r="A3887" s="524" t="s">
        <v>4666</v>
      </c>
      <c r="B3887" s="522" t="s">
        <v>817</v>
      </c>
      <c r="C3887" s="554" t="s">
        <v>86</v>
      </c>
      <c r="D3887" s="555" t="s">
        <v>818</v>
      </c>
      <c r="E3887" s="553">
        <v>6500</v>
      </c>
      <c r="F3887" s="556" t="s">
        <v>3912</v>
      </c>
      <c r="G3887" s="566" t="s">
        <v>3913</v>
      </c>
      <c r="H3887" s="569" t="s">
        <v>3914</v>
      </c>
      <c r="I3887" s="562" t="s">
        <v>485</v>
      </c>
      <c r="J3887" s="558" t="s">
        <v>822</v>
      </c>
      <c r="K3887" s="571"/>
      <c r="L3887" s="574"/>
      <c r="M3887" s="572"/>
      <c r="N3887" s="577">
        <v>2</v>
      </c>
      <c r="O3887" s="574">
        <v>6</v>
      </c>
      <c r="P3887" s="576">
        <v>40044.9</v>
      </c>
    </row>
    <row r="3888" spans="1:16" ht="24" x14ac:dyDescent="0.2">
      <c r="A3888" s="524" t="s">
        <v>4666</v>
      </c>
      <c r="B3888" s="522" t="s">
        <v>817</v>
      </c>
      <c r="C3888" s="554" t="s">
        <v>86</v>
      </c>
      <c r="D3888" s="555" t="s">
        <v>818</v>
      </c>
      <c r="E3888" s="553">
        <v>6500</v>
      </c>
      <c r="F3888" s="556" t="s">
        <v>3915</v>
      </c>
      <c r="G3888" s="566" t="s">
        <v>3916</v>
      </c>
      <c r="H3888" s="569" t="s">
        <v>821</v>
      </c>
      <c r="I3888" s="562" t="s">
        <v>485</v>
      </c>
      <c r="J3888" s="558" t="s">
        <v>822</v>
      </c>
      <c r="K3888" s="571"/>
      <c r="L3888" s="574"/>
      <c r="M3888" s="572"/>
      <c r="N3888" s="577">
        <v>2</v>
      </c>
      <c r="O3888" s="574">
        <v>6</v>
      </c>
      <c r="P3888" s="576">
        <v>40044.9</v>
      </c>
    </row>
    <row r="3889" spans="1:16" ht="24" x14ac:dyDescent="0.2">
      <c r="A3889" s="524" t="s">
        <v>4666</v>
      </c>
      <c r="B3889" s="522" t="s">
        <v>817</v>
      </c>
      <c r="C3889" s="554" t="s">
        <v>86</v>
      </c>
      <c r="D3889" s="555" t="s">
        <v>818</v>
      </c>
      <c r="E3889" s="553">
        <v>6500</v>
      </c>
      <c r="F3889" s="556" t="s">
        <v>3917</v>
      </c>
      <c r="G3889" s="566" t="s">
        <v>3918</v>
      </c>
      <c r="H3889" s="569" t="s">
        <v>821</v>
      </c>
      <c r="I3889" s="562" t="s">
        <v>485</v>
      </c>
      <c r="J3889" s="558" t="s">
        <v>822</v>
      </c>
      <c r="K3889" s="571"/>
      <c r="L3889" s="574"/>
      <c r="M3889" s="572"/>
      <c r="N3889" s="577">
        <v>2</v>
      </c>
      <c r="O3889" s="574">
        <v>6</v>
      </c>
      <c r="P3889" s="576">
        <v>40044.9</v>
      </c>
    </row>
    <row r="3890" spans="1:16" ht="24" x14ac:dyDescent="0.2">
      <c r="A3890" s="524" t="s">
        <v>4666</v>
      </c>
      <c r="B3890" s="522" t="s">
        <v>817</v>
      </c>
      <c r="C3890" s="554" t="s">
        <v>86</v>
      </c>
      <c r="D3890" s="555" t="s">
        <v>818</v>
      </c>
      <c r="E3890" s="553">
        <v>6500</v>
      </c>
      <c r="F3890" s="556" t="s">
        <v>3919</v>
      </c>
      <c r="G3890" s="566" t="s">
        <v>3920</v>
      </c>
      <c r="H3890" s="569" t="s">
        <v>853</v>
      </c>
      <c r="I3890" s="562" t="s">
        <v>485</v>
      </c>
      <c r="J3890" s="558" t="s">
        <v>822</v>
      </c>
      <c r="K3890" s="571"/>
      <c r="L3890" s="574"/>
      <c r="M3890" s="572"/>
      <c r="N3890" s="577">
        <v>0</v>
      </c>
      <c r="O3890" s="574">
        <v>1</v>
      </c>
      <c r="P3890" s="576">
        <v>4254.71</v>
      </c>
    </row>
    <row r="3891" spans="1:16" ht="24" x14ac:dyDescent="0.2">
      <c r="A3891" s="524" t="s">
        <v>4666</v>
      </c>
      <c r="B3891" s="522" t="s">
        <v>817</v>
      </c>
      <c r="C3891" s="554" t="s">
        <v>86</v>
      </c>
      <c r="D3891" s="555" t="s">
        <v>818</v>
      </c>
      <c r="E3891" s="553">
        <v>6500</v>
      </c>
      <c r="F3891" s="556" t="s">
        <v>3921</v>
      </c>
      <c r="G3891" s="566" t="s">
        <v>3922</v>
      </c>
      <c r="H3891" s="569" t="s">
        <v>829</v>
      </c>
      <c r="I3891" s="562" t="s">
        <v>485</v>
      </c>
      <c r="J3891" s="558" t="s">
        <v>822</v>
      </c>
      <c r="K3891" s="571"/>
      <c r="L3891" s="574"/>
      <c r="M3891" s="572"/>
      <c r="N3891" s="577">
        <v>2</v>
      </c>
      <c r="O3891" s="574">
        <v>6</v>
      </c>
      <c r="P3891" s="576">
        <v>40044.9</v>
      </c>
    </row>
    <row r="3892" spans="1:16" ht="24" x14ac:dyDescent="0.2">
      <c r="A3892" s="524" t="s">
        <v>4666</v>
      </c>
      <c r="B3892" s="522" t="s">
        <v>817</v>
      </c>
      <c r="C3892" s="554" t="s">
        <v>86</v>
      </c>
      <c r="D3892" s="555" t="s">
        <v>818</v>
      </c>
      <c r="E3892" s="553">
        <v>10500</v>
      </c>
      <c r="F3892" s="556" t="s">
        <v>4463</v>
      </c>
      <c r="G3892" s="566" t="s">
        <v>4464</v>
      </c>
      <c r="H3892" s="569" t="s">
        <v>850</v>
      </c>
      <c r="I3892" s="562" t="s">
        <v>485</v>
      </c>
      <c r="J3892" s="558" t="s">
        <v>822</v>
      </c>
      <c r="K3892" s="571"/>
      <c r="L3892" s="574"/>
      <c r="M3892" s="572"/>
      <c r="N3892" s="577">
        <v>2</v>
      </c>
      <c r="O3892" s="574">
        <v>5</v>
      </c>
      <c r="P3892" s="576">
        <v>59670.750000000007</v>
      </c>
    </row>
    <row r="3893" spans="1:16" ht="24" x14ac:dyDescent="0.2">
      <c r="A3893" s="524" t="s">
        <v>4666</v>
      </c>
      <c r="B3893" s="522" t="s">
        <v>817</v>
      </c>
      <c r="C3893" s="554" t="s">
        <v>86</v>
      </c>
      <c r="D3893" s="555" t="s">
        <v>818</v>
      </c>
      <c r="E3893" s="553">
        <v>6500</v>
      </c>
      <c r="F3893" s="556" t="s">
        <v>3923</v>
      </c>
      <c r="G3893" s="566" t="s">
        <v>3924</v>
      </c>
      <c r="H3893" s="569" t="s">
        <v>829</v>
      </c>
      <c r="I3893" s="562" t="s">
        <v>485</v>
      </c>
      <c r="J3893" s="558" t="s">
        <v>822</v>
      </c>
      <c r="K3893" s="571"/>
      <c r="L3893" s="574"/>
      <c r="M3893" s="572"/>
      <c r="N3893" s="577">
        <v>2</v>
      </c>
      <c r="O3893" s="574">
        <v>6</v>
      </c>
      <c r="P3893" s="576">
        <v>40044.9</v>
      </c>
    </row>
    <row r="3894" spans="1:16" ht="24" x14ac:dyDescent="0.2">
      <c r="A3894" s="524" t="s">
        <v>4666</v>
      </c>
      <c r="B3894" s="522" t="s">
        <v>817</v>
      </c>
      <c r="C3894" s="554" t="s">
        <v>86</v>
      </c>
      <c r="D3894" s="555" t="s">
        <v>818</v>
      </c>
      <c r="E3894" s="553">
        <v>6500</v>
      </c>
      <c r="F3894" s="556" t="s">
        <v>3925</v>
      </c>
      <c r="G3894" s="566" t="s">
        <v>3926</v>
      </c>
      <c r="H3894" s="569" t="s">
        <v>821</v>
      </c>
      <c r="I3894" s="562" t="s">
        <v>485</v>
      </c>
      <c r="J3894" s="558" t="s">
        <v>822</v>
      </c>
      <c r="K3894" s="571"/>
      <c r="L3894" s="574"/>
      <c r="M3894" s="572"/>
      <c r="N3894" s="577">
        <v>2</v>
      </c>
      <c r="O3894" s="574">
        <v>6</v>
      </c>
      <c r="P3894" s="576">
        <v>40044.9</v>
      </c>
    </row>
    <row r="3895" spans="1:16" ht="24" x14ac:dyDescent="0.2">
      <c r="A3895" s="524" t="s">
        <v>4666</v>
      </c>
      <c r="B3895" s="522" t="s">
        <v>817</v>
      </c>
      <c r="C3895" s="554" t="s">
        <v>86</v>
      </c>
      <c r="D3895" s="555" t="s">
        <v>818</v>
      </c>
      <c r="E3895" s="553">
        <v>5500</v>
      </c>
      <c r="F3895" s="556" t="s">
        <v>3927</v>
      </c>
      <c r="G3895" s="566" t="s">
        <v>3928</v>
      </c>
      <c r="H3895" s="569" t="s">
        <v>829</v>
      </c>
      <c r="I3895" s="562" t="s">
        <v>485</v>
      </c>
      <c r="J3895" s="558" t="s">
        <v>822</v>
      </c>
      <c r="K3895" s="571"/>
      <c r="L3895" s="574"/>
      <c r="M3895" s="572"/>
      <c r="N3895" s="577">
        <v>2</v>
      </c>
      <c r="O3895" s="574">
        <v>6</v>
      </c>
      <c r="P3895" s="576">
        <v>34044.9</v>
      </c>
    </row>
    <row r="3896" spans="1:16" ht="24" x14ac:dyDescent="0.2">
      <c r="A3896" s="524" t="s">
        <v>4666</v>
      </c>
      <c r="B3896" s="522" t="s">
        <v>817</v>
      </c>
      <c r="C3896" s="554" t="s">
        <v>86</v>
      </c>
      <c r="D3896" s="555" t="s">
        <v>818</v>
      </c>
      <c r="E3896" s="553">
        <v>7500</v>
      </c>
      <c r="F3896" s="556" t="s">
        <v>3929</v>
      </c>
      <c r="G3896" s="566" t="s">
        <v>3930</v>
      </c>
      <c r="H3896" s="569" t="s">
        <v>829</v>
      </c>
      <c r="I3896" s="562" t="s">
        <v>485</v>
      </c>
      <c r="J3896" s="558" t="s">
        <v>822</v>
      </c>
      <c r="K3896" s="571"/>
      <c r="L3896" s="574"/>
      <c r="M3896" s="572"/>
      <c r="N3896" s="577">
        <v>2</v>
      </c>
      <c r="O3896" s="574">
        <v>6</v>
      </c>
      <c r="P3896" s="576">
        <v>46044.9</v>
      </c>
    </row>
    <row r="3897" spans="1:16" ht="24" x14ac:dyDescent="0.2">
      <c r="A3897" s="524" t="s">
        <v>4666</v>
      </c>
      <c r="B3897" s="522" t="s">
        <v>817</v>
      </c>
      <c r="C3897" s="554" t="s">
        <v>86</v>
      </c>
      <c r="D3897" s="555" t="s">
        <v>818</v>
      </c>
      <c r="E3897" s="553">
        <v>8500</v>
      </c>
      <c r="F3897" s="556" t="s">
        <v>4465</v>
      </c>
      <c r="G3897" s="566" t="s">
        <v>4466</v>
      </c>
      <c r="H3897" s="569" t="s">
        <v>1132</v>
      </c>
      <c r="I3897" s="562" t="s">
        <v>485</v>
      </c>
      <c r="J3897" s="558" t="s">
        <v>822</v>
      </c>
      <c r="K3897" s="571"/>
      <c r="L3897" s="574"/>
      <c r="M3897" s="572"/>
      <c r="N3897" s="577">
        <v>2</v>
      </c>
      <c r="O3897" s="574">
        <v>5</v>
      </c>
      <c r="P3897" s="576">
        <v>48470.75</v>
      </c>
    </row>
    <row r="3898" spans="1:16" ht="24" x14ac:dyDescent="0.2">
      <c r="A3898" s="524" t="s">
        <v>4666</v>
      </c>
      <c r="B3898" s="522" t="s">
        <v>817</v>
      </c>
      <c r="C3898" s="554" t="s">
        <v>86</v>
      </c>
      <c r="D3898" s="555" t="s">
        <v>818</v>
      </c>
      <c r="E3898" s="553">
        <v>5500</v>
      </c>
      <c r="F3898" s="556" t="s">
        <v>3931</v>
      </c>
      <c r="G3898" s="566" t="s">
        <v>3932</v>
      </c>
      <c r="H3898" s="569" t="s">
        <v>829</v>
      </c>
      <c r="I3898" s="562" t="s">
        <v>485</v>
      </c>
      <c r="J3898" s="558" t="s">
        <v>822</v>
      </c>
      <c r="K3898" s="571"/>
      <c r="L3898" s="574"/>
      <c r="M3898" s="572"/>
      <c r="N3898" s="577">
        <v>2</v>
      </c>
      <c r="O3898" s="574">
        <v>6</v>
      </c>
      <c r="P3898" s="576">
        <v>34044.9</v>
      </c>
    </row>
    <row r="3899" spans="1:16" ht="24" x14ac:dyDescent="0.2">
      <c r="A3899" s="524" t="s">
        <v>4666</v>
      </c>
      <c r="B3899" s="522" t="s">
        <v>817</v>
      </c>
      <c r="C3899" s="554" t="s">
        <v>86</v>
      </c>
      <c r="D3899" s="555" t="s">
        <v>841</v>
      </c>
      <c r="E3899" s="553">
        <v>3500</v>
      </c>
      <c r="F3899" s="556" t="s">
        <v>3935</v>
      </c>
      <c r="G3899" s="566" t="s">
        <v>3936</v>
      </c>
      <c r="H3899" s="569" t="s">
        <v>995</v>
      </c>
      <c r="I3899" s="562" t="s">
        <v>485</v>
      </c>
      <c r="J3899" s="558" t="s">
        <v>480</v>
      </c>
      <c r="K3899" s="571"/>
      <c r="L3899" s="574"/>
      <c r="M3899" s="572"/>
      <c r="N3899" s="577">
        <v>2</v>
      </c>
      <c r="O3899" s="574">
        <v>6</v>
      </c>
      <c r="P3899" s="576">
        <v>22044.9</v>
      </c>
    </row>
    <row r="3900" spans="1:16" ht="24" x14ac:dyDescent="0.2">
      <c r="A3900" s="524" t="s">
        <v>4666</v>
      </c>
      <c r="B3900" s="522" t="s">
        <v>817</v>
      </c>
      <c r="C3900" s="554" t="s">
        <v>86</v>
      </c>
      <c r="D3900" s="555" t="s">
        <v>818</v>
      </c>
      <c r="E3900" s="553">
        <v>8500</v>
      </c>
      <c r="F3900" s="556" t="s">
        <v>3937</v>
      </c>
      <c r="G3900" s="566" t="s">
        <v>3938</v>
      </c>
      <c r="H3900" s="569" t="s">
        <v>853</v>
      </c>
      <c r="I3900" s="562" t="s">
        <v>485</v>
      </c>
      <c r="J3900" s="558" t="s">
        <v>822</v>
      </c>
      <c r="K3900" s="571"/>
      <c r="L3900" s="574"/>
      <c r="M3900" s="572"/>
      <c r="N3900" s="577">
        <v>2</v>
      </c>
      <c r="O3900" s="574">
        <v>6</v>
      </c>
      <c r="P3900" s="576">
        <v>52044.9</v>
      </c>
    </row>
    <row r="3901" spans="1:16" ht="24" x14ac:dyDescent="0.2">
      <c r="A3901" s="524" t="s">
        <v>4666</v>
      </c>
      <c r="B3901" s="522" t="s">
        <v>817</v>
      </c>
      <c r="C3901" s="554" t="s">
        <v>86</v>
      </c>
      <c r="D3901" s="555" t="s">
        <v>818</v>
      </c>
      <c r="E3901" s="553">
        <v>6500</v>
      </c>
      <c r="F3901" s="556" t="s">
        <v>3939</v>
      </c>
      <c r="G3901" s="566" t="s">
        <v>3940</v>
      </c>
      <c r="H3901" s="569" t="s">
        <v>821</v>
      </c>
      <c r="I3901" s="562" t="s">
        <v>485</v>
      </c>
      <c r="J3901" s="558" t="s">
        <v>822</v>
      </c>
      <c r="K3901" s="571"/>
      <c r="L3901" s="574"/>
      <c r="M3901" s="572"/>
      <c r="N3901" s="577">
        <v>2</v>
      </c>
      <c r="O3901" s="574">
        <v>6</v>
      </c>
      <c r="P3901" s="576">
        <v>40044.9</v>
      </c>
    </row>
    <row r="3902" spans="1:16" ht="24" x14ac:dyDescent="0.2">
      <c r="A3902" s="524" t="s">
        <v>4666</v>
      </c>
      <c r="B3902" s="522" t="s">
        <v>817</v>
      </c>
      <c r="C3902" s="554" t="s">
        <v>86</v>
      </c>
      <c r="D3902" s="555" t="s">
        <v>818</v>
      </c>
      <c r="E3902" s="553">
        <v>6500</v>
      </c>
      <c r="F3902" s="556" t="s">
        <v>3941</v>
      </c>
      <c r="G3902" s="566" t="s">
        <v>3942</v>
      </c>
      <c r="H3902" s="569" t="s">
        <v>853</v>
      </c>
      <c r="I3902" s="562" t="s">
        <v>485</v>
      </c>
      <c r="J3902" s="558" t="s">
        <v>822</v>
      </c>
      <c r="K3902" s="571"/>
      <c r="L3902" s="574"/>
      <c r="M3902" s="572"/>
      <c r="N3902" s="577">
        <v>0</v>
      </c>
      <c r="O3902" s="574">
        <v>1</v>
      </c>
      <c r="P3902" s="576">
        <v>1495.72</v>
      </c>
    </row>
    <row r="3903" spans="1:16" ht="24" x14ac:dyDescent="0.2">
      <c r="A3903" s="524" t="s">
        <v>4666</v>
      </c>
      <c r="B3903" s="522" t="s">
        <v>817</v>
      </c>
      <c r="C3903" s="554" t="s">
        <v>86</v>
      </c>
      <c r="D3903" s="555" t="s">
        <v>818</v>
      </c>
      <c r="E3903" s="553" t="s">
        <v>2767</v>
      </c>
      <c r="F3903" s="556" t="s">
        <v>3943</v>
      </c>
      <c r="G3903" s="566" t="s">
        <v>3944</v>
      </c>
      <c r="H3903" s="569" t="s">
        <v>853</v>
      </c>
      <c r="I3903" s="562" t="s">
        <v>485</v>
      </c>
      <c r="J3903" s="558" t="s">
        <v>822</v>
      </c>
      <c r="K3903" s="571"/>
      <c r="L3903" s="574"/>
      <c r="M3903" s="572"/>
      <c r="N3903" s="577">
        <v>3</v>
      </c>
      <c r="O3903" s="574">
        <v>6</v>
      </c>
      <c r="P3903" s="576">
        <v>58900.450000000004</v>
      </c>
    </row>
    <row r="3904" spans="1:16" ht="24" x14ac:dyDescent="0.2">
      <c r="A3904" s="524" t="s">
        <v>4666</v>
      </c>
      <c r="B3904" s="522" t="s">
        <v>817</v>
      </c>
      <c r="C3904" s="554" t="s">
        <v>86</v>
      </c>
      <c r="D3904" s="555" t="s">
        <v>818</v>
      </c>
      <c r="E3904" s="553">
        <v>6500</v>
      </c>
      <c r="F3904" s="556" t="s">
        <v>3945</v>
      </c>
      <c r="G3904" s="566" t="s">
        <v>3946</v>
      </c>
      <c r="H3904" s="569" t="s">
        <v>821</v>
      </c>
      <c r="I3904" s="562" t="s">
        <v>485</v>
      </c>
      <c r="J3904" s="558" t="s">
        <v>822</v>
      </c>
      <c r="K3904" s="571"/>
      <c r="L3904" s="574"/>
      <c r="M3904" s="572"/>
      <c r="N3904" s="577">
        <v>2</v>
      </c>
      <c r="O3904" s="574">
        <v>6</v>
      </c>
      <c r="P3904" s="576">
        <v>40044.9</v>
      </c>
    </row>
    <row r="3905" spans="1:16" ht="24" x14ac:dyDescent="0.2">
      <c r="A3905" s="524" t="s">
        <v>4666</v>
      </c>
      <c r="B3905" s="522" t="s">
        <v>817</v>
      </c>
      <c r="C3905" s="554" t="s">
        <v>86</v>
      </c>
      <c r="D3905" s="555" t="s">
        <v>818</v>
      </c>
      <c r="E3905" s="553">
        <v>8500</v>
      </c>
      <c r="F3905" s="556" t="s">
        <v>4467</v>
      </c>
      <c r="G3905" s="566" t="s">
        <v>4468</v>
      </c>
      <c r="H3905" s="569" t="s">
        <v>853</v>
      </c>
      <c r="I3905" s="562" t="s">
        <v>485</v>
      </c>
      <c r="J3905" s="558" t="s">
        <v>822</v>
      </c>
      <c r="K3905" s="571"/>
      <c r="L3905" s="574"/>
      <c r="M3905" s="572"/>
      <c r="N3905" s="577">
        <v>2</v>
      </c>
      <c r="O3905" s="574">
        <v>5</v>
      </c>
      <c r="P3905" s="576">
        <v>48470.75</v>
      </c>
    </row>
    <row r="3906" spans="1:16" ht="24" x14ac:dyDescent="0.2">
      <c r="A3906" s="524" t="s">
        <v>4666</v>
      </c>
      <c r="B3906" s="522" t="s">
        <v>817</v>
      </c>
      <c r="C3906" s="554" t="s">
        <v>86</v>
      </c>
      <c r="D3906" s="555" t="s">
        <v>818</v>
      </c>
      <c r="E3906" s="553">
        <v>5500</v>
      </c>
      <c r="F3906" s="556" t="s">
        <v>3947</v>
      </c>
      <c r="G3906" s="566" t="s">
        <v>3948</v>
      </c>
      <c r="H3906" s="569" t="s">
        <v>836</v>
      </c>
      <c r="I3906" s="562" t="s">
        <v>485</v>
      </c>
      <c r="J3906" s="558" t="s">
        <v>822</v>
      </c>
      <c r="K3906" s="571"/>
      <c r="L3906" s="574"/>
      <c r="M3906" s="572"/>
      <c r="N3906" s="577">
        <v>2</v>
      </c>
      <c r="O3906" s="574">
        <v>6</v>
      </c>
      <c r="P3906" s="576">
        <v>34044.9</v>
      </c>
    </row>
    <row r="3907" spans="1:16" ht="24" x14ac:dyDescent="0.2">
      <c r="A3907" s="524" t="s">
        <v>4666</v>
      </c>
      <c r="B3907" s="522" t="s">
        <v>817</v>
      </c>
      <c r="C3907" s="554" t="s">
        <v>86</v>
      </c>
      <c r="D3907" s="555" t="s">
        <v>902</v>
      </c>
      <c r="E3907" s="553">
        <v>2500</v>
      </c>
      <c r="F3907" s="556" t="s">
        <v>3949</v>
      </c>
      <c r="G3907" s="566" t="s">
        <v>3950</v>
      </c>
      <c r="H3907" s="569" t="s">
        <v>905</v>
      </c>
      <c r="I3907" s="562" t="s">
        <v>845</v>
      </c>
      <c r="J3907" s="558" t="s">
        <v>906</v>
      </c>
      <c r="K3907" s="571"/>
      <c r="L3907" s="574"/>
      <c r="M3907" s="572"/>
      <c r="N3907" s="577">
        <v>2</v>
      </c>
      <c r="O3907" s="574">
        <v>6</v>
      </c>
      <c r="P3907" s="576">
        <v>16044.9</v>
      </c>
    </row>
    <row r="3908" spans="1:16" ht="24" x14ac:dyDescent="0.2">
      <c r="A3908" s="524" t="s">
        <v>4666</v>
      </c>
      <c r="B3908" s="522" t="s">
        <v>817</v>
      </c>
      <c r="C3908" s="554" t="s">
        <v>86</v>
      </c>
      <c r="D3908" s="555" t="s">
        <v>818</v>
      </c>
      <c r="E3908" s="553">
        <v>10500</v>
      </c>
      <c r="F3908" s="556" t="s">
        <v>3951</v>
      </c>
      <c r="G3908" s="566" t="s">
        <v>3952</v>
      </c>
      <c r="H3908" s="569" t="s">
        <v>909</v>
      </c>
      <c r="I3908" s="562" t="s">
        <v>485</v>
      </c>
      <c r="J3908" s="558" t="s">
        <v>822</v>
      </c>
      <c r="K3908" s="571"/>
      <c r="L3908" s="574"/>
      <c r="M3908" s="572"/>
      <c r="N3908" s="577">
        <v>2</v>
      </c>
      <c r="O3908" s="574">
        <v>6</v>
      </c>
      <c r="P3908" s="576">
        <v>64044.9</v>
      </c>
    </row>
    <row r="3909" spans="1:16" ht="24" x14ac:dyDescent="0.2">
      <c r="A3909" s="524" t="s">
        <v>4666</v>
      </c>
      <c r="B3909" s="522" t="s">
        <v>817</v>
      </c>
      <c r="C3909" s="554" t="s">
        <v>86</v>
      </c>
      <c r="D3909" s="555" t="s">
        <v>818</v>
      </c>
      <c r="E3909" s="553">
        <v>5500</v>
      </c>
      <c r="F3909" s="556" t="s">
        <v>3953</v>
      </c>
      <c r="G3909" s="566" t="s">
        <v>3954</v>
      </c>
      <c r="H3909" s="569" t="s">
        <v>829</v>
      </c>
      <c r="I3909" s="562" t="s">
        <v>485</v>
      </c>
      <c r="J3909" s="558" t="s">
        <v>822</v>
      </c>
      <c r="K3909" s="571"/>
      <c r="L3909" s="574"/>
      <c r="M3909" s="572"/>
      <c r="N3909" s="577">
        <v>2</v>
      </c>
      <c r="O3909" s="574">
        <v>6</v>
      </c>
      <c r="P3909" s="576">
        <v>34044.9</v>
      </c>
    </row>
    <row r="3910" spans="1:16" ht="24" x14ac:dyDescent="0.2">
      <c r="A3910" s="524" t="s">
        <v>4666</v>
      </c>
      <c r="B3910" s="522" t="s">
        <v>817</v>
      </c>
      <c r="C3910" s="554" t="s">
        <v>86</v>
      </c>
      <c r="D3910" s="555" t="s">
        <v>818</v>
      </c>
      <c r="E3910" s="553">
        <v>8500</v>
      </c>
      <c r="F3910" s="556" t="s">
        <v>3955</v>
      </c>
      <c r="G3910" s="566" t="s">
        <v>3956</v>
      </c>
      <c r="H3910" s="569" t="s">
        <v>853</v>
      </c>
      <c r="I3910" s="562" t="s">
        <v>485</v>
      </c>
      <c r="J3910" s="558" t="s">
        <v>822</v>
      </c>
      <c r="K3910" s="571"/>
      <c r="L3910" s="574"/>
      <c r="M3910" s="572"/>
      <c r="N3910" s="577">
        <v>2</v>
      </c>
      <c r="O3910" s="574">
        <v>6</v>
      </c>
      <c r="P3910" s="576">
        <v>52044.9</v>
      </c>
    </row>
    <row r="3911" spans="1:16" ht="24" x14ac:dyDescent="0.2">
      <c r="A3911" s="524" t="s">
        <v>4666</v>
      </c>
      <c r="B3911" s="522" t="s">
        <v>817</v>
      </c>
      <c r="C3911" s="554" t="s">
        <v>86</v>
      </c>
      <c r="D3911" s="555" t="s">
        <v>818</v>
      </c>
      <c r="E3911" s="553">
        <v>6000</v>
      </c>
      <c r="F3911" s="556" t="s">
        <v>3957</v>
      </c>
      <c r="G3911" s="566" t="s">
        <v>3958</v>
      </c>
      <c r="H3911" s="569" t="s">
        <v>821</v>
      </c>
      <c r="I3911" s="562" t="s">
        <v>485</v>
      </c>
      <c r="J3911" s="558" t="s">
        <v>822</v>
      </c>
      <c r="K3911" s="571"/>
      <c r="L3911" s="574"/>
      <c r="M3911" s="572"/>
      <c r="N3911" s="577">
        <v>2</v>
      </c>
      <c r="O3911" s="574">
        <v>6</v>
      </c>
      <c r="P3911" s="576">
        <v>39502.57</v>
      </c>
    </row>
    <row r="3912" spans="1:16" ht="24" x14ac:dyDescent="0.2">
      <c r="A3912" s="524" t="s">
        <v>4666</v>
      </c>
      <c r="B3912" s="522" t="s">
        <v>817</v>
      </c>
      <c r="C3912" s="554" t="s">
        <v>86</v>
      </c>
      <c r="D3912" s="555" t="s">
        <v>818</v>
      </c>
      <c r="E3912" s="553">
        <v>10500</v>
      </c>
      <c r="F3912" s="556" t="s">
        <v>3959</v>
      </c>
      <c r="G3912" s="566" t="s">
        <v>3960</v>
      </c>
      <c r="H3912" s="569" t="s">
        <v>853</v>
      </c>
      <c r="I3912" s="562" t="s">
        <v>485</v>
      </c>
      <c r="J3912" s="558" t="s">
        <v>822</v>
      </c>
      <c r="K3912" s="571"/>
      <c r="L3912" s="574"/>
      <c r="M3912" s="572"/>
      <c r="N3912" s="577">
        <v>2</v>
      </c>
      <c r="O3912" s="574">
        <v>6</v>
      </c>
      <c r="P3912" s="576">
        <v>70317.119999999995</v>
      </c>
    </row>
    <row r="3913" spans="1:16" ht="24" x14ac:dyDescent="0.2">
      <c r="A3913" s="524" t="s">
        <v>4666</v>
      </c>
      <c r="B3913" s="522" t="s">
        <v>817</v>
      </c>
      <c r="C3913" s="554" t="s">
        <v>86</v>
      </c>
      <c r="D3913" s="555" t="s">
        <v>818</v>
      </c>
      <c r="E3913" s="553">
        <v>8500</v>
      </c>
      <c r="F3913" s="556" t="s">
        <v>4469</v>
      </c>
      <c r="G3913" s="566" t="s">
        <v>4470</v>
      </c>
      <c r="H3913" s="569" t="s">
        <v>836</v>
      </c>
      <c r="I3913" s="562" t="s">
        <v>485</v>
      </c>
      <c r="J3913" s="558" t="s">
        <v>822</v>
      </c>
      <c r="K3913" s="571"/>
      <c r="L3913" s="574"/>
      <c r="M3913" s="572"/>
      <c r="N3913" s="577">
        <v>2</v>
      </c>
      <c r="O3913" s="574">
        <v>5</v>
      </c>
      <c r="P3913" s="576">
        <v>48470.75</v>
      </c>
    </row>
    <row r="3914" spans="1:16" ht="24" x14ac:dyDescent="0.2">
      <c r="A3914" s="524" t="s">
        <v>4666</v>
      </c>
      <c r="B3914" s="522" t="s">
        <v>817</v>
      </c>
      <c r="C3914" s="554" t="s">
        <v>86</v>
      </c>
      <c r="D3914" s="555" t="s">
        <v>818</v>
      </c>
      <c r="E3914" s="553">
        <v>6500</v>
      </c>
      <c r="F3914" s="556" t="s">
        <v>3961</v>
      </c>
      <c r="G3914" s="566" t="s">
        <v>3962</v>
      </c>
      <c r="H3914" s="569" t="s">
        <v>836</v>
      </c>
      <c r="I3914" s="562" t="s">
        <v>485</v>
      </c>
      <c r="J3914" s="558" t="s">
        <v>822</v>
      </c>
      <c r="K3914" s="571"/>
      <c r="L3914" s="574"/>
      <c r="M3914" s="572"/>
      <c r="N3914" s="577">
        <v>2</v>
      </c>
      <c r="O3914" s="574">
        <v>6</v>
      </c>
      <c r="P3914" s="576">
        <v>40044.9</v>
      </c>
    </row>
    <row r="3915" spans="1:16" ht="24" x14ac:dyDescent="0.2">
      <c r="A3915" s="524" t="s">
        <v>4666</v>
      </c>
      <c r="B3915" s="522" t="s">
        <v>817</v>
      </c>
      <c r="C3915" s="554" t="s">
        <v>86</v>
      </c>
      <c r="D3915" s="555" t="s">
        <v>818</v>
      </c>
      <c r="E3915" s="553">
        <v>5500</v>
      </c>
      <c r="F3915" s="556" t="s">
        <v>3963</v>
      </c>
      <c r="G3915" s="566" t="s">
        <v>3964</v>
      </c>
      <c r="H3915" s="569" t="s">
        <v>866</v>
      </c>
      <c r="I3915" s="562" t="s">
        <v>485</v>
      </c>
      <c r="J3915" s="558" t="s">
        <v>822</v>
      </c>
      <c r="K3915" s="571"/>
      <c r="L3915" s="574"/>
      <c r="M3915" s="572"/>
      <c r="N3915" s="577">
        <v>2</v>
      </c>
      <c r="O3915" s="574">
        <v>6</v>
      </c>
      <c r="P3915" s="576">
        <v>34044.9</v>
      </c>
    </row>
    <row r="3916" spans="1:16" ht="24" x14ac:dyDescent="0.2">
      <c r="A3916" s="524" t="s">
        <v>4666</v>
      </c>
      <c r="B3916" s="522" t="s">
        <v>817</v>
      </c>
      <c r="C3916" s="554" t="s">
        <v>86</v>
      </c>
      <c r="D3916" s="555" t="s">
        <v>818</v>
      </c>
      <c r="E3916" s="553">
        <v>6500</v>
      </c>
      <c r="F3916" s="556" t="s">
        <v>3965</v>
      </c>
      <c r="G3916" s="566" t="s">
        <v>3966</v>
      </c>
      <c r="H3916" s="569" t="s">
        <v>821</v>
      </c>
      <c r="I3916" s="562" t="s">
        <v>485</v>
      </c>
      <c r="J3916" s="558" t="s">
        <v>822</v>
      </c>
      <c r="K3916" s="571"/>
      <c r="L3916" s="574"/>
      <c r="M3916" s="572"/>
      <c r="N3916" s="577">
        <v>2</v>
      </c>
      <c r="O3916" s="574">
        <v>6</v>
      </c>
      <c r="P3916" s="576">
        <v>40044.9</v>
      </c>
    </row>
    <row r="3917" spans="1:16" ht="24" x14ac:dyDescent="0.2">
      <c r="A3917" s="524" t="s">
        <v>4666</v>
      </c>
      <c r="B3917" s="522" t="s">
        <v>817</v>
      </c>
      <c r="C3917" s="554" t="s">
        <v>86</v>
      </c>
      <c r="D3917" s="555" t="s">
        <v>818</v>
      </c>
      <c r="E3917" s="553">
        <v>5500</v>
      </c>
      <c r="F3917" s="556" t="s">
        <v>3967</v>
      </c>
      <c r="G3917" s="566" t="s">
        <v>3968</v>
      </c>
      <c r="H3917" s="569" t="s">
        <v>2202</v>
      </c>
      <c r="I3917" s="562" t="s">
        <v>485</v>
      </c>
      <c r="J3917" s="558" t="s">
        <v>822</v>
      </c>
      <c r="K3917" s="571"/>
      <c r="L3917" s="574"/>
      <c r="M3917" s="572"/>
      <c r="N3917" s="577">
        <v>2</v>
      </c>
      <c r="O3917" s="574">
        <v>6</v>
      </c>
      <c r="P3917" s="576">
        <v>34044.9</v>
      </c>
    </row>
    <row r="3918" spans="1:16" ht="24" x14ac:dyDescent="0.2">
      <c r="A3918" s="524" t="s">
        <v>4666</v>
      </c>
      <c r="B3918" s="522" t="s">
        <v>817</v>
      </c>
      <c r="C3918" s="554" t="s">
        <v>86</v>
      </c>
      <c r="D3918" s="555" t="s">
        <v>902</v>
      </c>
      <c r="E3918" s="553">
        <v>2500</v>
      </c>
      <c r="F3918" s="556" t="s">
        <v>3969</v>
      </c>
      <c r="G3918" s="566" t="s">
        <v>3970</v>
      </c>
      <c r="H3918" s="569" t="s">
        <v>905</v>
      </c>
      <c r="I3918" s="562" t="s">
        <v>845</v>
      </c>
      <c r="J3918" s="558" t="s">
        <v>906</v>
      </c>
      <c r="K3918" s="571"/>
      <c r="L3918" s="574"/>
      <c r="M3918" s="572"/>
      <c r="N3918" s="577">
        <v>2</v>
      </c>
      <c r="O3918" s="574">
        <v>6</v>
      </c>
      <c r="P3918" s="576">
        <v>16044.9</v>
      </c>
    </row>
    <row r="3919" spans="1:16" ht="24" x14ac:dyDescent="0.2">
      <c r="A3919" s="524" t="s">
        <v>4666</v>
      </c>
      <c r="B3919" s="522" t="s">
        <v>817</v>
      </c>
      <c r="C3919" s="554" t="s">
        <v>86</v>
      </c>
      <c r="D3919" s="555" t="s">
        <v>818</v>
      </c>
      <c r="E3919" s="553">
        <v>8500</v>
      </c>
      <c r="F3919" s="556" t="s">
        <v>3971</v>
      </c>
      <c r="G3919" s="566" t="s">
        <v>3972</v>
      </c>
      <c r="H3919" s="569" t="s">
        <v>821</v>
      </c>
      <c r="I3919" s="562" t="s">
        <v>485</v>
      </c>
      <c r="J3919" s="558" t="s">
        <v>822</v>
      </c>
      <c r="K3919" s="571"/>
      <c r="L3919" s="574"/>
      <c r="M3919" s="572"/>
      <c r="N3919" s="577">
        <v>2</v>
      </c>
      <c r="O3919" s="574">
        <v>6</v>
      </c>
      <c r="P3919" s="576">
        <v>52044.9</v>
      </c>
    </row>
    <row r="3920" spans="1:16" ht="24" x14ac:dyDescent="0.2">
      <c r="A3920" s="524" t="s">
        <v>4666</v>
      </c>
      <c r="B3920" s="522" t="s">
        <v>817</v>
      </c>
      <c r="C3920" s="554" t="s">
        <v>86</v>
      </c>
      <c r="D3920" s="555" t="s">
        <v>818</v>
      </c>
      <c r="E3920" s="553">
        <v>5500</v>
      </c>
      <c r="F3920" s="556" t="s">
        <v>3973</v>
      </c>
      <c r="G3920" s="566" t="s">
        <v>3974</v>
      </c>
      <c r="H3920" s="569" t="s">
        <v>829</v>
      </c>
      <c r="I3920" s="562" t="s">
        <v>485</v>
      </c>
      <c r="J3920" s="558" t="s">
        <v>822</v>
      </c>
      <c r="K3920" s="571"/>
      <c r="L3920" s="574"/>
      <c r="M3920" s="572"/>
      <c r="N3920" s="577">
        <v>2</v>
      </c>
      <c r="O3920" s="574">
        <v>6</v>
      </c>
      <c r="P3920" s="576">
        <v>29004.45</v>
      </c>
    </row>
    <row r="3921" spans="1:16" ht="24" x14ac:dyDescent="0.2">
      <c r="A3921" s="524" t="s">
        <v>4666</v>
      </c>
      <c r="B3921" s="522" t="s">
        <v>817</v>
      </c>
      <c r="C3921" s="554" t="s">
        <v>86</v>
      </c>
      <c r="D3921" s="555" t="s">
        <v>818</v>
      </c>
      <c r="E3921" s="553">
        <v>5500</v>
      </c>
      <c r="F3921" s="556" t="s">
        <v>3977</v>
      </c>
      <c r="G3921" s="566" t="s">
        <v>3978</v>
      </c>
      <c r="H3921" s="569" t="s">
        <v>829</v>
      </c>
      <c r="I3921" s="562" t="s">
        <v>485</v>
      </c>
      <c r="J3921" s="558" t="s">
        <v>822</v>
      </c>
      <c r="K3921" s="571"/>
      <c r="L3921" s="574"/>
      <c r="M3921" s="572"/>
      <c r="N3921" s="577">
        <v>2</v>
      </c>
      <c r="O3921" s="574">
        <v>6</v>
      </c>
      <c r="P3921" s="576">
        <v>34044.9</v>
      </c>
    </row>
    <row r="3922" spans="1:16" ht="24" x14ac:dyDescent="0.2">
      <c r="A3922" s="524" t="s">
        <v>4666</v>
      </c>
      <c r="B3922" s="522" t="s">
        <v>817</v>
      </c>
      <c r="C3922" s="554" t="s">
        <v>86</v>
      </c>
      <c r="D3922" s="555" t="s">
        <v>818</v>
      </c>
      <c r="E3922" s="553">
        <v>10500</v>
      </c>
      <c r="F3922" s="556" t="s">
        <v>3979</v>
      </c>
      <c r="G3922" s="566" t="s">
        <v>3980</v>
      </c>
      <c r="H3922" s="569" t="s">
        <v>821</v>
      </c>
      <c r="I3922" s="562" t="s">
        <v>485</v>
      </c>
      <c r="J3922" s="558" t="s">
        <v>822</v>
      </c>
      <c r="K3922" s="571"/>
      <c r="L3922" s="574"/>
      <c r="M3922" s="572"/>
      <c r="N3922" s="577">
        <v>2</v>
      </c>
      <c r="O3922" s="574">
        <v>6</v>
      </c>
      <c r="P3922" s="576">
        <v>67351.570000000007</v>
      </c>
    </row>
    <row r="3923" spans="1:16" ht="24" x14ac:dyDescent="0.2">
      <c r="A3923" s="524" t="s">
        <v>4666</v>
      </c>
      <c r="B3923" s="522" t="s">
        <v>817</v>
      </c>
      <c r="C3923" s="554" t="s">
        <v>86</v>
      </c>
      <c r="D3923" s="555" t="s">
        <v>818</v>
      </c>
      <c r="E3923" s="553">
        <v>7500</v>
      </c>
      <c r="F3923" s="556" t="s">
        <v>3981</v>
      </c>
      <c r="G3923" s="566" t="s">
        <v>3982</v>
      </c>
      <c r="H3923" s="569" t="s">
        <v>829</v>
      </c>
      <c r="I3923" s="562" t="s">
        <v>485</v>
      </c>
      <c r="J3923" s="558" t="s">
        <v>822</v>
      </c>
      <c r="K3923" s="571"/>
      <c r="L3923" s="574"/>
      <c r="M3923" s="572"/>
      <c r="N3923" s="577">
        <v>2</v>
      </c>
      <c r="O3923" s="574">
        <v>6</v>
      </c>
      <c r="P3923" s="576">
        <v>46044.9</v>
      </c>
    </row>
    <row r="3924" spans="1:16" ht="24" x14ac:dyDescent="0.2">
      <c r="A3924" s="524" t="s">
        <v>4666</v>
      </c>
      <c r="B3924" s="522" t="s">
        <v>817</v>
      </c>
      <c r="C3924" s="554" t="s">
        <v>86</v>
      </c>
      <c r="D3924" s="555" t="s">
        <v>818</v>
      </c>
      <c r="E3924" s="553">
        <v>6500</v>
      </c>
      <c r="F3924" s="556" t="s">
        <v>3983</v>
      </c>
      <c r="G3924" s="566" t="s">
        <v>3984</v>
      </c>
      <c r="H3924" s="569" t="s">
        <v>821</v>
      </c>
      <c r="I3924" s="562" t="s">
        <v>485</v>
      </c>
      <c r="J3924" s="558" t="s">
        <v>822</v>
      </c>
      <c r="K3924" s="571"/>
      <c r="L3924" s="574"/>
      <c r="M3924" s="572"/>
      <c r="N3924" s="577">
        <v>2</v>
      </c>
      <c r="O3924" s="574">
        <v>6</v>
      </c>
      <c r="P3924" s="576">
        <v>40044.9</v>
      </c>
    </row>
    <row r="3925" spans="1:16" ht="24" x14ac:dyDescent="0.2">
      <c r="A3925" s="524" t="s">
        <v>4666</v>
      </c>
      <c r="B3925" s="522" t="s">
        <v>817</v>
      </c>
      <c r="C3925" s="554" t="s">
        <v>86</v>
      </c>
      <c r="D3925" s="555" t="s">
        <v>818</v>
      </c>
      <c r="E3925" s="553">
        <v>6500</v>
      </c>
      <c r="F3925" s="556" t="s">
        <v>3985</v>
      </c>
      <c r="G3925" s="566" t="s">
        <v>3986</v>
      </c>
      <c r="H3925" s="569" t="s">
        <v>853</v>
      </c>
      <c r="I3925" s="562" t="s">
        <v>485</v>
      </c>
      <c r="J3925" s="558" t="s">
        <v>822</v>
      </c>
      <c r="K3925" s="571"/>
      <c r="L3925" s="574"/>
      <c r="M3925" s="572"/>
      <c r="N3925" s="577">
        <v>2</v>
      </c>
      <c r="O3925" s="574">
        <v>6</v>
      </c>
      <c r="P3925" s="576">
        <v>40044.9</v>
      </c>
    </row>
    <row r="3926" spans="1:16" ht="24" x14ac:dyDescent="0.2">
      <c r="A3926" s="524" t="s">
        <v>4666</v>
      </c>
      <c r="B3926" s="522" t="s">
        <v>817</v>
      </c>
      <c r="C3926" s="554" t="s">
        <v>86</v>
      </c>
      <c r="D3926" s="555" t="s">
        <v>818</v>
      </c>
      <c r="E3926" s="553">
        <v>4800</v>
      </c>
      <c r="F3926" s="556" t="s">
        <v>3987</v>
      </c>
      <c r="G3926" s="566" t="s">
        <v>3988</v>
      </c>
      <c r="H3926" s="569" t="s">
        <v>3345</v>
      </c>
      <c r="I3926" s="562" t="s">
        <v>489</v>
      </c>
      <c r="J3926" s="558" t="s">
        <v>822</v>
      </c>
      <c r="K3926" s="571"/>
      <c r="L3926" s="574"/>
      <c r="M3926" s="572"/>
      <c r="N3926" s="577">
        <v>2</v>
      </c>
      <c r="O3926" s="574">
        <v>6</v>
      </c>
      <c r="P3926" s="576">
        <v>29844.9</v>
      </c>
    </row>
    <row r="3927" spans="1:16" ht="24" x14ac:dyDescent="0.2">
      <c r="A3927" s="524" t="s">
        <v>4666</v>
      </c>
      <c r="B3927" s="522" t="s">
        <v>817</v>
      </c>
      <c r="C3927" s="554" t="s">
        <v>86</v>
      </c>
      <c r="D3927" s="555" t="s">
        <v>818</v>
      </c>
      <c r="E3927" s="553">
        <v>6500</v>
      </c>
      <c r="F3927" s="556" t="s">
        <v>3989</v>
      </c>
      <c r="G3927" s="566" t="s">
        <v>3990</v>
      </c>
      <c r="H3927" s="569" t="s">
        <v>890</v>
      </c>
      <c r="I3927" s="562" t="s">
        <v>485</v>
      </c>
      <c r="J3927" s="558" t="s">
        <v>822</v>
      </c>
      <c r="K3927" s="571"/>
      <c r="L3927" s="574"/>
      <c r="M3927" s="572"/>
      <c r="N3927" s="577">
        <v>2</v>
      </c>
      <c r="O3927" s="574">
        <v>6</v>
      </c>
      <c r="P3927" s="576">
        <v>40044.9</v>
      </c>
    </row>
    <row r="3928" spans="1:16" ht="24" x14ac:dyDescent="0.2">
      <c r="A3928" s="524" t="s">
        <v>4666</v>
      </c>
      <c r="B3928" s="522" t="s">
        <v>817</v>
      </c>
      <c r="C3928" s="554" t="s">
        <v>86</v>
      </c>
      <c r="D3928" s="555" t="s">
        <v>818</v>
      </c>
      <c r="E3928" s="553">
        <v>6500</v>
      </c>
      <c r="F3928" s="556" t="s">
        <v>3991</v>
      </c>
      <c r="G3928" s="566" t="s">
        <v>3992</v>
      </c>
      <c r="H3928" s="569" t="s">
        <v>821</v>
      </c>
      <c r="I3928" s="562" t="s">
        <v>485</v>
      </c>
      <c r="J3928" s="558" t="s">
        <v>822</v>
      </c>
      <c r="K3928" s="571"/>
      <c r="L3928" s="574"/>
      <c r="M3928" s="572"/>
      <c r="N3928" s="577">
        <v>2</v>
      </c>
      <c r="O3928" s="574">
        <v>6</v>
      </c>
      <c r="P3928" s="576">
        <v>40044.9</v>
      </c>
    </row>
    <row r="3929" spans="1:16" ht="24" x14ac:dyDescent="0.2">
      <c r="A3929" s="524" t="s">
        <v>4666</v>
      </c>
      <c r="B3929" s="522" t="s">
        <v>817</v>
      </c>
      <c r="C3929" s="554" t="s">
        <v>86</v>
      </c>
      <c r="D3929" s="555" t="s">
        <v>818</v>
      </c>
      <c r="E3929" s="553">
        <v>5500</v>
      </c>
      <c r="F3929" s="556" t="s">
        <v>3993</v>
      </c>
      <c r="G3929" s="566" t="s">
        <v>3994</v>
      </c>
      <c r="H3929" s="569" t="s">
        <v>829</v>
      </c>
      <c r="I3929" s="562" t="s">
        <v>485</v>
      </c>
      <c r="J3929" s="558" t="s">
        <v>822</v>
      </c>
      <c r="K3929" s="571"/>
      <c r="L3929" s="574"/>
      <c r="M3929" s="572"/>
      <c r="N3929" s="577">
        <v>2</v>
      </c>
      <c r="O3929" s="574">
        <v>6</v>
      </c>
      <c r="P3929" s="576">
        <v>34044.9</v>
      </c>
    </row>
    <row r="3930" spans="1:16" ht="24" x14ac:dyDescent="0.2">
      <c r="A3930" s="524" t="s">
        <v>4666</v>
      </c>
      <c r="B3930" s="522" t="s">
        <v>817</v>
      </c>
      <c r="C3930" s="554" t="s">
        <v>86</v>
      </c>
      <c r="D3930" s="555" t="s">
        <v>818</v>
      </c>
      <c r="E3930" s="553">
        <v>10000</v>
      </c>
      <c r="F3930" s="556" t="s">
        <v>3995</v>
      </c>
      <c r="G3930" s="566" t="s">
        <v>3996</v>
      </c>
      <c r="H3930" s="569" t="s">
        <v>853</v>
      </c>
      <c r="I3930" s="562" t="s">
        <v>485</v>
      </c>
      <c r="J3930" s="558" t="s">
        <v>822</v>
      </c>
      <c r="K3930" s="571"/>
      <c r="L3930" s="574"/>
      <c r="M3930" s="572"/>
      <c r="N3930" s="577">
        <v>2</v>
      </c>
      <c r="O3930" s="574">
        <v>6</v>
      </c>
      <c r="P3930" s="576">
        <v>61044.9</v>
      </c>
    </row>
    <row r="3931" spans="1:16" ht="24" x14ac:dyDescent="0.2">
      <c r="A3931" s="524" t="s">
        <v>4666</v>
      </c>
      <c r="B3931" s="522" t="s">
        <v>817</v>
      </c>
      <c r="C3931" s="554" t="s">
        <v>86</v>
      </c>
      <c r="D3931" s="555" t="s">
        <v>818</v>
      </c>
      <c r="E3931" s="553">
        <v>3000</v>
      </c>
      <c r="F3931" s="556" t="s">
        <v>3997</v>
      </c>
      <c r="G3931" s="566" t="s">
        <v>3998</v>
      </c>
      <c r="H3931" s="569" t="s">
        <v>850</v>
      </c>
      <c r="I3931" s="562" t="s">
        <v>485</v>
      </c>
      <c r="J3931" s="558" t="s">
        <v>822</v>
      </c>
      <c r="K3931" s="571"/>
      <c r="L3931" s="574"/>
      <c r="M3931" s="572"/>
      <c r="N3931" s="577">
        <v>2</v>
      </c>
      <c r="O3931" s="574">
        <v>6</v>
      </c>
      <c r="P3931" s="576">
        <v>19044.900000000001</v>
      </c>
    </row>
    <row r="3932" spans="1:16" ht="24" x14ac:dyDescent="0.2">
      <c r="A3932" s="524" t="s">
        <v>4666</v>
      </c>
      <c r="B3932" s="522" t="s">
        <v>817</v>
      </c>
      <c r="C3932" s="554" t="s">
        <v>86</v>
      </c>
      <c r="D3932" s="555" t="s">
        <v>902</v>
      </c>
      <c r="E3932" s="553">
        <v>3400</v>
      </c>
      <c r="F3932" s="556" t="s">
        <v>3999</v>
      </c>
      <c r="G3932" s="566" t="s">
        <v>4000</v>
      </c>
      <c r="H3932" s="569" t="s">
        <v>2695</v>
      </c>
      <c r="I3932" s="562" t="s">
        <v>845</v>
      </c>
      <c r="J3932" s="558" t="s">
        <v>480</v>
      </c>
      <c r="K3932" s="571"/>
      <c r="L3932" s="574"/>
      <c r="M3932" s="572"/>
      <c r="N3932" s="577">
        <v>3</v>
      </c>
      <c r="O3932" s="574">
        <v>6</v>
      </c>
      <c r="P3932" s="576">
        <v>21444.9</v>
      </c>
    </row>
    <row r="3933" spans="1:16" ht="24" x14ac:dyDescent="0.2">
      <c r="A3933" s="524" t="s">
        <v>4666</v>
      </c>
      <c r="B3933" s="522" t="s">
        <v>817</v>
      </c>
      <c r="C3933" s="554" t="s">
        <v>86</v>
      </c>
      <c r="D3933" s="555" t="s">
        <v>818</v>
      </c>
      <c r="E3933" s="553">
        <v>6500</v>
      </c>
      <c r="F3933" s="556" t="s">
        <v>4001</v>
      </c>
      <c r="G3933" s="566" t="s">
        <v>4002</v>
      </c>
      <c r="H3933" s="569" t="s">
        <v>1905</v>
      </c>
      <c r="I3933" s="562" t="s">
        <v>485</v>
      </c>
      <c r="J3933" s="558" t="s">
        <v>822</v>
      </c>
      <c r="K3933" s="571"/>
      <c r="L3933" s="574"/>
      <c r="M3933" s="572"/>
      <c r="N3933" s="577">
        <v>2</v>
      </c>
      <c r="O3933" s="574">
        <v>6</v>
      </c>
      <c r="P3933" s="576">
        <v>40044.9</v>
      </c>
    </row>
    <row r="3934" spans="1:16" ht="24" x14ac:dyDescent="0.2">
      <c r="A3934" s="524" t="s">
        <v>4666</v>
      </c>
      <c r="B3934" s="522" t="s">
        <v>817</v>
      </c>
      <c r="C3934" s="554" t="s">
        <v>86</v>
      </c>
      <c r="D3934" s="555" t="s">
        <v>818</v>
      </c>
      <c r="E3934" s="553">
        <v>8500</v>
      </c>
      <c r="F3934" s="556" t="s">
        <v>4003</v>
      </c>
      <c r="G3934" s="566" t="s">
        <v>4004</v>
      </c>
      <c r="H3934" s="569" t="s">
        <v>853</v>
      </c>
      <c r="I3934" s="562" t="s">
        <v>485</v>
      </c>
      <c r="J3934" s="558" t="s">
        <v>822</v>
      </c>
      <c r="K3934" s="571"/>
      <c r="L3934" s="574"/>
      <c r="M3934" s="572"/>
      <c r="N3934" s="577">
        <v>2</v>
      </c>
      <c r="O3934" s="574">
        <v>6</v>
      </c>
      <c r="P3934" s="576">
        <v>52044.9</v>
      </c>
    </row>
    <row r="3935" spans="1:16" ht="24" x14ac:dyDescent="0.2">
      <c r="A3935" s="524" t="s">
        <v>4666</v>
      </c>
      <c r="B3935" s="522" t="s">
        <v>817</v>
      </c>
      <c r="C3935" s="554" t="s">
        <v>86</v>
      </c>
      <c r="D3935" s="555" t="s">
        <v>818</v>
      </c>
      <c r="E3935" s="553">
        <v>4500</v>
      </c>
      <c r="F3935" s="556" t="s">
        <v>4005</v>
      </c>
      <c r="G3935" s="566" t="s">
        <v>4006</v>
      </c>
      <c r="H3935" s="569" t="s">
        <v>836</v>
      </c>
      <c r="I3935" s="562" t="s">
        <v>871</v>
      </c>
      <c r="J3935" s="558" t="s">
        <v>822</v>
      </c>
      <c r="K3935" s="571"/>
      <c r="L3935" s="574"/>
      <c r="M3935" s="572"/>
      <c r="N3935" s="577">
        <v>3</v>
      </c>
      <c r="O3935" s="574">
        <v>6</v>
      </c>
      <c r="P3935" s="576">
        <v>28044.9</v>
      </c>
    </row>
    <row r="3936" spans="1:16" ht="24" x14ac:dyDescent="0.2">
      <c r="A3936" s="524" t="s">
        <v>4666</v>
      </c>
      <c r="B3936" s="522" t="s">
        <v>817</v>
      </c>
      <c r="C3936" s="554" t="s">
        <v>86</v>
      </c>
      <c r="D3936" s="555" t="s">
        <v>818</v>
      </c>
      <c r="E3936" s="553">
        <v>5500</v>
      </c>
      <c r="F3936" s="556" t="s">
        <v>4007</v>
      </c>
      <c r="G3936" s="566" t="s">
        <v>4008</v>
      </c>
      <c r="H3936" s="569" t="s">
        <v>836</v>
      </c>
      <c r="I3936" s="562" t="s">
        <v>485</v>
      </c>
      <c r="J3936" s="558" t="s">
        <v>822</v>
      </c>
      <c r="K3936" s="571"/>
      <c r="L3936" s="574"/>
      <c r="M3936" s="572"/>
      <c r="N3936" s="577">
        <v>2</v>
      </c>
      <c r="O3936" s="574">
        <v>6</v>
      </c>
      <c r="P3936" s="576">
        <v>34044.9</v>
      </c>
    </row>
    <row r="3937" spans="1:16" ht="24" x14ac:dyDescent="0.2">
      <c r="A3937" s="524" t="s">
        <v>4666</v>
      </c>
      <c r="B3937" s="522" t="s">
        <v>817</v>
      </c>
      <c r="C3937" s="554" t="s">
        <v>86</v>
      </c>
      <c r="D3937" s="555" t="s">
        <v>818</v>
      </c>
      <c r="E3937" s="553">
        <v>8500</v>
      </c>
      <c r="F3937" s="556" t="s">
        <v>4471</v>
      </c>
      <c r="G3937" s="566" t="s">
        <v>4472</v>
      </c>
      <c r="H3937" s="569" t="s">
        <v>829</v>
      </c>
      <c r="I3937" s="562" t="s">
        <v>485</v>
      </c>
      <c r="J3937" s="558" t="s">
        <v>822</v>
      </c>
      <c r="K3937" s="571"/>
      <c r="L3937" s="574"/>
      <c r="M3937" s="572"/>
      <c r="N3937" s="577">
        <v>2</v>
      </c>
      <c r="O3937" s="574">
        <v>5</v>
      </c>
      <c r="P3937" s="576">
        <v>48470.75</v>
      </c>
    </row>
    <row r="3938" spans="1:16" ht="24" x14ac:dyDescent="0.2">
      <c r="A3938" s="524" t="s">
        <v>4666</v>
      </c>
      <c r="B3938" s="522" t="s">
        <v>817</v>
      </c>
      <c r="C3938" s="554" t="s">
        <v>86</v>
      </c>
      <c r="D3938" s="555" t="s">
        <v>818</v>
      </c>
      <c r="E3938" s="553">
        <v>7500</v>
      </c>
      <c r="F3938" s="556" t="s">
        <v>4011</v>
      </c>
      <c r="G3938" s="566" t="s">
        <v>4012</v>
      </c>
      <c r="H3938" s="569" t="s">
        <v>829</v>
      </c>
      <c r="I3938" s="562" t="s">
        <v>485</v>
      </c>
      <c r="J3938" s="558" t="s">
        <v>822</v>
      </c>
      <c r="K3938" s="571"/>
      <c r="L3938" s="574"/>
      <c r="M3938" s="572"/>
      <c r="N3938" s="577">
        <v>2</v>
      </c>
      <c r="O3938" s="574">
        <v>6</v>
      </c>
      <c r="P3938" s="576">
        <v>46044.9</v>
      </c>
    </row>
    <row r="3939" spans="1:16" ht="24" x14ac:dyDescent="0.2">
      <c r="A3939" s="524" t="s">
        <v>4666</v>
      </c>
      <c r="B3939" s="522" t="s">
        <v>817</v>
      </c>
      <c r="C3939" s="554" t="s">
        <v>86</v>
      </c>
      <c r="D3939" s="555" t="s">
        <v>818</v>
      </c>
      <c r="E3939" s="553">
        <v>7500</v>
      </c>
      <c r="F3939" s="556" t="s">
        <v>4013</v>
      </c>
      <c r="G3939" s="566" t="s">
        <v>4014</v>
      </c>
      <c r="H3939" s="569" t="s">
        <v>829</v>
      </c>
      <c r="I3939" s="562" t="s">
        <v>485</v>
      </c>
      <c r="J3939" s="558" t="s">
        <v>822</v>
      </c>
      <c r="K3939" s="571"/>
      <c r="L3939" s="574"/>
      <c r="M3939" s="572"/>
      <c r="N3939" s="577">
        <v>2</v>
      </c>
      <c r="O3939" s="574">
        <v>6</v>
      </c>
      <c r="P3939" s="576">
        <v>46044.9</v>
      </c>
    </row>
    <row r="3940" spans="1:16" ht="24" x14ac:dyDescent="0.2">
      <c r="A3940" s="524" t="s">
        <v>4666</v>
      </c>
      <c r="B3940" s="522" t="s">
        <v>817</v>
      </c>
      <c r="C3940" s="554" t="s">
        <v>86</v>
      </c>
      <c r="D3940" s="555" t="s">
        <v>818</v>
      </c>
      <c r="E3940" s="553">
        <v>8500</v>
      </c>
      <c r="F3940" s="556" t="s">
        <v>4015</v>
      </c>
      <c r="G3940" s="566" t="s">
        <v>4016</v>
      </c>
      <c r="H3940" s="569" t="s">
        <v>4017</v>
      </c>
      <c r="I3940" s="562" t="s">
        <v>485</v>
      </c>
      <c r="J3940" s="558" t="s">
        <v>822</v>
      </c>
      <c r="K3940" s="571"/>
      <c r="L3940" s="574"/>
      <c r="M3940" s="572"/>
      <c r="N3940" s="577">
        <v>2</v>
      </c>
      <c r="O3940" s="574">
        <v>6</v>
      </c>
      <c r="P3940" s="576">
        <v>52044.9</v>
      </c>
    </row>
    <row r="3941" spans="1:16" ht="24" x14ac:dyDescent="0.2">
      <c r="A3941" s="524" t="s">
        <v>4666</v>
      </c>
      <c r="B3941" s="522" t="s">
        <v>817</v>
      </c>
      <c r="C3941" s="554" t="s">
        <v>86</v>
      </c>
      <c r="D3941" s="555" t="s">
        <v>818</v>
      </c>
      <c r="E3941" s="553">
        <v>7500</v>
      </c>
      <c r="F3941" s="556" t="s">
        <v>4018</v>
      </c>
      <c r="G3941" s="566" t="s">
        <v>4019</v>
      </c>
      <c r="H3941" s="569" t="s">
        <v>821</v>
      </c>
      <c r="I3941" s="562" t="s">
        <v>485</v>
      </c>
      <c r="J3941" s="558" t="s">
        <v>822</v>
      </c>
      <c r="K3941" s="571"/>
      <c r="L3941" s="574"/>
      <c r="M3941" s="572"/>
      <c r="N3941" s="577">
        <v>2</v>
      </c>
      <c r="O3941" s="574">
        <v>6</v>
      </c>
      <c r="P3941" s="576">
        <v>46044.9</v>
      </c>
    </row>
    <row r="3942" spans="1:16" ht="24" x14ac:dyDescent="0.2">
      <c r="A3942" s="524" t="s">
        <v>4666</v>
      </c>
      <c r="B3942" s="522" t="s">
        <v>817</v>
      </c>
      <c r="C3942" s="554" t="s">
        <v>86</v>
      </c>
      <c r="D3942" s="555" t="s">
        <v>818</v>
      </c>
      <c r="E3942" s="553">
        <v>3500</v>
      </c>
      <c r="F3942" s="556" t="s">
        <v>4020</v>
      </c>
      <c r="G3942" s="566" t="s">
        <v>4021</v>
      </c>
      <c r="H3942" s="569" t="s">
        <v>821</v>
      </c>
      <c r="I3942" s="562" t="s">
        <v>485</v>
      </c>
      <c r="J3942" s="558" t="s">
        <v>822</v>
      </c>
      <c r="K3942" s="571"/>
      <c r="L3942" s="574"/>
      <c r="M3942" s="572"/>
      <c r="N3942" s="577">
        <v>2</v>
      </c>
      <c r="O3942" s="574">
        <v>6</v>
      </c>
      <c r="P3942" s="576">
        <v>22044.9</v>
      </c>
    </row>
    <row r="3943" spans="1:16" ht="24" x14ac:dyDescent="0.2">
      <c r="A3943" s="524" t="s">
        <v>4666</v>
      </c>
      <c r="B3943" s="522" t="s">
        <v>817</v>
      </c>
      <c r="C3943" s="554" t="s">
        <v>86</v>
      </c>
      <c r="D3943" s="555" t="s">
        <v>818</v>
      </c>
      <c r="E3943" s="553">
        <v>6000</v>
      </c>
      <c r="F3943" s="556" t="s">
        <v>4024</v>
      </c>
      <c r="G3943" s="566" t="s">
        <v>4025</v>
      </c>
      <c r="H3943" s="569" t="s">
        <v>866</v>
      </c>
      <c r="I3943" s="562" t="s">
        <v>485</v>
      </c>
      <c r="J3943" s="558" t="s">
        <v>822</v>
      </c>
      <c r="K3943" s="571"/>
      <c r="L3943" s="574"/>
      <c r="M3943" s="572"/>
      <c r="N3943" s="577">
        <v>2</v>
      </c>
      <c r="O3943" s="574">
        <v>6</v>
      </c>
      <c r="P3943" s="576">
        <v>37044.9</v>
      </c>
    </row>
    <row r="3944" spans="1:16" ht="24" x14ac:dyDescent="0.2">
      <c r="A3944" s="524" t="s">
        <v>4666</v>
      </c>
      <c r="B3944" s="522" t="s">
        <v>817</v>
      </c>
      <c r="C3944" s="554" t="s">
        <v>86</v>
      </c>
      <c r="D3944" s="555" t="s">
        <v>818</v>
      </c>
      <c r="E3944" s="553" t="s">
        <v>897</v>
      </c>
      <c r="F3944" s="556" t="s">
        <v>4026</v>
      </c>
      <c r="G3944" s="566" t="s">
        <v>4027</v>
      </c>
      <c r="H3944" s="569" t="s">
        <v>850</v>
      </c>
      <c r="I3944" s="562" t="s">
        <v>485</v>
      </c>
      <c r="J3944" s="558" t="s">
        <v>822</v>
      </c>
      <c r="K3944" s="571"/>
      <c r="L3944" s="574"/>
      <c r="M3944" s="572"/>
      <c r="N3944" s="577">
        <v>3</v>
      </c>
      <c r="O3944" s="574">
        <v>6</v>
      </c>
      <c r="P3944" s="576">
        <v>48985.170000000006</v>
      </c>
    </row>
    <row r="3945" spans="1:16" ht="24" x14ac:dyDescent="0.2">
      <c r="A3945" s="524" t="s">
        <v>4666</v>
      </c>
      <c r="B3945" s="522" t="s">
        <v>817</v>
      </c>
      <c r="C3945" s="554" t="s">
        <v>86</v>
      </c>
      <c r="D3945" s="555" t="s">
        <v>818</v>
      </c>
      <c r="E3945" s="553">
        <v>5500</v>
      </c>
      <c r="F3945" s="556" t="s">
        <v>4028</v>
      </c>
      <c r="G3945" s="566" t="s">
        <v>4029</v>
      </c>
      <c r="H3945" s="569" t="s">
        <v>829</v>
      </c>
      <c r="I3945" s="562" t="s">
        <v>485</v>
      </c>
      <c r="J3945" s="558" t="s">
        <v>822</v>
      </c>
      <c r="K3945" s="571"/>
      <c r="L3945" s="574"/>
      <c r="M3945" s="572"/>
      <c r="N3945" s="577">
        <v>2</v>
      </c>
      <c r="O3945" s="574">
        <v>6</v>
      </c>
      <c r="P3945" s="576">
        <v>34044.9</v>
      </c>
    </row>
    <row r="3946" spans="1:16" ht="24" x14ac:dyDescent="0.2">
      <c r="A3946" s="524" t="s">
        <v>4666</v>
      </c>
      <c r="B3946" s="522" t="s">
        <v>817</v>
      </c>
      <c r="C3946" s="554" t="s">
        <v>86</v>
      </c>
      <c r="D3946" s="555" t="s">
        <v>818</v>
      </c>
      <c r="E3946" s="553" t="s">
        <v>4302</v>
      </c>
      <c r="F3946" s="556" t="s">
        <v>4030</v>
      </c>
      <c r="G3946" s="566" t="s">
        <v>4031</v>
      </c>
      <c r="H3946" s="569" t="s">
        <v>866</v>
      </c>
      <c r="I3946" s="562" t="s">
        <v>485</v>
      </c>
      <c r="J3946" s="558" t="s">
        <v>822</v>
      </c>
      <c r="K3946" s="571"/>
      <c r="L3946" s="574"/>
      <c r="M3946" s="572"/>
      <c r="N3946" s="577">
        <v>3</v>
      </c>
      <c r="O3946" s="574">
        <v>6</v>
      </c>
      <c r="P3946" s="576">
        <v>36873.230000000003</v>
      </c>
    </row>
    <row r="3947" spans="1:16" ht="24" x14ac:dyDescent="0.2">
      <c r="A3947" s="524" t="s">
        <v>4666</v>
      </c>
      <c r="B3947" s="522" t="s">
        <v>817</v>
      </c>
      <c r="C3947" s="554" t="s">
        <v>86</v>
      </c>
      <c r="D3947" s="555" t="s">
        <v>818</v>
      </c>
      <c r="E3947" s="553">
        <v>7000</v>
      </c>
      <c r="F3947" s="556" t="s">
        <v>4032</v>
      </c>
      <c r="G3947" s="566" t="s">
        <v>4033</v>
      </c>
      <c r="H3947" s="569" t="s">
        <v>850</v>
      </c>
      <c r="I3947" s="562" t="s">
        <v>485</v>
      </c>
      <c r="J3947" s="558" t="s">
        <v>822</v>
      </c>
      <c r="K3947" s="571"/>
      <c r="L3947" s="574"/>
      <c r="M3947" s="572"/>
      <c r="N3947" s="577">
        <v>2</v>
      </c>
      <c r="O3947" s="574">
        <v>6</v>
      </c>
      <c r="P3947" s="576">
        <v>43044.9</v>
      </c>
    </row>
    <row r="3948" spans="1:16" ht="24" x14ac:dyDescent="0.2">
      <c r="A3948" s="524" t="s">
        <v>4666</v>
      </c>
      <c r="B3948" s="522" t="s">
        <v>817</v>
      </c>
      <c r="C3948" s="554" t="s">
        <v>86</v>
      </c>
      <c r="D3948" s="555" t="s">
        <v>818</v>
      </c>
      <c r="E3948" s="553">
        <v>6500</v>
      </c>
      <c r="F3948" s="556" t="s">
        <v>4034</v>
      </c>
      <c r="G3948" s="566" t="s">
        <v>4035</v>
      </c>
      <c r="H3948" s="569" t="s">
        <v>1000</v>
      </c>
      <c r="I3948" s="562" t="s">
        <v>485</v>
      </c>
      <c r="J3948" s="558" t="s">
        <v>822</v>
      </c>
      <c r="K3948" s="571"/>
      <c r="L3948" s="574"/>
      <c r="M3948" s="572"/>
      <c r="N3948" s="577">
        <v>2</v>
      </c>
      <c r="O3948" s="574">
        <v>6</v>
      </c>
      <c r="P3948" s="576">
        <v>40044.9</v>
      </c>
    </row>
    <row r="3949" spans="1:16" ht="24" x14ac:dyDescent="0.2">
      <c r="A3949" s="524" t="s">
        <v>4666</v>
      </c>
      <c r="B3949" s="522" t="s">
        <v>817</v>
      </c>
      <c r="C3949" s="554" t="s">
        <v>86</v>
      </c>
      <c r="D3949" s="555" t="s">
        <v>818</v>
      </c>
      <c r="E3949" s="553">
        <v>6500</v>
      </c>
      <c r="F3949" s="556" t="s">
        <v>4036</v>
      </c>
      <c r="G3949" s="566" t="s">
        <v>4037</v>
      </c>
      <c r="H3949" s="569" t="s">
        <v>1487</v>
      </c>
      <c r="I3949" s="562" t="s">
        <v>485</v>
      </c>
      <c r="J3949" s="558" t="s">
        <v>822</v>
      </c>
      <c r="K3949" s="571"/>
      <c r="L3949" s="574"/>
      <c r="M3949" s="572"/>
      <c r="N3949" s="577">
        <v>2</v>
      </c>
      <c r="O3949" s="574">
        <v>6</v>
      </c>
      <c r="P3949" s="576">
        <v>40044.9</v>
      </c>
    </row>
    <row r="3950" spans="1:16" ht="24" x14ac:dyDescent="0.2">
      <c r="A3950" s="524" t="s">
        <v>4666</v>
      </c>
      <c r="B3950" s="522" t="s">
        <v>817</v>
      </c>
      <c r="C3950" s="554" t="s">
        <v>86</v>
      </c>
      <c r="D3950" s="555" t="s">
        <v>818</v>
      </c>
      <c r="E3950" s="553">
        <v>2500</v>
      </c>
      <c r="F3950" s="556" t="s">
        <v>4038</v>
      </c>
      <c r="G3950" s="566" t="s">
        <v>4039</v>
      </c>
      <c r="H3950" s="569" t="s">
        <v>890</v>
      </c>
      <c r="I3950" s="562" t="s">
        <v>489</v>
      </c>
      <c r="J3950" s="558" t="s">
        <v>822</v>
      </c>
      <c r="K3950" s="571"/>
      <c r="L3950" s="574"/>
      <c r="M3950" s="572"/>
      <c r="N3950" s="577">
        <v>2</v>
      </c>
      <c r="O3950" s="574">
        <v>6</v>
      </c>
      <c r="P3950" s="576">
        <v>16044.9</v>
      </c>
    </row>
    <row r="3951" spans="1:16" ht="24" x14ac:dyDescent="0.2">
      <c r="A3951" s="524" t="s">
        <v>4666</v>
      </c>
      <c r="B3951" s="522" t="s">
        <v>817</v>
      </c>
      <c r="C3951" s="554" t="s">
        <v>86</v>
      </c>
      <c r="D3951" s="555" t="s">
        <v>818</v>
      </c>
      <c r="E3951" s="553">
        <v>5500</v>
      </c>
      <c r="F3951" s="556" t="s">
        <v>4040</v>
      </c>
      <c r="G3951" s="566" t="s">
        <v>4041</v>
      </c>
      <c r="H3951" s="569" t="s">
        <v>829</v>
      </c>
      <c r="I3951" s="562" t="s">
        <v>485</v>
      </c>
      <c r="J3951" s="558" t="s">
        <v>822</v>
      </c>
      <c r="K3951" s="571"/>
      <c r="L3951" s="574"/>
      <c r="M3951" s="572"/>
      <c r="N3951" s="577">
        <v>2</v>
      </c>
      <c r="O3951" s="574">
        <v>6</v>
      </c>
      <c r="P3951" s="576">
        <v>34044.9</v>
      </c>
    </row>
    <row r="3952" spans="1:16" ht="24" x14ac:dyDescent="0.2">
      <c r="A3952" s="524" t="s">
        <v>4666</v>
      </c>
      <c r="B3952" s="522" t="s">
        <v>817</v>
      </c>
      <c r="C3952" s="554" t="s">
        <v>86</v>
      </c>
      <c r="D3952" s="555" t="s">
        <v>818</v>
      </c>
      <c r="E3952" s="553">
        <v>6500</v>
      </c>
      <c r="F3952" s="556" t="s">
        <v>4473</v>
      </c>
      <c r="G3952" s="566" t="s">
        <v>4474</v>
      </c>
      <c r="H3952" s="569" t="s">
        <v>829</v>
      </c>
      <c r="I3952" s="562" t="s">
        <v>485</v>
      </c>
      <c r="J3952" s="558" t="s">
        <v>822</v>
      </c>
      <c r="K3952" s="571"/>
      <c r="L3952" s="574"/>
      <c r="M3952" s="572"/>
      <c r="N3952" s="577">
        <v>2</v>
      </c>
      <c r="O3952" s="574">
        <v>5</v>
      </c>
      <c r="P3952" s="576">
        <v>37270.75</v>
      </c>
    </row>
    <row r="3953" spans="1:16" ht="24" x14ac:dyDescent="0.2">
      <c r="A3953" s="524" t="s">
        <v>4666</v>
      </c>
      <c r="B3953" s="522" t="s">
        <v>817</v>
      </c>
      <c r="C3953" s="554" t="s">
        <v>86</v>
      </c>
      <c r="D3953" s="555" t="s">
        <v>818</v>
      </c>
      <c r="E3953" s="553">
        <v>6500</v>
      </c>
      <c r="F3953" s="556" t="s">
        <v>4042</v>
      </c>
      <c r="G3953" s="566" t="s">
        <v>4043</v>
      </c>
      <c r="H3953" s="569" t="s">
        <v>821</v>
      </c>
      <c r="I3953" s="562" t="s">
        <v>485</v>
      </c>
      <c r="J3953" s="558" t="s">
        <v>822</v>
      </c>
      <c r="K3953" s="571"/>
      <c r="L3953" s="574"/>
      <c r="M3953" s="572"/>
      <c r="N3953" s="577">
        <v>2</v>
      </c>
      <c r="O3953" s="574">
        <v>6</v>
      </c>
      <c r="P3953" s="576">
        <v>40044.9</v>
      </c>
    </row>
    <row r="3954" spans="1:16" ht="24" x14ac:dyDescent="0.2">
      <c r="A3954" s="524" t="s">
        <v>4666</v>
      </c>
      <c r="B3954" s="522" t="s">
        <v>817</v>
      </c>
      <c r="C3954" s="554" t="s">
        <v>86</v>
      </c>
      <c r="D3954" s="555" t="s">
        <v>818</v>
      </c>
      <c r="E3954" s="553">
        <v>5500</v>
      </c>
      <c r="F3954" s="556" t="s">
        <v>4044</v>
      </c>
      <c r="G3954" s="566" t="s">
        <v>4045</v>
      </c>
      <c r="H3954" s="569" t="s">
        <v>829</v>
      </c>
      <c r="I3954" s="562" t="s">
        <v>485</v>
      </c>
      <c r="J3954" s="558" t="s">
        <v>822</v>
      </c>
      <c r="K3954" s="571"/>
      <c r="L3954" s="574"/>
      <c r="M3954" s="572"/>
      <c r="N3954" s="577">
        <v>2</v>
      </c>
      <c r="O3954" s="574">
        <v>6</v>
      </c>
      <c r="P3954" s="576">
        <v>34044.9</v>
      </c>
    </row>
    <row r="3955" spans="1:16" ht="24" x14ac:dyDescent="0.2">
      <c r="A3955" s="524" t="s">
        <v>4666</v>
      </c>
      <c r="B3955" s="522" t="s">
        <v>817</v>
      </c>
      <c r="C3955" s="554" t="s">
        <v>86</v>
      </c>
      <c r="D3955" s="555" t="s">
        <v>818</v>
      </c>
      <c r="E3955" s="553">
        <v>5500</v>
      </c>
      <c r="F3955" s="556" t="s">
        <v>4046</v>
      </c>
      <c r="G3955" s="566" t="s">
        <v>4047</v>
      </c>
      <c r="H3955" s="569" t="s">
        <v>866</v>
      </c>
      <c r="I3955" s="562" t="s">
        <v>485</v>
      </c>
      <c r="J3955" s="558" t="s">
        <v>822</v>
      </c>
      <c r="K3955" s="571"/>
      <c r="L3955" s="574"/>
      <c r="M3955" s="572"/>
      <c r="N3955" s="577">
        <v>2</v>
      </c>
      <c r="O3955" s="574">
        <v>6</v>
      </c>
      <c r="P3955" s="576">
        <v>34044.9</v>
      </c>
    </row>
    <row r="3956" spans="1:16" ht="24" x14ac:dyDescent="0.2">
      <c r="A3956" s="524" t="s">
        <v>4666</v>
      </c>
      <c r="B3956" s="522" t="s">
        <v>817</v>
      </c>
      <c r="C3956" s="554" t="s">
        <v>86</v>
      </c>
      <c r="D3956" s="555" t="s">
        <v>818</v>
      </c>
      <c r="E3956" s="553">
        <v>7500</v>
      </c>
      <c r="F3956" s="556" t="s">
        <v>4048</v>
      </c>
      <c r="G3956" s="566" t="s">
        <v>4049</v>
      </c>
      <c r="H3956" s="569" t="s">
        <v>821</v>
      </c>
      <c r="I3956" s="562" t="s">
        <v>485</v>
      </c>
      <c r="J3956" s="558" t="s">
        <v>822</v>
      </c>
      <c r="K3956" s="571"/>
      <c r="L3956" s="574"/>
      <c r="M3956" s="572"/>
      <c r="N3956" s="577">
        <v>2</v>
      </c>
      <c r="O3956" s="574">
        <v>6</v>
      </c>
      <c r="P3956" s="576">
        <v>46044.9</v>
      </c>
    </row>
    <row r="3957" spans="1:16" ht="24" x14ac:dyDescent="0.2">
      <c r="A3957" s="524" t="s">
        <v>4666</v>
      </c>
      <c r="B3957" s="522" t="s">
        <v>817</v>
      </c>
      <c r="C3957" s="554" t="s">
        <v>86</v>
      </c>
      <c r="D3957" s="555" t="s">
        <v>818</v>
      </c>
      <c r="E3957" s="553">
        <v>10000</v>
      </c>
      <c r="F3957" s="556" t="s">
        <v>4050</v>
      </c>
      <c r="G3957" s="566" t="s">
        <v>4051</v>
      </c>
      <c r="H3957" s="569" t="s">
        <v>853</v>
      </c>
      <c r="I3957" s="562" t="s">
        <v>485</v>
      </c>
      <c r="J3957" s="558" t="s">
        <v>822</v>
      </c>
      <c r="K3957" s="571"/>
      <c r="L3957" s="574"/>
      <c r="M3957" s="572"/>
      <c r="N3957" s="577">
        <v>2</v>
      </c>
      <c r="O3957" s="574">
        <v>6</v>
      </c>
      <c r="P3957" s="576">
        <v>61044.9</v>
      </c>
    </row>
    <row r="3958" spans="1:16" ht="24" x14ac:dyDescent="0.2">
      <c r="A3958" s="524" t="s">
        <v>4666</v>
      </c>
      <c r="B3958" s="522" t="s">
        <v>817</v>
      </c>
      <c r="C3958" s="554" t="s">
        <v>86</v>
      </c>
      <c r="D3958" s="555" t="s">
        <v>818</v>
      </c>
      <c r="E3958" s="553">
        <v>4200</v>
      </c>
      <c r="F3958" s="556" t="s">
        <v>4052</v>
      </c>
      <c r="G3958" s="566" t="s">
        <v>4053</v>
      </c>
      <c r="H3958" s="569" t="s">
        <v>850</v>
      </c>
      <c r="I3958" s="562" t="s">
        <v>489</v>
      </c>
      <c r="J3958" s="558" t="s">
        <v>822</v>
      </c>
      <c r="K3958" s="571"/>
      <c r="L3958" s="574"/>
      <c r="M3958" s="572"/>
      <c r="N3958" s="577">
        <v>2</v>
      </c>
      <c r="O3958" s="574">
        <v>6</v>
      </c>
      <c r="P3958" s="576">
        <v>26244.9</v>
      </c>
    </row>
    <row r="3959" spans="1:16" ht="24" x14ac:dyDescent="0.2">
      <c r="A3959" s="524" t="s">
        <v>4666</v>
      </c>
      <c r="B3959" s="522" t="s">
        <v>817</v>
      </c>
      <c r="C3959" s="554" t="s">
        <v>86</v>
      </c>
      <c r="D3959" s="555" t="s">
        <v>818</v>
      </c>
      <c r="E3959" s="553">
        <v>4800</v>
      </c>
      <c r="F3959" s="556" t="s">
        <v>4054</v>
      </c>
      <c r="G3959" s="566" t="s">
        <v>4055</v>
      </c>
      <c r="H3959" s="569" t="s">
        <v>821</v>
      </c>
      <c r="I3959" s="562" t="s">
        <v>485</v>
      </c>
      <c r="J3959" s="558" t="s">
        <v>822</v>
      </c>
      <c r="K3959" s="571"/>
      <c r="L3959" s="574"/>
      <c r="M3959" s="572"/>
      <c r="N3959" s="577">
        <v>2</v>
      </c>
      <c r="O3959" s="574">
        <v>6</v>
      </c>
      <c r="P3959" s="576">
        <v>29844.9</v>
      </c>
    </row>
    <row r="3960" spans="1:16" ht="24" x14ac:dyDescent="0.2">
      <c r="A3960" s="524" t="s">
        <v>4666</v>
      </c>
      <c r="B3960" s="522" t="s">
        <v>817</v>
      </c>
      <c r="C3960" s="554" t="s">
        <v>86</v>
      </c>
      <c r="D3960" s="555" t="s">
        <v>818</v>
      </c>
      <c r="E3960" s="553">
        <v>6500</v>
      </c>
      <c r="F3960" s="556" t="s">
        <v>4475</v>
      </c>
      <c r="G3960" s="566" t="s">
        <v>4476</v>
      </c>
      <c r="H3960" s="569" t="s">
        <v>821</v>
      </c>
      <c r="I3960" s="562" t="s">
        <v>485</v>
      </c>
      <c r="J3960" s="558" t="s">
        <v>822</v>
      </c>
      <c r="K3960" s="571"/>
      <c r="L3960" s="574"/>
      <c r="M3960" s="572"/>
      <c r="N3960" s="577">
        <v>2</v>
      </c>
      <c r="O3960" s="574">
        <v>5</v>
      </c>
      <c r="P3960" s="576">
        <v>37270.75</v>
      </c>
    </row>
    <row r="3961" spans="1:16" ht="24" x14ac:dyDescent="0.2">
      <c r="A3961" s="524" t="s">
        <v>4666</v>
      </c>
      <c r="B3961" s="522" t="s">
        <v>817</v>
      </c>
      <c r="C3961" s="554" t="s">
        <v>86</v>
      </c>
      <c r="D3961" s="555" t="s">
        <v>841</v>
      </c>
      <c r="E3961" s="553">
        <v>4500</v>
      </c>
      <c r="F3961" s="556" t="s">
        <v>4477</v>
      </c>
      <c r="G3961" s="566" t="s">
        <v>4478</v>
      </c>
      <c r="H3961" s="569" t="s">
        <v>1955</v>
      </c>
      <c r="I3961" s="562" t="s">
        <v>485</v>
      </c>
      <c r="J3961" s="558" t="s">
        <v>480</v>
      </c>
      <c r="K3961" s="571"/>
      <c r="L3961" s="574"/>
      <c r="M3961" s="572"/>
      <c r="N3961" s="577">
        <v>2</v>
      </c>
      <c r="O3961" s="574">
        <v>5</v>
      </c>
      <c r="P3961" s="576">
        <v>26070.75</v>
      </c>
    </row>
    <row r="3962" spans="1:16" ht="24" x14ac:dyDescent="0.2">
      <c r="A3962" s="524" t="s">
        <v>4666</v>
      </c>
      <c r="B3962" s="522" t="s">
        <v>817</v>
      </c>
      <c r="C3962" s="554" t="s">
        <v>86</v>
      </c>
      <c r="D3962" s="555" t="s">
        <v>818</v>
      </c>
      <c r="E3962" s="553">
        <v>6000</v>
      </c>
      <c r="F3962" s="556" t="s">
        <v>4056</v>
      </c>
      <c r="G3962" s="566" t="s">
        <v>4057</v>
      </c>
      <c r="H3962" s="569" t="s">
        <v>1560</v>
      </c>
      <c r="I3962" s="562" t="s">
        <v>485</v>
      </c>
      <c r="J3962" s="558" t="s">
        <v>822</v>
      </c>
      <c r="K3962" s="571"/>
      <c r="L3962" s="574"/>
      <c r="M3962" s="572"/>
      <c r="N3962" s="577">
        <v>2</v>
      </c>
      <c r="O3962" s="574">
        <v>6</v>
      </c>
      <c r="P3962" s="576">
        <v>37044.9</v>
      </c>
    </row>
    <row r="3963" spans="1:16" ht="24" x14ac:dyDescent="0.2">
      <c r="A3963" s="524" t="s">
        <v>4666</v>
      </c>
      <c r="B3963" s="522" t="s">
        <v>817</v>
      </c>
      <c r="C3963" s="554" t="s">
        <v>86</v>
      </c>
      <c r="D3963" s="555" t="s">
        <v>818</v>
      </c>
      <c r="E3963" s="553" t="s">
        <v>4479</v>
      </c>
      <c r="F3963" s="556" t="s">
        <v>4060</v>
      </c>
      <c r="G3963" s="566" t="s">
        <v>4061</v>
      </c>
      <c r="H3963" s="569" t="s">
        <v>836</v>
      </c>
      <c r="I3963" s="562" t="s">
        <v>485</v>
      </c>
      <c r="J3963" s="558" t="s">
        <v>822</v>
      </c>
      <c r="K3963" s="571"/>
      <c r="L3963" s="574"/>
      <c r="M3963" s="572"/>
      <c r="N3963" s="577">
        <v>3</v>
      </c>
      <c r="O3963" s="574">
        <v>6</v>
      </c>
      <c r="P3963" s="576">
        <v>45061.57</v>
      </c>
    </row>
    <row r="3964" spans="1:16" ht="24" x14ac:dyDescent="0.2">
      <c r="A3964" s="524" t="s">
        <v>4666</v>
      </c>
      <c r="B3964" s="522" t="s">
        <v>817</v>
      </c>
      <c r="C3964" s="554" t="s">
        <v>86</v>
      </c>
      <c r="D3964" s="555" t="s">
        <v>818</v>
      </c>
      <c r="E3964" s="553">
        <v>6500</v>
      </c>
      <c r="F3964" s="556" t="s">
        <v>4062</v>
      </c>
      <c r="G3964" s="566" t="s">
        <v>4063</v>
      </c>
      <c r="H3964" s="569" t="s">
        <v>829</v>
      </c>
      <c r="I3964" s="562" t="s">
        <v>485</v>
      </c>
      <c r="J3964" s="558" t="s">
        <v>822</v>
      </c>
      <c r="K3964" s="571"/>
      <c r="L3964" s="574"/>
      <c r="M3964" s="572"/>
      <c r="N3964" s="577">
        <v>2</v>
      </c>
      <c r="O3964" s="574">
        <v>6</v>
      </c>
      <c r="P3964" s="576">
        <v>40044.9</v>
      </c>
    </row>
    <row r="3965" spans="1:16" ht="24" x14ac:dyDescent="0.2">
      <c r="A3965" s="524" t="s">
        <v>4666</v>
      </c>
      <c r="B3965" s="522" t="s">
        <v>817</v>
      </c>
      <c r="C3965" s="554" t="s">
        <v>86</v>
      </c>
      <c r="D3965" s="555" t="s">
        <v>818</v>
      </c>
      <c r="E3965" s="553">
        <v>9500</v>
      </c>
      <c r="F3965" s="556" t="s">
        <v>4480</v>
      </c>
      <c r="G3965" s="566" t="s">
        <v>4481</v>
      </c>
      <c r="H3965" s="569" t="s">
        <v>853</v>
      </c>
      <c r="I3965" s="562" t="s">
        <v>485</v>
      </c>
      <c r="J3965" s="558" t="s">
        <v>822</v>
      </c>
      <c r="K3965" s="571"/>
      <c r="L3965" s="574"/>
      <c r="M3965" s="572"/>
      <c r="N3965" s="577">
        <v>2</v>
      </c>
      <c r="O3965" s="574">
        <v>5</v>
      </c>
      <c r="P3965" s="576">
        <v>54070.75</v>
      </c>
    </row>
    <row r="3966" spans="1:16" ht="24" x14ac:dyDescent="0.2">
      <c r="A3966" s="524" t="s">
        <v>4666</v>
      </c>
      <c r="B3966" s="522" t="s">
        <v>817</v>
      </c>
      <c r="C3966" s="554" t="s">
        <v>86</v>
      </c>
      <c r="D3966" s="555" t="s">
        <v>818</v>
      </c>
      <c r="E3966" s="553">
        <v>5500</v>
      </c>
      <c r="F3966" s="556" t="s">
        <v>4064</v>
      </c>
      <c r="G3966" s="566" t="s">
        <v>4065</v>
      </c>
      <c r="H3966" s="569" t="s">
        <v>829</v>
      </c>
      <c r="I3966" s="562" t="s">
        <v>485</v>
      </c>
      <c r="J3966" s="558" t="s">
        <v>822</v>
      </c>
      <c r="K3966" s="571"/>
      <c r="L3966" s="574"/>
      <c r="M3966" s="572"/>
      <c r="N3966" s="577">
        <v>2</v>
      </c>
      <c r="O3966" s="574">
        <v>6</v>
      </c>
      <c r="P3966" s="576">
        <v>34044.9</v>
      </c>
    </row>
    <row r="3967" spans="1:16" ht="24" x14ac:dyDescent="0.2">
      <c r="A3967" s="524" t="s">
        <v>4666</v>
      </c>
      <c r="B3967" s="522" t="s">
        <v>817</v>
      </c>
      <c r="C3967" s="554" t="s">
        <v>86</v>
      </c>
      <c r="D3967" s="555" t="s">
        <v>818</v>
      </c>
      <c r="E3967" s="553">
        <v>4800</v>
      </c>
      <c r="F3967" s="556" t="s">
        <v>4066</v>
      </c>
      <c r="G3967" s="566" t="s">
        <v>4067</v>
      </c>
      <c r="H3967" s="569" t="s">
        <v>821</v>
      </c>
      <c r="I3967" s="562" t="s">
        <v>485</v>
      </c>
      <c r="J3967" s="558" t="s">
        <v>822</v>
      </c>
      <c r="K3967" s="571"/>
      <c r="L3967" s="574"/>
      <c r="M3967" s="572"/>
      <c r="N3967" s="577">
        <v>2</v>
      </c>
      <c r="O3967" s="574">
        <v>6</v>
      </c>
      <c r="P3967" s="576">
        <v>29844.9</v>
      </c>
    </row>
    <row r="3968" spans="1:16" ht="24" x14ac:dyDescent="0.2">
      <c r="A3968" s="524" t="s">
        <v>4666</v>
      </c>
      <c r="B3968" s="522" t="s">
        <v>817</v>
      </c>
      <c r="C3968" s="554" t="s">
        <v>86</v>
      </c>
      <c r="D3968" s="555" t="s">
        <v>818</v>
      </c>
      <c r="E3968" s="553">
        <v>10000</v>
      </c>
      <c r="F3968" s="556" t="s">
        <v>4070</v>
      </c>
      <c r="G3968" s="566" t="s">
        <v>4071</v>
      </c>
      <c r="H3968" s="569" t="s">
        <v>853</v>
      </c>
      <c r="I3968" s="562" t="s">
        <v>485</v>
      </c>
      <c r="J3968" s="558" t="s">
        <v>822</v>
      </c>
      <c r="K3968" s="571"/>
      <c r="L3968" s="574"/>
      <c r="M3968" s="572"/>
      <c r="N3968" s="577">
        <v>2</v>
      </c>
      <c r="O3968" s="574">
        <v>6</v>
      </c>
      <c r="P3968" s="576">
        <v>61044.9</v>
      </c>
    </row>
    <row r="3969" spans="1:16" ht="24" x14ac:dyDescent="0.2">
      <c r="A3969" s="524" t="s">
        <v>4666</v>
      </c>
      <c r="B3969" s="522" t="s">
        <v>817</v>
      </c>
      <c r="C3969" s="554" t="s">
        <v>86</v>
      </c>
      <c r="D3969" s="555" t="s">
        <v>818</v>
      </c>
      <c r="E3969" s="553" t="s">
        <v>4482</v>
      </c>
      <c r="F3969" s="556" t="s">
        <v>4072</v>
      </c>
      <c r="G3969" s="566" t="s">
        <v>4073</v>
      </c>
      <c r="H3969" s="569" t="s">
        <v>1396</v>
      </c>
      <c r="I3969" s="562" t="s">
        <v>485</v>
      </c>
      <c r="J3969" s="558" t="s">
        <v>822</v>
      </c>
      <c r="K3969" s="571"/>
      <c r="L3969" s="574"/>
      <c r="M3969" s="572"/>
      <c r="N3969" s="577">
        <v>3</v>
      </c>
      <c r="O3969" s="574">
        <v>6</v>
      </c>
      <c r="P3969" s="576">
        <v>79139.34</v>
      </c>
    </row>
    <row r="3970" spans="1:16" ht="24" x14ac:dyDescent="0.2">
      <c r="A3970" s="524" t="s">
        <v>4666</v>
      </c>
      <c r="B3970" s="522" t="s">
        <v>817</v>
      </c>
      <c r="C3970" s="554" t="s">
        <v>86</v>
      </c>
      <c r="D3970" s="555" t="s">
        <v>818</v>
      </c>
      <c r="E3970" s="553">
        <v>8500</v>
      </c>
      <c r="F3970" s="556" t="s">
        <v>4076</v>
      </c>
      <c r="G3970" s="566" t="s">
        <v>4077</v>
      </c>
      <c r="H3970" s="569" t="s">
        <v>853</v>
      </c>
      <c r="I3970" s="562" t="s">
        <v>485</v>
      </c>
      <c r="J3970" s="558" t="s">
        <v>822</v>
      </c>
      <c r="K3970" s="571"/>
      <c r="L3970" s="574"/>
      <c r="M3970" s="572"/>
      <c r="N3970" s="577">
        <v>2</v>
      </c>
      <c r="O3970" s="574">
        <v>6</v>
      </c>
      <c r="P3970" s="576">
        <v>52044.9</v>
      </c>
    </row>
    <row r="3971" spans="1:16" ht="24" x14ac:dyDescent="0.2">
      <c r="A3971" s="524" t="s">
        <v>4666</v>
      </c>
      <c r="B3971" s="522" t="s">
        <v>817</v>
      </c>
      <c r="C3971" s="554" t="s">
        <v>86</v>
      </c>
      <c r="D3971" s="555" t="s">
        <v>818</v>
      </c>
      <c r="E3971" s="553">
        <v>6500</v>
      </c>
      <c r="F3971" s="556" t="s">
        <v>4078</v>
      </c>
      <c r="G3971" s="566" t="s">
        <v>4079</v>
      </c>
      <c r="H3971" s="569" t="s">
        <v>821</v>
      </c>
      <c r="I3971" s="562" t="s">
        <v>485</v>
      </c>
      <c r="J3971" s="558" t="s">
        <v>822</v>
      </c>
      <c r="K3971" s="571"/>
      <c r="L3971" s="574"/>
      <c r="M3971" s="572"/>
      <c r="N3971" s="577">
        <v>2</v>
      </c>
      <c r="O3971" s="574">
        <v>6</v>
      </c>
      <c r="P3971" s="576">
        <v>40044.9</v>
      </c>
    </row>
    <row r="3972" spans="1:16" ht="24" x14ac:dyDescent="0.2">
      <c r="A3972" s="524" t="s">
        <v>4666</v>
      </c>
      <c r="B3972" s="522" t="s">
        <v>817</v>
      </c>
      <c r="C3972" s="554" t="s">
        <v>86</v>
      </c>
      <c r="D3972" s="555" t="s">
        <v>818</v>
      </c>
      <c r="E3972" s="553">
        <v>4800</v>
      </c>
      <c r="F3972" s="556" t="s">
        <v>4080</v>
      </c>
      <c r="G3972" s="566" t="s">
        <v>4081</v>
      </c>
      <c r="H3972" s="569" t="s">
        <v>821</v>
      </c>
      <c r="I3972" s="562" t="s">
        <v>485</v>
      </c>
      <c r="J3972" s="558" t="s">
        <v>822</v>
      </c>
      <c r="K3972" s="571"/>
      <c r="L3972" s="574"/>
      <c r="M3972" s="572"/>
      <c r="N3972" s="577">
        <v>1</v>
      </c>
      <c r="O3972" s="574">
        <v>2</v>
      </c>
      <c r="P3972" s="576">
        <v>10148.299999999999</v>
      </c>
    </row>
    <row r="3973" spans="1:16" ht="24" x14ac:dyDescent="0.2">
      <c r="A3973" s="524" t="s">
        <v>4666</v>
      </c>
      <c r="B3973" s="522" t="s">
        <v>817</v>
      </c>
      <c r="C3973" s="554" t="s">
        <v>86</v>
      </c>
      <c r="D3973" s="555" t="s">
        <v>818</v>
      </c>
      <c r="E3973" s="553">
        <v>5500</v>
      </c>
      <c r="F3973" s="556" t="s">
        <v>4082</v>
      </c>
      <c r="G3973" s="566" t="s">
        <v>4083</v>
      </c>
      <c r="H3973" s="569" t="s">
        <v>836</v>
      </c>
      <c r="I3973" s="562" t="s">
        <v>489</v>
      </c>
      <c r="J3973" s="558" t="s">
        <v>822</v>
      </c>
      <c r="K3973" s="571"/>
      <c r="L3973" s="574"/>
      <c r="M3973" s="572"/>
      <c r="N3973" s="577">
        <v>2</v>
      </c>
      <c r="O3973" s="574">
        <v>6</v>
      </c>
      <c r="P3973" s="576">
        <v>34044.9</v>
      </c>
    </row>
    <row r="3974" spans="1:16" ht="24" x14ac:dyDescent="0.2">
      <c r="A3974" s="524" t="s">
        <v>4666</v>
      </c>
      <c r="B3974" s="522" t="s">
        <v>817</v>
      </c>
      <c r="C3974" s="554" t="s">
        <v>86</v>
      </c>
      <c r="D3974" s="555" t="s">
        <v>818</v>
      </c>
      <c r="E3974" s="553">
        <v>3500</v>
      </c>
      <c r="F3974" s="556" t="s">
        <v>4084</v>
      </c>
      <c r="G3974" s="566" t="s">
        <v>4085</v>
      </c>
      <c r="H3974" s="569" t="s">
        <v>1905</v>
      </c>
      <c r="I3974" s="562" t="s">
        <v>485</v>
      </c>
      <c r="J3974" s="558" t="s">
        <v>822</v>
      </c>
      <c r="K3974" s="571"/>
      <c r="L3974" s="574"/>
      <c r="M3974" s="572"/>
      <c r="N3974" s="577">
        <v>2</v>
      </c>
      <c r="O3974" s="574">
        <v>6</v>
      </c>
      <c r="P3974" s="576">
        <v>22044.9</v>
      </c>
    </row>
    <row r="3975" spans="1:16" ht="24" x14ac:dyDescent="0.2">
      <c r="A3975" s="524" t="s">
        <v>4666</v>
      </c>
      <c r="B3975" s="522" t="s">
        <v>817</v>
      </c>
      <c r="C3975" s="554" t="s">
        <v>86</v>
      </c>
      <c r="D3975" s="555" t="s">
        <v>818</v>
      </c>
      <c r="E3975" s="553">
        <v>7000</v>
      </c>
      <c r="F3975" s="556" t="s">
        <v>4086</v>
      </c>
      <c r="G3975" s="566" t="s">
        <v>4087</v>
      </c>
      <c r="H3975" s="569" t="s">
        <v>850</v>
      </c>
      <c r="I3975" s="562" t="s">
        <v>485</v>
      </c>
      <c r="J3975" s="558" t="s">
        <v>822</v>
      </c>
      <c r="K3975" s="571"/>
      <c r="L3975" s="574"/>
      <c r="M3975" s="572"/>
      <c r="N3975" s="577">
        <v>2</v>
      </c>
      <c r="O3975" s="574">
        <v>6</v>
      </c>
      <c r="P3975" s="576">
        <v>43044.9</v>
      </c>
    </row>
    <row r="3976" spans="1:16" ht="24" x14ac:dyDescent="0.2">
      <c r="A3976" s="524" t="s">
        <v>4666</v>
      </c>
      <c r="B3976" s="522" t="s">
        <v>817</v>
      </c>
      <c r="C3976" s="554" t="s">
        <v>86</v>
      </c>
      <c r="D3976" s="555" t="s">
        <v>818</v>
      </c>
      <c r="E3976" s="553">
        <v>6500</v>
      </c>
      <c r="F3976" s="556" t="s">
        <v>4088</v>
      </c>
      <c r="G3976" s="566" t="s">
        <v>4089</v>
      </c>
      <c r="H3976" s="569" t="s">
        <v>821</v>
      </c>
      <c r="I3976" s="562" t="s">
        <v>485</v>
      </c>
      <c r="J3976" s="558" t="s">
        <v>822</v>
      </c>
      <c r="K3976" s="571"/>
      <c r="L3976" s="574"/>
      <c r="M3976" s="572"/>
      <c r="N3976" s="577">
        <v>2</v>
      </c>
      <c r="O3976" s="574">
        <v>6</v>
      </c>
      <c r="P3976" s="576">
        <v>40044.9</v>
      </c>
    </row>
    <row r="3977" spans="1:16" ht="24" x14ac:dyDescent="0.2">
      <c r="A3977" s="524" t="s">
        <v>4666</v>
      </c>
      <c r="B3977" s="522" t="s">
        <v>817</v>
      </c>
      <c r="C3977" s="554" t="s">
        <v>86</v>
      </c>
      <c r="D3977" s="555" t="s">
        <v>818</v>
      </c>
      <c r="E3977" s="553">
        <v>7500</v>
      </c>
      <c r="F3977" s="556" t="s">
        <v>4090</v>
      </c>
      <c r="G3977" s="566" t="s">
        <v>4091</v>
      </c>
      <c r="H3977" s="569" t="s">
        <v>829</v>
      </c>
      <c r="I3977" s="562" t="s">
        <v>485</v>
      </c>
      <c r="J3977" s="558" t="s">
        <v>822</v>
      </c>
      <c r="K3977" s="571"/>
      <c r="L3977" s="574"/>
      <c r="M3977" s="572"/>
      <c r="N3977" s="577">
        <v>2</v>
      </c>
      <c r="O3977" s="574">
        <v>6</v>
      </c>
      <c r="P3977" s="576">
        <v>46044.9</v>
      </c>
    </row>
    <row r="3978" spans="1:16" ht="24" x14ac:dyDescent="0.2">
      <c r="A3978" s="524" t="s">
        <v>4666</v>
      </c>
      <c r="B3978" s="522" t="s">
        <v>817</v>
      </c>
      <c r="C3978" s="554" t="s">
        <v>86</v>
      </c>
      <c r="D3978" s="555" t="s">
        <v>818</v>
      </c>
      <c r="E3978" s="553">
        <v>6500</v>
      </c>
      <c r="F3978" s="556" t="s">
        <v>4092</v>
      </c>
      <c r="G3978" s="566" t="s">
        <v>4093</v>
      </c>
      <c r="H3978" s="569" t="s">
        <v>821</v>
      </c>
      <c r="I3978" s="562" t="s">
        <v>485</v>
      </c>
      <c r="J3978" s="558" t="s">
        <v>822</v>
      </c>
      <c r="K3978" s="571"/>
      <c r="L3978" s="574"/>
      <c r="M3978" s="572"/>
      <c r="N3978" s="577">
        <v>2</v>
      </c>
      <c r="O3978" s="574">
        <v>6</v>
      </c>
      <c r="P3978" s="576">
        <v>40044.9</v>
      </c>
    </row>
    <row r="3979" spans="1:16" ht="24" x14ac:dyDescent="0.2">
      <c r="A3979" s="524" t="s">
        <v>4666</v>
      </c>
      <c r="B3979" s="522" t="s">
        <v>817</v>
      </c>
      <c r="C3979" s="554" t="s">
        <v>86</v>
      </c>
      <c r="D3979" s="555" t="s">
        <v>818</v>
      </c>
      <c r="E3979" s="553">
        <v>10000</v>
      </c>
      <c r="F3979" s="556" t="s">
        <v>4094</v>
      </c>
      <c r="G3979" s="566" t="s">
        <v>4095</v>
      </c>
      <c r="H3979" s="569" t="s">
        <v>853</v>
      </c>
      <c r="I3979" s="562" t="s">
        <v>485</v>
      </c>
      <c r="J3979" s="558" t="s">
        <v>822</v>
      </c>
      <c r="K3979" s="571"/>
      <c r="L3979" s="574"/>
      <c r="M3979" s="572"/>
      <c r="N3979" s="577">
        <v>2</v>
      </c>
      <c r="O3979" s="574">
        <v>6</v>
      </c>
      <c r="P3979" s="576">
        <v>61044.9</v>
      </c>
    </row>
    <row r="3980" spans="1:16" ht="24" x14ac:dyDescent="0.2">
      <c r="A3980" s="524" t="s">
        <v>4666</v>
      </c>
      <c r="B3980" s="522" t="s">
        <v>817</v>
      </c>
      <c r="C3980" s="554" t="s">
        <v>86</v>
      </c>
      <c r="D3980" s="555" t="s">
        <v>818</v>
      </c>
      <c r="E3980" s="553">
        <v>8500</v>
      </c>
      <c r="F3980" s="556" t="s">
        <v>4096</v>
      </c>
      <c r="G3980" s="566" t="s">
        <v>4097</v>
      </c>
      <c r="H3980" s="569" t="s">
        <v>821</v>
      </c>
      <c r="I3980" s="562" t="s">
        <v>485</v>
      </c>
      <c r="J3980" s="558" t="s">
        <v>822</v>
      </c>
      <c r="K3980" s="571"/>
      <c r="L3980" s="574"/>
      <c r="M3980" s="572"/>
      <c r="N3980" s="577">
        <v>1</v>
      </c>
      <c r="O3980" s="574">
        <v>2</v>
      </c>
      <c r="P3980" s="576">
        <v>20606.64</v>
      </c>
    </row>
    <row r="3981" spans="1:16" ht="24" x14ac:dyDescent="0.2">
      <c r="A3981" s="524" t="s">
        <v>4666</v>
      </c>
      <c r="B3981" s="522" t="s">
        <v>817</v>
      </c>
      <c r="C3981" s="554" t="s">
        <v>86</v>
      </c>
      <c r="D3981" s="555" t="s">
        <v>818</v>
      </c>
      <c r="E3981" s="553">
        <v>10000</v>
      </c>
      <c r="F3981" s="556" t="s">
        <v>4098</v>
      </c>
      <c r="G3981" s="566" t="s">
        <v>4099</v>
      </c>
      <c r="H3981" s="569" t="s">
        <v>853</v>
      </c>
      <c r="I3981" s="562" t="s">
        <v>485</v>
      </c>
      <c r="J3981" s="558" t="s">
        <v>822</v>
      </c>
      <c r="K3981" s="571"/>
      <c r="L3981" s="574"/>
      <c r="M3981" s="572"/>
      <c r="N3981" s="577">
        <v>2</v>
      </c>
      <c r="O3981" s="574">
        <v>6</v>
      </c>
      <c r="P3981" s="576">
        <v>61044.9</v>
      </c>
    </row>
    <row r="3982" spans="1:16" ht="24" x14ac:dyDescent="0.2">
      <c r="A3982" s="524" t="s">
        <v>4666</v>
      </c>
      <c r="B3982" s="522" t="s">
        <v>817</v>
      </c>
      <c r="C3982" s="554" t="s">
        <v>86</v>
      </c>
      <c r="D3982" s="555" t="s">
        <v>818</v>
      </c>
      <c r="E3982" s="553">
        <v>10000</v>
      </c>
      <c r="F3982" s="556" t="s">
        <v>4100</v>
      </c>
      <c r="G3982" s="566" t="s">
        <v>4101</v>
      </c>
      <c r="H3982" s="569" t="s">
        <v>853</v>
      </c>
      <c r="I3982" s="562" t="s">
        <v>485</v>
      </c>
      <c r="J3982" s="558" t="s">
        <v>822</v>
      </c>
      <c r="K3982" s="571"/>
      <c r="L3982" s="574"/>
      <c r="M3982" s="572"/>
      <c r="N3982" s="577">
        <v>2</v>
      </c>
      <c r="O3982" s="574">
        <v>6</v>
      </c>
      <c r="P3982" s="576">
        <v>61044.9</v>
      </c>
    </row>
    <row r="3983" spans="1:16" ht="24" x14ac:dyDescent="0.2">
      <c r="A3983" s="524" t="s">
        <v>4666</v>
      </c>
      <c r="B3983" s="522" t="s">
        <v>817</v>
      </c>
      <c r="C3983" s="554" t="s">
        <v>86</v>
      </c>
      <c r="D3983" s="555" t="s">
        <v>818</v>
      </c>
      <c r="E3983" s="553">
        <v>6500</v>
      </c>
      <c r="F3983" s="556" t="s">
        <v>4104</v>
      </c>
      <c r="G3983" s="566" t="s">
        <v>4105</v>
      </c>
      <c r="H3983" s="569" t="s">
        <v>821</v>
      </c>
      <c r="I3983" s="562" t="s">
        <v>485</v>
      </c>
      <c r="J3983" s="558" t="s">
        <v>822</v>
      </c>
      <c r="K3983" s="571"/>
      <c r="L3983" s="574"/>
      <c r="M3983" s="572"/>
      <c r="N3983" s="577">
        <v>2</v>
      </c>
      <c r="O3983" s="574">
        <v>6</v>
      </c>
      <c r="P3983" s="576">
        <v>40044.9</v>
      </c>
    </row>
    <row r="3984" spans="1:16" ht="24" x14ac:dyDescent="0.2">
      <c r="A3984" s="524" t="s">
        <v>4666</v>
      </c>
      <c r="B3984" s="522" t="s">
        <v>817</v>
      </c>
      <c r="C3984" s="554" t="s">
        <v>86</v>
      </c>
      <c r="D3984" s="555" t="s">
        <v>818</v>
      </c>
      <c r="E3984" s="553">
        <v>5500</v>
      </c>
      <c r="F3984" s="556" t="s">
        <v>4106</v>
      </c>
      <c r="G3984" s="566" t="s">
        <v>4107</v>
      </c>
      <c r="H3984" s="569" t="s">
        <v>836</v>
      </c>
      <c r="I3984" s="562" t="s">
        <v>485</v>
      </c>
      <c r="J3984" s="558" t="s">
        <v>822</v>
      </c>
      <c r="K3984" s="571"/>
      <c r="L3984" s="574"/>
      <c r="M3984" s="572"/>
      <c r="N3984" s="577">
        <v>2</v>
      </c>
      <c r="O3984" s="574">
        <v>6</v>
      </c>
      <c r="P3984" s="576">
        <v>34044.9</v>
      </c>
    </row>
    <row r="3985" spans="1:16" ht="24" x14ac:dyDescent="0.2">
      <c r="A3985" s="524" t="s">
        <v>4666</v>
      </c>
      <c r="B3985" s="522" t="s">
        <v>817</v>
      </c>
      <c r="C3985" s="554" t="s">
        <v>86</v>
      </c>
      <c r="D3985" s="555" t="s">
        <v>818</v>
      </c>
      <c r="E3985" s="553">
        <v>6500</v>
      </c>
      <c r="F3985" s="556" t="s">
        <v>4108</v>
      </c>
      <c r="G3985" s="566" t="s">
        <v>4109</v>
      </c>
      <c r="H3985" s="569" t="s">
        <v>853</v>
      </c>
      <c r="I3985" s="562" t="s">
        <v>485</v>
      </c>
      <c r="J3985" s="558" t="s">
        <v>822</v>
      </c>
      <c r="K3985" s="571"/>
      <c r="L3985" s="574"/>
      <c r="M3985" s="572"/>
      <c r="N3985" s="577">
        <v>2</v>
      </c>
      <c r="O3985" s="574">
        <v>6</v>
      </c>
      <c r="P3985" s="576">
        <v>40044.9</v>
      </c>
    </row>
    <row r="3986" spans="1:16" ht="24" x14ac:dyDescent="0.2">
      <c r="A3986" s="524" t="s">
        <v>4666</v>
      </c>
      <c r="B3986" s="522" t="s">
        <v>817</v>
      </c>
      <c r="C3986" s="554" t="s">
        <v>86</v>
      </c>
      <c r="D3986" s="555" t="s">
        <v>841</v>
      </c>
      <c r="E3986" s="553">
        <v>3800</v>
      </c>
      <c r="F3986" s="556" t="s">
        <v>4110</v>
      </c>
      <c r="G3986" s="566" t="s">
        <v>4111</v>
      </c>
      <c r="H3986" s="569" t="s">
        <v>995</v>
      </c>
      <c r="I3986" s="562" t="s">
        <v>485</v>
      </c>
      <c r="J3986" s="558" t="s">
        <v>480</v>
      </c>
      <c r="K3986" s="571"/>
      <c r="L3986" s="574"/>
      <c r="M3986" s="572"/>
      <c r="N3986" s="577">
        <v>3</v>
      </c>
      <c r="O3986" s="574">
        <v>6</v>
      </c>
      <c r="P3986" s="576">
        <v>23844.9</v>
      </c>
    </row>
    <row r="3987" spans="1:16" ht="24" x14ac:dyDescent="0.2">
      <c r="A3987" s="524" t="s">
        <v>4666</v>
      </c>
      <c r="B3987" s="522" t="s">
        <v>817</v>
      </c>
      <c r="C3987" s="554" t="s">
        <v>86</v>
      </c>
      <c r="D3987" s="555" t="s">
        <v>818</v>
      </c>
      <c r="E3987" s="553">
        <v>5500</v>
      </c>
      <c r="F3987" s="556" t="s">
        <v>4112</v>
      </c>
      <c r="G3987" s="566" t="s">
        <v>4113</v>
      </c>
      <c r="H3987" s="569" t="s">
        <v>2145</v>
      </c>
      <c r="I3987" s="562" t="s">
        <v>489</v>
      </c>
      <c r="J3987" s="558" t="s">
        <v>822</v>
      </c>
      <c r="K3987" s="571"/>
      <c r="L3987" s="574"/>
      <c r="M3987" s="572"/>
      <c r="N3987" s="577">
        <v>2</v>
      </c>
      <c r="O3987" s="574">
        <v>6</v>
      </c>
      <c r="P3987" s="576">
        <v>34044.9</v>
      </c>
    </row>
    <row r="3988" spans="1:16" ht="24" x14ac:dyDescent="0.2">
      <c r="A3988" s="524" t="s">
        <v>4666</v>
      </c>
      <c r="B3988" s="522" t="s">
        <v>817</v>
      </c>
      <c r="C3988" s="554" t="s">
        <v>86</v>
      </c>
      <c r="D3988" s="555" t="s">
        <v>818</v>
      </c>
      <c r="E3988" s="553">
        <v>10500</v>
      </c>
      <c r="F3988" s="556" t="s">
        <v>4116</v>
      </c>
      <c r="G3988" s="566" t="s">
        <v>4117</v>
      </c>
      <c r="H3988" s="569" t="s">
        <v>853</v>
      </c>
      <c r="I3988" s="562" t="s">
        <v>485</v>
      </c>
      <c r="J3988" s="558" t="s">
        <v>822</v>
      </c>
      <c r="K3988" s="571"/>
      <c r="L3988" s="574"/>
      <c r="M3988" s="572"/>
      <c r="N3988" s="577">
        <v>2</v>
      </c>
      <c r="O3988" s="574">
        <v>6</v>
      </c>
      <c r="P3988" s="576">
        <v>64044.9</v>
      </c>
    </row>
    <row r="3989" spans="1:16" ht="24" x14ac:dyDescent="0.2">
      <c r="A3989" s="524" t="s">
        <v>4666</v>
      </c>
      <c r="B3989" s="522" t="s">
        <v>817</v>
      </c>
      <c r="C3989" s="554" t="s">
        <v>86</v>
      </c>
      <c r="D3989" s="555" t="s">
        <v>818</v>
      </c>
      <c r="E3989" s="553">
        <v>6500</v>
      </c>
      <c r="F3989" s="556" t="s">
        <v>4118</v>
      </c>
      <c r="G3989" s="566" t="s">
        <v>4119</v>
      </c>
      <c r="H3989" s="569" t="s">
        <v>1087</v>
      </c>
      <c r="I3989" s="562" t="s">
        <v>485</v>
      </c>
      <c r="J3989" s="558" t="s">
        <v>822</v>
      </c>
      <c r="K3989" s="571"/>
      <c r="L3989" s="574"/>
      <c r="M3989" s="572"/>
      <c r="N3989" s="577">
        <v>2</v>
      </c>
      <c r="O3989" s="574">
        <v>6</v>
      </c>
      <c r="P3989" s="576">
        <v>40044.9</v>
      </c>
    </row>
    <row r="3990" spans="1:16" ht="24" x14ac:dyDescent="0.2">
      <c r="A3990" s="524" t="s">
        <v>4666</v>
      </c>
      <c r="B3990" s="522" t="s">
        <v>817</v>
      </c>
      <c r="C3990" s="554" t="s">
        <v>86</v>
      </c>
      <c r="D3990" s="555" t="s">
        <v>818</v>
      </c>
      <c r="E3990" s="553">
        <v>6500</v>
      </c>
      <c r="F3990" s="556" t="s">
        <v>4120</v>
      </c>
      <c r="G3990" s="566" t="s">
        <v>4121</v>
      </c>
      <c r="H3990" s="569" t="s">
        <v>829</v>
      </c>
      <c r="I3990" s="562" t="s">
        <v>485</v>
      </c>
      <c r="J3990" s="558" t="s">
        <v>822</v>
      </c>
      <c r="K3990" s="571"/>
      <c r="L3990" s="574"/>
      <c r="M3990" s="572"/>
      <c r="N3990" s="577">
        <v>2</v>
      </c>
      <c r="O3990" s="574">
        <v>6</v>
      </c>
      <c r="P3990" s="576">
        <v>40044.9</v>
      </c>
    </row>
    <row r="3991" spans="1:16" ht="24" x14ac:dyDescent="0.2">
      <c r="A3991" s="524" t="s">
        <v>4666</v>
      </c>
      <c r="B3991" s="522" t="s">
        <v>817</v>
      </c>
      <c r="C3991" s="554" t="s">
        <v>86</v>
      </c>
      <c r="D3991" s="555" t="s">
        <v>818</v>
      </c>
      <c r="E3991" s="553">
        <v>7500</v>
      </c>
      <c r="F3991" s="556" t="s">
        <v>4122</v>
      </c>
      <c r="G3991" s="566" t="s">
        <v>4123</v>
      </c>
      <c r="H3991" s="569" t="s">
        <v>4124</v>
      </c>
      <c r="I3991" s="562" t="s">
        <v>485</v>
      </c>
      <c r="J3991" s="558" t="s">
        <v>822</v>
      </c>
      <c r="K3991" s="571"/>
      <c r="L3991" s="574"/>
      <c r="M3991" s="572"/>
      <c r="N3991" s="577">
        <v>2</v>
      </c>
      <c r="O3991" s="574">
        <v>6</v>
      </c>
      <c r="P3991" s="576">
        <v>46044.9</v>
      </c>
    </row>
    <row r="3992" spans="1:16" ht="24" x14ac:dyDescent="0.2">
      <c r="A3992" s="524" t="s">
        <v>4666</v>
      </c>
      <c r="B3992" s="522" t="s">
        <v>817</v>
      </c>
      <c r="C3992" s="554" t="s">
        <v>86</v>
      </c>
      <c r="D3992" s="555" t="s">
        <v>902</v>
      </c>
      <c r="E3992" s="553">
        <v>7000</v>
      </c>
      <c r="F3992" s="556" t="s">
        <v>4125</v>
      </c>
      <c r="G3992" s="566" t="s">
        <v>4126</v>
      </c>
      <c r="H3992" s="569" t="s">
        <v>844</v>
      </c>
      <c r="I3992" s="562" t="s">
        <v>485</v>
      </c>
      <c r="J3992" s="558" t="s">
        <v>480</v>
      </c>
      <c r="K3992" s="571"/>
      <c r="L3992" s="574"/>
      <c r="M3992" s="572"/>
      <c r="N3992" s="577">
        <v>2</v>
      </c>
      <c r="O3992" s="574">
        <v>6</v>
      </c>
      <c r="P3992" s="576">
        <v>43044.9</v>
      </c>
    </row>
    <row r="3993" spans="1:16" ht="24" x14ac:dyDescent="0.2">
      <c r="A3993" s="524" t="s">
        <v>4666</v>
      </c>
      <c r="B3993" s="522" t="s">
        <v>817</v>
      </c>
      <c r="C3993" s="554" t="s">
        <v>86</v>
      </c>
      <c r="D3993" s="555" t="s">
        <v>818</v>
      </c>
      <c r="E3993" s="553">
        <v>4800</v>
      </c>
      <c r="F3993" s="556" t="s">
        <v>4127</v>
      </c>
      <c r="G3993" s="566" t="s">
        <v>4128</v>
      </c>
      <c r="H3993" s="569" t="s">
        <v>836</v>
      </c>
      <c r="I3993" s="562" t="s">
        <v>485</v>
      </c>
      <c r="J3993" s="558" t="s">
        <v>822</v>
      </c>
      <c r="K3993" s="571"/>
      <c r="L3993" s="574"/>
      <c r="M3993" s="572"/>
      <c r="N3993" s="577">
        <v>2</v>
      </c>
      <c r="O3993" s="574">
        <v>6</v>
      </c>
      <c r="P3993" s="576">
        <v>29844.9</v>
      </c>
    </row>
    <row r="3994" spans="1:16" ht="24" x14ac:dyDescent="0.2">
      <c r="A3994" s="524" t="s">
        <v>4666</v>
      </c>
      <c r="B3994" s="522" t="s">
        <v>817</v>
      </c>
      <c r="C3994" s="554" t="s">
        <v>86</v>
      </c>
      <c r="D3994" s="555" t="s">
        <v>818</v>
      </c>
      <c r="E3994" s="553">
        <v>5500</v>
      </c>
      <c r="F3994" s="556" t="s">
        <v>4131</v>
      </c>
      <c r="G3994" s="566" t="s">
        <v>4132</v>
      </c>
      <c r="H3994" s="569" t="s">
        <v>829</v>
      </c>
      <c r="I3994" s="562" t="s">
        <v>485</v>
      </c>
      <c r="J3994" s="558" t="s">
        <v>822</v>
      </c>
      <c r="K3994" s="571"/>
      <c r="L3994" s="574"/>
      <c r="M3994" s="572"/>
      <c r="N3994" s="577">
        <v>2</v>
      </c>
      <c r="O3994" s="574">
        <v>6</v>
      </c>
      <c r="P3994" s="576">
        <v>34044.9</v>
      </c>
    </row>
    <row r="3995" spans="1:16" ht="24" x14ac:dyDescent="0.2">
      <c r="A3995" s="524" t="s">
        <v>4666</v>
      </c>
      <c r="B3995" s="522" t="s">
        <v>817</v>
      </c>
      <c r="C3995" s="554" t="s">
        <v>86</v>
      </c>
      <c r="D3995" s="555" t="s">
        <v>818</v>
      </c>
      <c r="E3995" s="553">
        <v>8500</v>
      </c>
      <c r="F3995" s="556" t="s">
        <v>4133</v>
      </c>
      <c r="G3995" s="566" t="s">
        <v>4134</v>
      </c>
      <c r="H3995" s="569" t="s">
        <v>853</v>
      </c>
      <c r="I3995" s="562" t="s">
        <v>485</v>
      </c>
      <c r="J3995" s="558" t="s">
        <v>822</v>
      </c>
      <c r="K3995" s="571"/>
      <c r="L3995" s="574"/>
      <c r="M3995" s="572"/>
      <c r="N3995" s="577">
        <v>2</v>
      </c>
      <c r="O3995" s="574">
        <v>6</v>
      </c>
      <c r="P3995" s="576">
        <v>52044.9</v>
      </c>
    </row>
    <row r="3996" spans="1:16" ht="24" x14ac:dyDescent="0.2">
      <c r="A3996" s="524" t="s">
        <v>4666</v>
      </c>
      <c r="B3996" s="522" t="s">
        <v>817</v>
      </c>
      <c r="C3996" s="554" t="s">
        <v>86</v>
      </c>
      <c r="D3996" s="555" t="s">
        <v>818</v>
      </c>
      <c r="E3996" s="553">
        <v>8500</v>
      </c>
      <c r="F3996" s="556" t="s">
        <v>4135</v>
      </c>
      <c r="G3996" s="566" t="s">
        <v>4136</v>
      </c>
      <c r="H3996" s="569" t="s">
        <v>853</v>
      </c>
      <c r="I3996" s="562" t="s">
        <v>485</v>
      </c>
      <c r="J3996" s="558" t="s">
        <v>822</v>
      </c>
      <c r="K3996" s="571"/>
      <c r="L3996" s="574"/>
      <c r="M3996" s="572"/>
      <c r="N3996" s="577">
        <v>2</v>
      </c>
      <c r="O3996" s="574">
        <v>6</v>
      </c>
      <c r="P3996" s="576">
        <v>52044.9</v>
      </c>
    </row>
    <row r="3997" spans="1:16" ht="24" x14ac:dyDescent="0.2">
      <c r="A3997" s="524" t="s">
        <v>4666</v>
      </c>
      <c r="B3997" s="522" t="s">
        <v>817</v>
      </c>
      <c r="C3997" s="554" t="s">
        <v>86</v>
      </c>
      <c r="D3997" s="555" t="s">
        <v>818</v>
      </c>
      <c r="E3997" s="553">
        <v>6500</v>
      </c>
      <c r="F3997" s="556" t="s">
        <v>4137</v>
      </c>
      <c r="G3997" s="566" t="s">
        <v>4138</v>
      </c>
      <c r="H3997" s="569" t="s">
        <v>821</v>
      </c>
      <c r="I3997" s="562" t="s">
        <v>485</v>
      </c>
      <c r="J3997" s="558" t="s">
        <v>822</v>
      </c>
      <c r="K3997" s="571"/>
      <c r="L3997" s="574"/>
      <c r="M3997" s="572"/>
      <c r="N3997" s="577">
        <v>1</v>
      </c>
      <c r="O3997" s="574">
        <v>4</v>
      </c>
      <c r="P3997" s="576">
        <v>23103.539999999997</v>
      </c>
    </row>
    <row r="3998" spans="1:16" ht="24" x14ac:dyDescent="0.2">
      <c r="A3998" s="524" t="s">
        <v>4666</v>
      </c>
      <c r="B3998" s="522" t="s">
        <v>817</v>
      </c>
      <c r="C3998" s="554" t="s">
        <v>86</v>
      </c>
      <c r="D3998" s="555" t="s">
        <v>818</v>
      </c>
      <c r="E3998" s="553">
        <v>8500</v>
      </c>
      <c r="F3998" s="556" t="s">
        <v>4139</v>
      </c>
      <c r="G3998" s="566" t="s">
        <v>4140</v>
      </c>
      <c r="H3998" s="569" t="s">
        <v>829</v>
      </c>
      <c r="I3998" s="562" t="s">
        <v>485</v>
      </c>
      <c r="J3998" s="558" t="s">
        <v>822</v>
      </c>
      <c r="K3998" s="571"/>
      <c r="L3998" s="574"/>
      <c r="M3998" s="572"/>
      <c r="N3998" s="577">
        <v>2</v>
      </c>
      <c r="O3998" s="574">
        <v>6</v>
      </c>
      <c r="P3998" s="576">
        <v>52044.9</v>
      </c>
    </row>
    <row r="3999" spans="1:16" ht="24" x14ac:dyDescent="0.2">
      <c r="A3999" s="524" t="s">
        <v>4666</v>
      </c>
      <c r="B3999" s="522" t="s">
        <v>817</v>
      </c>
      <c r="C3999" s="554" t="s">
        <v>86</v>
      </c>
      <c r="D3999" s="555" t="s">
        <v>841</v>
      </c>
      <c r="E3999" s="553">
        <v>4500</v>
      </c>
      <c r="F3999" s="556" t="s">
        <v>4483</v>
      </c>
      <c r="G3999" s="566" t="s">
        <v>4484</v>
      </c>
      <c r="H3999" s="569" t="s">
        <v>995</v>
      </c>
      <c r="I3999" s="562" t="s">
        <v>485</v>
      </c>
      <c r="J3999" s="558" t="s">
        <v>480</v>
      </c>
      <c r="K3999" s="571"/>
      <c r="L3999" s="574"/>
      <c r="M3999" s="572"/>
      <c r="N3999" s="577">
        <v>2</v>
      </c>
      <c r="O3999" s="574">
        <v>5</v>
      </c>
      <c r="P3999" s="576">
        <v>26070.75</v>
      </c>
    </row>
    <row r="4000" spans="1:16" ht="24" x14ac:dyDescent="0.2">
      <c r="A4000" s="524" t="s">
        <v>4666</v>
      </c>
      <c r="B4000" s="522" t="s">
        <v>817</v>
      </c>
      <c r="C4000" s="554" t="s">
        <v>86</v>
      </c>
      <c r="D4000" s="555" t="s">
        <v>818</v>
      </c>
      <c r="E4000" s="553">
        <v>4000</v>
      </c>
      <c r="F4000" s="556" t="s">
        <v>4141</v>
      </c>
      <c r="G4000" s="566" t="s">
        <v>4142</v>
      </c>
      <c r="H4000" s="569" t="s">
        <v>829</v>
      </c>
      <c r="I4000" s="562" t="s">
        <v>485</v>
      </c>
      <c r="J4000" s="558" t="s">
        <v>822</v>
      </c>
      <c r="K4000" s="571"/>
      <c r="L4000" s="574"/>
      <c r="M4000" s="572"/>
      <c r="N4000" s="577">
        <v>2</v>
      </c>
      <c r="O4000" s="574">
        <v>6</v>
      </c>
      <c r="P4000" s="576">
        <v>25044.9</v>
      </c>
    </row>
    <row r="4001" spans="1:16" ht="24" x14ac:dyDescent="0.2">
      <c r="A4001" s="524" t="s">
        <v>4666</v>
      </c>
      <c r="B4001" s="522" t="s">
        <v>817</v>
      </c>
      <c r="C4001" s="554" t="s">
        <v>86</v>
      </c>
      <c r="D4001" s="555" t="s">
        <v>818</v>
      </c>
      <c r="E4001" s="553">
        <v>4800</v>
      </c>
      <c r="F4001" s="556" t="s">
        <v>4143</v>
      </c>
      <c r="G4001" s="566" t="s">
        <v>4144</v>
      </c>
      <c r="H4001" s="569" t="s">
        <v>829</v>
      </c>
      <c r="I4001" s="562" t="s">
        <v>485</v>
      </c>
      <c r="J4001" s="558" t="s">
        <v>822</v>
      </c>
      <c r="K4001" s="571"/>
      <c r="L4001" s="574"/>
      <c r="M4001" s="572"/>
      <c r="N4001" s="577">
        <v>2</v>
      </c>
      <c r="O4001" s="574">
        <v>6</v>
      </c>
      <c r="P4001" s="576">
        <v>29844.9</v>
      </c>
    </row>
    <row r="4002" spans="1:16" ht="24" x14ac:dyDescent="0.2">
      <c r="A4002" s="524" t="s">
        <v>4666</v>
      </c>
      <c r="B4002" s="522" t="s">
        <v>817</v>
      </c>
      <c r="C4002" s="554" t="s">
        <v>86</v>
      </c>
      <c r="D4002" s="555" t="s">
        <v>818</v>
      </c>
      <c r="E4002" s="553">
        <v>3500</v>
      </c>
      <c r="F4002" s="556" t="s">
        <v>4145</v>
      </c>
      <c r="G4002" s="566" t="s">
        <v>4146</v>
      </c>
      <c r="H4002" s="569" t="s">
        <v>836</v>
      </c>
      <c r="I4002" s="562" t="s">
        <v>871</v>
      </c>
      <c r="J4002" s="558" t="s">
        <v>822</v>
      </c>
      <c r="K4002" s="571"/>
      <c r="L4002" s="574"/>
      <c r="M4002" s="572"/>
      <c r="N4002" s="577">
        <v>3</v>
      </c>
      <c r="O4002" s="574">
        <v>6</v>
      </c>
      <c r="P4002" s="576">
        <v>22044.9</v>
      </c>
    </row>
    <row r="4003" spans="1:16" ht="24" x14ac:dyDescent="0.2">
      <c r="A4003" s="524" t="s">
        <v>4666</v>
      </c>
      <c r="B4003" s="522" t="s">
        <v>817</v>
      </c>
      <c r="C4003" s="554" t="s">
        <v>86</v>
      </c>
      <c r="D4003" s="555" t="s">
        <v>818</v>
      </c>
      <c r="E4003" s="553">
        <v>10000</v>
      </c>
      <c r="F4003" s="556" t="s">
        <v>4147</v>
      </c>
      <c r="G4003" s="566" t="s">
        <v>4148</v>
      </c>
      <c r="H4003" s="569" t="s">
        <v>853</v>
      </c>
      <c r="I4003" s="562" t="s">
        <v>485</v>
      </c>
      <c r="J4003" s="558" t="s">
        <v>822</v>
      </c>
      <c r="K4003" s="571"/>
      <c r="L4003" s="574"/>
      <c r="M4003" s="572"/>
      <c r="N4003" s="577">
        <v>2</v>
      </c>
      <c r="O4003" s="574">
        <v>6</v>
      </c>
      <c r="P4003" s="576">
        <v>61044.9</v>
      </c>
    </row>
    <row r="4004" spans="1:16" ht="24" x14ac:dyDescent="0.2">
      <c r="A4004" s="524" t="s">
        <v>4666</v>
      </c>
      <c r="B4004" s="522" t="s">
        <v>817</v>
      </c>
      <c r="C4004" s="554" t="s">
        <v>86</v>
      </c>
      <c r="D4004" s="555" t="s">
        <v>818</v>
      </c>
      <c r="E4004" s="553">
        <v>6500</v>
      </c>
      <c r="F4004" s="556" t="s">
        <v>4149</v>
      </c>
      <c r="G4004" s="566" t="s">
        <v>4150</v>
      </c>
      <c r="H4004" s="569" t="s">
        <v>853</v>
      </c>
      <c r="I4004" s="562" t="s">
        <v>485</v>
      </c>
      <c r="J4004" s="558" t="s">
        <v>822</v>
      </c>
      <c r="K4004" s="571"/>
      <c r="L4004" s="574"/>
      <c r="M4004" s="572"/>
      <c r="N4004" s="577">
        <v>2</v>
      </c>
      <c r="O4004" s="574">
        <v>6</v>
      </c>
      <c r="P4004" s="576">
        <v>40044.9</v>
      </c>
    </row>
    <row r="4005" spans="1:16" ht="24" x14ac:dyDescent="0.2">
      <c r="A4005" s="524" t="s">
        <v>4666</v>
      </c>
      <c r="B4005" s="522" t="s">
        <v>817</v>
      </c>
      <c r="C4005" s="554" t="s">
        <v>86</v>
      </c>
      <c r="D4005" s="555" t="s">
        <v>818</v>
      </c>
      <c r="E4005" s="553">
        <v>6500</v>
      </c>
      <c r="F4005" s="556" t="s">
        <v>4151</v>
      </c>
      <c r="G4005" s="566" t="s">
        <v>4152</v>
      </c>
      <c r="H4005" s="569" t="s">
        <v>836</v>
      </c>
      <c r="I4005" s="562" t="s">
        <v>485</v>
      </c>
      <c r="J4005" s="558" t="s">
        <v>822</v>
      </c>
      <c r="K4005" s="571"/>
      <c r="L4005" s="574"/>
      <c r="M4005" s="572"/>
      <c r="N4005" s="577">
        <v>2</v>
      </c>
      <c r="O4005" s="574">
        <v>6</v>
      </c>
      <c r="P4005" s="576">
        <v>40044.9</v>
      </c>
    </row>
    <row r="4006" spans="1:16" ht="24" x14ac:dyDescent="0.2">
      <c r="A4006" s="524" t="s">
        <v>4666</v>
      </c>
      <c r="B4006" s="522" t="s">
        <v>817</v>
      </c>
      <c r="C4006" s="554" t="s">
        <v>86</v>
      </c>
      <c r="D4006" s="555" t="s">
        <v>818</v>
      </c>
      <c r="E4006" s="553">
        <v>4800</v>
      </c>
      <c r="F4006" s="556" t="s">
        <v>4153</v>
      </c>
      <c r="G4006" s="566" t="s">
        <v>4154</v>
      </c>
      <c r="H4006" s="569" t="s">
        <v>836</v>
      </c>
      <c r="I4006" s="562" t="s">
        <v>485</v>
      </c>
      <c r="J4006" s="558" t="s">
        <v>822</v>
      </c>
      <c r="K4006" s="571"/>
      <c r="L4006" s="574"/>
      <c r="M4006" s="572"/>
      <c r="N4006" s="577">
        <v>2</v>
      </c>
      <c r="O4006" s="574">
        <v>6</v>
      </c>
      <c r="P4006" s="576">
        <v>30164.230000000003</v>
      </c>
    </row>
    <row r="4007" spans="1:16" ht="24" x14ac:dyDescent="0.2">
      <c r="A4007" s="524" t="s">
        <v>4666</v>
      </c>
      <c r="B4007" s="522" t="s">
        <v>817</v>
      </c>
      <c r="C4007" s="554" t="s">
        <v>86</v>
      </c>
      <c r="D4007" s="555" t="s">
        <v>818</v>
      </c>
      <c r="E4007" s="553">
        <v>4200</v>
      </c>
      <c r="F4007" s="556" t="s">
        <v>4155</v>
      </c>
      <c r="G4007" s="566" t="s">
        <v>4156</v>
      </c>
      <c r="H4007" s="569" t="s">
        <v>850</v>
      </c>
      <c r="I4007" s="562" t="s">
        <v>845</v>
      </c>
      <c r="J4007" s="558" t="s">
        <v>822</v>
      </c>
      <c r="K4007" s="571"/>
      <c r="L4007" s="574"/>
      <c r="M4007" s="572"/>
      <c r="N4007" s="577">
        <v>3</v>
      </c>
      <c r="O4007" s="574">
        <v>6</v>
      </c>
      <c r="P4007" s="576">
        <v>26244.9</v>
      </c>
    </row>
    <row r="4008" spans="1:16" ht="24" x14ac:dyDescent="0.2">
      <c r="A4008" s="524" t="s">
        <v>4666</v>
      </c>
      <c r="B4008" s="522" t="s">
        <v>817</v>
      </c>
      <c r="C4008" s="554" t="s">
        <v>86</v>
      </c>
      <c r="D4008" s="555" t="s">
        <v>818</v>
      </c>
      <c r="E4008" s="553">
        <v>6500</v>
      </c>
      <c r="F4008" s="556" t="s">
        <v>4157</v>
      </c>
      <c r="G4008" s="566" t="s">
        <v>4158</v>
      </c>
      <c r="H4008" s="569" t="s">
        <v>821</v>
      </c>
      <c r="I4008" s="562" t="s">
        <v>485</v>
      </c>
      <c r="J4008" s="558" t="s">
        <v>822</v>
      </c>
      <c r="K4008" s="571"/>
      <c r="L4008" s="574"/>
      <c r="M4008" s="572"/>
      <c r="N4008" s="577">
        <v>2</v>
      </c>
      <c r="O4008" s="574">
        <v>6</v>
      </c>
      <c r="P4008" s="576">
        <v>40044.9</v>
      </c>
    </row>
    <row r="4009" spans="1:16" ht="24" x14ac:dyDescent="0.2">
      <c r="A4009" s="524" t="s">
        <v>4666</v>
      </c>
      <c r="B4009" s="522" t="s">
        <v>817</v>
      </c>
      <c r="C4009" s="554" t="s">
        <v>86</v>
      </c>
      <c r="D4009" s="555" t="s">
        <v>818</v>
      </c>
      <c r="E4009" s="553">
        <v>6000</v>
      </c>
      <c r="F4009" s="556" t="s">
        <v>4159</v>
      </c>
      <c r="G4009" s="566" t="s">
        <v>4160</v>
      </c>
      <c r="H4009" s="569" t="s">
        <v>866</v>
      </c>
      <c r="I4009" s="562" t="s">
        <v>485</v>
      </c>
      <c r="J4009" s="558" t="s">
        <v>822</v>
      </c>
      <c r="K4009" s="571"/>
      <c r="L4009" s="574"/>
      <c r="M4009" s="572"/>
      <c r="N4009" s="577">
        <v>2</v>
      </c>
      <c r="O4009" s="574">
        <v>6</v>
      </c>
      <c r="P4009" s="576">
        <v>37044.9</v>
      </c>
    </row>
    <row r="4010" spans="1:16" ht="24" x14ac:dyDescent="0.2">
      <c r="A4010" s="524" t="s">
        <v>4666</v>
      </c>
      <c r="B4010" s="522" t="s">
        <v>817</v>
      </c>
      <c r="C4010" s="554" t="s">
        <v>86</v>
      </c>
      <c r="D4010" s="555" t="s">
        <v>818</v>
      </c>
      <c r="E4010" s="553">
        <v>5000</v>
      </c>
      <c r="F4010" s="556" t="s">
        <v>4161</v>
      </c>
      <c r="G4010" s="566" t="s">
        <v>4162</v>
      </c>
      <c r="H4010" s="569" t="s">
        <v>829</v>
      </c>
      <c r="I4010" s="562" t="s">
        <v>485</v>
      </c>
      <c r="J4010" s="558" t="s">
        <v>822</v>
      </c>
      <c r="K4010" s="571"/>
      <c r="L4010" s="574"/>
      <c r="M4010" s="572"/>
      <c r="N4010" s="577">
        <v>2</v>
      </c>
      <c r="O4010" s="574">
        <v>6</v>
      </c>
      <c r="P4010" s="576">
        <v>31044.9</v>
      </c>
    </row>
    <row r="4011" spans="1:16" ht="24" x14ac:dyDescent="0.2">
      <c r="A4011" s="524" t="s">
        <v>4666</v>
      </c>
      <c r="B4011" s="522" t="s">
        <v>817</v>
      </c>
      <c r="C4011" s="554" t="s">
        <v>86</v>
      </c>
      <c r="D4011" s="555" t="s">
        <v>818</v>
      </c>
      <c r="E4011" s="553" t="s">
        <v>2767</v>
      </c>
      <c r="F4011" s="556" t="s">
        <v>4163</v>
      </c>
      <c r="G4011" s="566" t="s">
        <v>4164</v>
      </c>
      <c r="H4011" s="569" t="s">
        <v>853</v>
      </c>
      <c r="I4011" s="562" t="s">
        <v>485</v>
      </c>
      <c r="J4011" s="558" t="s">
        <v>822</v>
      </c>
      <c r="K4011" s="571"/>
      <c r="L4011" s="574"/>
      <c r="M4011" s="572"/>
      <c r="N4011" s="577">
        <v>3</v>
      </c>
      <c r="O4011" s="574">
        <v>6</v>
      </c>
      <c r="P4011" s="576">
        <v>51804.62</v>
      </c>
    </row>
    <row r="4012" spans="1:16" ht="24" x14ac:dyDescent="0.2">
      <c r="A4012" s="524" t="s">
        <v>4666</v>
      </c>
      <c r="B4012" s="522" t="s">
        <v>817</v>
      </c>
      <c r="C4012" s="554" t="s">
        <v>86</v>
      </c>
      <c r="D4012" s="555" t="s">
        <v>818</v>
      </c>
      <c r="E4012" s="553">
        <v>10500</v>
      </c>
      <c r="F4012" s="556" t="s">
        <v>4165</v>
      </c>
      <c r="G4012" s="566" t="s">
        <v>4166</v>
      </c>
      <c r="H4012" s="569" t="s">
        <v>853</v>
      </c>
      <c r="I4012" s="562" t="s">
        <v>485</v>
      </c>
      <c r="J4012" s="558" t="s">
        <v>822</v>
      </c>
      <c r="K4012" s="571"/>
      <c r="L4012" s="574"/>
      <c r="M4012" s="572"/>
      <c r="N4012" s="577">
        <v>2</v>
      </c>
      <c r="O4012" s="574">
        <v>6</v>
      </c>
      <c r="P4012" s="576">
        <v>64044.9</v>
      </c>
    </row>
    <row r="4013" spans="1:16" ht="24" x14ac:dyDescent="0.2">
      <c r="A4013" s="524" t="s">
        <v>4666</v>
      </c>
      <c r="B4013" s="522" t="s">
        <v>817</v>
      </c>
      <c r="C4013" s="554" t="s">
        <v>86</v>
      </c>
      <c r="D4013" s="555" t="s">
        <v>818</v>
      </c>
      <c r="E4013" s="553">
        <v>6500</v>
      </c>
      <c r="F4013" s="556" t="s">
        <v>4485</v>
      </c>
      <c r="G4013" s="566" t="s">
        <v>4486</v>
      </c>
      <c r="H4013" s="569" t="s">
        <v>1560</v>
      </c>
      <c r="I4013" s="562" t="s">
        <v>485</v>
      </c>
      <c r="J4013" s="558" t="s">
        <v>822</v>
      </c>
      <c r="K4013" s="571"/>
      <c r="L4013" s="574"/>
      <c r="M4013" s="572"/>
      <c r="N4013" s="577">
        <v>2</v>
      </c>
      <c r="O4013" s="574">
        <v>5</v>
      </c>
      <c r="P4013" s="576">
        <v>37270.75</v>
      </c>
    </row>
    <row r="4014" spans="1:16" ht="24" x14ac:dyDescent="0.2">
      <c r="A4014" s="524" t="s">
        <v>4666</v>
      </c>
      <c r="B4014" s="522" t="s">
        <v>817</v>
      </c>
      <c r="C4014" s="554" t="s">
        <v>86</v>
      </c>
      <c r="D4014" s="555" t="s">
        <v>818</v>
      </c>
      <c r="E4014" s="553">
        <v>7000</v>
      </c>
      <c r="F4014" s="556" t="s">
        <v>4167</v>
      </c>
      <c r="G4014" s="566" t="s">
        <v>4168</v>
      </c>
      <c r="H4014" s="569" t="s">
        <v>2202</v>
      </c>
      <c r="I4014" s="562" t="s">
        <v>489</v>
      </c>
      <c r="J4014" s="558" t="s">
        <v>822</v>
      </c>
      <c r="K4014" s="571"/>
      <c r="L4014" s="574"/>
      <c r="M4014" s="572"/>
      <c r="N4014" s="577">
        <v>2</v>
      </c>
      <c r="O4014" s="574">
        <v>6</v>
      </c>
      <c r="P4014" s="576">
        <v>43044.9</v>
      </c>
    </row>
    <row r="4015" spans="1:16" ht="24" x14ac:dyDescent="0.2">
      <c r="A4015" s="524" t="s">
        <v>4666</v>
      </c>
      <c r="B4015" s="522" t="s">
        <v>817</v>
      </c>
      <c r="C4015" s="554" t="s">
        <v>86</v>
      </c>
      <c r="D4015" s="555" t="s">
        <v>818</v>
      </c>
      <c r="E4015" s="553">
        <v>8500</v>
      </c>
      <c r="F4015" s="556" t="s">
        <v>4169</v>
      </c>
      <c r="G4015" s="566" t="s">
        <v>4170</v>
      </c>
      <c r="H4015" s="569" t="s">
        <v>821</v>
      </c>
      <c r="I4015" s="562" t="s">
        <v>485</v>
      </c>
      <c r="J4015" s="558" t="s">
        <v>822</v>
      </c>
      <c r="K4015" s="571"/>
      <c r="L4015" s="574"/>
      <c r="M4015" s="572"/>
      <c r="N4015" s="577">
        <v>2</v>
      </c>
      <c r="O4015" s="574">
        <v>6</v>
      </c>
      <c r="P4015" s="576">
        <v>52044.9</v>
      </c>
    </row>
    <row r="4016" spans="1:16" ht="24" x14ac:dyDescent="0.2">
      <c r="A4016" s="524" t="s">
        <v>4666</v>
      </c>
      <c r="B4016" s="522" t="s">
        <v>817</v>
      </c>
      <c r="C4016" s="554" t="s">
        <v>86</v>
      </c>
      <c r="D4016" s="555" t="s">
        <v>818</v>
      </c>
      <c r="E4016" s="553">
        <v>7500</v>
      </c>
      <c r="F4016" s="556" t="s">
        <v>4487</v>
      </c>
      <c r="G4016" s="566" t="s">
        <v>4488</v>
      </c>
      <c r="H4016" s="569" t="s">
        <v>1370</v>
      </c>
      <c r="I4016" s="562" t="s">
        <v>485</v>
      </c>
      <c r="J4016" s="558" t="s">
        <v>822</v>
      </c>
      <c r="K4016" s="571"/>
      <c r="L4016" s="574"/>
      <c r="M4016" s="572"/>
      <c r="N4016" s="577">
        <v>2</v>
      </c>
      <c r="O4016" s="574">
        <v>5</v>
      </c>
      <c r="P4016" s="576">
        <v>42870.75</v>
      </c>
    </row>
    <row r="4017" spans="1:16" ht="24" x14ac:dyDescent="0.2">
      <c r="A4017" s="524" t="s">
        <v>4666</v>
      </c>
      <c r="B4017" s="522" t="s">
        <v>817</v>
      </c>
      <c r="C4017" s="554" t="s">
        <v>86</v>
      </c>
      <c r="D4017" s="555" t="s">
        <v>818</v>
      </c>
      <c r="E4017" s="553">
        <v>3800</v>
      </c>
      <c r="F4017" s="556" t="s">
        <v>4171</v>
      </c>
      <c r="G4017" s="566" t="s">
        <v>4172</v>
      </c>
      <c r="H4017" s="569" t="s">
        <v>3324</v>
      </c>
      <c r="I4017" s="562" t="s">
        <v>489</v>
      </c>
      <c r="J4017" s="558" t="s">
        <v>822</v>
      </c>
      <c r="K4017" s="571"/>
      <c r="L4017" s="574"/>
      <c r="M4017" s="572"/>
      <c r="N4017" s="577">
        <v>2</v>
      </c>
      <c r="O4017" s="574">
        <v>6</v>
      </c>
      <c r="P4017" s="576">
        <v>23844.9</v>
      </c>
    </row>
    <row r="4018" spans="1:16" ht="24" x14ac:dyDescent="0.2">
      <c r="A4018" s="524" t="s">
        <v>4666</v>
      </c>
      <c r="B4018" s="522" t="s">
        <v>817</v>
      </c>
      <c r="C4018" s="554" t="s">
        <v>86</v>
      </c>
      <c r="D4018" s="555" t="s">
        <v>818</v>
      </c>
      <c r="E4018" s="553">
        <v>4800</v>
      </c>
      <c r="F4018" s="556" t="s">
        <v>4173</v>
      </c>
      <c r="G4018" s="566" t="s">
        <v>4174</v>
      </c>
      <c r="H4018" s="569" t="s">
        <v>829</v>
      </c>
      <c r="I4018" s="562" t="s">
        <v>485</v>
      </c>
      <c r="J4018" s="558" t="s">
        <v>822</v>
      </c>
      <c r="K4018" s="571"/>
      <c r="L4018" s="574"/>
      <c r="M4018" s="572"/>
      <c r="N4018" s="577">
        <v>2</v>
      </c>
      <c r="O4018" s="574">
        <v>6</v>
      </c>
      <c r="P4018" s="576">
        <v>29844.9</v>
      </c>
    </row>
    <row r="4019" spans="1:16" ht="24" x14ac:dyDescent="0.2">
      <c r="A4019" s="524" t="s">
        <v>4666</v>
      </c>
      <c r="B4019" s="522" t="s">
        <v>817</v>
      </c>
      <c r="C4019" s="554" t="s">
        <v>86</v>
      </c>
      <c r="D4019" s="555" t="s">
        <v>818</v>
      </c>
      <c r="E4019" s="553">
        <v>10500</v>
      </c>
      <c r="F4019" s="556" t="s">
        <v>4175</v>
      </c>
      <c r="G4019" s="566" t="s">
        <v>4176</v>
      </c>
      <c r="H4019" s="569" t="s">
        <v>1033</v>
      </c>
      <c r="I4019" s="562" t="s">
        <v>485</v>
      </c>
      <c r="J4019" s="558" t="s">
        <v>822</v>
      </c>
      <c r="K4019" s="571"/>
      <c r="L4019" s="574"/>
      <c r="M4019" s="572"/>
      <c r="N4019" s="577">
        <v>2</v>
      </c>
      <c r="O4019" s="574">
        <v>6</v>
      </c>
      <c r="P4019" s="576">
        <v>64044.9</v>
      </c>
    </row>
    <row r="4020" spans="1:16" ht="24" x14ac:dyDescent="0.2">
      <c r="A4020" s="524" t="s">
        <v>4666</v>
      </c>
      <c r="B4020" s="522" t="s">
        <v>817</v>
      </c>
      <c r="C4020" s="554" t="s">
        <v>86</v>
      </c>
      <c r="D4020" s="555" t="s">
        <v>818</v>
      </c>
      <c r="E4020" s="553">
        <v>7500</v>
      </c>
      <c r="F4020" s="556" t="s">
        <v>4179</v>
      </c>
      <c r="G4020" s="566" t="s">
        <v>4180</v>
      </c>
      <c r="H4020" s="569" t="s">
        <v>829</v>
      </c>
      <c r="I4020" s="562" t="s">
        <v>485</v>
      </c>
      <c r="J4020" s="558" t="s">
        <v>822</v>
      </c>
      <c r="K4020" s="571"/>
      <c r="L4020" s="574"/>
      <c r="M4020" s="572"/>
      <c r="N4020" s="577">
        <v>2</v>
      </c>
      <c r="O4020" s="574">
        <v>6</v>
      </c>
      <c r="P4020" s="576">
        <v>46044.9</v>
      </c>
    </row>
    <row r="4021" spans="1:16" ht="24" x14ac:dyDescent="0.2">
      <c r="A4021" s="524" t="s">
        <v>4666</v>
      </c>
      <c r="B4021" s="522" t="s">
        <v>817</v>
      </c>
      <c r="C4021" s="554" t="s">
        <v>86</v>
      </c>
      <c r="D4021" s="555" t="s">
        <v>818</v>
      </c>
      <c r="E4021" s="553">
        <v>6500</v>
      </c>
      <c r="F4021" s="556" t="s">
        <v>4181</v>
      </c>
      <c r="G4021" s="566" t="s">
        <v>4182</v>
      </c>
      <c r="H4021" s="569" t="s">
        <v>836</v>
      </c>
      <c r="I4021" s="562" t="s">
        <v>485</v>
      </c>
      <c r="J4021" s="558" t="s">
        <v>822</v>
      </c>
      <c r="K4021" s="571"/>
      <c r="L4021" s="574"/>
      <c r="M4021" s="572"/>
      <c r="N4021" s="577">
        <v>2</v>
      </c>
      <c r="O4021" s="574">
        <v>6</v>
      </c>
      <c r="P4021" s="576">
        <v>40044.9</v>
      </c>
    </row>
    <row r="4022" spans="1:16" ht="24" x14ac:dyDescent="0.2">
      <c r="A4022" s="524" t="s">
        <v>4666</v>
      </c>
      <c r="B4022" s="522" t="s">
        <v>817</v>
      </c>
      <c r="C4022" s="554" t="s">
        <v>86</v>
      </c>
      <c r="D4022" s="555" t="s">
        <v>818</v>
      </c>
      <c r="E4022" s="553">
        <v>8500</v>
      </c>
      <c r="F4022" s="556" t="s">
        <v>4183</v>
      </c>
      <c r="G4022" s="566" t="s">
        <v>4184</v>
      </c>
      <c r="H4022" s="569" t="s">
        <v>821</v>
      </c>
      <c r="I4022" s="562" t="s">
        <v>485</v>
      </c>
      <c r="J4022" s="558" t="s">
        <v>822</v>
      </c>
      <c r="K4022" s="571"/>
      <c r="L4022" s="574"/>
      <c r="M4022" s="572"/>
      <c r="N4022" s="577">
        <v>2</v>
      </c>
      <c r="O4022" s="574">
        <v>6</v>
      </c>
      <c r="P4022" s="576">
        <v>52044.9</v>
      </c>
    </row>
    <row r="4023" spans="1:16" ht="24" x14ac:dyDescent="0.2">
      <c r="A4023" s="524" t="s">
        <v>4666</v>
      </c>
      <c r="B4023" s="522" t="s">
        <v>817</v>
      </c>
      <c r="C4023" s="554" t="s">
        <v>86</v>
      </c>
      <c r="D4023" s="555" t="s">
        <v>818</v>
      </c>
      <c r="E4023" s="553">
        <v>6500</v>
      </c>
      <c r="F4023" s="556" t="s">
        <v>4187</v>
      </c>
      <c r="G4023" s="566" t="s">
        <v>4188</v>
      </c>
      <c r="H4023" s="569" t="s">
        <v>853</v>
      </c>
      <c r="I4023" s="562" t="s">
        <v>485</v>
      </c>
      <c r="J4023" s="558" t="s">
        <v>822</v>
      </c>
      <c r="K4023" s="571"/>
      <c r="L4023" s="574"/>
      <c r="M4023" s="572"/>
      <c r="N4023" s="577">
        <v>2</v>
      </c>
      <c r="O4023" s="574">
        <v>6</v>
      </c>
      <c r="P4023" s="576">
        <v>40044.9</v>
      </c>
    </row>
    <row r="4024" spans="1:16" ht="24" x14ac:dyDescent="0.2">
      <c r="A4024" s="524" t="s">
        <v>4666</v>
      </c>
      <c r="B4024" s="522" t="s">
        <v>817</v>
      </c>
      <c r="C4024" s="554" t="s">
        <v>86</v>
      </c>
      <c r="D4024" s="555" t="s">
        <v>818</v>
      </c>
      <c r="E4024" s="553">
        <v>6500</v>
      </c>
      <c r="F4024" s="556" t="s">
        <v>4189</v>
      </c>
      <c r="G4024" s="566" t="s">
        <v>4190</v>
      </c>
      <c r="H4024" s="569" t="s">
        <v>853</v>
      </c>
      <c r="I4024" s="562" t="s">
        <v>485</v>
      </c>
      <c r="J4024" s="558" t="s">
        <v>822</v>
      </c>
      <c r="K4024" s="571"/>
      <c r="L4024" s="574"/>
      <c r="M4024" s="572"/>
      <c r="N4024" s="577">
        <v>2</v>
      </c>
      <c r="O4024" s="574">
        <v>6</v>
      </c>
      <c r="P4024" s="576">
        <v>40044.9</v>
      </c>
    </row>
    <row r="4025" spans="1:16" ht="24" x14ac:dyDescent="0.2">
      <c r="A4025" s="524" t="s">
        <v>4666</v>
      </c>
      <c r="B4025" s="522" t="s">
        <v>817</v>
      </c>
      <c r="C4025" s="554" t="s">
        <v>86</v>
      </c>
      <c r="D4025" s="555" t="s">
        <v>818</v>
      </c>
      <c r="E4025" s="553">
        <v>5500</v>
      </c>
      <c r="F4025" s="556" t="s">
        <v>4191</v>
      </c>
      <c r="G4025" s="566" t="s">
        <v>4192</v>
      </c>
      <c r="H4025" s="569" t="s">
        <v>821</v>
      </c>
      <c r="I4025" s="562" t="s">
        <v>485</v>
      </c>
      <c r="J4025" s="558" t="s">
        <v>822</v>
      </c>
      <c r="K4025" s="571"/>
      <c r="L4025" s="574"/>
      <c r="M4025" s="572"/>
      <c r="N4025" s="577">
        <v>2</v>
      </c>
      <c r="O4025" s="574">
        <v>6</v>
      </c>
      <c r="P4025" s="576">
        <v>34044.9</v>
      </c>
    </row>
    <row r="4026" spans="1:16" ht="24" x14ac:dyDescent="0.2">
      <c r="A4026" s="524" t="s">
        <v>4666</v>
      </c>
      <c r="B4026" s="522" t="s">
        <v>817</v>
      </c>
      <c r="C4026" s="554" t="s">
        <v>86</v>
      </c>
      <c r="D4026" s="555" t="s">
        <v>818</v>
      </c>
      <c r="E4026" s="553">
        <v>6500</v>
      </c>
      <c r="F4026" s="556" t="s">
        <v>4193</v>
      </c>
      <c r="G4026" s="566" t="s">
        <v>4194</v>
      </c>
      <c r="H4026" s="569" t="s">
        <v>829</v>
      </c>
      <c r="I4026" s="562" t="s">
        <v>485</v>
      </c>
      <c r="J4026" s="558" t="s">
        <v>822</v>
      </c>
      <c r="K4026" s="571"/>
      <c r="L4026" s="574"/>
      <c r="M4026" s="572"/>
      <c r="N4026" s="577">
        <v>2</v>
      </c>
      <c r="O4026" s="574">
        <v>6</v>
      </c>
      <c r="P4026" s="576">
        <v>40044.9</v>
      </c>
    </row>
    <row r="4027" spans="1:16" ht="24" x14ac:dyDescent="0.2">
      <c r="A4027" s="524" t="s">
        <v>4666</v>
      </c>
      <c r="B4027" s="522" t="s">
        <v>817</v>
      </c>
      <c r="C4027" s="554" t="s">
        <v>86</v>
      </c>
      <c r="D4027" s="555" t="s">
        <v>818</v>
      </c>
      <c r="E4027" s="553">
        <v>12000</v>
      </c>
      <c r="F4027" s="556" t="s">
        <v>4195</v>
      </c>
      <c r="G4027" s="566" t="s">
        <v>4196</v>
      </c>
      <c r="H4027" s="569" t="s">
        <v>821</v>
      </c>
      <c r="I4027" s="562" t="s">
        <v>485</v>
      </c>
      <c r="J4027" s="558" t="s">
        <v>822</v>
      </c>
      <c r="K4027" s="571"/>
      <c r="L4027" s="574"/>
      <c r="M4027" s="572"/>
      <c r="N4027" s="577">
        <v>2</v>
      </c>
      <c r="O4027" s="574">
        <v>6</v>
      </c>
      <c r="P4027" s="576">
        <v>73044.899999999994</v>
      </c>
    </row>
    <row r="4028" spans="1:16" ht="24" x14ac:dyDescent="0.2">
      <c r="A4028" s="524" t="s">
        <v>4666</v>
      </c>
      <c r="B4028" s="522" t="s">
        <v>817</v>
      </c>
      <c r="C4028" s="554" t="s">
        <v>86</v>
      </c>
      <c r="D4028" s="555" t="s">
        <v>818</v>
      </c>
      <c r="E4028" s="553">
        <v>6500</v>
      </c>
      <c r="F4028" s="556" t="s">
        <v>4197</v>
      </c>
      <c r="G4028" s="566" t="s">
        <v>4198</v>
      </c>
      <c r="H4028" s="569" t="s">
        <v>853</v>
      </c>
      <c r="I4028" s="562" t="s">
        <v>485</v>
      </c>
      <c r="J4028" s="558" t="s">
        <v>822</v>
      </c>
      <c r="K4028" s="571"/>
      <c r="L4028" s="574"/>
      <c r="M4028" s="572"/>
      <c r="N4028" s="577">
        <v>2</v>
      </c>
      <c r="O4028" s="574">
        <v>6</v>
      </c>
      <c r="P4028" s="576">
        <v>40044.9</v>
      </c>
    </row>
    <row r="4029" spans="1:16" ht="24" x14ac:dyDescent="0.2">
      <c r="A4029" s="524" t="s">
        <v>4666</v>
      </c>
      <c r="B4029" s="522" t="s">
        <v>817</v>
      </c>
      <c r="C4029" s="554" t="s">
        <v>86</v>
      </c>
      <c r="D4029" s="555" t="s">
        <v>818</v>
      </c>
      <c r="E4029" s="553">
        <v>4200</v>
      </c>
      <c r="F4029" s="556" t="s">
        <v>4201</v>
      </c>
      <c r="G4029" s="566" t="s">
        <v>4202</v>
      </c>
      <c r="H4029" s="569" t="s">
        <v>821</v>
      </c>
      <c r="I4029" s="562" t="s">
        <v>845</v>
      </c>
      <c r="J4029" s="558" t="s">
        <v>822</v>
      </c>
      <c r="K4029" s="571"/>
      <c r="L4029" s="574"/>
      <c r="M4029" s="572"/>
      <c r="N4029" s="577">
        <v>3</v>
      </c>
      <c r="O4029" s="574">
        <v>6</v>
      </c>
      <c r="P4029" s="576">
        <v>26244.9</v>
      </c>
    </row>
    <row r="4030" spans="1:16" ht="24" x14ac:dyDescent="0.2">
      <c r="A4030" s="524" t="s">
        <v>4666</v>
      </c>
      <c r="B4030" s="522" t="s">
        <v>817</v>
      </c>
      <c r="C4030" s="554" t="s">
        <v>86</v>
      </c>
      <c r="D4030" s="555" t="s">
        <v>818</v>
      </c>
      <c r="E4030" s="553">
        <v>7500</v>
      </c>
      <c r="F4030" s="556" t="s">
        <v>4203</v>
      </c>
      <c r="G4030" s="566" t="s">
        <v>4204</v>
      </c>
      <c r="H4030" s="569" t="s">
        <v>829</v>
      </c>
      <c r="I4030" s="562" t="s">
        <v>485</v>
      </c>
      <c r="J4030" s="558" t="s">
        <v>822</v>
      </c>
      <c r="K4030" s="571"/>
      <c r="L4030" s="574"/>
      <c r="M4030" s="572"/>
      <c r="N4030" s="577">
        <v>2</v>
      </c>
      <c r="O4030" s="574">
        <v>6</v>
      </c>
      <c r="P4030" s="576">
        <v>46372.4</v>
      </c>
    </row>
    <row r="4031" spans="1:16" ht="24" x14ac:dyDescent="0.2">
      <c r="A4031" s="524" t="s">
        <v>4666</v>
      </c>
      <c r="B4031" s="522" t="s">
        <v>817</v>
      </c>
      <c r="C4031" s="554" t="s">
        <v>86</v>
      </c>
      <c r="D4031" s="555" t="s">
        <v>818</v>
      </c>
      <c r="E4031" s="553">
        <v>7500</v>
      </c>
      <c r="F4031" s="556" t="s">
        <v>4207</v>
      </c>
      <c r="G4031" s="566" t="s">
        <v>4208</v>
      </c>
      <c r="H4031" s="569" t="s">
        <v>829</v>
      </c>
      <c r="I4031" s="562" t="s">
        <v>485</v>
      </c>
      <c r="J4031" s="558" t="s">
        <v>822</v>
      </c>
      <c r="K4031" s="571"/>
      <c r="L4031" s="574"/>
      <c r="M4031" s="572"/>
      <c r="N4031" s="577">
        <v>2</v>
      </c>
      <c r="O4031" s="574">
        <v>6</v>
      </c>
      <c r="P4031" s="576">
        <v>46044.9</v>
      </c>
    </row>
    <row r="4032" spans="1:16" ht="24" x14ac:dyDescent="0.2">
      <c r="A4032" s="524" t="s">
        <v>4666</v>
      </c>
      <c r="B4032" s="522" t="s">
        <v>817</v>
      </c>
      <c r="C4032" s="554" t="s">
        <v>86</v>
      </c>
      <c r="D4032" s="555" t="s">
        <v>818</v>
      </c>
      <c r="E4032" s="553">
        <v>7500</v>
      </c>
      <c r="F4032" s="556" t="s">
        <v>4209</v>
      </c>
      <c r="G4032" s="566" t="s">
        <v>4210</v>
      </c>
      <c r="H4032" s="569" t="s">
        <v>829</v>
      </c>
      <c r="I4032" s="562" t="s">
        <v>485</v>
      </c>
      <c r="J4032" s="558" t="s">
        <v>822</v>
      </c>
      <c r="K4032" s="571"/>
      <c r="L4032" s="574"/>
      <c r="M4032" s="572"/>
      <c r="N4032" s="577">
        <v>2</v>
      </c>
      <c r="O4032" s="574">
        <v>6</v>
      </c>
      <c r="P4032" s="576">
        <v>46044.9</v>
      </c>
    </row>
    <row r="4033" spans="1:16" ht="24" x14ac:dyDescent="0.2">
      <c r="A4033" s="524" t="s">
        <v>4666</v>
      </c>
      <c r="B4033" s="522" t="s">
        <v>817</v>
      </c>
      <c r="C4033" s="554" t="s">
        <v>86</v>
      </c>
      <c r="D4033" s="555" t="s">
        <v>818</v>
      </c>
      <c r="E4033" s="553">
        <v>7500</v>
      </c>
      <c r="F4033" s="556" t="s">
        <v>4211</v>
      </c>
      <c r="G4033" s="566" t="s">
        <v>4212</v>
      </c>
      <c r="H4033" s="569" t="s">
        <v>829</v>
      </c>
      <c r="I4033" s="562" t="s">
        <v>485</v>
      </c>
      <c r="J4033" s="558" t="s">
        <v>822</v>
      </c>
      <c r="K4033" s="571"/>
      <c r="L4033" s="574"/>
      <c r="M4033" s="572"/>
      <c r="N4033" s="577">
        <v>2</v>
      </c>
      <c r="O4033" s="574">
        <v>6</v>
      </c>
      <c r="P4033" s="576">
        <v>46044.9</v>
      </c>
    </row>
    <row r="4034" spans="1:16" ht="24" x14ac:dyDescent="0.2">
      <c r="A4034" s="524" t="s">
        <v>4666</v>
      </c>
      <c r="B4034" s="522" t="s">
        <v>817</v>
      </c>
      <c r="C4034" s="554" t="s">
        <v>86</v>
      </c>
      <c r="D4034" s="555" t="s">
        <v>818</v>
      </c>
      <c r="E4034" s="553">
        <v>7500</v>
      </c>
      <c r="F4034" s="556" t="s">
        <v>4213</v>
      </c>
      <c r="G4034" s="566" t="s">
        <v>4214</v>
      </c>
      <c r="H4034" s="569" t="s">
        <v>829</v>
      </c>
      <c r="I4034" s="562" t="s">
        <v>485</v>
      </c>
      <c r="J4034" s="558" t="s">
        <v>822</v>
      </c>
      <c r="K4034" s="571"/>
      <c r="L4034" s="574"/>
      <c r="M4034" s="572"/>
      <c r="N4034" s="577">
        <v>2</v>
      </c>
      <c r="O4034" s="574">
        <v>6</v>
      </c>
      <c r="P4034" s="576">
        <v>46044.9</v>
      </c>
    </row>
    <row r="4035" spans="1:16" ht="24" x14ac:dyDescent="0.2">
      <c r="A4035" s="524" t="s">
        <v>4666</v>
      </c>
      <c r="B4035" s="522" t="s">
        <v>817</v>
      </c>
      <c r="C4035" s="554" t="s">
        <v>86</v>
      </c>
      <c r="D4035" s="555" t="s">
        <v>818</v>
      </c>
      <c r="E4035" s="553">
        <v>6500</v>
      </c>
      <c r="F4035" s="556" t="s">
        <v>4215</v>
      </c>
      <c r="G4035" s="566" t="s">
        <v>4216</v>
      </c>
      <c r="H4035" s="569" t="s">
        <v>853</v>
      </c>
      <c r="I4035" s="562" t="s">
        <v>485</v>
      </c>
      <c r="J4035" s="558" t="s">
        <v>822</v>
      </c>
      <c r="K4035" s="571"/>
      <c r="L4035" s="574"/>
      <c r="M4035" s="572"/>
      <c r="N4035" s="577">
        <v>2</v>
      </c>
      <c r="O4035" s="574">
        <v>6</v>
      </c>
      <c r="P4035" s="576">
        <v>40044.9</v>
      </c>
    </row>
    <row r="4036" spans="1:16" ht="24" x14ac:dyDescent="0.2">
      <c r="A4036" s="524" t="s">
        <v>4666</v>
      </c>
      <c r="B4036" s="522" t="s">
        <v>817</v>
      </c>
      <c r="C4036" s="554" t="s">
        <v>86</v>
      </c>
      <c r="D4036" s="555" t="s">
        <v>818</v>
      </c>
      <c r="E4036" s="553">
        <v>4500</v>
      </c>
      <c r="F4036" s="556" t="s">
        <v>4217</v>
      </c>
      <c r="G4036" s="566" t="s">
        <v>4218</v>
      </c>
      <c r="H4036" s="569" t="s">
        <v>850</v>
      </c>
      <c r="I4036" s="562" t="s">
        <v>871</v>
      </c>
      <c r="J4036" s="558" t="s">
        <v>822</v>
      </c>
      <c r="K4036" s="571"/>
      <c r="L4036" s="574"/>
      <c r="M4036" s="572"/>
      <c r="N4036" s="577">
        <v>2</v>
      </c>
      <c r="O4036" s="574">
        <v>6</v>
      </c>
      <c r="P4036" s="576">
        <v>28044.9</v>
      </c>
    </row>
    <row r="4037" spans="1:16" ht="24" x14ac:dyDescent="0.2">
      <c r="A4037" s="524" t="s">
        <v>4666</v>
      </c>
      <c r="B4037" s="522" t="s">
        <v>817</v>
      </c>
      <c r="C4037" s="554" t="s">
        <v>86</v>
      </c>
      <c r="D4037" s="555" t="s">
        <v>902</v>
      </c>
      <c r="E4037" s="553">
        <v>3500</v>
      </c>
      <c r="F4037" s="556" t="s">
        <v>4219</v>
      </c>
      <c r="G4037" s="566" t="s">
        <v>4220</v>
      </c>
      <c r="H4037" s="569" t="s">
        <v>905</v>
      </c>
      <c r="I4037" s="562" t="s">
        <v>845</v>
      </c>
      <c r="J4037" s="558" t="s">
        <v>906</v>
      </c>
      <c r="K4037" s="571"/>
      <c r="L4037" s="574"/>
      <c r="M4037" s="572"/>
      <c r="N4037" s="577">
        <v>2</v>
      </c>
      <c r="O4037" s="574">
        <v>6</v>
      </c>
      <c r="P4037" s="576">
        <v>22044.9</v>
      </c>
    </row>
    <row r="4038" spans="1:16" ht="24" x14ac:dyDescent="0.2">
      <c r="A4038" s="524" t="s">
        <v>4666</v>
      </c>
      <c r="B4038" s="522" t="s">
        <v>817</v>
      </c>
      <c r="C4038" s="554" t="s">
        <v>86</v>
      </c>
      <c r="D4038" s="555" t="s">
        <v>818</v>
      </c>
      <c r="E4038" s="553">
        <v>6500</v>
      </c>
      <c r="F4038" s="556" t="s">
        <v>4221</v>
      </c>
      <c r="G4038" s="566" t="s">
        <v>4222</v>
      </c>
      <c r="H4038" s="569" t="s">
        <v>853</v>
      </c>
      <c r="I4038" s="562" t="s">
        <v>485</v>
      </c>
      <c r="J4038" s="558" t="s">
        <v>822</v>
      </c>
      <c r="K4038" s="571"/>
      <c r="L4038" s="574"/>
      <c r="M4038" s="572"/>
      <c r="N4038" s="577">
        <v>2</v>
      </c>
      <c r="O4038" s="574">
        <v>6</v>
      </c>
      <c r="P4038" s="576">
        <v>40044.9</v>
      </c>
    </row>
    <row r="4039" spans="1:16" ht="24" x14ac:dyDescent="0.2">
      <c r="A4039" s="524" t="s">
        <v>4666</v>
      </c>
      <c r="B4039" s="522" t="s">
        <v>817</v>
      </c>
      <c r="C4039" s="554" t="s">
        <v>86</v>
      </c>
      <c r="D4039" s="555" t="s">
        <v>818</v>
      </c>
      <c r="E4039" s="553">
        <v>8500</v>
      </c>
      <c r="F4039" s="556" t="s">
        <v>4223</v>
      </c>
      <c r="G4039" s="566" t="s">
        <v>4224</v>
      </c>
      <c r="H4039" s="569" t="s">
        <v>1033</v>
      </c>
      <c r="I4039" s="562" t="s">
        <v>485</v>
      </c>
      <c r="J4039" s="558" t="s">
        <v>822</v>
      </c>
      <c r="K4039" s="571"/>
      <c r="L4039" s="574"/>
      <c r="M4039" s="572"/>
      <c r="N4039" s="577">
        <v>0</v>
      </c>
      <c r="O4039" s="574">
        <v>1</v>
      </c>
      <c r="P4039" s="576">
        <v>8910.26</v>
      </c>
    </row>
    <row r="4040" spans="1:16" ht="24" x14ac:dyDescent="0.2">
      <c r="A4040" s="524" t="s">
        <v>4666</v>
      </c>
      <c r="B4040" s="522" t="s">
        <v>817</v>
      </c>
      <c r="C4040" s="554" t="s">
        <v>86</v>
      </c>
      <c r="D4040" s="555" t="s">
        <v>818</v>
      </c>
      <c r="E4040" s="553">
        <v>6500</v>
      </c>
      <c r="F4040" s="556" t="s">
        <v>4225</v>
      </c>
      <c r="G4040" s="566" t="s">
        <v>4226</v>
      </c>
      <c r="H4040" s="569" t="s">
        <v>821</v>
      </c>
      <c r="I4040" s="562" t="s">
        <v>485</v>
      </c>
      <c r="J4040" s="558" t="s">
        <v>822</v>
      </c>
      <c r="K4040" s="571"/>
      <c r="L4040" s="574"/>
      <c r="M4040" s="572"/>
      <c r="N4040" s="577">
        <v>2</v>
      </c>
      <c r="O4040" s="574">
        <v>6</v>
      </c>
      <c r="P4040" s="576">
        <v>40044.9</v>
      </c>
    </row>
    <row r="4041" spans="1:16" ht="24" x14ac:dyDescent="0.2">
      <c r="A4041" s="524" t="s">
        <v>4666</v>
      </c>
      <c r="B4041" s="522" t="s">
        <v>817</v>
      </c>
      <c r="C4041" s="554" t="s">
        <v>86</v>
      </c>
      <c r="D4041" s="555" t="s">
        <v>818</v>
      </c>
      <c r="E4041" s="553">
        <v>6500</v>
      </c>
      <c r="F4041" s="556" t="s">
        <v>4229</v>
      </c>
      <c r="G4041" s="566" t="s">
        <v>4230</v>
      </c>
      <c r="H4041" s="569" t="s">
        <v>853</v>
      </c>
      <c r="I4041" s="562" t="s">
        <v>485</v>
      </c>
      <c r="J4041" s="558" t="s">
        <v>822</v>
      </c>
      <c r="K4041" s="571"/>
      <c r="L4041" s="574"/>
      <c r="M4041" s="572"/>
      <c r="N4041" s="577">
        <v>2</v>
      </c>
      <c r="O4041" s="574">
        <v>6</v>
      </c>
      <c r="P4041" s="576">
        <v>40044.9</v>
      </c>
    </row>
    <row r="4042" spans="1:16" ht="24" x14ac:dyDescent="0.2">
      <c r="A4042" s="524" t="s">
        <v>4666</v>
      </c>
      <c r="B4042" s="522" t="s">
        <v>817</v>
      </c>
      <c r="C4042" s="554" t="s">
        <v>86</v>
      </c>
      <c r="D4042" s="555" t="s">
        <v>818</v>
      </c>
      <c r="E4042" s="553">
        <v>7500</v>
      </c>
      <c r="F4042" s="556" t="s">
        <v>4233</v>
      </c>
      <c r="G4042" s="566" t="s">
        <v>4234</v>
      </c>
      <c r="H4042" s="569" t="s">
        <v>829</v>
      </c>
      <c r="I4042" s="562" t="s">
        <v>485</v>
      </c>
      <c r="J4042" s="558" t="s">
        <v>822</v>
      </c>
      <c r="K4042" s="571"/>
      <c r="L4042" s="574"/>
      <c r="M4042" s="572"/>
      <c r="N4042" s="577">
        <v>2</v>
      </c>
      <c r="O4042" s="574">
        <v>6</v>
      </c>
      <c r="P4042" s="576">
        <v>46044.9</v>
      </c>
    </row>
    <row r="4043" spans="1:16" ht="24" x14ac:dyDescent="0.2">
      <c r="A4043" s="524" t="s">
        <v>4666</v>
      </c>
      <c r="B4043" s="522" t="s">
        <v>817</v>
      </c>
      <c r="C4043" s="554" t="s">
        <v>86</v>
      </c>
      <c r="D4043" s="555" t="s">
        <v>818</v>
      </c>
      <c r="E4043" s="553">
        <v>8500</v>
      </c>
      <c r="F4043" s="556" t="s">
        <v>4235</v>
      </c>
      <c r="G4043" s="566" t="s">
        <v>4236</v>
      </c>
      <c r="H4043" s="569" t="s">
        <v>853</v>
      </c>
      <c r="I4043" s="562" t="s">
        <v>485</v>
      </c>
      <c r="J4043" s="558" t="s">
        <v>822</v>
      </c>
      <c r="K4043" s="571"/>
      <c r="L4043" s="574"/>
      <c r="M4043" s="572"/>
      <c r="N4043" s="577">
        <v>2</v>
      </c>
      <c r="O4043" s="574">
        <v>6</v>
      </c>
      <c r="P4043" s="576">
        <v>52044.9</v>
      </c>
    </row>
    <row r="4044" spans="1:16" ht="24" x14ac:dyDescent="0.2">
      <c r="A4044" s="524" t="s">
        <v>4666</v>
      </c>
      <c r="B4044" s="522" t="s">
        <v>817</v>
      </c>
      <c r="C4044" s="554" t="s">
        <v>86</v>
      </c>
      <c r="D4044" s="555" t="s">
        <v>818</v>
      </c>
      <c r="E4044" s="553">
        <v>7500</v>
      </c>
      <c r="F4044" s="556" t="s">
        <v>4237</v>
      </c>
      <c r="G4044" s="566" t="s">
        <v>4238</v>
      </c>
      <c r="H4044" s="569" t="s">
        <v>829</v>
      </c>
      <c r="I4044" s="562" t="s">
        <v>485</v>
      </c>
      <c r="J4044" s="558" t="s">
        <v>822</v>
      </c>
      <c r="K4044" s="571"/>
      <c r="L4044" s="574"/>
      <c r="M4044" s="572"/>
      <c r="N4044" s="577">
        <v>2</v>
      </c>
      <c r="O4044" s="574">
        <v>6</v>
      </c>
      <c r="P4044" s="576">
        <v>46044.9</v>
      </c>
    </row>
    <row r="4045" spans="1:16" ht="24" x14ac:dyDescent="0.2">
      <c r="A4045" s="524" t="s">
        <v>4666</v>
      </c>
      <c r="B4045" s="522" t="s">
        <v>817</v>
      </c>
      <c r="C4045" s="554" t="s">
        <v>86</v>
      </c>
      <c r="D4045" s="555" t="s">
        <v>902</v>
      </c>
      <c r="E4045" s="553">
        <v>3000</v>
      </c>
      <c r="F4045" s="556" t="s">
        <v>4239</v>
      </c>
      <c r="G4045" s="566" t="s">
        <v>4240</v>
      </c>
      <c r="H4045" s="569" t="s">
        <v>905</v>
      </c>
      <c r="I4045" s="562" t="s">
        <v>845</v>
      </c>
      <c r="J4045" s="558" t="s">
        <v>906</v>
      </c>
      <c r="K4045" s="571"/>
      <c r="L4045" s="574"/>
      <c r="M4045" s="572"/>
      <c r="N4045" s="577">
        <v>2</v>
      </c>
      <c r="O4045" s="574">
        <v>6</v>
      </c>
      <c r="P4045" s="576">
        <v>19044.900000000001</v>
      </c>
    </row>
    <row r="4046" spans="1:16" ht="24" x14ac:dyDescent="0.2">
      <c r="A4046" s="524" t="s">
        <v>4666</v>
      </c>
      <c r="B4046" s="522" t="s">
        <v>817</v>
      </c>
      <c r="C4046" s="554" t="s">
        <v>86</v>
      </c>
      <c r="D4046" s="555" t="s">
        <v>818</v>
      </c>
      <c r="E4046" s="553">
        <v>7500</v>
      </c>
      <c r="F4046" s="556" t="s">
        <v>4241</v>
      </c>
      <c r="G4046" s="566" t="s">
        <v>4242</v>
      </c>
      <c r="H4046" s="569" t="s">
        <v>829</v>
      </c>
      <c r="I4046" s="562" t="s">
        <v>485</v>
      </c>
      <c r="J4046" s="558" t="s">
        <v>822</v>
      </c>
      <c r="K4046" s="571"/>
      <c r="L4046" s="574"/>
      <c r="M4046" s="572"/>
      <c r="N4046" s="577">
        <v>2</v>
      </c>
      <c r="O4046" s="574">
        <v>6</v>
      </c>
      <c r="P4046" s="576">
        <v>46044.9</v>
      </c>
    </row>
    <row r="4047" spans="1:16" ht="24" x14ac:dyDescent="0.2">
      <c r="A4047" s="524" t="s">
        <v>4666</v>
      </c>
      <c r="B4047" s="522" t="s">
        <v>817</v>
      </c>
      <c r="C4047" s="554" t="s">
        <v>86</v>
      </c>
      <c r="D4047" s="555" t="s">
        <v>818</v>
      </c>
      <c r="E4047" s="553">
        <v>7500</v>
      </c>
      <c r="F4047" s="556" t="s">
        <v>4243</v>
      </c>
      <c r="G4047" s="566" t="s">
        <v>4244</v>
      </c>
      <c r="H4047" s="569" t="s">
        <v>853</v>
      </c>
      <c r="I4047" s="562" t="s">
        <v>485</v>
      </c>
      <c r="J4047" s="558" t="s">
        <v>822</v>
      </c>
      <c r="K4047" s="571"/>
      <c r="L4047" s="574"/>
      <c r="M4047" s="572"/>
      <c r="N4047" s="577">
        <v>3</v>
      </c>
      <c r="O4047" s="574">
        <v>6</v>
      </c>
      <c r="P4047" s="576">
        <v>46044.9</v>
      </c>
    </row>
    <row r="4048" spans="1:16" ht="24" x14ac:dyDescent="0.2">
      <c r="A4048" s="524" t="s">
        <v>4666</v>
      </c>
      <c r="B4048" s="522" t="s">
        <v>817</v>
      </c>
      <c r="C4048" s="554" t="s">
        <v>86</v>
      </c>
      <c r="D4048" s="555" t="s">
        <v>818</v>
      </c>
      <c r="E4048" s="553">
        <v>7500</v>
      </c>
      <c r="F4048" s="556" t="s">
        <v>4245</v>
      </c>
      <c r="G4048" s="566" t="s">
        <v>4246</v>
      </c>
      <c r="H4048" s="569" t="s">
        <v>821</v>
      </c>
      <c r="I4048" s="562" t="s">
        <v>485</v>
      </c>
      <c r="J4048" s="558" t="s">
        <v>822</v>
      </c>
      <c r="K4048" s="571"/>
      <c r="L4048" s="574"/>
      <c r="M4048" s="572"/>
      <c r="N4048" s="577">
        <v>2</v>
      </c>
      <c r="O4048" s="574">
        <v>6</v>
      </c>
      <c r="P4048" s="576">
        <v>46044.9</v>
      </c>
    </row>
    <row r="4049" spans="1:16" ht="24" x14ac:dyDescent="0.2">
      <c r="A4049" s="524" t="s">
        <v>4666</v>
      </c>
      <c r="B4049" s="522" t="s">
        <v>817</v>
      </c>
      <c r="C4049" s="554" t="s">
        <v>86</v>
      </c>
      <c r="D4049" s="555" t="s">
        <v>818</v>
      </c>
      <c r="E4049" s="553">
        <v>6500</v>
      </c>
      <c r="F4049" s="556" t="s">
        <v>4250</v>
      </c>
      <c r="G4049" s="566" t="s">
        <v>4251</v>
      </c>
      <c r="H4049" s="569" t="s">
        <v>821</v>
      </c>
      <c r="I4049" s="562" t="s">
        <v>485</v>
      </c>
      <c r="J4049" s="558" t="s">
        <v>822</v>
      </c>
      <c r="K4049" s="571"/>
      <c r="L4049" s="574"/>
      <c r="M4049" s="572"/>
      <c r="N4049" s="577">
        <v>2</v>
      </c>
      <c r="O4049" s="574">
        <v>6</v>
      </c>
      <c r="P4049" s="576">
        <v>40044.9</v>
      </c>
    </row>
    <row r="4050" spans="1:16" ht="24" x14ac:dyDescent="0.2">
      <c r="A4050" s="524" t="s">
        <v>4666</v>
      </c>
      <c r="B4050" s="522" t="s">
        <v>817</v>
      </c>
      <c r="C4050" s="554" t="s">
        <v>86</v>
      </c>
      <c r="D4050" s="555" t="s">
        <v>818</v>
      </c>
      <c r="E4050" s="553">
        <v>6500</v>
      </c>
      <c r="F4050" s="556" t="s">
        <v>4252</v>
      </c>
      <c r="G4050" s="566" t="s">
        <v>4253</v>
      </c>
      <c r="H4050" s="569" t="s">
        <v>829</v>
      </c>
      <c r="I4050" s="562" t="s">
        <v>485</v>
      </c>
      <c r="J4050" s="558" t="s">
        <v>822</v>
      </c>
      <c r="K4050" s="571"/>
      <c r="L4050" s="574"/>
      <c r="M4050" s="572"/>
      <c r="N4050" s="577">
        <v>2</v>
      </c>
      <c r="O4050" s="574">
        <v>6</v>
      </c>
      <c r="P4050" s="576">
        <v>37161.599999999999</v>
      </c>
    </row>
    <row r="4051" spans="1:16" ht="24" x14ac:dyDescent="0.2">
      <c r="A4051" s="524" t="s">
        <v>4666</v>
      </c>
      <c r="B4051" s="522" t="s">
        <v>817</v>
      </c>
      <c r="C4051" s="554" t="s">
        <v>86</v>
      </c>
      <c r="D4051" s="555" t="s">
        <v>818</v>
      </c>
      <c r="E4051" s="553">
        <v>7000</v>
      </c>
      <c r="F4051" s="556" t="s">
        <v>4254</v>
      </c>
      <c r="G4051" s="566" t="s">
        <v>4255</v>
      </c>
      <c r="H4051" s="569" t="s">
        <v>1132</v>
      </c>
      <c r="I4051" s="562" t="s">
        <v>489</v>
      </c>
      <c r="J4051" s="558" t="s">
        <v>822</v>
      </c>
      <c r="K4051" s="571"/>
      <c r="L4051" s="574"/>
      <c r="M4051" s="572"/>
      <c r="N4051" s="577">
        <v>2</v>
      </c>
      <c r="O4051" s="574">
        <v>6</v>
      </c>
      <c r="P4051" s="576">
        <v>43044.9</v>
      </c>
    </row>
    <row r="4052" spans="1:16" ht="24" x14ac:dyDescent="0.2">
      <c r="A4052" s="524" t="s">
        <v>4666</v>
      </c>
      <c r="B4052" s="522" t="s">
        <v>817</v>
      </c>
      <c r="C4052" s="554" t="s">
        <v>86</v>
      </c>
      <c r="D4052" s="555" t="s">
        <v>902</v>
      </c>
      <c r="E4052" s="553">
        <v>2500</v>
      </c>
      <c r="F4052" s="556" t="s">
        <v>4256</v>
      </c>
      <c r="G4052" s="566" t="s">
        <v>4257</v>
      </c>
      <c r="H4052" s="569" t="s">
        <v>2695</v>
      </c>
      <c r="I4052" s="562" t="s">
        <v>845</v>
      </c>
      <c r="J4052" s="558" t="s">
        <v>480</v>
      </c>
      <c r="K4052" s="571"/>
      <c r="L4052" s="574"/>
      <c r="M4052" s="572"/>
      <c r="N4052" s="577">
        <v>2</v>
      </c>
      <c r="O4052" s="574">
        <v>6</v>
      </c>
      <c r="P4052" s="576">
        <v>16044.9</v>
      </c>
    </row>
    <row r="4053" spans="1:16" ht="24" x14ac:dyDescent="0.2">
      <c r="A4053" s="524" t="s">
        <v>4666</v>
      </c>
      <c r="B4053" s="522" t="s">
        <v>817</v>
      </c>
      <c r="C4053" s="554" t="s">
        <v>86</v>
      </c>
      <c r="D4053" s="555" t="s">
        <v>818</v>
      </c>
      <c r="E4053" s="553">
        <v>6500</v>
      </c>
      <c r="F4053" s="556" t="s">
        <v>4258</v>
      </c>
      <c r="G4053" s="566" t="s">
        <v>4259</v>
      </c>
      <c r="H4053" s="569" t="s">
        <v>821</v>
      </c>
      <c r="I4053" s="562" t="s">
        <v>485</v>
      </c>
      <c r="J4053" s="558" t="s">
        <v>822</v>
      </c>
      <c r="K4053" s="571"/>
      <c r="L4053" s="574"/>
      <c r="M4053" s="572"/>
      <c r="N4053" s="577">
        <v>2</v>
      </c>
      <c r="O4053" s="574">
        <v>6</v>
      </c>
      <c r="P4053" s="576">
        <v>40044.9</v>
      </c>
    </row>
    <row r="4054" spans="1:16" ht="24" x14ac:dyDescent="0.2">
      <c r="A4054" s="524" t="s">
        <v>4666</v>
      </c>
      <c r="B4054" s="522" t="s">
        <v>817</v>
      </c>
      <c r="C4054" s="554" t="s">
        <v>86</v>
      </c>
      <c r="D4054" s="555" t="s">
        <v>818</v>
      </c>
      <c r="E4054" s="553">
        <v>7500</v>
      </c>
      <c r="F4054" s="556" t="s">
        <v>4260</v>
      </c>
      <c r="G4054" s="566" t="s">
        <v>4261</v>
      </c>
      <c r="H4054" s="569" t="s">
        <v>829</v>
      </c>
      <c r="I4054" s="562" t="s">
        <v>485</v>
      </c>
      <c r="J4054" s="558" t="s">
        <v>822</v>
      </c>
      <c r="K4054" s="571"/>
      <c r="L4054" s="574"/>
      <c r="M4054" s="572"/>
      <c r="N4054" s="577">
        <v>2</v>
      </c>
      <c r="O4054" s="574">
        <v>6</v>
      </c>
      <c r="P4054" s="576">
        <v>46044.9</v>
      </c>
    </row>
    <row r="4055" spans="1:16" ht="24" x14ac:dyDescent="0.2">
      <c r="A4055" s="524" t="s">
        <v>4666</v>
      </c>
      <c r="B4055" s="522" t="s">
        <v>817</v>
      </c>
      <c r="C4055" s="554" t="s">
        <v>86</v>
      </c>
      <c r="D4055" s="555" t="s">
        <v>818</v>
      </c>
      <c r="E4055" s="553">
        <v>3500</v>
      </c>
      <c r="F4055" s="556" t="s">
        <v>4262</v>
      </c>
      <c r="G4055" s="566" t="s">
        <v>4263</v>
      </c>
      <c r="H4055" s="569" t="s">
        <v>829</v>
      </c>
      <c r="I4055" s="562" t="s">
        <v>871</v>
      </c>
      <c r="J4055" s="558" t="s">
        <v>822</v>
      </c>
      <c r="K4055" s="571"/>
      <c r="L4055" s="574"/>
      <c r="M4055" s="572"/>
      <c r="N4055" s="577">
        <v>2</v>
      </c>
      <c r="O4055" s="574">
        <v>6</v>
      </c>
      <c r="P4055" s="576">
        <v>22044.9</v>
      </c>
    </row>
    <row r="4056" spans="1:16" ht="24" x14ac:dyDescent="0.2">
      <c r="A4056" s="524" t="s">
        <v>4666</v>
      </c>
      <c r="B4056" s="522" t="s">
        <v>817</v>
      </c>
      <c r="C4056" s="554" t="s">
        <v>86</v>
      </c>
      <c r="D4056" s="555" t="s">
        <v>818</v>
      </c>
      <c r="E4056" s="553">
        <v>6500</v>
      </c>
      <c r="F4056" s="556" t="s">
        <v>4264</v>
      </c>
      <c r="G4056" s="566" t="s">
        <v>4265</v>
      </c>
      <c r="H4056" s="569" t="s">
        <v>829</v>
      </c>
      <c r="I4056" s="562" t="s">
        <v>485</v>
      </c>
      <c r="J4056" s="558" t="s">
        <v>822</v>
      </c>
      <c r="K4056" s="571"/>
      <c r="L4056" s="574"/>
      <c r="M4056" s="572"/>
      <c r="N4056" s="577">
        <v>2</v>
      </c>
      <c r="O4056" s="574">
        <v>6</v>
      </c>
      <c r="P4056" s="576">
        <v>40044.9</v>
      </c>
    </row>
    <row r="4057" spans="1:16" ht="24" x14ac:dyDescent="0.2">
      <c r="A4057" s="524" t="s">
        <v>4666</v>
      </c>
      <c r="B4057" s="522" t="s">
        <v>817</v>
      </c>
      <c r="C4057" s="554" t="s">
        <v>86</v>
      </c>
      <c r="D4057" s="555" t="s">
        <v>818</v>
      </c>
      <c r="E4057" s="553">
        <v>6000</v>
      </c>
      <c r="F4057" s="556" t="s">
        <v>4266</v>
      </c>
      <c r="G4057" s="566" t="s">
        <v>4267</v>
      </c>
      <c r="H4057" s="569" t="s">
        <v>866</v>
      </c>
      <c r="I4057" s="562" t="s">
        <v>485</v>
      </c>
      <c r="J4057" s="558" t="s">
        <v>822</v>
      </c>
      <c r="K4057" s="571"/>
      <c r="L4057" s="574"/>
      <c r="M4057" s="572"/>
      <c r="N4057" s="577">
        <v>2</v>
      </c>
      <c r="O4057" s="574">
        <v>6</v>
      </c>
      <c r="P4057" s="576">
        <v>37044.9</v>
      </c>
    </row>
    <row r="4058" spans="1:16" ht="24" x14ac:dyDescent="0.2">
      <c r="A4058" s="524" t="s">
        <v>4666</v>
      </c>
      <c r="B4058" s="522" t="s">
        <v>817</v>
      </c>
      <c r="C4058" s="554" t="s">
        <v>86</v>
      </c>
      <c r="D4058" s="555" t="s">
        <v>818</v>
      </c>
      <c r="E4058" s="553">
        <v>7500</v>
      </c>
      <c r="F4058" s="556" t="s">
        <v>4268</v>
      </c>
      <c r="G4058" s="566" t="s">
        <v>4269</v>
      </c>
      <c r="H4058" s="569" t="s">
        <v>829</v>
      </c>
      <c r="I4058" s="562" t="s">
        <v>485</v>
      </c>
      <c r="J4058" s="558" t="s">
        <v>822</v>
      </c>
      <c r="K4058" s="571"/>
      <c r="L4058" s="574"/>
      <c r="M4058" s="572"/>
      <c r="N4058" s="577">
        <v>2</v>
      </c>
      <c r="O4058" s="574">
        <v>6</v>
      </c>
      <c r="P4058" s="576">
        <v>46044.9</v>
      </c>
    </row>
    <row r="4059" spans="1:16" ht="24" x14ac:dyDescent="0.2">
      <c r="A4059" s="524" t="s">
        <v>4666</v>
      </c>
      <c r="B4059" s="522" t="s">
        <v>817</v>
      </c>
      <c r="C4059" s="554" t="s">
        <v>86</v>
      </c>
      <c r="D4059" s="555" t="s">
        <v>818</v>
      </c>
      <c r="E4059" s="553">
        <v>6500</v>
      </c>
      <c r="F4059" s="556" t="s">
        <v>4270</v>
      </c>
      <c r="G4059" s="566" t="s">
        <v>4271</v>
      </c>
      <c r="H4059" s="569" t="s">
        <v>853</v>
      </c>
      <c r="I4059" s="562" t="s">
        <v>485</v>
      </c>
      <c r="J4059" s="558" t="s">
        <v>822</v>
      </c>
      <c r="K4059" s="571"/>
      <c r="L4059" s="574"/>
      <c r="M4059" s="572"/>
      <c r="N4059" s="577">
        <v>2</v>
      </c>
      <c r="O4059" s="574">
        <v>6</v>
      </c>
      <c r="P4059" s="576">
        <v>40044.9</v>
      </c>
    </row>
    <row r="4060" spans="1:16" ht="24" x14ac:dyDescent="0.2">
      <c r="A4060" s="524" t="s">
        <v>4666</v>
      </c>
      <c r="B4060" s="522" t="s">
        <v>817</v>
      </c>
      <c r="C4060" s="554" t="s">
        <v>86</v>
      </c>
      <c r="D4060" s="555" t="s">
        <v>818</v>
      </c>
      <c r="E4060" s="553">
        <v>6500</v>
      </c>
      <c r="F4060" s="556" t="s">
        <v>4272</v>
      </c>
      <c r="G4060" s="566" t="s">
        <v>4273</v>
      </c>
      <c r="H4060" s="569" t="s">
        <v>821</v>
      </c>
      <c r="I4060" s="562" t="s">
        <v>485</v>
      </c>
      <c r="J4060" s="558" t="s">
        <v>822</v>
      </c>
      <c r="K4060" s="571"/>
      <c r="L4060" s="574"/>
      <c r="M4060" s="572"/>
      <c r="N4060" s="577">
        <v>2</v>
      </c>
      <c r="O4060" s="574">
        <v>6</v>
      </c>
      <c r="P4060" s="576">
        <v>40044.9</v>
      </c>
    </row>
    <row r="4061" spans="1:16" ht="24" x14ac:dyDescent="0.2">
      <c r="A4061" s="524" t="s">
        <v>4666</v>
      </c>
      <c r="B4061" s="522" t="s">
        <v>817</v>
      </c>
      <c r="C4061" s="554" t="s">
        <v>86</v>
      </c>
      <c r="D4061" s="555" t="s">
        <v>818</v>
      </c>
      <c r="E4061" s="553">
        <v>7500</v>
      </c>
      <c r="F4061" s="556" t="s">
        <v>4274</v>
      </c>
      <c r="G4061" s="566" t="s">
        <v>4275</v>
      </c>
      <c r="H4061" s="569" t="s">
        <v>829</v>
      </c>
      <c r="I4061" s="562" t="s">
        <v>485</v>
      </c>
      <c r="J4061" s="558" t="s">
        <v>822</v>
      </c>
      <c r="K4061" s="571"/>
      <c r="L4061" s="574"/>
      <c r="M4061" s="572"/>
      <c r="N4061" s="577">
        <v>2</v>
      </c>
      <c r="O4061" s="574">
        <v>6</v>
      </c>
      <c r="P4061" s="576">
        <v>46044.9</v>
      </c>
    </row>
    <row r="4062" spans="1:16" ht="24" x14ac:dyDescent="0.2">
      <c r="A4062" s="524" t="s">
        <v>4666</v>
      </c>
      <c r="B4062" s="522" t="s">
        <v>817</v>
      </c>
      <c r="C4062" s="554" t="s">
        <v>86</v>
      </c>
      <c r="D4062" s="555" t="s">
        <v>818</v>
      </c>
      <c r="E4062" s="553">
        <v>8500</v>
      </c>
      <c r="F4062" s="556" t="s">
        <v>4276</v>
      </c>
      <c r="G4062" s="566" t="s">
        <v>4277</v>
      </c>
      <c r="H4062" s="569" t="s">
        <v>853</v>
      </c>
      <c r="I4062" s="562" t="s">
        <v>485</v>
      </c>
      <c r="J4062" s="558" t="s">
        <v>822</v>
      </c>
      <c r="K4062" s="571"/>
      <c r="L4062" s="574"/>
      <c r="M4062" s="572"/>
      <c r="N4062" s="577">
        <v>2</v>
      </c>
      <c r="O4062" s="574">
        <v>6</v>
      </c>
      <c r="P4062" s="576">
        <v>52044.9</v>
      </c>
    </row>
  </sheetData>
  <mergeCells count="4">
    <mergeCell ref="A4:E4"/>
    <mergeCell ref="F4:J4"/>
    <mergeCell ref="K4:M4"/>
    <mergeCell ref="N4:P4"/>
  </mergeCells>
  <printOptions horizontalCentered="1"/>
  <pageMargins left="0.23622047244094491" right="0.23622047244094491" top="0.74803149606299213" bottom="0.74803149606299213" header="0.31496062992125984" footer="0.31496062992125984"/>
  <pageSetup paperSize="9" scale="46"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ignoredErrors>
    <ignoredError sqref="F811:F4062 F6:F74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fitToPage="1"/>
  </sheetPr>
  <dimension ref="A1:S25"/>
  <sheetViews>
    <sheetView showGridLines="0" zoomScale="70" zoomScaleNormal="70" zoomScaleSheetLayoutView="55" zoomScalePageLayoutView="96" workbookViewId="0">
      <selection activeCell="I40" sqref="I40"/>
    </sheetView>
  </sheetViews>
  <sheetFormatPr baseColWidth="10" defaultColWidth="11.42578125" defaultRowHeight="12" x14ac:dyDescent="0.2"/>
  <cols>
    <col min="1" max="2" width="18.7109375" style="175" customWidth="1"/>
    <col min="3" max="3" width="37.28515625" style="175" customWidth="1"/>
    <col min="4" max="4" width="18.7109375" style="175" customWidth="1"/>
    <col min="5" max="5" width="12.140625" style="175" customWidth="1"/>
    <col min="6" max="6" width="18.7109375" style="175" customWidth="1"/>
    <col min="7" max="8" width="6.7109375" style="336" customWidth="1"/>
    <col min="9" max="9" width="6.7109375" style="175" customWidth="1"/>
    <col min="10" max="10" width="27.140625" style="335" customWidth="1"/>
    <col min="11" max="11" width="11.7109375" style="384" customWidth="1"/>
    <col min="12" max="12" width="11.5703125" style="175" customWidth="1"/>
    <col min="13" max="13" width="13.28515625" style="175" customWidth="1"/>
    <col min="14" max="14" width="12.42578125" style="175" customWidth="1"/>
    <col min="15" max="16384" width="11.42578125" style="175"/>
  </cols>
  <sheetData>
    <row r="1" spans="1:19" s="223" customFormat="1" x14ac:dyDescent="0.2">
      <c r="A1" s="223" t="s">
        <v>424</v>
      </c>
      <c r="J1" s="334"/>
      <c r="K1" s="382"/>
    </row>
    <row r="2" spans="1:19" x14ac:dyDescent="0.2">
      <c r="A2" s="219" t="s">
        <v>6684</v>
      </c>
      <c r="B2" s="219"/>
      <c r="C2" s="219"/>
      <c r="D2" s="219"/>
      <c r="E2" s="219"/>
      <c r="F2" s="219"/>
      <c r="G2" s="219"/>
      <c r="H2" s="219"/>
      <c r="I2" s="219"/>
      <c r="J2" s="220"/>
      <c r="K2" s="383"/>
      <c r="L2" s="219"/>
      <c r="M2" s="219"/>
      <c r="N2" s="219"/>
      <c r="O2" s="219"/>
      <c r="P2" s="219"/>
      <c r="Q2" s="219"/>
      <c r="R2" s="219"/>
      <c r="S2" s="219"/>
    </row>
    <row r="3" spans="1:19" ht="12.75" thickBot="1" x14ac:dyDescent="0.25"/>
    <row r="4" spans="1:19" s="374" customFormat="1" ht="12.75" customHeight="1" thickBot="1" x14ac:dyDescent="0.25">
      <c r="A4" s="908" t="s">
        <v>296</v>
      </c>
      <c r="B4" s="909"/>
      <c r="C4" s="910" t="s">
        <v>297</v>
      </c>
      <c r="D4" s="910"/>
      <c r="E4" s="911" t="s">
        <v>300</v>
      </c>
      <c r="F4" s="912"/>
      <c r="G4" s="912"/>
      <c r="H4" s="912"/>
      <c r="I4" s="913"/>
      <c r="J4" s="910" t="s">
        <v>301</v>
      </c>
      <c r="K4" s="910"/>
      <c r="L4" s="909"/>
      <c r="M4" s="861" t="s">
        <v>6614</v>
      </c>
      <c r="N4" s="906" t="s">
        <v>6615</v>
      </c>
    </row>
    <row r="5" spans="1:19" s="394" customFormat="1" ht="86.25" customHeight="1" thickBot="1" x14ac:dyDescent="0.25">
      <c r="A5" s="385" t="s">
        <v>87</v>
      </c>
      <c r="B5" s="386" t="s">
        <v>88</v>
      </c>
      <c r="C5" s="387" t="s">
        <v>299</v>
      </c>
      <c r="D5" s="388" t="s">
        <v>298</v>
      </c>
      <c r="E5" s="385" t="s">
        <v>304</v>
      </c>
      <c r="F5" s="389" t="s">
        <v>305</v>
      </c>
      <c r="G5" s="390" t="s">
        <v>306</v>
      </c>
      <c r="H5" s="390" t="s">
        <v>307</v>
      </c>
      <c r="I5" s="391" t="s">
        <v>15</v>
      </c>
      <c r="J5" s="385" t="s">
        <v>302</v>
      </c>
      <c r="K5" s="392" t="s">
        <v>303</v>
      </c>
      <c r="L5" s="393" t="s">
        <v>308</v>
      </c>
      <c r="M5" s="914"/>
      <c r="N5" s="907"/>
    </row>
    <row r="6" spans="1:19" s="381" customFormat="1" ht="18.75" customHeight="1" x14ac:dyDescent="0.2">
      <c r="A6" s="523" t="s">
        <v>6616</v>
      </c>
      <c r="B6" s="631" t="s">
        <v>6617</v>
      </c>
      <c r="C6" s="632" t="s">
        <v>6618</v>
      </c>
      <c r="D6" s="633" t="s">
        <v>6619</v>
      </c>
      <c r="E6" s="523" t="s">
        <v>6620</v>
      </c>
      <c r="F6" s="513" t="s">
        <v>6621</v>
      </c>
      <c r="G6" s="512">
        <v>295</v>
      </c>
      <c r="H6" s="512" t="s">
        <v>4831</v>
      </c>
      <c r="I6" s="634" t="s">
        <v>4831</v>
      </c>
      <c r="J6" s="529" t="s">
        <v>6622</v>
      </c>
      <c r="K6" s="635">
        <v>4000</v>
      </c>
      <c r="L6" s="631" t="s">
        <v>6623</v>
      </c>
      <c r="M6" s="628">
        <v>48000</v>
      </c>
      <c r="N6" s="628">
        <v>0</v>
      </c>
    </row>
    <row r="7" spans="1:19" s="381" customFormat="1" ht="18.75" customHeight="1" x14ac:dyDescent="0.2">
      <c r="A7" s="524" t="s">
        <v>6616</v>
      </c>
      <c r="B7" s="636" t="s">
        <v>6617</v>
      </c>
      <c r="C7" s="545" t="s">
        <v>6624</v>
      </c>
      <c r="D7" s="637" t="s">
        <v>6625</v>
      </c>
      <c r="E7" s="524" t="s">
        <v>6620</v>
      </c>
      <c r="F7" s="518">
        <v>15155035</v>
      </c>
      <c r="G7" s="517">
        <v>480</v>
      </c>
      <c r="H7" s="517" t="s">
        <v>4831</v>
      </c>
      <c r="I7" s="638" t="s">
        <v>4831</v>
      </c>
      <c r="J7" s="531" t="s">
        <v>6626</v>
      </c>
      <c r="K7" s="639">
        <v>5900</v>
      </c>
      <c r="L7" s="636" t="s">
        <v>6623</v>
      </c>
      <c r="M7" s="629">
        <v>70800</v>
      </c>
      <c r="N7" s="629">
        <v>47200</v>
      </c>
    </row>
    <row r="8" spans="1:19" s="381" customFormat="1" ht="18.75" customHeight="1" x14ac:dyDescent="0.2">
      <c r="A8" s="524" t="s">
        <v>6616</v>
      </c>
      <c r="B8" s="636" t="s">
        <v>6617</v>
      </c>
      <c r="C8" s="545" t="s">
        <v>4522</v>
      </c>
      <c r="D8" s="637" t="s">
        <v>6627</v>
      </c>
      <c r="E8" s="524" t="s">
        <v>6620</v>
      </c>
      <c r="F8" s="518" t="s">
        <v>6628</v>
      </c>
      <c r="G8" s="517">
        <v>457</v>
      </c>
      <c r="H8" s="517" t="s">
        <v>4831</v>
      </c>
      <c r="I8" s="638" t="s">
        <v>4831</v>
      </c>
      <c r="J8" s="531" t="s">
        <v>6629</v>
      </c>
      <c r="K8" s="639">
        <v>7236.68</v>
      </c>
      <c r="L8" s="636" t="s">
        <v>6623</v>
      </c>
      <c r="M8" s="629">
        <v>86840.16</v>
      </c>
      <c r="N8" s="629">
        <v>21710.04</v>
      </c>
    </row>
    <row r="9" spans="1:19" s="381" customFormat="1" ht="18.75" customHeight="1" x14ac:dyDescent="0.2">
      <c r="A9" s="524" t="s">
        <v>6616</v>
      </c>
      <c r="B9" s="636" t="s">
        <v>6617</v>
      </c>
      <c r="C9" s="545" t="s">
        <v>6630</v>
      </c>
      <c r="D9" s="637" t="s">
        <v>6631</v>
      </c>
      <c r="E9" s="524" t="s">
        <v>6620</v>
      </c>
      <c r="F9" s="518" t="s">
        <v>6632</v>
      </c>
      <c r="G9" s="517">
        <v>340</v>
      </c>
      <c r="H9" s="517" t="s">
        <v>4831</v>
      </c>
      <c r="I9" s="638" t="s">
        <v>4831</v>
      </c>
      <c r="J9" s="531" t="s">
        <v>6633</v>
      </c>
      <c r="K9" s="639">
        <v>10200</v>
      </c>
      <c r="L9" s="636" t="s">
        <v>6623</v>
      </c>
      <c r="M9" s="629">
        <v>122400</v>
      </c>
      <c r="N9" s="629">
        <v>72800</v>
      </c>
    </row>
    <row r="10" spans="1:19" s="381" customFormat="1" ht="18.75" customHeight="1" x14ac:dyDescent="0.2">
      <c r="A10" s="524" t="s">
        <v>6616</v>
      </c>
      <c r="B10" s="636" t="s">
        <v>6617</v>
      </c>
      <c r="C10" s="545" t="s">
        <v>6634</v>
      </c>
      <c r="D10" s="637" t="s">
        <v>6635</v>
      </c>
      <c r="E10" s="524" t="s">
        <v>6620</v>
      </c>
      <c r="F10" s="518">
        <v>49017330</v>
      </c>
      <c r="G10" s="517">
        <v>850</v>
      </c>
      <c r="H10" s="517" t="s">
        <v>4831</v>
      </c>
      <c r="I10" s="638" t="s">
        <v>4831</v>
      </c>
      <c r="J10" s="531" t="s">
        <v>6636</v>
      </c>
      <c r="K10" s="639">
        <v>62049.93</v>
      </c>
      <c r="L10" s="636" t="s">
        <v>6623</v>
      </c>
      <c r="M10" s="629">
        <v>744599</v>
      </c>
      <c r="N10" s="629">
        <v>0</v>
      </c>
    </row>
    <row r="11" spans="1:19" s="381" customFormat="1" ht="18.75" customHeight="1" x14ac:dyDescent="0.2">
      <c r="A11" s="524" t="s">
        <v>6616</v>
      </c>
      <c r="B11" s="636" t="s">
        <v>6617</v>
      </c>
      <c r="C11" s="545" t="s">
        <v>6637</v>
      </c>
      <c r="D11" s="637" t="s">
        <v>6638</v>
      </c>
      <c r="E11" s="524" t="s">
        <v>6620</v>
      </c>
      <c r="F11" s="518">
        <v>10124085</v>
      </c>
      <c r="G11" s="517">
        <v>80.36</v>
      </c>
      <c r="H11" s="517" t="s">
        <v>4831</v>
      </c>
      <c r="I11" s="638" t="s">
        <v>4831</v>
      </c>
      <c r="J11" s="531" t="s">
        <v>6639</v>
      </c>
      <c r="K11" s="639">
        <v>3973.03</v>
      </c>
      <c r="L11" s="636" t="s">
        <v>6623</v>
      </c>
      <c r="M11" s="629">
        <v>51476.37</v>
      </c>
      <c r="N11" s="629">
        <v>107872.22999999998</v>
      </c>
    </row>
    <row r="12" spans="1:19" s="381" customFormat="1" ht="18.75" customHeight="1" x14ac:dyDescent="0.2">
      <c r="A12" s="524" t="s">
        <v>6616</v>
      </c>
      <c r="B12" s="636" t="s">
        <v>6617</v>
      </c>
      <c r="C12" s="545" t="s">
        <v>6640</v>
      </c>
      <c r="D12" s="637" t="s">
        <v>6641</v>
      </c>
      <c r="E12" s="524" t="s">
        <v>6620</v>
      </c>
      <c r="F12" s="518">
        <v>13008264</v>
      </c>
      <c r="G12" s="517">
        <v>232</v>
      </c>
      <c r="H12" s="517" t="s">
        <v>4831</v>
      </c>
      <c r="I12" s="638" t="s">
        <v>4831</v>
      </c>
      <c r="J12" s="531" t="s">
        <v>6642</v>
      </c>
      <c r="K12" s="639">
        <v>5500</v>
      </c>
      <c r="L12" s="636" t="s">
        <v>6623</v>
      </c>
      <c r="M12" s="629">
        <v>66000</v>
      </c>
      <c r="N12" s="629">
        <v>50216.17</v>
      </c>
    </row>
    <row r="13" spans="1:19" s="381" customFormat="1" ht="18.75" customHeight="1" x14ac:dyDescent="0.2">
      <c r="A13" s="524" t="s">
        <v>6616</v>
      </c>
      <c r="B13" s="636" t="s">
        <v>6617</v>
      </c>
      <c r="C13" s="545" t="s">
        <v>6643</v>
      </c>
      <c r="D13" s="637" t="s">
        <v>6644</v>
      </c>
      <c r="E13" s="524" t="s">
        <v>6620</v>
      </c>
      <c r="F13" s="518">
        <v>11066394</v>
      </c>
      <c r="G13" s="517">
        <v>771.47</v>
      </c>
      <c r="H13" s="517" t="s">
        <v>4831</v>
      </c>
      <c r="I13" s="638" t="s">
        <v>4831</v>
      </c>
      <c r="J13" s="531" t="s">
        <v>6645</v>
      </c>
      <c r="K13" s="639">
        <v>11000</v>
      </c>
      <c r="L13" s="636" t="s">
        <v>6623</v>
      </c>
      <c r="M13" s="629">
        <v>132000</v>
      </c>
      <c r="N13" s="629">
        <v>33000</v>
      </c>
    </row>
    <row r="14" spans="1:19" s="381" customFormat="1" ht="18.75" customHeight="1" x14ac:dyDescent="0.2">
      <c r="A14" s="524" t="s">
        <v>6616</v>
      </c>
      <c r="B14" s="636" t="s">
        <v>6617</v>
      </c>
      <c r="C14" s="545" t="s">
        <v>6646</v>
      </c>
      <c r="D14" s="637" t="s">
        <v>6647</v>
      </c>
      <c r="E14" s="524" t="s">
        <v>6620</v>
      </c>
      <c r="F14" s="518" t="s">
        <v>6648</v>
      </c>
      <c r="G14" s="517">
        <v>483.27</v>
      </c>
      <c r="H14" s="517" t="s">
        <v>4672</v>
      </c>
      <c r="I14" s="638" t="s">
        <v>4831</v>
      </c>
      <c r="J14" s="531" t="s">
        <v>6649</v>
      </c>
      <c r="K14" s="639">
        <v>11425</v>
      </c>
      <c r="L14" s="636" t="s">
        <v>6623</v>
      </c>
      <c r="M14" s="629">
        <v>137100</v>
      </c>
      <c r="N14" s="629">
        <v>68550</v>
      </c>
    </row>
    <row r="15" spans="1:19" s="381" customFormat="1" ht="18.75" customHeight="1" x14ac:dyDescent="0.2">
      <c r="A15" s="524" t="s">
        <v>6616</v>
      </c>
      <c r="B15" s="636" t="s">
        <v>6617</v>
      </c>
      <c r="C15" s="545" t="s">
        <v>6650</v>
      </c>
      <c r="D15" s="637" t="s">
        <v>6651</v>
      </c>
      <c r="E15" s="524" t="s">
        <v>6620</v>
      </c>
      <c r="F15" s="518" t="s">
        <v>6652</v>
      </c>
      <c r="G15" s="517">
        <v>245</v>
      </c>
      <c r="H15" s="517" t="s">
        <v>4831</v>
      </c>
      <c r="I15" s="638" t="s">
        <v>4831</v>
      </c>
      <c r="J15" s="531" t="s">
        <v>6653</v>
      </c>
      <c r="K15" s="639">
        <v>5263.16</v>
      </c>
      <c r="L15" s="636" t="s">
        <v>6623</v>
      </c>
      <c r="M15" s="629">
        <v>63157.919999999998</v>
      </c>
      <c r="N15" s="629">
        <v>31578.959999999999</v>
      </c>
    </row>
    <row r="16" spans="1:19" s="381" customFormat="1" ht="18.75" customHeight="1" x14ac:dyDescent="0.2">
      <c r="A16" s="524" t="s">
        <v>6616</v>
      </c>
      <c r="B16" s="636" t="s">
        <v>6617</v>
      </c>
      <c r="C16" s="545" t="s">
        <v>6654</v>
      </c>
      <c r="D16" s="637" t="s">
        <v>6655</v>
      </c>
      <c r="E16" s="524" t="s">
        <v>6620</v>
      </c>
      <c r="F16" s="518">
        <v>11009689</v>
      </c>
      <c r="G16" s="517">
        <v>605</v>
      </c>
      <c r="H16" s="517" t="s">
        <v>4672</v>
      </c>
      <c r="I16" s="638" t="s">
        <v>4831</v>
      </c>
      <c r="J16" s="531" t="s">
        <v>6656</v>
      </c>
      <c r="K16" s="639">
        <v>14300</v>
      </c>
      <c r="L16" s="636" t="s">
        <v>6623</v>
      </c>
      <c r="M16" s="629">
        <v>171600</v>
      </c>
      <c r="N16" s="629">
        <v>128700</v>
      </c>
    </row>
    <row r="17" spans="1:14" s="381" customFormat="1" ht="18.75" customHeight="1" x14ac:dyDescent="0.2">
      <c r="A17" s="524" t="s">
        <v>6616</v>
      </c>
      <c r="B17" s="636" t="s">
        <v>6617</v>
      </c>
      <c r="C17" s="545" t="s">
        <v>6657</v>
      </c>
      <c r="D17" s="637" t="s">
        <v>6658</v>
      </c>
      <c r="E17" s="524" t="s">
        <v>6620</v>
      </c>
      <c r="F17" s="518" t="s">
        <v>6659</v>
      </c>
      <c r="G17" s="517">
        <v>4433.1000000000004</v>
      </c>
      <c r="H17" s="517" t="s">
        <v>4831</v>
      </c>
      <c r="I17" s="638" t="s">
        <v>4831</v>
      </c>
      <c r="J17" s="531" t="s">
        <v>6660</v>
      </c>
      <c r="K17" s="639">
        <v>117196.97</v>
      </c>
      <c r="L17" s="636" t="s">
        <v>6623</v>
      </c>
      <c r="M17" s="629">
        <v>1170520.3999999999</v>
      </c>
      <c r="N17" s="629">
        <v>1062970.3599999996</v>
      </c>
    </row>
    <row r="18" spans="1:14" s="381" customFormat="1" ht="18.75" customHeight="1" x14ac:dyDescent="0.2">
      <c r="A18" s="524" t="s">
        <v>6616</v>
      </c>
      <c r="B18" s="636" t="s">
        <v>6617</v>
      </c>
      <c r="C18" s="545" t="s">
        <v>6661</v>
      </c>
      <c r="D18" s="637" t="s">
        <v>6662</v>
      </c>
      <c r="E18" s="524" t="s">
        <v>6620</v>
      </c>
      <c r="F18" s="518">
        <v>49017330</v>
      </c>
      <c r="G18" s="517">
        <v>424.86</v>
      </c>
      <c r="H18" s="517" t="s">
        <v>4672</v>
      </c>
      <c r="I18" s="638" t="s">
        <v>4831</v>
      </c>
      <c r="J18" s="531" t="s">
        <v>6663</v>
      </c>
      <c r="K18" s="639">
        <v>6000</v>
      </c>
      <c r="L18" s="636" t="s">
        <v>6623</v>
      </c>
      <c r="M18" s="629">
        <v>72000</v>
      </c>
      <c r="N18" s="629">
        <v>48000</v>
      </c>
    </row>
    <row r="19" spans="1:14" s="381" customFormat="1" ht="18.75" customHeight="1" x14ac:dyDescent="0.2">
      <c r="A19" s="524" t="s">
        <v>6616</v>
      </c>
      <c r="B19" s="636" t="s">
        <v>6617</v>
      </c>
      <c r="C19" s="545" t="s">
        <v>6664</v>
      </c>
      <c r="D19" s="637" t="s">
        <v>6665</v>
      </c>
      <c r="E19" s="524" t="s">
        <v>6620</v>
      </c>
      <c r="F19" s="518" t="s">
        <v>6666</v>
      </c>
      <c r="G19" s="517">
        <v>574.67999999999995</v>
      </c>
      <c r="H19" s="517" t="s">
        <v>4831</v>
      </c>
      <c r="I19" s="638" t="s">
        <v>4831</v>
      </c>
      <c r="J19" s="531" t="s">
        <v>6667</v>
      </c>
      <c r="K19" s="639">
        <v>10000</v>
      </c>
      <c r="L19" s="636" t="s">
        <v>6623</v>
      </c>
      <c r="M19" s="629">
        <v>110000</v>
      </c>
      <c r="N19" s="629">
        <v>15000</v>
      </c>
    </row>
    <row r="20" spans="1:14" s="381" customFormat="1" ht="18.75" customHeight="1" x14ac:dyDescent="0.2">
      <c r="A20" s="524" t="s">
        <v>6616</v>
      </c>
      <c r="B20" s="636" t="s">
        <v>6617</v>
      </c>
      <c r="C20" s="545" t="s">
        <v>6668</v>
      </c>
      <c r="D20" s="637" t="s">
        <v>6669</v>
      </c>
      <c r="E20" s="524" t="s">
        <v>6620</v>
      </c>
      <c r="F20" s="518">
        <v>2001646</v>
      </c>
      <c r="G20" s="517">
        <v>832.8</v>
      </c>
      <c r="H20" s="517" t="s">
        <v>4672</v>
      </c>
      <c r="I20" s="638" t="s">
        <v>4831</v>
      </c>
      <c r="J20" s="531" t="s">
        <v>6670</v>
      </c>
      <c r="K20" s="639">
        <v>10000</v>
      </c>
      <c r="L20" s="636" t="s">
        <v>6623</v>
      </c>
      <c r="M20" s="629">
        <v>120000</v>
      </c>
      <c r="N20" s="629">
        <v>0</v>
      </c>
    </row>
    <row r="21" spans="1:14" s="381" customFormat="1" ht="18.75" customHeight="1" x14ac:dyDescent="0.2">
      <c r="A21" s="524" t="s">
        <v>6616</v>
      </c>
      <c r="B21" s="636" t="s">
        <v>6617</v>
      </c>
      <c r="C21" s="545" t="s">
        <v>6671</v>
      </c>
      <c r="D21" s="637" t="s">
        <v>6672</v>
      </c>
      <c r="E21" s="524" t="s">
        <v>6620</v>
      </c>
      <c r="F21" s="518">
        <v>11000796</v>
      </c>
      <c r="G21" s="517">
        <v>594.24</v>
      </c>
      <c r="H21" s="517" t="s">
        <v>4672</v>
      </c>
      <c r="I21" s="638" t="s">
        <v>4831</v>
      </c>
      <c r="J21" s="531" t="s">
        <v>6673</v>
      </c>
      <c r="K21" s="639">
        <v>10600</v>
      </c>
      <c r="L21" s="636" t="s">
        <v>6623</v>
      </c>
      <c r="M21" s="629">
        <v>127200</v>
      </c>
      <c r="N21" s="629">
        <v>84800</v>
      </c>
    </row>
    <row r="22" spans="1:14" s="381" customFormat="1" ht="18.75" customHeight="1" x14ac:dyDescent="0.2">
      <c r="A22" s="524" t="s">
        <v>6616</v>
      </c>
      <c r="B22" s="636" t="s">
        <v>6617</v>
      </c>
      <c r="C22" s="545" t="s">
        <v>6674</v>
      </c>
      <c r="D22" s="637" t="s">
        <v>6675</v>
      </c>
      <c r="E22" s="524" t="s">
        <v>6620</v>
      </c>
      <c r="F22" s="518">
        <v>50002934</v>
      </c>
      <c r="G22" s="517">
        <v>791.43</v>
      </c>
      <c r="H22" s="517" t="s">
        <v>4831</v>
      </c>
      <c r="I22" s="638" t="s">
        <v>4831</v>
      </c>
      <c r="J22" s="531" t="s">
        <v>6676</v>
      </c>
      <c r="K22" s="639">
        <v>17400</v>
      </c>
      <c r="L22" s="636" t="s">
        <v>6623</v>
      </c>
      <c r="M22" s="629">
        <v>208800</v>
      </c>
      <c r="N22" s="629">
        <v>0</v>
      </c>
    </row>
    <row r="23" spans="1:14" s="381" customFormat="1" ht="18.75" customHeight="1" x14ac:dyDescent="0.2">
      <c r="A23" s="524" t="s">
        <v>6616</v>
      </c>
      <c r="B23" s="636" t="s">
        <v>6617</v>
      </c>
      <c r="C23" s="545" t="s">
        <v>6677</v>
      </c>
      <c r="D23" s="637" t="s">
        <v>6678</v>
      </c>
      <c r="E23" s="524" t="s">
        <v>6620</v>
      </c>
      <c r="F23" s="518">
        <v>40539395</v>
      </c>
      <c r="G23" s="517">
        <v>2506.9</v>
      </c>
      <c r="H23" s="517" t="s">
        <v>4672</v>
      </c>
      <c r="I23" s="638" t="s">
        <v>4831</v>
      </c>
      <c r="J23" s="531" t="s">
        <v>6679</v>
      </c>
      <c r="K23" s="639">
        <v>85500</v>
      </c>
      <c r="L23" s="636" t="s">
        <v>6623</v>
      </c>
      <c r="M23" s="629">
        <v>1026000</v>
      </c>
      <c r="N23" s="629">
        <v>684000</v>
      </c>
    </row>
    <row r="24" spans="1:14" s="381" customFormat="1" ht="18.75" customHeight="1" thickBot="1" x14ac:dyDescent="0.25">
      <c r="A24" s="525" t="s">
        <v>6616</v>
      </c>
      <c r="B24" s="640" t="s">
        <v>6617</v>
      </c>
      <c r="C24" s="546" t="s">
        <v>6680</v>
      </c>
      <c r="D24" s="641" t="s">
        <v>6681</v>
      </c>
      <c r="E24" s="525" t="s">
        <v>6620</v>
      </c>
      <c r="F24" s="534" t="s">
        <v>6682</v>
      </c>
      <c r="G24" s="527">
        <v>403</v>
      </c>
      <c r="H24" s="527" t="s">
        <v>4831</v>
      </c>
      <c r="I24" s="642" t="s">
        <v>4831</v>
      </c>
      <c r="J24" s="533" t="s">
        <v>6683</v>
      </c>
      <c r="K24" s="643">
        <v>12000</v>
      </c>
      <c r="L24" s="640" t="s">
        <v>6623</v>
      </c>
      <c r="M24" s="630">
        <v>132000</v>
      </c>
      <c r="N24" s="630">
        <v>106500</v>
      </c>
    </row>
    <row r="25" spans="1:14" ht="12.75" thickBot="1" x14ac:dyDescent="0.25">
      <c r="A25" s="395"/>
      <c r="B25" s="396"/>
      <c r="C25" s="397"/>
      <c r="D25" s="398"/>
      <c r="E25" s="395"/>
      <c r="F25" s="399"/>
      <c r="G25" s="399"/>
      <c r="H25" s="399"/>
      <c r="I25" s="400"/>
      <c r="J25" s="401"/>
      <c r="K25" s="402"/>
      <c r="L25" s="396"/>
      <c r="M25" s="403"/>
      <c r="N25" s="403"/>
    </row>
  </sheetData>
  <mergeCells count="6">
    <mergeCell ref="N4:N5"/>
    <mergeCell ref="A4:B4"/>
    <mergeCell ref="C4:D4"/>
    <mergeCell ref="E4:I4"/>
    <mergeCell ref="J4:L4"/>
    <mergeCell ref="M4:M5"/>
  </mergeCells>
  <printOptions horizontalCentered="1"/>
  <pageMargins left="0.23622047244094491" right="0.23622047244094491" top="0.74803149606299213" bottom="0.74803149606299213" header="0.31496062992125984" footer="0.31496062992125984"/>
  <pageSetup paperSize="9" scale="66"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ignoredErrors>
    <ignoredError sqref="F8:F24"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21</vt:i4>
      </vt:variant>
    </vt:vector>
  </HeadingPairs>
  <TitlesOfParts>
    <vt:vector size="41" baseType="lpstr">
      <vt:lpstr>Índice</vt:lpstr>
      <vt:lpstr>F-01</vt:lpstr>
      <vt:lpstr>F-02</vt:lpstr>
      <vt:lpstr>F-03</vt:lpstr>
      <vt:lpstr>F-04</vt:lpstr>
      <vt:lpstr>F-05</vt:lpstr>
      <vt:lpstr>F-06</vt:lpstr>
      <vt:lpstr>F-07</vt:lpstr>
      <vt:lpstr>F-08</vt:lpstr>
      <vt:lpstr>F-09</vt:lpstr>
      <vt:lpstr>F-10</vt:lpstr>
      <vt:lpstr>F-11</vt:lpstr>
      <vt:lpstr>F-12</vt:lpstr>
      <vt:lpstr>F-13</vt:lpstr>
      <vt:lpstr>F-14</vt:lpstr>
      <vt:lpstr>F-15</vt:lpstr>
      <vt:lpstr>F-16</vt:lpstr>
      <vt:lpstr>F-17</vt:lpstr>
      <vt:lpstr>F-18</vt:lpstr>
      <vt:lpstr>Hoja1</vt:lpstr>
      <vt:lpstr>'F-01'!Área_de_impresión</vt:lpstr>
      <vt:lpstr>'F-05'!Área_de_impresión</vt:lpstr>
      <vt:lpstr>'F-06'!Área_de_impresión</vt:lpstr>
      <vt:lpstr>'F-07'!Área_de_impresión</vt:lpstr>
      <vt:lpstr>'F-08'!Área_de_impresión</vt:lpstr>
      <vt:lpstr>'F-09'!Área_de_impresión</vt:lpstr>
      <vt:lpstr>'F-10'!Área_de_impresión</vt:lpstr>
      <vt:lpstr>'F-11'!Área_de_impresión</vt:lpstr>
      <vt:lpstr>'F-12'!Área_de_impresión</vt:lpstr>
      <vt:lpstr>'F-13'!Área_de_impresión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'F-14'!Títulos_a_imprimir</vt:lpstr>
      <vt:lpstr>'F-15'!Títulos_a_imprimir</vt:lpstr>
      <vt:lpstr>'F-17'!Títulos_a_imprimir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2020-09-30T23:06:30Z</cp:lastPrinted>
  <dcterms:created xsi:type="dcterms:W3CDTF">1998-08-20T20:27:58Z</dcterms:created>
  <dcterms:modified xsi:type="dcterms:W3CDTF">2020-10-05T15:12:19Z</dcterms:modified>
</cp:coreProperties>
</file>