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231"/>
  <workbookPr showInkAnnotation="0" codeName="ThisWorkbook"/>
  <mc:AlternateContent xmlns:mc="http://schemas.openxmlformats.org/markup-compatibility/2006">
    <mc:Choice Requires="x15">
      <x15ac:absPath xmlns:x15ac="http://schemas.microsoft.com/office/spreadsheetml/2010/11/ac" url="C:\Users\pined\Documents\HUMBERTO ACUÑA\LEY DE PRESUPUESTO DEL AÑO 2021\Formatos y Directivas de las entidades\GORES\San Martín\"/>
    </mc:Choice>
  </mc:AlternateContent>
  <xr:revisionPtr revIDLastSave="0" documentId="8_{16F31072-BD18-41B0-8BCC-5DDCEE924DA7}" xr6:coauthVersionLast="45" xr6:coauthVersionMax="45" xr10:uidLastSave="{00000000-0000-0000-0000-000000000000}"/>
  <bookViews>
    <workbookView xWindow="-120" yWindow="-120" windowWidth="20730" windowHeight="11160" tabRatio="825" activeTab="9" xr2:uid="{00000000-000D-0000-FFFF-FFFF00000000}"/>
  </bookViews>
  <sheets>
    <sheet name="Índice" sheetId="55" r:id="rId1"/>
    <sheet name="F-09" sheetId="60" r:id="rId2"/>
    <sheet name="F-10" sheetId="32" r:id="rId3"/>
    <sheet name="F-11" sheetId="45" r:id="rId4"/>
    <sheet name="F-12" sheetId="80" r:id="rId5"/>
    <sheet name="F-13" sheetId="83" r:id="rId6"/>
    <sheet name="F-14" sheetId="85" r:id="rId7"/>
    <sheet name="F-15" sheetId="81" r:id="rId8"/>
    <sheet name="F-16" sheetId="79" r:id="rId9"/>
    <sheet name="F-17" sheetId="82" r:id="rId10"/>
    <sheet name="F-18" sheetId="84" r:id="rId11"/>
    <sheet name="Hoja1" sheetId="78" state="hidden" r:id="rId12"/>
  </sheets>
  <definedNames>
    <definedName name="_xlnm._FilterDatabase" localSheetId="4" hidden="1">'F-12'!$A$4:$L$88</definedName>
    <definedName name="_xlnm.Print_Area" localSheetId="1">'F-09'!$A$1:$X$53</definedName>
    <definedName name="_xlnm.Print_Area" localSheetId="2">'F-10'!$A$1:$I$24</definedName>
    <definedName name="_xlnm.Print_Area" localSheetId="3">'F-11'!$A$1:$AI$62</definedName>
    <definedName name="_xlnm.Print_Area" localSheetId="4">'F-12'!$B$1:$L$87</definedName>
    <definedName name="_xlnm.Print_Area" localSheetId="5">'F-13'!$A$1:$N$34</definedName>
    <definedName name="_xlnm.Print_Area" localSheetId="6">'F-14'!$C$1:$K$37</definedName>
    <definedName name="_xlnm.Print_Area" localSheetId="7">'F-15'!$A$1:$H$28</definedName>
    <definedName name="_xlnm.Print_Area" localSheetId="8">'F-16'!$A$1:$H$28</definedName>
    <definedName name="_xlnm.Print_Area" localSheetId="9">'F-17'!$A$1:$P$27</definedName>
    <definedName name="_xlnm.Print_Area" localSheetId="10">'F-18'!#REF!</definedName>
    <definedName name="_xlnm.Print_Area" localSheetId="0">Índice!$A$1:$E$35</definedName>
    <definedName name="dd" localSheetId="5">#REF!</definedName>
    <definedName name="dd" localSheetId="6">#REF!</definedName>
    <definedName name="dd" localSheetId="7">#REF!</definedName>
    <definedName name="dd" localSheetId="9">#REF!</definedName>
    <definedName name="dd" localSheetId="10">#REF!</definedName>
    <definedName name="dd">#REF!</definedName>
    <definedName name="DIRECREC" localSheetId="1">#REF!</definedName>
    <definedName name="DIRECREC" localSheetId="5">#REF!</definedName>
    <definedName name="DIRECREC" localSheetId="7">#REF!</definedName>
    <definedName name="DIRECREC" localSheetId="9">#REF!</definedName>
    <definedName name="DIRECREC" localSheetId="10">#REF!</definedName>
    <definedName name="DIRECREC">#REF!</definedName>
    <definedName name="DONAC" localSheetId="1">#REF!</definedName>
    <definedName name="DONAC" localSheetId="5">#REF!</definedName>
    <definedName name="DONAC" localSheetId="7">#REF!</definedName>
    <definedName name="DONAC" localSheetId="9">#REF!</definedName>
    <definedName name="DONAC" localSheetId="10">#REF!</definedName>
    <definedName name="DONAC">#REF!</definedName>
    <definedName name="EE" localSheetId="5">#REF!</definedName>
    <definedName name="EE" localSheetId="7">#REF!</definedName>
    <definedName name="EE" localSheetId="9">#REF!</definedName>
    <definedName name="EE" localSheetId="10">#REF!</definedName>
    <definedName name="EE">#REF!</definedName>
    <definedName name="RECORD" localSheetId="1">#REF!</definedName>
    <definedName name="RECORD" localSheetId="5">#REF!</definedName>
    <definedName name="RECORD" localSheetId="7">#REF!</definedName>
    <definedName name="RECORD" localSheetId="9">#REF!</definedName>
    <definedName name="RECORD" localSheetId="10">#REF!</definedName>
    <definedName name="RECORD">#REF!</definedName>
    <definedName name="RECPUB" localSheetId="1">#REF!</definedName>
    <definedName name="RECPUB" localSheetId="5">#REF!</definedName>
    <definedName name="RECPUB" localSheetId="7">#REF!</definedName>
    <definedName name="RECPUB" localSheetId="9">#REF!</definedName>
    <definedName name="RECPUB" localSheetId="10">#REF!</definedName>
    <definedName name="RECPUB">#REF!</definedName>
    <definedName name="_xlnm.Print_Titles" localSheetId="4">'F-12'!$4:$4</definedName>
    <definedName name="_xlnm.Print_Titles" localSheetId="0">Índice!$1:$1</definedName>
    <definedName name="XPRINT" localSheetId="1">#REF!</definedName>
    <definedName name="XPRINT" localSheetId="5">#REF!</definedName>
    <definedName name="XPRINT" localSheetId="6">#REF!</definedName>
    <definedName name="XPRINT" localSheetId="7">#REF!</definedName>
    <definedName name="XPRINT" localSheetId="9">#REF!</definedName>
    <definedName name="XPRINT" localSheetId="10">#REF!</definedName>
    <definedName name="XPRINT">#REF!</definedName>
    <definedName name="XPRINT2" localSheetId="1">#REF!</definedName>
    <definedName name="XPRINT2" localSheetId="5">#REF!</definedName>
    <definedName name="XPRINT2" localSheetId="7">#REF!</definedName>
    <definedName name="XPRINT2" localSheetId="9">#REF!</definedName>
    <definedName name="XPRINT2" localSheetId="10">#REF!</definedName>
    <definedName name="XPRINT2">#REF!</definedName>
    <definedName name="XPRINT3" localSheetId="1">#REF!</definedName>
    <definedName name="XPRINT3" localSheetId="5">#REF!</definedName>
    <definedName name="XPRINT3" localSheetId="7">#REF!</definedName>
    <definedName name="XPRINT3" localSheetId="9">#REF!</definedName>
    <definedName name="XPRINT3" localSheetId="10">#REF!</definedName>
    <definedName name="XPRINT3">#REF!</definedName>
    <definedName name="XPRINT4" localSheetId="1">#REF!</definedName>
    <definedName name="XPRINT4" localSheetId="5">#REF!</definedName>
    <definedName name="XPRINT4" localSheetId="7">#REF!</definedName>
    <definedName name="XPRINT4" localSheetId="9">#REF!</definedName>
    <definedName name="XPRINT4" localSheetId="10">#REF!</definedName>
    <definedName name="XPRINT4">#REF!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7" i="82" l="1"/>
  <c r="P27" i="82"/>
  <c r="E24" i="81" l="1"/>
  <c r="D24" i="81"/>
  <c r="H87" i="80" l="1"/>
  <c r="G87" i="80"/>
  <c r="F87" i="80"/>
  <c r="E87" i="80"/>
  <c r="D87" i="80"/>
  <c r="L86" i="80"/>
  <c r="K86" i="80"/>
  <c r="J86" i="80"/>
  <c r="I86" i="80"/>
  <c r="L85" i="80"/>
  <c r="K85" i="80"/>
  <c r="J85" i="80"/>
  <c r="I85" i="80"/>
  <c r="K84" i="80"/>
  <c r="I84" i="80"/>
  <c r="L83" i="80"/>
  <c r="K83" i="80"/>
  <c r="J83" i="80"/>
  <c r="I83" i="80"/>
  <c r="K82" i="80"/>
  <c r="J82" i="80"/>
  <c r="I82" i="80"/>
  <c r="L81" i="80"/>
  <c r="K81" i="80"/>
  <c r="I81" i="80"/>
  <c r="K80" i="80"/>
  <c r="J80" i="80"/>
  <c r="I80" i="80"/>
  <c r="L79" i="80"/>
  <c r="K79" i="80"/>
  <c r="I79" i="80"/>
  <c r="L78" i="80"/>
  <c r="K78" i="80"/>
  <c r="I78" i="80"/>
  <c r="K77" i="80"/>
  <c r="I77" i="80"/>
  <c r="L76" i="80"/>
  <c r="K76" i="80"/>
  <c r="J76" i="80"/>
  <c r="I76" i="80"/>
  <c r="L75" i="80"/>
  <c r="K75" i="80"/>
  <c r="I75" i="80"/>
  <c r="K74" i="80"/>
  <c r="J74" i="80"/>
  <c r="I74" i="80"/>
  <c r="L73" i="80"/>
  <c r="K73" i="80"/>
  <c r="J73" i="80"/>
  <c r="I73" i="80"/>
  <c r="K72" i="80"/>
  <c r="I72" i="80"/>
  <c r="L71" i="80"/>
  <c r="K71" i="80"/>
  <c r="I71" i="80"/>
  <c r="L70" i="80"/>
  <c r="K70" i="80"/>
  <c r="J70" i="80"/>
  <c r="I70" i="80"/>
  <c r="L69" i="80"/>
  <c r="K69" i="80"/>
  <c r="J69" i="80"/>
  <c r="I69" i="80"/>
  <c r="L68" i="80"/>
  <c r="K68" i="80"/>
  <c r="J68" i="80"/>
  <c r="I68" i="80"/>
  <c r="K67" i="80"/>
  <c r="I67" i="80"/>
  <c r="K66" i="80"/>
  <c r="J66" i="80"/>
  <c r="I66" i="80"/>
  <c r="L65" i="80"/>
  <c r="K65" i="80"/>
  <c r="I65" i="80"/>
  <c r="L64" i="80"/>
  <c r="K64" i="80"/>
  <c r="J64" i="80"/>
  <c r="I64" i="80"/>
  <c r="K63" i="80"/>
  <c r="I63" i="80"/>
  <c r="K62" i="80"/>
  <c r="I62" i="80"/>
  <c r="K61" i="80"/>
  <c r="I61" i="80"/>
  <c r="L60" i="80"/>
  <c r="K60" i="80"/>
  <c r="I60" i="80"/>
  <c r="K59" i="80"/>
  <c r="J59" i="80"/>
  <c r="I59" i="80"/>
  <c r="K58" i="80"/>
  <c r="I58" i="80"/>
  <c r="K57" i="80"/>
  <c r="I57" i="80"/>
  <c r="K56" i="80"/>
  <c r="J56" i="80"/>
  <c r="I56" i="80"/>
  <c r="L55" i="80"/>
  <c r="K55" i="80"/>
  <c r="J55" i="80"/>
  <c r="I55" i="80"/>
  <c r="K54" i="80"/>
  <c r="J54" i="80"/>
  <c r="I54" i="80"/>
  <c r="K53" i="80"/>
  <c r="I53" i="80"/>
  <c r="K52" i="80"/>
  <c r="I52" i="80"/>
  <c r="L51" i="80"/>
  <c r="K51" i="80"/>
  <c r="J51" i="80"/>
  <c r="I51" i="80"/>
  <c r="L50" i="80"/>
  <c r="K50" i="80"/>
  <c r="J50" i="80"/>
  <c r="I50" i="80"/>
  <c r="L49" i="80"/>
  <c r="K49" i="80"/>
  <c r="J49" i="80"/>
  <c r="I49" i="80"/>
  <c r="L48" i="80"/>
  <c r="K48" i="80"/>
  <c r="J48" i="80"/>
  <c r="I48" i="80"/>
  <c r="L47" i="80"/>
  <c r="K47" i="80"/>
  <c r="J47" i="80"/>
  <c r="I47" i="80"/>
  <c r="L46" i="80"/>
  <c r="K46" i="80"/>
  <c r="J46" i="80"/>
  <c r="I46" i="80"/>
  <c r="L45" i="80"/>
  <c r="K45" i="80"/>
  <c r="J45" i="80"/>
  <c r="I45" i="80"/>
  <c r="L44" i="80"/>
  <c r="K44" i="80"/>
  <c r="J44" i="80"/>
  <c r="I44" i="80"/>
  <c r="L43" i="80"/>
  <c r="K43" i="80"/>
  <c r="J43" i="80"/>
  <c r="I43" i="80"/>
  <c r="K42" i="80"/>
  <c r="J42" i="80"/>
  <c r="I42" i="80"/>
  <c r="L41" i="80"/>
  <c r="K41" i="80"/>
  <c r="J41" i="80"/>
  <c r="I41" i="80"/>
  <c r="L40" i="80"/>
  <c r="K40" i="80"/>
  <c r="J40" i="80"/>
  <c r="I40" i="80"/>
  <c r="L39" i="80"/>
  <c r="K39" i="80"/>
  <c r="J39" i="80"/>
  <c r="I39" i="80"/>
  <c r="L38" i="80"/>
  <c r="K38" i="80"/>
  <c r="I38" i="80"/>
  <c r="L37" i="80"/>
  <c r="K37" i="80"/>
  <c r="J37" i="80"/>
  <c r="I37" i="80"/>
  <c r="L36" i="80"/>
  <c r="K36" i="80"/>
  <c r="J36" i="80"/>
  <c r="I36" i="80"/>
  <c r="K35" i="80"/>
  <c r="I35" i="80"/>
  <c r="K34" i="80"/>
  <c r="I34" i="80"/>
  <c r="K33" i="80"/>
  <c r="I33" i="80"/>
  <c r="L32" i="80"/>
  <c r="K32" i="80"/>
  <c r="J32" i="80"/>
  <c r="I32" i="80"/>
  <c r="L31" i="80"/>
  <c r="K31" i="80"/>
  <c r="I31" i="80"/>
  <c r="K30" i="80"/>
  <c r="J30" i="80"/>
  <c r="I30" i="80"/>
  <c r="K29" i="80"/>
  <c r="J29" i="80"/>
  <c r="I29" i="80"/>
  <c r="L28" i="80"/>
  <c r="K28" i="80"/>
  <c r="J28" i="80"/>
  <c r="I28" i="80"/>
  <c r="K27" i="80"/>
  <c r="I27" i="80"/>
  <c r="K26" i="80"/>
  <c r="I26" i="80"/>
  <c r="K25" i="80"/>
  <c r="J25" i="80"/>
  <c r="I25" i="80"/>
  <c r="L24" i="80"/>
  <c r="K24" i="80"/>
  <c r="I24" i="80"/>
  <c r="L23" i="80"/>
  <c r="K23" i="80"/>
  <c r="I23" i="80"/>
  <c r="L22" i="80"/>
  <c r="K22" i="80"/>
  <c r="J22" i="80"/>
  <c r="I22" i="80"/>
  <c r="L21" i="80"/>
  <c r="K21" i="80"/>
  <c r="I21" i="80"/>
  <c r="L20" i="80"/>
  <c r="K20" i="80"/>
  <c r="I20" i="80"/>
  <c r="L19" i="80"/>
  <c r="K19" i="80"/>
  <c r="J19" i="80"/>
  <c r="I19" i="80"/>
  <c r="L18" i="80"/>
  <c r="K18" i="80"/>
  <c r="J18" i="80"/>
  <c r="I18" i="80"/>
  <c r="K17" i="80"/>
  <c r="J17" i="80"/>
  <c r="I17" i="80"/>
  <c r="L16" i="80"/>
  <c r="K16" i="80"/>
  <c r="J16" i="80"/>
  <c r="I16" i="80"/>
  <c r="L15" i="80"/>
  <c r="K15" i="80"/>
  <c r="I15" i="80"/>
  <c r="L14" i="80"/>
  <c r="K14" i="80"/>
  <c r="J14" i="80"/>
  <c r="I14" i="80"/>
  <c r="L13" i="80"/>
  <c r="K13" i="80"/>
  <c r="J13" i="80"/>
  <c r="I13" i="80"/>
  <c r="L12" i="80"/>
  <c r="K12" i="80"/>
  <c r="J12" i="80"/>
  <c r="I12" i="80"/>
  <c r="L11" i="80"/>
  <c r="K11" i="80"/>
  <c r="J11" i="80"/>
  <c r="I11" i="80"/>
  <c r="L10" i="80"/>
  <c r="K10" i="80"/>
  <c r="J10" i="80"/>
  <c r="I10" i="80"/>
  <c r="L9" i="80"/>
  <c r="K9" i="80"/>
  <c r="J9" i="80"/>
  <c r="I9" i="80"/>
  <c r="K8" i="80"/>
  <c r="I8" i="80"/>
  <c r="L7" i="80"/>
  <c r="K7" i="80"/>
  <c r="J7" i="80"/>
  <c r="I7" i="80"/>
  <c r="K6" i="80"/>
  <c r="J6" i="80"/>
  <c r="I6" i="80"/>
  <c r="L5" i="80"/>
  <c r="K5" i="80"/>
  <c r="J5" i="80"/>
  <c r="I5" i="80"/>
  <c r="I87" i="80" s="1"/>
  <c r="J87" i="80" l="1"/>
  <c r="L87" i="80"/>
  <c r="Q43" i="45"/>
  <c r="R43" i="45"/>
  <c r="T43" i="45"/>
  <c r="U43" i="45"/>
  <c r="V43" i="45"/>
  <c r="W43" i="45"/>
  <c r="X43" i="45"/>
  <c r="Y43" i="45"/>
  <c r="Z43" i="45"/>
  <c r="AA43" i="45"/>
  <c r="AB43" i="45"/>
  <c r="AI43" i="45"/>
  <c r="AC40" i="45"/>
  <c r="AD40" i="45" s="1"/>
  <c r="AC39" i="45"/>
  <c r="AD39" i="45" s="1"/>
  <c r="AC38" i="45"/>
  <c r="AD38" i="45" s="1"/>
  <c r="AC37" i="45"/>
  <c r="AD37" i="45" s="1"/>
  <c r="AE37" i="45" s="1"/>
  <c r="AC36" i="45"/>
  <c r="AD36" i="45" s="1"/>
  <c r="AE36" i="45" s="1"/>
  <c r="AC35" i="45"/>
  <c r="AD35" i="45" s="1"/>
  <c r="AC34" i="45"/>
  <c r="AD34" i="45" s="1"/>
  <c r="AE34" i="45" s="1"/>
  <c r="AC33" i="45"/>
  <c r="AD33" i="45" s="1"/>
  <c r="AE33" i="45" s="1"/>
  <c r="AC32" i="45"/>
  <c r="AD32" i="45" s="1"/>
  <c r="AE32" i="45" s="1"/>
  <c r="AC31" i="45"/>
  <c r="AD31" i="45" s="1"/>
  <c r="AC30" i="45"/>
  <c r="AD30" i="45" s="1"/>
  <c r="AE30" i="45" s="1"/>
  <c r="AC29" i="45"/>
  <c r="AD29" i="45" s="1"/>
  <c r="AE29" i="45" s="1"/>
  <c r="AC28" i="45"/>
  <c r="AD28" i="45" s="1"/>
  <c r="AE28" i="45" s="1"/>
  <c r="AC27" i="45"/>
  <c r="AD27" i="45" s="1"/>
  <c r="AC26" i="45"/>
  <c r="AD26" i="45" s="1"/>
  <c r="AE26" i="45" s="1"/>
  <c r="AC25" i="45"/>
  <c r="AD25" i="45" s="1"/>
  <c r="AC24" i="45"/>
  <c r="AD24" i="45" s="1"/>
  <c r="AC23" i="45"/>
  <c r="AD23" i="45" s="1"/>
  <c r="AH22" i="45"/>
  <c r="AH43" i="45" s="1"/>
  <c r="AC22" i="45"/>
  <c r="AD22" i="45" s="1"/>
  <c r="S22" i="45"/>
  <c r="S43" i="45" s="1"/>
  <c r="R22" i="45"/>
  <c r="Q22" i="45"/>
  <c r="AC21" i="45"/>
  <c r="AD21" i="45" s="1"/>
  <c r="AE21" i="45" s="1"/>
  <c r="AC20" i="45"/>
  <c r="AD20" i="45" s="1"/>
  <c r="AE20" i="45" s="1"/>
  <c r="AC19" i="45"/>
  <c r="AD19" i="45" s="1"/>
  <c r="AC18" i="45"/>
  <c r="AD18" i="45" s="1"/>
  <c r="AF18" i="45" s="1"/>
  <c r="AC17" i="45"/>
  <c r="AD17" i="45" s="1"/>
  <c r="AC16" i="45"/>
  <c r="AD16" i="45" s="1"/>
  <c r="AE16" i="45" s="1"/>
  <c r="AC15" i="45"/>
  <c r="AD15" i="45" s="1"/>
  <c r="AE15" i="45" s="1"/>
  <c r="AC14" i="45"/>
  <c r="AD14" i="45" s="1"/>
  <c r="AE14" i="45" s="1"/>
  <c r="AG14" i="45" s="1"/>
  <c r="AC13" i="45"/>
  <c r="AD13" i="45" s="1"/>
  <c r="AC12" i="45"/>
  <c r="AD12" i="45" s="1"/>
  <c r="AC11" i="45"/>
  <c r="AD11" i="45" s="1"/>
  <c r="AE11" i="45" s="1"/>
  <c r="AC10" i="45"/>
  <c r="AD10" i="45" s="1"/>
  <c r="AC9" i="45"/>
  <c r="AD9" i="45" s="1"/>
  <c r="AE9" i="45" s="1"/>
  <c r="AC8" i="45"/>
  <c r="AD8" i="45" s="1"/>
  <c r="M43" i="45"/>
  <c r="L43" i="45"/>
  <c r="K43" i="45"/>
  <c r="J43" i="45"/>
  <c r="I43" i="45"/>
  <c r="H43" i="45"/>
  <c r="G43" i="45"/>
  <c r="F43" i="45"/>
  <c r="E43" i="45"/>
  <c r="B43" i="45"/>
  <c r="N40" i="45"/>
  <c r="O40" i="45" s="1"/>
  <c r="P40" i="45" s="1"/>
  <c r="N39" i="45"/>
  <c r="O39" i="45" s="1"/>
  <c r="P39" i="45" s="1"/>
  <c r="N38" i="45"/>
  <c r="O38" i="45" s="1"/>
  <c r="P38" i="45" s="1"/>
  <c r="N37" i="45"/>
  <c r="O37" i="45" s="1"/>
  <c r="P37" i="45" s="1"/>
  <c r="N36" i="45"/>
  <c r="O36" i="45" s="1"/>
  <c r="P36" i="45" s="1"/>
  <c r="N35" i="45"/>
  <c r="O35" i="45" s="1"/>
  <c r="P35" i="45" s="1"/>
  <c r="N34" i="45"/>
  <c r="O34" i="45" s="1"/>
  <c r="P34" i="45" s="1"/>
  <c r="N33" i="45"/>
  <c r="O33" i="45" s="1"/>
  <c r="P33" i="45" s="1"/>
  <c r="N32" i="45"/>
  <c r="O32" i="45" s="1"/>
  <c r="P32" i="45" s="1"/>
  <c r="N31" i="45"/>
  <c r="O31" i="45" s="1"/>
  <c r="P31" i="45" s="1"/>
  <c r="N30" i="45"/>
  <c r="O30" i="45" s="1"/>
  <c r="P30" i="45" s="1"/>
  <c r="N29" i="45"/>
  <c r="O29" i="45" s="1"/>
  <c r="P29" i="45" s="1"/>
  <c r="N28" i="45"/>
  <c r="O28" i="45" s="1"/>
  <c r="P28" i="45" s="1"/>
  <c r="N27" i="45"/>
  <c r="O27" i="45" s="1"/>
  <c r="P27" i="45" s="1"/>
  <c r="N26" i="45"/>
  <c r="O26" i="45" s="1"/>
  <c r="P26" i="45" s="1"/>
  <c r="N25" i="45"/>
  <c r="O25" i="45" s="1"/>
  <c r="P25" i="45" s="1"/>
  <c r="N24" i="45"/>
  <c r="O24" i="45" s="1"/>
  <c r="P24" i="45" s="1"/>
  <c r="N23" i="45"/>
  <c r="O23" i="45" s="1"/>
  <c r="P23" i="45" s="1"/>
  <c r="N22" i="45"/>
  <c r="O22" i="45" s="1"/>
  <c r="D22" i="45"/>
  <c r="D43" i="45" s="1"/>
  <c r="C22" i="45"/>
  <c r="C43" i="45" s="1"/>
  <c r="B22" i="45"/>
  <c r="N21" i="45"/>
  <c r="O21" i="45" s="1"/>
  <c r="P21" i="45" s="1"/>
  <c r="N20" i="45"/>
  <c r="O20" i="45" s="1"/>
  <c r="P20" i="45" s="1"/>
  <c r="N19" i="45"/>
  <c r="O19" i="45" s="1"/>
  <c r="P19" i="45" s="1"/>
  <c r="N18" i="45"/>
  <c r="O18" i="45" s="1"/>
  <c r="P18" i="45" s="1"/>
  <c r="N17" i="45"/>
  <c r="O17" i="45" s="1"/>
  <c r="P17" i="45" s="1"/>
  <c r="N16" i="45"/>
  <c r="O16" i="45" s="1"/>
  <c r="P16" i="45" s="1"/>
  <c r="N15" i="45"/>
  <c r="O15" i="45" s="1"/>
  <c r="P15" i="45" s="1"/>
  <c r="N14" i="45"/>
  <c r="O14" i="45" s="1"/>
  <c r="P14" i="45" s="1"/>
  <c r="N13" i="45"/>
  <c r="O13" i="45" s="1"/>
  <c r="P13" i="45" s="1"/>
  <c r="N12" i="45"/>
  <c r="O12" i="45" s="1"/>
  <c r="P12" i="45" s="1"/>
  <c r="N11" i="45"/>
  <c r="O11" i="45" s="1"/>
  <c r="P11" i="45" s="1"/>
  <c r="N10" i="45"/>
  <c r="O10" i="45" s="1"/>
  <c r="P10" i="45" s="1"/>
  <c r="N9" i="45"/>
  <c r="O9" i="45" s="1"/>
  <c r="N8" i="45"/>
  <c r="C22" i="32"/>
  <c r="D22" i="32"/>
  <c r="F22" i="32"/>
  <c r="B22" i="32"/>
  <c r="I19" i="32"/>
  <c r="H19" i="32"/>
  <c r="I15" i="32"/>
  <c r="H15" i="32"/>
  <c r="I11" i="32"/>
  <c r="H11" i="32"/>
  <c r="I10" i="32"/>
  <c r="I22" i="32" s="1"/>
  <c r="H10" i="32"/>
  <c r="I6" i="32"/>
  <c r="H6" i="32"/>
  <c r="G10" i="32"/>
  <c r="G22" i="32" s="1"/>
  <c r="E10" i="32"/>
  <c r="E22" i="32" s="1"/>
  <c r="C10" i="32"/>
  <c r="W17" i="60"/>
  <c r="W40" i="60"/>
  <c r="W39" i="60"/>
  <c r="W38" i="60"/>
  <c r="W30" i="60"/>
  <c r="W22" i="60"/>
  <c r="L30" i="60"/>
  <c r="L22" i="60"/>
  <c r="L17" i="60"/>
  <c r="AG26" i="45" l="1"/>
  <c r="H22" i="32"/>
  <c r="AG11" i="45"/>
  <c r="P9" i="45"/>
  <c r="AG9" i="45" s="1"/>
  <c r="AF9" i="45"/>
  <c r="AF23" i="45"/>
  <c r="AE23" i="45"/>
  <c r="AG23" i="45" s="1"/>
  <c r="AF35" i="45"/>
  <c r="AE35" i="45"/>
  <c r="AG35" i="45" s="1"/>
  <c r="AD43" i="45"/>
  <c r="AF39" i="45"/>
  <c r="AE39" i="45"/>
  <c r="AG39" i="45" s="1"/>
  <c r="AE18" i="45"/>
  <c r="AG18" i="45" s="1"/>
  <c r="N43" i="45"/>
  <c r="AC43" i="45"/>
  <c r="AF14" i="45"/>
  <c r="AF26" i="45"/>
  <c r="P22" i="45"/>
  <c r="AE17" i="45"/>
  <c r="AG17" i="45" s="1"/>
  <c r="AF17" i="45"/>
  <c r="AF24" i="45"/>
  <c r="AE24" i="45"/>
  <c r="AG24" i="45" s="1"/>
  <c r="AF25" i="45"/>
  <c r="AE25" i="45"/>
  <c r="AG25" i="45" s="1"/>
  <c r="AE38" i="45"/>
  <c r="AG38" i="45" s="1"/>
  <c r="AF38" i="45"/>
  <c r="AF22" i="45"/>
  <c r="AE22" i="45"/>
  <c r="AG22" i="45" s="1"/>
  <c r="AE8" i="45"/>
  <c r="AF19" i="45"/>
  <c r="AE19" i="45"/>
  <c r="AG19" i="45" s="1"/>
  <c r="AE10" i="45"/>
  <c r="AG10" i="45" s="1"/>
  <c r="AF10" i="45"/>
  <c r="AF12" i="45"/>
  <c r="AE12" i="45"/>
  <c r="AG12" i="45" s="1"/>
  <c r="AE31" i="45"/>
  <c r="AG31" i="45" s="1"/>
  <c r="AF31" i="45"/>
  <c r="AE13" i="45"/>
  <c r="AG13" i="45" s="1"/>
  <c r="AF13" i="45"/>
  <c r="AF27" i="45"/>
  <c r="AE27" i="45"/>
  <c r="AG27" i="45" s="1"/>
  <c r="AF40" i="45"/>
  <c r="AE40" i="45"/>
  <c r="AG40" i="45" s="1"/>
  <c r="AF11" i="45"/>
  <c r="O8" i="45"/>
  <c r="AF8" i="45" s="1"/>
  <c r="AF43" i="45" l="1"/>
  <c r="AE43" i="45"/>
  <c r="O43" i="45"/>
  <c r="P8" i="45"/>
  <c r="P43" i="45" s="1"/>
  <c r="AG8" i="45" l="1"/>
  <c r="AG43" i="45" s="1"/>
  <c r="V43" i="60"/>
  <c r="V40" i="60"/>
  <c r="V39" i="60"/>
  <c r="V38" i="60"/>
  <c r="V35" i="60"/>
  <c r="V31" i="60"/>
  <c r="V30" i="60"/>
  <c r="V27" i="60"/>
  <c r="V26" i="60"/>
  <c r="V24" i="60"/>
  <c r="V23" i="60"/>
  <c r="M22" i="60"/>
  <c r="V22" i="60" s="1"/>
  <c r="V19" i="60"/>
  <c r="V18" i="60"/>
  <c r="V17" i="60"/>
  <c r="V14" i="60"/>
  <c r="V13" i="60"/>
  <c r="V12" i="60"/>
  <c r="V11" i="60"/>
  <c r="V10" i="60"/>
  <c r="V9" i="60"/>
  <c r="K11" i="60"/>
  <c r="W50" i="60" l="1"/>
  <c r="V50" i="60"/>
  <c r="U50" i="60"/>
  <c r="T50" i="60"/>
  <c r="S50" i="60"/>
  <c r="R50" i="60"/>
  <c r="Q50" i="60"/>
  <c r="P50" i="60"/>
  <c r="O50" i="60"/>
  <c r="N50" i="60"/>
  <c r="M50" i="60"/>
  <c r="J50" i="60"/>
  <c r="I50" i="60"/>
  <c r="H50" i="60"/>
  <c r="G50" i="60"/>
  <c r="F50" i="60"/>
  <c r="E50" i="60"/>
  <c r="D50" i="60"/>
  <c r="C50" i="60"/>
  <c r="K9" i="60"/>
  <c r="K43" i="60"/>
  <c r="L40" i="60"/>
  <c r="K40" i="60"/>
  <c r="L39" i="60"/>
  <c r="L50" i="60" s="1"/>
  <c r="K39" i="60"/>
  <c r="L38" i="60"/>
  <c r="K38" i="60"/>
  <c r="K35" i="60"/>
  <c r="K31" i="60"/>
  <c r="K30" i="60"/>
  <c r="K27" i="60"/>
  <c r="K26" i="60"/>
  <c r="K24" i="60"/>
  <c r="K23" i="60"/>
  <c r="B22" i="60"/>
  <c r="K22" i="60" s="1"/>
  <c r="K19" i="60"/>
  <c r="K18" i="60"/>
  <c r="K17" i="60"/>
  <c r="K14" i="60"/>
  <c r="K13" i="60"/>
  <c r="K12" i="60"/>
  <c r="K10" i="60"/>
  <c r="B50" i="60" l="1"/>
  <c r="K50" i="60"/>
  <c r="K87" i="80" l="1"/>
</calcChain>
</file>

<file path=xl/sharedStrings.xml><?xml version="1.0" encoding="utf-8"?>
<sst xmlns="http://schemas.openxmlformats.org/spreadsheetml/2006/main" count="1641" uniqueCount="901">
  <si>
    <t>TOTAL</t>
  </si>
  <si>
    <t>MONTO</t>
  </si>
  <si>
    <t>PROFESIONALES</t>
  </si>
  <si>
    <t>TECNICOS</t>
  </si>
  <si>
    <t>AUXILIARES</t>
  </si>
  <si>
    <t>DIRECTIVOS/FUNCIONARIOS</t>
  </si>
  <si>
    <t>FUENTE DE FINANCIAMIENTO</t>
  </si>
  <si>
    <t xml:space="preserve"> REMUNERATIVA</t>
  </si>
  <si>
    <t>CATEGORIA</t>
  </si>
  <si>
    <t>PEA</t>
  </si>
  <si>
    <t>SPA</t>
  </si>
  <si>
    <t>SPE</t>
  </si>
  <si>
    <t>STA</t>
  </si>
  <si>
    <t>STE</t>
  </si>
  <si>
    <t>SAA</t>
  </si>
  <si>
    <t>SAE</t>
  </si>
  <si>
    <t>TOTAL (A)</t>
  </si>
  <si>
    <t>OTROS</t>
  </si>
  <si>
    <t>COSTO ANUAL</t>
  </si>
  <si>
    <t>OBLIGACIONES DEL EMPLEADOR (CARGAS SOCIALES)</t>
  </si>
  <si>
    <t>GASTOS VARIABLES Y OCASIONALES</t>
  </si>
  <si>
    <t>PASAJES Y GASTOS DE TRANSPORTE</t>
  </si>
  <si>
    <t>TRANSFERENCIAS CAFAE</t>
  </si>
  <si>
    <t>RUBROS</t>
  </si>
  <si>
    <t>NUEVOS SOLES</t>
  </si>
  <si>
    <t>CONSULTORIAS</t>
  </si>
  <si>
    <t xml:space="preserve">TOTAL </t>
  </si>
  <si>
    <t>1. RECURSOS ORDINARIOS</t>
  </si>
  <si>
    <t>2. RECURSOS DIRECTAM. RECAUD.</t>
  </si>
  <si>
    <t>3.- RECURSOS OPERACIONES</t>
  </si>
  <si>
    <t>4. DONACIONES Y TRANSFERENCIAS</t>
  </si>
  <si>
    <t>5. RECURSOS DETERMINADOS</t>
  </si>
  <si>
    <t xml:space="preserve">    - CONTRIBUCIONES A FONDOS</t>
  </si>
  <si>
    <t xml:space="preserve">    - FONDO DE COMPENCIÓN MUNICIPAL</t>
  </si>
  <si>
    <t xml:space="preserve">    - IMPUESTOS MUNICIPALES</t>
  </si>
  <si>
    <t xml:space="preserve">    - CANON  Y  SOBRECANON, REGALIAS</t>
  </si>
  <si>
    <t xml:space="preserve">       Y PARTICIPACIONES</t>
  </si>
  <si>
    <t>TOTAL    (*)</t>
  </si>
  <si>
    <t>OTROS (ESPECIFICAR) (**)</t>
  </si>
  <si>
    <t>TIPO DE ESTUDIO Y/O INFORME (*)</t>
  </si>
  <si>
    <t>(*) EL PRODUCTO QUE SE ADQUIERE</t>
  </si>
  <si>
    <t>NIVELES REMUNERATIVOS</t>
  </si>
  <si>
    <t>(1)</t>
  </si>
  <si>
    <t>(2)</t>
  </si>
  <si>
    <t>(3)</t>
  </si>
  <si>
    <t>(4)</t>
  </si>
  <si>
    <t>(5)</t>
  </si>
  <si>
    <t>(6)</t>
  </si>
  <si>
    <t>NOTAS</t>
  </si>
  <si>
    <t xml:space="preserve">(1) PEA: </t>
  </si>
  <si>
    <t xml:space="preserve">(2) REMUNERACION: </t>
  </si>
  <si>
    <t xml:space="preserve">SE CONSIGNARA LA REMUNERACION MENSUAL PROMEDIO DE UN SERVIDOR EN CADA NIVEL DE LA CARRERA PUBLICA SEGUN CORRESPONDA </t>
  </si>
  <si>
    <t xml:space="preserve">(3) CAFAE: </t>
  </si>
  <si>
    <t xml:space="preserve">SE CONSIGNARA EL  INCENTIVO LABORAL  MENSUAL PROMEDIO QUE POR DISPOSICION EXPRESA SE LE OTORGUE A UN SERVIDOR EN CADA NIVEL SEGUN CORRESPONDA </t>
  </si>
  <si>
    <t xml:space="preserve">(4) AETA: </t>
  </si>
  <si>
    <t xml:space="preserve">SOLO APLICABLE AL SECTOR SALUD. SE CONSIGNARA LA ASIGNACION EXTRAORDINARIA POR TRABAJO ASISTENCIAL  MENSUAL PROMEDIO DE UN SERVIDOR EN CADA NIVEL </t>
  </si>
  <si>
    <t xml:space="preserve">SEGUN CORRESPONDA </t>
  </si>
  <si>
    <t xml:space="preserve">(5) OTROS BENEFICIOS - ASIGNACION MENSUAL </t>
  </si>
  <si>
    <t xml:space="preserve">RUBROS ANTERIORES . EN HOJA INDEPENDIENTES SE DETALLARA CADA CONCEPTO Y MONTO, ASI COMO LA DISPOSICION EXPRESA QUE LOS AUTORICE Y LA PERIODICIDAD CON QUE </t>
  </si>
  <si>
    <t xml:space="preserve">SE OTORGA . DEBERA DETALLAR POR CADA CONCEPTO ASI COMO LA DISPOSICION EXPRESA QUE LOS AUTORICE Y LA PERIODICIDAD CON QUE SE OTORGA (MENSUAL, BIMENSUAL, </t>
  </si>
  <si>
    <t>TRIMESTRAL , CUATRIMENSUAL)</t>
  </si>
  <si>
    <t>(7)</t>
  </si>
  <si>
    <t>ADQUISICIONES/CONTRATACIONES/OBRAS</t>
  </si>
  <si>
    <t>FECHA PROG. CONV.</t>
  </si>
  <si>
    <t>PROYECTO</t>
  </si>
  <si>
    <t>CODIGO SNIP</t>
  </si>
  <si>
    <t>TIPO DE PROCESO DE SELECCIÓN</t>
  </si>
  <si>
    <t>ADQUISICIÓN</t>
  </si>
  <si>
    <t>OBSERVACIONES</t>
  </si>
  <si>
    <t>ESTADO DEL PROCESO</t>
  </si>
  <si>
    <t>(**) PNUD, BONOS, etc.</t>
  </si>
  <si>
    <t>TIPO DE CONTRATO</t>
  </si>
  <si>
    <t>PLIEGO</t>
  </si>
  <si>
    <t>UNIDAD EJECUTORA</t>
  </si>
  <si>
    <t>FUNCIÓN DESEMPEÑADA</t>
  </si>
  <si>
    <t>TRIMESTRAL , CUATRIMENSUAL  O SIN PERIODICIDAD)</t>
  </si>
  <si>
    <t>(8)</t>
  </si>
  <si>
    <t>SUB TOTAL OTROS BENEFICIOS ... (no, mensuales, monto anual)</t>
  </si>
  <si>
    <t>ESPECIALIDAD (**)</t>
  </si>
  <si>
    <t>(**) LA ESPECIALIDAD TOMANDO ENCUENTA HACIENDO REFERENCIA UNA O MAS DE LAS 25 FUNCIONES DEL CLASIFICADOR FUNCIONAL PROGRAMATICO</t>
  </si>
  <si>
    <t xml:space="preserve">CONTRAPRESTACIÓN MENSUAL </t>
  </si>
  <si>
    <t>Decreto Legislativo 728 (Regimen Privado)</t>
  </si>
  <si>
    <t>DNI</t>
  </si>
  <si>
    <t>Apellidos y Nombres</t>
  </si>
  <si>
    <t>Numero de contratos o renovaciones</t>
  </si>
  <si>
    <t>Meses Ejecutados</t>
  </si>
  <si>
    <t>Monto Ejecutado</t>
  </si>
  <si>
    <t>Titulo Profesióonal, Técncio o Capacitación Ocupacional</t>
  </si>
  <si>
    <t>CONTRATANTE</t>
  </si>
  <si>
    <t>CONTRATADO</t>
  </si>
  <si>
    <t>COSTO TOTAL EN PLANILLAS (*)</t>
  </si>
  <si>
    <t>Profesión</t>
  </si>
  <si>
    <t>Grado Academico</t>
  </si>
  <si>
    <t>PEA / Beneficiarios</t>
  </si>
  <si>
    <t>REMUNERACION MENSUAL (cada persona)</t>
  </si>
  <si>
    <t>CAFAE MENSUL (cada persona)</t>
  </si>
  <si>
    <t>AETA MENSUAL (cada persona)</t>
  </si>
  <si>
    <t>OTROS INGRESOS MENSUAL (cada persona)</t>
  </si>
  <si>
    <t>SUB TOTAL INGRESOS MENSUALES (cada persona)</t>
  </si>
  <si>
    <t>AGUINALDOS, GRAFICACIONES Y ESCOLARIDAD (anual cada persona)</t>
  </si>
  <si>
    <r>
      <rPr>
        <b/>
        <sz val="9"/>
        <rFont val="Arial"/>
        <family val="2"/>
      </rPr>
      <t xml:space="preserve">LAS COLUMNAS COMO SEAN NECESARIAS, </t>
    </r>
    <r>
      <rPr>
        <sz val="9"/>
        <rFont val="Arial"/>
        <family val="2"/>
      </rPr>
      <t xml:space="preserve">SE CONSIGNARA LOS OTROS BENEFICIOS - ASIGNACIONES MENSUALES PERIODICOS  DE UN SERVIDOR EN CADA NIVEL SEGÚN CORRESPONDA NO CONSIGNADO EN LOS </t>
    </r>
  </si>
  <si>
    <r>
      <rPr>
        <b/>
        <sz val="9"/>
        <rFont val="Arial"/>
        <family val="2"/>
      </rPr>
      <t xml:space="preserve">LAS COLUMNAS COMO SEAN NECESARIAS, </t>
    </r>
    <r>
      <rPr>
        <sz val="9"/>
        <rFont val="Arial"/>
        <family val="2"/>
      </rPr>
      <t xml:space="preserve">SE CONSIGNARA LOS OTROS BENEFICIOS - ASIGNACIONES PERIODICOS O NO PERIODICAS DE UN SERVIDOR EN CADA NIVEL SEGÚN CORRESPONDA NO CONSIGNADO EN LOS </t>
    </r>
  </si>
  <si>
    <t>(9)</t>
  </si>
  <si>
    <t>TOTAL INGRESO ANUAL PEA</t>
  </si>
  <si>
    <t>TOTAL INGRESOS ANUAL POR PERSONA</t>
  </si>
  <si>
    <t>MONTO ANUAL</t>
  </si>
  <si>
    <t>(10)</t>
  </si>
  <si>
    <t>DIFERENCIA INGRESO ANUAL PEA</t>
  </si>
  <si>
    <t xml:space="preserve">DIFERENCIA INGRESO ANUAL POR PERSONAL </t>
  </si>
  <si>
    <t>SE CONSIGNARA EL NUMERO TOTAL DE PERSONAL ACTIVO ( NOMBRADO Y CONTRATADO) SEGÚN EL PRESUPUESTO ANILITOCO DE PERSONAL (PAP) APROBADO</t>
  </si>
  <si>
    <t>FECHA DE SUSCRIPCION DEL CONTRATO</t>
  </si>
  <si>
    <t>FECHA DE VENCIMIENTO DEL PLAZO</t>
  </si>
  <si>
    <t>PLAZO DE EJEUCION DE OBRAS</t>
  </si>
  <si>
    <t>AMPLIACION DE PLAZO</t>
  </si>
  <si>
    <t>FECHA DE VENCIMIENTO DE PLAZO</t>
  </si>
  <si>
    <t>FECHA DE ENTREGA</t>
  </si>
  <si>
    <t>FECHA DE CONFORMIDAD DE OBRA</t>
  </si>
  <si>
    <t>VESTUARIO</t>
  </si>
  <si>
    <t>BONOS POR FUNCION JURIDICCIONAL Y FISCAL</t>
  </si>
  <si>
    <t>ESCOLARIDAD, AGUINALDO Y GRATIFICACIONES</t>
  </si>
  <si>
    <t>BONIFICACIÓN EXTRAORDINARIA (INACEPTACIÓN DE GRATIFICACIONES)</t>
  </si>
  <si>
    <t>DIETAS</t>
  </si>
  <si>
    <t>RETRIBUCIONES EN BIENES</t>
  </si>
  <si>
    <t>MOVILIDAD PARA TRASLADO DE TRABAJADORES</t>
  </si>
  <si>
    <t>PRODUCTIVIDAD</t>
  </si>
  <si>
    <t>SEGUROS (ESPECIFICAR)</t>
  </si>
  <si>
    <t>GASTOS POR ESTACIONAMIENTO DE VEHICULOS</t>
  </si>
  <si>
    <t>DIETA DE DIRECTORIO</t>
  </si>
  <si>
    <t>OTROS INGRESOS NO MENSUALES 
(anual cada personal)</t>
  </si>
  <si>
    <t>INCENTIVOS O PRODUCTIVIDAD (cada persona)</t>
  </si>
  <si>
    <t>MOVILIDAD</t>
  </si>
  <si>
    <t>RACIONAMIENTO</t>
  </si>
  <si>
    <t>BONOS</t>
  </si>
  <si>
    <t>(10) SUB TOTAL</t>
  </si>
  <si>
    <t>SUMATORIA DE LAS COLUMNAS (2), (3), (4), (5), (6), (7), (8), (9)</t>
  </si>
  <si>
    <t>(11) AGUINALDOS, GRAFICACIONES Y ESCOLARIDAD</t>
  </si>
  <si>
    <t>(12) OTROS BENEFICIOS - ASIGNACION ANUAL</t>
  </si>
  <si>
    <t>(11)</t>
  </si>
  <si>
    <t>(12)</t>
  </si>
  <si>
    <t xml:space="preserve">MULTIMPLACIÓN DE LA COLUMNA (10) POR 12 (MESES) Y AL RESULTADO SE SUMA LA COLUMNA (13) </t>
  </si>
  <si>
    <t>(13)</t>
  </si>
  <si>
    <t>(14)</t>
  </si>
  <si>
    <t>(15)</t>
  </si>
  <si>
    <t>(14) TOTAL INGRESOS ANUAL POR PERSONA</t>
  </si>
  <si>
    <t>(15) TOTAL ANUAL PEA</t>
  </si>
  <si>
    <t>(13) SUB TOTAL OTROS BENEFICIOS</t>
  </si>
  <si>
    <t>SUMATORIA DE LAS COLUMNAS (11) Y (12)</t>
  </si>
  <si>
    <t>MULTIPLICACIÓN DEL A COMUNTA (1) POR LA COLUMNA (14)</t>
  </si>
  <si>
    <t>CONTRATISTA (RUC y Denominacion)</t>
  </si>
  <si>
    <t>MODALIDAD</t>
  </si>
  <si>
    <t>NUMERO DEL PROCESO</t>
  </si>
  <si>
    <t>MONTO PRESUPUESTADO (*)</t>
  </si>
  <si>
    <t>REPUESTOS Y ACCESORIOS</t>
  </si>
  <si>
    <t>ENSERES</t>
  </si>
  <si>
    <t>CAFAE MENSUAL (cada persona)</t>
  </si>
  <si>
    <t>Ley 30057 
(Ley del Servicio Civil)</t>
  </si>
  <si>
    <t>Decreto Legislativo 1057 (Contrato Administrativo de Servicios</t>
  </si>
  <si>
    <t>(**) Incluye el monto pagado por otras entidades al personal que presta servidos en el Sector o Gobierno Regional</t>
  </si>
  <si>
    <t>Decreto Legislativo 1024 (Gerentes Públicos) (**)</t>
  </si>
  <si>
    <t>Ley 25650 (Fondo de Apoyo Generencial) (**)</t>
  </si>
  <si>
    <t>Ley 29806 (Personal Altamente Calificado) (**)</t>
  </si>
  <si>
    <t xml:space="preserve">(***) Detallar el marco legal </t>
  </si>
  <si>
    <t>Otros Servidores (especificar) (**) (***)</t>
  </si>
  <si>
    <t>(*) Incluye GRATIFICACIONES, CAFAE, PNUD, BONOS, PRODUCTIVIDAD, HORAS EXTRAS, GUARDIAS, AETAS, etc.</t>
  </si>
  <si>
    <t xml:space="preserve">Total </t>
  </si>
  <si>
    <t>S/ (****)</t>
  </si>
  <si>
    <t>S/ Anual (****)</t>
  </si>
  <si>
    <t>Practicantes (***)</t>
  </si>
  <si>
    <t>(****) Proyectado</t>
  </si>
  <si>
    <t>ARRENDATARIO</t>
  </si>
  <si>
    <t>ARRENDADOR</t>
  </si>
  <si>
    <t>DNI O PARTIDA REGISTRAL</t>
  </si>
  <si>
    <t>Apellidos y Nombres o Denominación</t>
  </si>
  <si>
    <t>INMUEBLE</t>
  </si>
  <si>
    <t>CONTRATO</t>
  </si>
  <si>
    <t>VIGENCIA DEL CONTRATO</t>
  </si>
  <si>
    <t>MONTO MENSUAL</t>
  </si>
  <si>
    <t>BIEN PROPIO DE TERCEROS O AJENO</t>
  </si>
  <si>
    <t>PARTIDA REGISTRAL DE INCRIPCION DE PROPIEDAD</t>
  </si>
  <si>
    <t>METROS CUADRADOS</t>
  </si>
  <si>
    <t>COCHERAS</t>
  </si>
  <si>
    <t xml:space="preserve">FORMA DE PAGO (MENSUAL O ANUAL) Y FECHA DE PAGO </t>
  </si>
  <si>
    <t>SECTOR o GOB. REGIONAL:</t>
  </si>
  <si>
    <r>
      <t xml:space="preserve">PLIEGO: </t>
    </r>
    <r>
      <rPr>
        <sz val="10"/>
        <rFont val="Arial"/>
        <family val="2"/>
      </rPr>
      <t>Todos los pliegos del sector y cada pliego del sector</t>
    </r>
  </si>
  <si>
    <t>Decreto Legislativo 276 (Regimen Público)</t>
  </si>
  <si>
    <t>VARIACION 2019-2020</t>
  </si>
  <si>
    <t>2019 (PIA)</t>
  </si>
  <si>
    <t>(*) DEBE COINCIDIR CON LOS MONTOS ASIGNADOS EN LA GENERICA 1. PERSONAL Y OBLIGACIONES SOCIALES CONSIDERADAS EN EL PRESUPUESTO</t>
  </si>
  <si>
    <r>
      <t xml:space="preserve">PLIEGO: </t>
    </r>
    <r>
      <rPr>
        <sz val="9"/>
        <rFont val="Arial"/>
        <family val="2"/>
      </rPr>
      <t>Todos los pliego del sector y cada pliego del sector</t>
    </r>
  </si>
  <si>
    <t>INGRESOS PERSONAL PRESUPUESTO 2019</t>
  </si>
  <si>
    <t>TOTAL INGRESO ANUAL PEA (Proyección al 31 de diciembre de  2019)</t>
  </si>
  <si>
    <t>TOTAL INGRESO ANUAL PEA (Proyección al 31 de diciembre de 2020)</t>
  </si>
  <si>
    <t>EJECUCIÓN S/</t>
  </si>
  <si>
    <t>(*) Una línea por cada año fiscal, consignado en monto presupuestado por cada año presupuestal</t>
  </si>
  <si>
    <t>PERSONA JURIDICA (RUC)</t>
  </si>
  <si>
    <t>PERSONA NATURAL (DNI)</t>
  </si>
  <si>
    <t xml:space="preserve">    - OTROS (ESPECIFIQUE)</t>
  </si>
  <si>
    <t xml:space="preserve">       OFICIALES DE CRED. EXTERNO</t>
  </si>
  <si>
    <t>MONEDA</t>
  </si>
  <si>
    <t>FECHA DE APERTURA</t>
  </si>
  <si>
    <t>CUENTA</t>
  </si>
  <si>
    <t>BANCO / INSTITUCIÓN FINANCIERA</t>
  </si>
  <si>
    <t>CUENTAS BANCARIAS</t>
  </si>
  <si>
    <t>ESPECIFICACIONES RECURSOS PUBLICOS</t>
  </si>
  <si>
    <t>SALDO 2018 (*)</t>
  </si>
  <si>
    <t>SALDO 2019 (**)</t>
  </si>
  <si>
    <t>EJECUCIÓN 2018</t>
  </si>
  <si>
    <t>EJECUCIÓN 2019 (*)</t>
  </si>
  <si>
    <t>ÍNDICE DE FORMATOS</t>
  </si>
  <si>
    <t>INDICADORES DE GESTIÓN SEGÚN OBJETIVOS ESTRATÉGICOS INSTITUCIONALES AL 2021</t>
  </si>
  <si>
    <t>FORMATO Nº 1:</t>
  </si>
  <si>
    <t>FORMATO Nº 2:</t>
  </si>
  <si>
    <t>FORMATO Nº 3:</t>
  </si>
  <si>
    <t>FORMATO Nº 4:</t>
  </si>
  <si>
    <t>FORMATO Nº 5:</t>
  </si>
  <si>
    <t>FORMATO Nº 6:</t>
  </si>
  <si>
    <t>FORMATO Nº 7:</t>
  </si>
  <si>
    <t>FORMATO Nº 8:</t>
  </si>
  <si>
    <t>FORMATO Nº 9:</t>
  </si>
  <si>
    <t>FORMATO Nº 10:</t>
  </si>
  <si>
    <t>FORMATO Nº 11:</t>
  </si>
  <si>
    <t>FORMATO Nº 12:</t>
  </si>
  <si>
    <t>FORMATO Nº 13:</t>
  </si>
  <si>
    <t>FORMATO Nº 14:</t>
  </si>
  <si>
    <t>FORMATO Nº 15:</t>
  </si>
  <si>
    <t>FORMATO Nº 16:</t>
  </si>
  <si>
    <t>FORMATO Nº 17:</t>
  </si>
  <si>
    <t>FORMATO Nº 18:</t>
  </si>
  <si>
    <t>INDICADORES INSTITUCIONALES</t>
  </si>
  <si>
    <t>DISTRIBUCIÓN DEL GASTO</t>
  </si>
  <si>
    <t>GASTOS DE PERSONAL</t>
  </si>
  <si>
    <t>GASTOS EN BIENES Y SERVICIOS</t>
  </si>
  <si>
    <t>(*) Al 30 de junio de 2020</t>
  </si>
  <si>
    <t>2020 (JUNIO)</t>
  </si>
  <si>
    <t>PROYECCIÓN 2021 (JUNIO)</t>
  </si>
  <si>
    <t>FORMATO 09: COMPARATIVO DEL NÚMERO DE PLAZAS EN EL PRESUPUESTO  2020 Y PROYECTO 2021</t>
  </si>
  <si>
    <t>2020 (PIA)</t>
  </si>
  <si>
    <t>2021  (PROYECTO)</t>
  </si>
  <si>
    <t>FORMATO 12: ASIGNACIÓN DE BIENES Y SERVICIOS - COMPARATIVO PRESUPUESTO 2019, 2020 Y PROYECTO 2021</t>
  </si>
  <si>
    <t>FORMATO 13: CONTRATOS DE OBRAS SUSCRITOS EN LOS AÑOS 2019 Y 2020</t>
  </si>
  <si>
    <t>FORMATO 14: PRINCIPALES ADQUISICIONES DE BIENES Y SERVICIOS - PRESUPUESTO 2019, 2020 Y PROYECTO 2021</t>
  </si>
  <si>
    <t>FORMATO 15: DETALLE DE CONSULTORIAS PERSONAS JURÍDICAS Y NATURALES - PRESUPUESTO 2019 Y 2020</t>
  </si>
  <si>
    <t>FORMATO 16: TESORERIA - RESUMEN POR GRUPO GENERICO Y FUENTES DE FINANCIAMIENTO 2019 Y 2020</t>
  </si>
  <si>
    <t>(*) Saldo al 31 de Diciembre de 2019</t>
  </si>
  <si>
    <t>(**) Saldo al 30 de Junio de 2020</t>
  </si>
  <si>
    <t>FORMATO 17: NOMBRES E INGRESOS MENSUALES DEL PERSONAL CONTRATADO FUERA DEL PAP EN LOS AÑOS FISCALES 2019 Y 2020</t>
  </si>
  <si>
    <t>FORMATO 18: ALQUILER DE INMUEBLES EN LOS AÑOS FISCALES 2019 Y 2020</t>
  </si>
  <si>
    <t>FORMATO 11: INGRESOS MENSUALES POR PERIODO DEL PERSONAL ACTIVO -  COMPARATIVO PRESUPUESTO 2019, 2020 Y PROYECTO 2021</t>
  </si>
  <si>
    <t>INGRESOS PERSONAL PRESUPUESTO 2020</t>
  </si>
  <si>
    <t>PROYECTO 2021</t>
  </si>
  <si>
    <t>DIFERENCIA 
(2019 -2020)</t>
  </si>
  <si>
    <t>DISTRIBUCIÓN DEL PRESUPUESTO POR CATEGORÍA PRESUPUESTAL 2019, 2020 Y PROYECTO 2021</t>
  </si>
  <si>
    <t>DISTRIBUCIÓN DEL PRESUPUESTO POR FUENTE DE FINANCIAMIENTO 2019, 2020 Y PROYECTO 2021</t>
  </si>
  <si>
    <t>DISTRIBUCIÓN DEL GASTO POR UNIDADES EJECUTORAS / ENTIDAD PÚBLICA Y FUENTES DE FINANCIAMIENTO - PROYECTO 2021</t>
  </si>
  <si>
    <t>DISTRIBUCIÓN DEL PRESUPUESTO POR PROGRAMA PRESUPUESTAL 2019, 2020 Y 2021</t>
  </si>
  <si>
    <t>PROGRAMAS SOCIALES PRIORIZADOS SEGÚN EL CICLO DE VIDA POR FUENTE DE FINANCIAMIENTO 2019, 2020 Y PROYECTO 2021</t>
  </si>
  <si>
    <t>RESUMEN POR GRUPO GENÉRICO Y FUENTES DE FINANCIAMIENTO PROYECTO 2021</t>
  </si>
  <si>
    <t>RESUMEN DE PRESUPUESTO POR FUNCIONES PIA 2019, 2020 Y PROYECTO 2021</t>
  </si>
  <si>
    <t>COMPARATIVO DEL NÚMERO DE PLAZAS EN EL PRESUPUESTO 2019, 2020 Y PROYECTO 2021</t>
  </si>
  <si>
    <t>INFORMACIÓN DE REMUNERACIONES Y NÚMERO DE PLAZAS - PRESUPUESTO 2019, 2020 Y PROYECTO 2021</t>
  </si>
  <si>
    <t>INGRESOS MENSUALES POR PERIODO DEL PERSONAL ACTIVO -  COMPARATIVO PRESUPUESTO 2019, 2020 Y PROYECTO 2021</t>
  </si>
  <si>
    <t>ASIGNACIÓN DE BIENES Y SERVICIOS - COMPARATIVO PRESUPUESTO 2019, 2020 Y PROYECTO 2021</t>
  </si>
  <si>
    <t>CONTRATOS DE OBRAS SUSCRITOS EN LOS AÑOS 2019 Y 2020</t>
  </si>
  <si>
    <t>PRINCIPALES ADQUISICIONES DE BIENES Y SERVICIOS - PRESUPUESTO 2019, 2020 Y PROYECTO 2021</t>
  </si>
  <si>
    <t>DETALLE DE CONSULTORIAS PERSONAS JURÍDICAS Y NATURALES - PRESUPUESTO 2019, 2020 Y PROYECTO 2021</t>
  </si>
  <si>
    <t>TESORERIA - RESUMEN POR GRUPO GENERICO Y FUENTES DE FINANCIAMIENTO 2019 Y 2020</t>
  </si>
  <si>
    <t>NOMBRES E INGRESOS MENSUALES DEL PERSONAL CONTRATADO FUERA DEL PAP EN LOS AÑOS FISCALES 2019 Y 2020</t>
  </si>
  <si>
    <t>ALQUILER DE INMUEBLES EN LOS AÑOS FISCALES 2019 Y 2020</t>
  </si>
  <si>
    <t>F-7</t>
  </si>
  <si>
    <t>F-6</t>
  </si>
  <si>
    <t>F-5</t>
  </si>
  <si>
    <t>F-4</t>
  </si>
  <si>
    <t>F-3</t>
  </si>
  <si>
    <t>F-2</t>
  </si>
  <si>
    <t>SPC</t>
  </si>
  <si>
    <t>STB</t>
  </si>
  <si>
    <t>STC</t>
  </si>
  <si>
    <t>STD</t>
  </si>
  <si>
    <t>STF</t>
  </si>
  <si>
    <t>SAC</t>
  </si>
  <si>
    <t>ASISTENCIALES</t>
  </si>
  <si>
    <t>SPD</t>
  </si>
  <si>
    <t>PROFESIONALES DE LA SALUD</t>
  </si>
  <si>
    <t>ENFER.  (Nivel 10)</t>
  </si>
  <si>
    <t>MED. VETERIN.  (nivel 24)</t>
  </si>
  <si>
    <t>OBST. (Nivel -2)</t>
  </si>
  <si>
    <t>SNR</t>
  </si>
  <si>
    <t>CARGAS SOCIALES</t>
  </si>
  <si>
    <t xml:space="preserve"> </t>
  </si>
  <si>
    <t>SECTOR O GOB. REGIONAL: GOBIERNO REGIONAL SAN MARTÍN - SEDE CENTRAL</t>
  </si>
  <si>
    <t>CLASIFICADOR</t>
  </si>
  <si>
    <t>PPTO 2019
(PIA)</t>
  </si>
  <si>
    <t>PPTO 2019
(PIM)</t>
  </si>
  <si>
    <t>PPTO 2020
(PIA)</t>
  </si>
  <si>
    <t>PPTO 2020
(PIM 24 SETIEMBRE)</t>
  </si>
  <si>
    <t>PPTO 2021
(PROYECTO - PIA)</t>
  </si>
  <si>
    <t>DIFERENCIA PIA
(2020-2019)</t>
  </si>
  <si>
    <t>VARIACIÓN %
(2020-2019)</t>
  </si>
  <si>
    <t>DIFERENCIA PIA
(2021-2020)</t>
  </si>
  <si>
    <t>VARIACIÓN %
(2021-2020)</t>
  </si>
  <si>
    <t>23.11.11</t>
  </si>
  <si>
    <t>ALIMENTOS Y BEBIDAS PARA CONSUMO HUMANO</t>
  </si>
  <si>
    <t>23.11.12</t>
  </si>
  <si>
    <t>ALIMENTOS Y BEBIDAS PARA CONSUMO ANIMAL</t>
  </si>
  <si>
    <t>23.12.11</t>
  </si>
  <si>
    <t>VESTUARIO, ACCESORIOS Y PRENDAS DIVERSAS</t>
  </si>
  <si>
    <t>23.12.12</t>
  </si>
  <si>
    <t>TEXTILES Y ACABADOS TEXTILES</t>
  </si>
  <si>
    <t>23.12.13</t>
  </si>
  <si>
    <t>CALZADO</t>
  </si>
  <si>
    <t>23.13.11</t>
  </si>
  <si>
    <t>COMBUSTIBLES Y CARBURANTES</t>
  </si>
  <si>
    <t>23.13.12</t>
  </si>
  <si>
    <t>GASES</t>
  </si>
  <si>
    <t>23.13.13</t>
  </si>
  <si>
    <t>LUBRICANTES, GRASAS Y AFINES</t>
  </si>
  <si>
    <t>23.15.11</t>
  </si>
  <si>
    <t>23.15.12</t>
  </si>
  <si>
    <t>PAPELERIA EN GENERAL, UTILES Y MATERIALES DE OFICINA</t>
  </si>
  <si>
    <t>23.15.21</t>
  </si>
  <si>
    <t>AGROPECUARIO, GANADERO Y DE JARDINERIA</t>
  </si>
  <si>
    <t>23.15.31</t>
  </si>
  <si>
    <t>ASEO, LIMPIEZA Y TOCADOR</t>
  </si>
  <si>
    <t>23.15.32</t>
  </si>
  <si>
    <t>DE COCINA, COMEDOR Y CAFETERIA</t>
  </si>
  <si>
    <t>23.15.41</t>
  </si>
  <si>
    <t>ELECTRICIDAD, ILUMINACION Y ELECTRONICA</t>
  </si>
  <si>
    <t>23.16.11</t>
  </si>
  <si>
    <t>DE VEHICULOS</t>
  </si>
  <si>
    <t>23.16.12</t>
  </si>
  <si>
    <t>DE COMUNICACIONES Y TELECOMUNICACIONES</t>
  </si>
  <si>
    <t>23.16.13</t>
  </si>
  <si>
    <t>DE CONSTRUCCION Y MAQUINAS</t>
  </si>
  <si>
    <t>23.16.14</t>
  </si>
  <si>
    <t>DE SEGURIDAD</t>
  </si>
  <si>
    <t>23.16.1.99</t>
  </si>
  <si>
    <t>OTROS ACCESORIOS Y REPUESTOS</t>
  </si>
  <si>
    <t>23.17.11</t>
  </si>
  <si>
    <t>23.18.12</t>
  </si>
  <si>
    <t>MEDICAMENTOS</t>
  </si>
  <si>
    <t>23.18.1.99</t>
  </si>
  <si>
    <t>OTROS PRODUCTOS SIMILARES</t>
  </si>
  <si>
    <t>23.18.21</t>
  </si>
  <si>
    <t>MATERIAL, INSUMOS, INSTRUMENTAL Y ACCESORIOS MEDICOS, QUIRURGICOS,
ODONTOLOGICOS Y DE LABORATORIO</t>
  </si>
  <si>
    <t>23.19.11</t>
  </si>
  <si>
    <t>LIBROS, TEXTOS Y OTROS MATERIALES IMPRESOS</t>
  </si>
  <si>
    <t>23.19.12</t>
  </si>
  <si>
    <t>MATERIAL DIDACTICO, ACCESORIOS Y UTILES DE ENSEÑANZA</t>
  </si>
  <si>
    <t>23.19.1.99</t>
  </si>
  <si>
    <t>OTROS MATERIALES DIVERSOS DE ENSEÑANZA</t>
  </si>
  <si>
    <t>23.1.10.14</t>
  </si>
  <si>
    <t>FERTILIZANTES, INSECTICIDAS, FUNGICIDAS Y SIMILARES</t>
  </si>
  <si>
    <t>23.1.11.1.1</t>
  </si>
  <si>
    <t>PARA EDIFICIOS Y ESTRUCTURAS</t>
  </si>
  <si>
    <t>23.1.11.1.2</t>
  </si>
  <si>
    <t>MATERIAL BIOLOGICO</t>
  </si>
  <si>
    <t>23.1.11.1.5</t>
  </si>
  <si>
    <t>SUMINISTROS DE ACCESORIOS Y/O MATERIALES DE USO FORESTAL</t>
  </si>
  <si>
    <t>23.1.99.11</t>
  </si>
  <si>
    <t>HERRAMIENTAS</t>
  </si>
  <si>
    <t>23.1.99.1.2</t>
  </si>
  <si>
    <t>PRODUCTOS QUIMICOS</t>
  </si>
  <si>
    <t>23.1.99.1.3</t>
  </si>
  <si>
    <t>LIBROS, DIARIOS, REVISTAS Y OTROS BIENES IMPRESOS NO VINCULADOS A ENSEÑANZA</t>
  </si>
  <si>
    <t>23.1.99.1.4</t>
  </si>
  <si>
    <t>SIMBOLOS, DISTINTIVOS Y CONDECORACIONES</t>
  </si>
  <si>
    <t>23.1.99.1.99</t>
  </si>
  <si>
    <t>OTROS BIENES</t>
  </si>
  <si>
    <t>23.21.21</t>
  </si>
  <si>
    <t>23.21.22</t>
  </si>
  <si>
    <t>VIATICOS Y ASIGNACIONES POR COMISION DE SERVICIO</t>
  </si>
  <si>
    <t>23.21.2.99</t>
  </si>
  <si>
    <t>OTROS GASTOS</t>
  </si>
  <si>
    <t>23.22.11</t>
  </si>
  <si>
    <t>SERVICIO DE SUMINISTRO DE ENERGIA ELECTRICA</t>
  </si>
  <si>
    <t>23.22.12</t>
  </si>
  <si>
    <t>SERVICIO DE AGUA Y DESAGUE</t>
  </si>
  <si>
    <t>23.22.21</t>
  </si>
  <si>
    <t>SERVICIO DE TELEFONIA MOVIL</t>
  </si>
  <si>
    <t>23.22.22</t>
  </si>
  <si>
    <t>SERVICIO DE TELEFONIA FIJA</t>
  </si>
  <si>
    <t>23.22.23</t>
  </si>
  <si>
    <t>SERVICIO DE INTERNET</t>
  </si>
  <si>
    <t>23.22.31</t>
  </si>
  <si>
    <t>CORREOS Y SERVICIOS DE MENSAJERIA</t>
  </si>
  <si>
    <t>23.22.3.99</t>
  </si>
  <si>
    <t>OTROS SERVICIOS DE COMUNICACION</t>
  </si>
  <si>
    <t>23.22.41</t>
  </si>
  <si>
    <t>SERVICIO DE PUBLICIDAD</t>
  </si>
  <si>
    <t>23.22.43</t>
  </si>
  <si>
    <t>SERVICIOS DE IMAGEN INSTITUCIONAL</t>
  </si>
  <si>
    <t>23.22.45</t>
  </si>
  <si>
    <t>PUBLICACION EN EL DIARIO OFICIAL</t>
  </si>
  <si>
    <t>23.22.51</t>
  </si>
  <si>
    <t>DIFUSIÓN EN EL DIARIO OFICIAL</t>
  </si>
  <si>
    <t>23.23.11</t>
  </si>
  <si>
    <t>SERVICIOS DE LIMPIEZA E HIGIENE</t>
  </si>
  <si>
    <t>23.23.12</t>
  </si>
  <si>
    <t>SERVICIOS DE SEGURIDAD Y VIGILANCIA</t>
  </si>
  <si>
    <t>23.24.11</t>
  </si>
  <si>
    <t>DE EDIFICACIONES, OFICINAS Y ESTRUCTURAS</t>
  </si>
  <si>
    <t>23.24.12</t>
  </si>
  <si>
    <t>DE CARRETERAS, CAMINOS Y PUENTE</t>
  </si>
  <si>
    <t>23.24.13</t>
  </si>
  <si>
    <t>23.24.15</t>
  </si>
  <si>
    <t>DE MAQUINARIAS Y EQUIPOS</t>
  </si>
  <si>
    <t>23.24.21</t>
  </si>
  <si>
    <t>23.24.31</t>
  </si>
  <si>
    <t>DE CARRETERAS, CAMINOS Y PUENTES NO CONCESIONADOS</t>
  </si>
  <si>
    <t>23.24.51</t>
  </si>
  <si>
    <t>23.24.71</t>
  </si>
  <si>
    <t>23.25.11</t>
  </si>
  <si>
    <t>DE EDIFICIOS Y ESTRUCTURAS</t>
  </si>
  <si>
    <t>23.26.11</t>
  </si>
  <si>
    <t>GASTOS LEGALES Y JUDICIALES</t>
  </si>
  <si>
    <t>23.26.12</t>
  </si>
  <si>
    <t>GASTOS NOTARIALES</t>
  </si>
  <si>
    <t>23.26.2.99</t>
  </si>
  <si>
    <t>OTROS SERVICIOS FINANCIEROS</t>
  </si>
  <si>
    <t>23.26.31</t>
  </si>
  <si>
    <t>SEGURO DE VIDA</t>
  </si>
  <si>
    <t>23.26.32</t>
  </si>
  <si>
    <t>SEGURO DE VEHICULOS</t>
  </si>
  <si>
    <t>23.26.33</t>
  </si>
  <si>
    <t>SEGURO OBLIGATORIO ACCIDENTES DE TRANSITO (SOAT)</t>
  </si>
  <si>
    <t>23.26.34</t>
  </si>
  <si>
    <t>OTROS SEGUROS PERSONALES</t>
  </si>
  <si>
    <t>23.26.3.99</t>
  </si>
  <si>
    <t>23.27.21</t>
  </si>
  <si>
    <t>23.27.31</t>
  </si>
  <si>
    <t>REALIZADO POR PERSONAS JURIDICAS</t>
  </si>
  <si>
    <t>23.27.41</t>
  </si>
  <si>
    <t>ELABORACION DE PROGRAMAS INFORMATICOS</t>
  </si>
  <si>
    <t>23.27.43</t>
  </si>
  <si>
    <t>SOPORTE TECNICO</t>
  </si>
  <si>
    <t>23.27.2.99</t>
  </si>
  <si>
    <t>OTROS SERVICIOS SIMILARES</t>
  </si>
  <si>
    <t>23.27.4.99</t>
  </si>
  <si>
    <t>OTROS SERVICIOS DE INFORMATICA</t>
  </si>
  <si>
    <t>23.27.52</t>
  </si>
  <si>
    <t>PROPINAS PARA PRACTICANTES</t>
  </si>
  <si>
    <t>23.27.5.99</t>
  </si>
  <si>
    <t>23.27.10.1</t>
  </si>
  <si>
    <t>SEMINARIOS ,TALLERES Y SIMILARES ORGANIZADOS POR LA INSTITUCION</t>
  </si>
  <si>
    <t>23.27.10.99</t>
  </si>
  <si>
    <t>OTRAS ATENCIONES Y CELEBRACIONES</t>
  </si>
  <si>
    <t>23.27.11.2</t>
  </si>
  <si>
    <t>TRANSPORTE Y TRASLADO DE CARGA, BIENES Y MATERIALES</t>
  </si>
  <si>
    <t>23.27.11.5</t>
  </si>
  <si>
    <t>SERVICIOS DE ALIMENTACION DE CONSUMO HUMANO</t>
  </si>
  <si>
    <t>23.27.11.6</t>
  </si>
  <si>
    <t>SERVICIO DE IMPRESIONES, ENCUADERNACION Y EMPASTADO</t>
  </si>
  <si>
    <t>23.27.11.99</t>
  </si>
  <si>
    <t>SERVICIOS DIVERSOS</t>
  </si>
  <si>
    <t>PPTO 2019 (AL 31/12)</t>
  </si>
  <si>
    <t>PPTO 2020 (AL 30/06)</t>
  </si>
  <si>
    <t>PPTO 2020 (PROYECCI{ON 31/12)</t>
  </si>
  <si>
    <t>HERRERA CRUZALEGUI SILVIA ESTHER</t>
  </si>
  <si>
    <t>Consultoria Administrativa  Legal para la DIRESA -SM</t>
  </si>
  <si>
    <t>TUESTA LAVI MAYRA</t>
  </si>
  <si>
    <t>Consultoria de Asistencia Tecnica para la Direccion Regional de Vivienda cOnstruccion y saneamiento</t>
  </si>
  <si>
    <t>GOMEZ RIOS LINA ROSAURA</t>
  </si>
  <si>
    <t>GUEVARA DIAZ YOBER GUZMAN</t>
  </si>
  <si>
    <t>BARADALEZ ALVARADO HAROLDO</t>
  </si>
  <si>
    <t>SILVIA PAREDES MERY TERESITA DE JESUS</t>
  </si>
  <si>
    <t>FERNANDEZ LLOJA JHIMY YERLI</t>
  </si>
  <si>
    <t>TAKACS YACTAYO JAVIER ALBERTO</t>
  </si>
  <si>
    <t>Asesoria en capacitacion de personal de la Direccion Regional de Vivienda y Saneamiento.</t>
  </si>
  <si>
    <t>MEJIA LAVI CHRISTIAN PAUL</t>
  </si>
  <si>
    <t>REYES TINEO WALDIR</t>
  </si>
  <si>
    <t>Asesoria en capacitacion de operación de la maqueta de diferentes tecnologia de cloracion - Direccion Regional de Vivienda y Saneamiento.</t>
  </si>
  <si>
    <t>SANTANDER RUIZ CARLOS ENRIQUE</t>
  </si>
  <si>
    <t>Servicio de especialista Tematico DIRES.</t>
  </si>
  <si>
    <t>ASSEMSA ABOGADOS CONSULTORES S.A.C</t>
  </si>
  <si>
    <t>Consultoria sobre revicion de cumplimiento de obligacion laborales y elaboracion de reglamento interno de trabajo.</t>
  </si>
  <si>
    <t>AGUAYO MENDOZA CAI TONINHO</t>
  </si>
  <si>
    <t>Consultoria para el desarrollo del aplicativo web de gestion de afiliados y beneficiarios para la juventud solicitado por el proyecto de mejoramiento de la competividad de la microempresa en las cadenas productivas de los jovenes.</t>
  </si>
  <si>
    <t>BERNAL LOZANO HUGO ELIAS</t>
  </si>
  <si>
    <t>Consultoria e implementacion de sistema de Control Interno en el Gobierno Regional San Martin.</t>
  </si>
  <si>
    <t>SANCHEZ BARTRA ALFONSO</t>
  </si>
  <si>
    <t>Servicio de consultoria de curso taller gestion de calidad - ARA.</t>
  </si>
  <si>
    <t>CENTRO DE INVESTIGACION, GESTION Y CONSULTORIA AMBIENTAL S.A.C</t>
  </si>
  <si>
    <t>Consultoria en analisis de suministro de agua.</t>
  </si>
  <si>
    <t>RAZURI RAMIREZ CESAR AUGUSTO</t>
  </si>
  <si>
    <t>Consultoria de asistencia tecnica para la oficina regional de Administracion.</t>
  </si>
  <si>
    <t>1</t>
  </si>
  <si>
    <t>-</t>
  </si>
  <si>
    <t>Abogado</t>
  </si>
  <si>
    <t>Bachiller en Derecho</t>
  </si>
  <si>
    <t>Luis Felipe Cabeza Molina</t>
  </si>
  <si>
    <t>Secretario del Consejo Regional</t>
  </si>
  <si>
    <t>Contrato de Locación de Servicios</t>
  </si>
  <si>
    <t>Recursos Ordinarios - MEF</t>
  </si>
  <si>
    <t>0921</t>
  </si>
  <si>
    <t>Ingeniero Civil</t>
  </si>
  <si>
    <t>Bachiller en Ingeniería Civil</t>
  </si>
  <si>
    <t>Gunter Alonso Vela Villacorta</t>
  </si>
  <si>
    <t>Director Regional de Vivienda, Construcción y Saneamiento</t>
  </si>
  <si>
    <t>2</t>
  </si>
  <si>
    <t>Licenciado en Administración</t>
  </si>
  <si>
    <t>Bachiller en Administración</t>
  </si>
  <si>
    <t>Ezequiel Berrios Burga</t>
  </si>
  <si>
    <t>Consultor</t>
  </si>
  <si>
    <t>5</t>
  </si>
  <si>
    <t>Contador Público</t>
  </si>
  <si>
    <t>Bachiller en Contabilidad y Finanzas</t>
  </si>
  <si>
    <t>Fernando Rafael Azáldegui Gómez</t>
  </si>
  <si>
    <t>01161944</t>
  </si>
  <si>
    <t>Jefe de Oficina de Contabilidad y Tesorería</t>
  </si>
  <si>
    <t>3</t>
  </si>
  <si>
    <t>Toña Inés Arce Paredes</t>
  </si>
  <si>
    <t>01160239</t>
  </si>
  <si>
    <t>Sub Gerente de Estudios y Obras</t>
  </si>
  <si>
    <t>4</t>
  </si>
  <si>
    <t>Ciencias Administrativas</t>
  </si>
  <si>
    <t>Edwin Edquen Altamirano</t>
  </si>
  <si>
    <t>Asesor del Gobernador</t>
  </si>
  <si>
    <t>Ciencias Contables</t>
  </si>
  <si>
    <t>Lucio Torres Arévalo</t>
  </si>
  <si>
    <t>01101009</t>
  </si>
  <si>
    <t>6</t>
  </si>
  <si>
    <t>Ciencias Ingenieria Civil</t>
  </si>
  <si>
    <t>Augusto Ramírez Reátegui</t>
  </si>
  <si>
    <t>01120074</t>
  </si>
  <si>
    <t>Sub Gerente de Supervisión y Liquidación de Obras</t>
  </si>
  <si>
    <t>Ingeniero de Sistemas</t>
  </si>
  <si>
    <t>Bachiller en ciencias con mención en ingeniería de Sistemas</t>
  </si>
  <si>
    <t>Jhony Vela Paredes</t>
  </si>
  <si>
    <t>09791569</t>
  </si>
  <si>
    <t>Jefe de la Oficina de Tecnologías de la Información</t>
  </si>
  <si>
    <t>Bachiller en Ingeniería de Sistemas</t>
  </si>
  <si>
    <t>Ramírez Del Castillo, Jhon Erick</t>
  </si>
  <si>
    <t>01161918</t>
  </si>
  <si>
    <t>Jefe de la Oficina Regional de Administración</t>
  </si>
  <si>
    <t>7</t>
  </si>
  <si>
    <t>Espinoza Vera. Mario Felipe</t>
  </si>
  <si>
    <t>43616074</t>
  </si>
  <si>
    <t>Jefe de la Oficina Regional de Asesoría Legal</t>
  </si>
  <si>
    <t>Duarte Trigoso, Nils Jesus</t>
  </si>
  <si>
    <t>42187779</t>
  </si>
  <si>
    <t>Asesor</t>
  </si>
  <si>
    <t>Bachiller en Ciencias Contables y Financieros</t>
  </si>
  <si>
    <t>Saldaña Zumaeta, Roberto Miguel</t>
  </si>
  <si>
    <t>00080714</t>
  </si>
  <si>
    <t>Jefe de la Oficina de Contabilidad y Tesorería</t>
  </si>
  <si>
    <t>8</t>
  </si>
  <si>
    <t xml:space="preserve">Bachiller en Derecho   </t>
  </si>
  <si>
    <t>Pinedo Tafur, Carlos Alberto</t>
  </si>
  <si>
    <t>43365732</t>
  </si>
  <si>
    <t>Bachiller en Contabilidad</t>
  </si>
  <si>
    <t>Del Aguila Valera de Diez. Haydith</t>
  </si>
  <si>
    <t>00953149</t>
  </si>
  <si>
    <t>Asesora</t>
  </si>
  <si>
    <t>Bachiller en Derecho y Ciencia Política</t>
  </si>
  <si>
    <t>Lengua Grández, Jessica Janet</t>
  </si>
  <si>
    <t>09880088</t>
  </si>
  <si>
    <t>Secretaria General</t>
  </si>
  <si>
    <t>Ingeniero en Ecología de Bosques Tropicales</t>
  </si>
  <si>
    <t>Bachiller en Ecología de Bosques Tropicales</t>
  </si>
  <si>
    <t>Luna Alvarado, Sergio Fernando</t>
  </si>
  <si>
    <t>45208386</t>
  </si>
  <si>
    <t>Jefe de la Oficina II - Oficina de Coordinaciones de Inversiones de Infraestructura</t>
  </si>
  <si>
    <t>Ingeniero Geólogo</t>
  </si>
  <si>
    <t>Bachiller en Ingeniería Geológica</t>
  </si>
  <si>
    <t>Romero Bobadilla, Elfer Alonso</t>
  </si>
  <si>
    <t>44224853</t>
  </si>
  <si>
    <t>10</t>
  </si>
  <si>
    <t>Ingeniero en Recursos Naturales Renovables, Mención Conservación de Suelos y Agua</t>
  </si>
  <si>
    <t>Bachiller en Ciencias de los Recursos Naturales Renovables</t>
  </si>
  <si>
    <t>Egoavil Flores, Roiter</t>
  </si>
  <si>
    <t>5,000.00 (2019), 
5,500.00 (2020)</t>
  </si>
  <si>
    <t>FONDO DE APOYO GERENCIAL AL SECTOR PÚBLICO</t>
  </si>
  <si>
    <t>AÑO FISCAL 2020 (*)</t>
  </si>
  <si>
    <t>AÑO FISCAL 2019</t>
  </si>
  <si>
    <t>SECTOR o GOB. REGIONAL: GOBIERNO REGIONAL SAN MARTIN</t>
  </si>
  <si>
    <t xml:space="preserve">210 DÍAS CALENDARIOS </t>
  </si>
  <si>
    <t>CONSORCIO MEFRED NORTE (CONSTRUCTORA Y CONSULTORA MAXVALENT EMPRESA INDIVIDUAL DE RESPONSABILIDAD LIMITADA RUC N°20573099975 y CONSULTORA Y CONSTRUCTORA G-ORTIZ INGENIEROS Y ARQUITECTOS S.A.C. RUC N°20528924221)</t>
  </si>
  <si>
    <t>13-2019-GRSM/CS-1</t>
  </si>
  <si>
    <t xml:space="preserve">LICITACIÓN PÚBLICA </t>
  </si>
  <si>
    <t>CREACION DEL PUENTE VEHICULAR SOBRE EL RIO TOCACHE Y MEJORAMIENTO DE ACCESOS EN LA RUTA HACIA LA LOCALIDAD DE PAMPA HERMOSA, DISTRITO DE SHUNTE, PROVINCIA DE TOCACHE - DEPARTAMENTO DE SAN MARTIN.</t>
  </si>
  <si>
    <t>20 DÍAS CALENDARIOS</t>
  </si>
  <si>
    <t>ROSWAR INVERSIONES GENERALES S.A.C. RUC N°20493608941</t>
  </si>
  <si>
    <t>1-2020-GRSM/CS-1</t>
  </si>
  <si>
    <t xml:space="preserve">ADJUDICACIÓN SIMPLIFICADA </t>
  </si>
  <si>
    <t>RENOVACION DE AMBIENTE U OFICINA PARA PRESTACION DE SERVICIOS AL PUBLICO; EN EL (LA) EESS TAHUISHCO - MOYOBAMBA, LOCALIDAD DE MOYOBAMBA, DISTRITO DE MOYOBAMBA, PROVINCIA DE MOYOBAMBA, DEPARTAMENTO DE SAN MARTIN</t>
  </si>
  <si>
    <t>65 DÍAS CALENDARIOS</t>
  </si>
  <si>
    <t>CONSORCIO SANCHEZ (SANCHEZ INGENIEROS S.R.L RUC N°20450119254 y CONSTRUCTORA KARU S.R.L. RUC N°20600891295)</t>
  </si>
  <si>
    <t>6-2020-GRSM/CS-1</t>
  </si>
  <si>
    <t>obra Construccion de aula de educacion primaria y cerco y/o portada; en el (la) IE 00474 German Tejada Vela - Moyobamba Distrito de Moyobamba, Provincia Moyobamba, Departamento San Martin.</t>
  </si>
  <si>
    <t xml:space="preserve">60 DÍAS CALENDARIOS </t>
  </si>
  <si>
    <t>CONSORCIO - CONSORCIO EJECUTOR PUENTE JOSE PARDO (20486434938 - CONSTRUCTORA Y CONSULTORA DEL ORIENTE PERUANO S.A.C - CYCOP S.A.C , 20604817553 - PLANUM E.I.R.L.)</t>
  </si>
  <si>
    <t>24-2020-GRSM/OEC-1</t>
  </si>
  <si>
    <t>DIRECTA</t>
  </si>
  <si>
    <t>EJECUCION DE LA OBRA REPARACION DE PUENTE, EN EL (LA) PUENTE VEHICULAR JOSE PARDO - EN LA LOCALIDAD JOSE PARDO, DISTRITO DE SAN PABLO, PROVINCIA DE BELLAVISTA, DEPARTAMENTO DE SAN MARTIN</t>
  </si>
  <si>
    <t>U &amp; S CONSULTORES Y CONTRATISTAS GENERALES S.A.C.ruc: 20600194861</t>
  </si>
  <si>
    <t>22-2020-GRSM/OEC-1</t>
  </si>
  <si>
    <t>EJECUCION DE LA OBRA REPARACION DE AULA, EN EL (LA) IE 0016 JOSE GABRIEL CONDORCANQUI - SAN PABLO DISTRITO DE SAN PABLO, PROVINCIA DE BELLAVISTA, DEPARTAMENTO DE SAN MARTIN.</t>
  </si>
  <si>
    <t>CONSORCIO - CONSORCIO EJECUTOR FAUSA LAMISTA (20450200701 - D &amp; D INGENIEROS S.A.C.,20604817553 - PLANUM E.I.R.L.)</t>
  </si>
  <si>
    <t>EJECUCION DE LA OBRA REPARACION DE AULA, EN EL (LA) IE 0306 JOSE SANTOS CHOCANO GASTANODI - SAN PABLO EN LA LOCALIDAD FAUSA LAMISTA, DISTRITO DE SAN PABLO, PROVINCIA DE BELLAVISTA, DEPARTAMENTO DE SAN MARTIN</t>
  </si>
  <si>
    <t>20541157922 - CONTRATISTAS &amp; CONSULTORES FABRIZZIO E.I.R.L.,20603944268 - EMPRESA CONSTRUCTORA E INMOBILIARIA JEA E.I.R.L.</t>
  </si>
  <si>
    <t>23-2020-GRSM/OEC-1</t>
  </si>
  <si>
    <r>
      <t xml:space="preserve">
</t>
    </r>
    <r>
      <rPr>
        <b/>
        <sz val="8"/>
        <rFont val="Arial"/>
        <family val="2"/>
      </rPr>
      <t>OBRA REPARACION DE PUESTO DE SALUD O POSTA DE SALUD, EN EL (LA) EESS SHAPAJA - SHAPAJA, DISTRITO DE SHAPAJA, PROVINCIA DE SAN MARTIN, DEPARTAMENTO DE SAN MARTIN</t>
    </r>
  </si>
  <si>
    <t>2045029913
9 - HORUS CONTRATISTAS GENERALES S.A.C.</t>
  </si>
  <si>
    <t>25-2020-GRSM/OEC-1</t>
  </si>
  <si>
    <t>Mejoramiento de los Servicios de Salud en el Establecimiento de Salud II-1 de Rioja, Provincia de Rioja - San Martin, 
en el Marco de la Emergencia Generada por el COVID - 19</t>
  </si>
  <si>
    <t>45 DÍAS CALENDARIOS</t>
  </si>
  <si>
    <t>CONSORCIO HUALLAGA (DESA CONSTRUCTORA E INGENIERIA SOCIEDAD ANONIMA CERRADA - DESA CONSTRUCTORA E INGENIERIA S.A.C. RUC N°20601139457 y INSTALACIONES ELECTROMECANICAS Y CIVILES INTELSA E.I.R.L. RUC N°20450157008 )</t>
  </si>
  <si>
    <t>2-2019-GRSM/CS-1</t>
  </si>
  <si>
    <t>Sistema de Utilizacion de Distribucion Primaria en 10.0 KV, para Suministro Electrico  Creacion de los Servicios Deportivos y Recreativos del Huallaga Central 02, en las capitales de las Provincias de Bellavista, Huallaga y Mariscal Cáceres del Departamento de San Martin</t>
  </si>
  <si>
    <t>240 DÍAS CALENDARIOS</t>
  </si>
  <si>
    <t>CONSORCIO MARAÑÓN (NYM ARELLANO CONSTRUCTOR S.A.C. RUC N°20562885031 y CONSTRUCTORA E INMOBILIARIA DWIGHT S.A.C.  RUC N°20378808767)</t>
  </si>
  <si>
    <t>1-2019-GRSM/CS-1</t>
  </si>
  <si>
    <t>Mejoramiento del servicio educativo en el II ciclo de la EBR, en el marco de ampliacion de cobertura del PELA, en el corredor educativo sector Lamas, jurisdiccion de la UGEL Lamas - Region San Martin.</t>
  </si>
  <si>
    <t>180 DÍAS CALENDARIOS</t>
  </si>
  <si>
    <t>CONSORCIO RIO SHILCAYO (GREPCO S.A.C. RUC N°20494079713 y ENGINEERING BUILD S.A.C RUC N°20450326713)</t>
  </si>
  <si>
    <t>Mejoramiento del servicio educativo en el marco de la ampliacion de cobertura 2014, en el II ciclo de la EBR, en las IE N° 1159, 1156 y 303, Distrito de la Banda de Shilcayo, jurisdiccion de la UGEL San Martin - San Martin.</t>
  </si>
  <si>
    <t>CONSORCIO HUALLAGA (VECTOR CCG CONTRATISTAS Y CONSULTORES GENERALES EMPRESA INDIVIDUAL DE RESPONSABILIDAD LIMITADA RUC N°20489530261 y RONY DIAZ CONTRATISTAS EMPRESA INDIVIDUAL DE RESPONSABILIDAD LIMITADA RUC N°20529066521)</t>
  </si>
  <si>
    <t>3-2019-GRSM/CS-1</t>
  </si>
  <si>
    <t>MEJORAMIENTO DEL SERVICIO EDUCATIVO EN EL MARCO DE LA AMPLIACION DE COBERTURA 2014, EN EL II CICLO DE LA EBR EN LAS IE N 128, 231 Y 190, DISTRITO DE ALTO BIAVO, JURISDICCION DE LA UGEL BELLAVISTA - SAN MARTIN</t>
  </si>
  <si>
    <t xml:space="preserve">75 DÍAS CALENDARIOS </t>
  </si>
  <si>
    <t>CONSORCIO CASAS INGENIEROS(D Y G INGENIEROS ASOCIADOS SOCIEDAD COMERCIAL DE REPONSABILIDAD LIMITADA RUC N°20450430537 y CORPORACION &amp; GRUPO DE LAS CASAS S.A.C. RUC N°20493908660)</t>
  </si>
  <si>
    <t>4-2019-GRSM/CS-1</t>
  </si>
  <si>
    <t>Construccion de 9,000 mts lineales de cuneta de concreto simple, correspondiente al proyecto: Mejoramiento de las vias departamentales: SM - 100, tramo: Emp. PE - 5N (Moyobamba) - Jepelacio; SM-113, tramo: Emp. PE - 5N (Nueva Cajamarca) - Yuracyacu y SM-114, tramo: Emp. SM-113 (Dv. Yuracyacu) - Posic, Provincias de Moyobamba y Rioja - San Martin.</t>
  </si>
  <si>
    <t>60 DIAS CALENDARIOS</t>
  </si>
  <si>
    <t>Mejoramiento y ampliacion de 02 pontones existentes en las progresivas 7+650 y 10+760 entre las localidades de Moyobamba y Jepelacio, San Martin, correspondiente al proyecto: Mejoramiento de las vias departamentales: SM - 100, tramo: Emp. PE - 5N (Moyobamba) - Jepelacio; SM-113, tramo: Emp. PE - 5N (Nueva Cajamarca) - Yuracyacu y SM-114, tramo: Emp. SM-113 (Dv. Yuracyacu) - Posic, Provincias de Moyobamba y Rioja - San Martin.</t>
  </si>
  <si>
    <t xml:space="preserve"> CONSORCIO SAN MARTIN (INVERSIONES SAV &amp; ASOCIADOS S.R.L. RUC N°20393513587 y CONSTRUCTORA Y CONSULTORES NAR E.I.R.L. RUC N°20393404532)</t>
  </si>
  <si>
    <t>5-2019-GRSM/CS-1</t>
  </si>
  <si>
    <t>Mejoramiento del servicio Educativo en el marco de la ampliacion de cobertura 2013 en el II ciclo de la EBR en el corredor Educativo Huallaga Jurisdicción de la UGEL Huallaga Departamento San Martín</t>
  </si>
  <si>
    <t xml:space="preserve"> CONSORCIO BELLAVISTA (TRUNX S.A.C. - RUC N°20494114217, JLK CONSTRUCCIONES Y SERVICIOS S.A.C. RUC N°20600407491 y CONSTRUCTORA VJD E.I.R.L. RUC N°20604341150)</t>
  </si>
  <si>
    <t>7-2019-GRSM/CS-1</t>
  </si>
  <si>
    <t>CREACION DE LOS SERVICIOS DEPORTIVOS Y RECREATIVOS DEL HUALLAGA CENTRAL 02, EN LAS CAPITALES DE LAS PROVINCIAS DE BELLAVISTA, HUALLAGA Y MARISCAL CACERES DEL DEPARTAMENTO DE SAN MARTIN - II ETAPA - POLIDEPORTIVO BELLAVISTA</t>
  </si>
  <si>
    <t>CONSORCIO SAN MARTIN (MEGA INVERSIONES S.R.L. - RUC 20489532981 y VECTOR CCG CONTRATISTAS Y CONSULTORES GENERALES EMPRESA INDIVIDUAL DE RESPONSABILIDAD LIMITADA RUC N°20489530261)</t>
  </si>
  <si>
    <t>6-2019-GRSM/CS-1</t>
  </si>
  <si>
    <t>Mejoramiento del Servicio Educativo en el Marco de la Ampliacion de Cobertura 2014, en el II Ciclo de la EBR en las IE N 181, 0732, 016 y 0400, Distritos de Campanilla, Alto Biavo y Juanjui, Jurisdicción de la UGEL Mariscal Caceres - San Martin</t>
  </si>
  <si>
    <t>CONSORCIO QUISAPATA (FYN CONTRATISTAS GENERALES EMPRESA INDIVIDUAL DE RESPONSABILIDAD LIMITADA - RUC N°20450666735 y FAMOGA E.I.R.L RUC N°20490320301)</t>
  </si>
  <si>
    <t>25-2019-GRSM/CS-1</t>
  </si>
  <si>
    <t>AUMENTO DE POTENCIA AL SISTEMA DE UTILIZACION A TENSION DE DISTRIBUCION PRIMARIA 20,0-2,9/0,38-0,22KV, PARA EL SUMINISTRO ELECTRICO DEL PREDIO DEL IESTP RIOJA - SAN MARTIN</t>
  </si>
  <si>
    <t>CONSORCIO AZUL (BIOS INGENIERIA &amp; CONSTRUCCION S.A.C. - BIOSIC S.A.C. RUC N°20602246516 y C &amp; S H L CONSTRUCTORES GENERALES S.A.C. RUC N°20603870973)</t>
  </si>
  <si>
    <t>21-2019-GRSM/CS-2</t>
  </si>
  <si>
    <t>ONSTRUCCION DE LA OFICINA DE GESTION AMBIENTAL Y RECURSOS NATURALES DE LA MUNICIPALIDAD DISTRITAL DE TRES UNIDOS, EN EL MARCO DEL PIP 338107</t>
  </si>
  <si>
    <t>CONSTRUCCION DE LAS OFICINAS DE GESTION AMBIENTAL Y RECURSOS NATURALES DE LA MUNICIPALIDAD DISTRITAL DE PILLUANA, EN EL MARCO DEL PIP 338107.</t>
  </si>
  <si>
    <t>120 DÍAS CALENDARIOS</t>
  </si>
  <si>
    <t>CELIS SALINAS JOSE RICARDO RUC N°10053878488</t>
  </si>
  <si>
    <t>11-2019-GRSM/CS-1</t>
  </si>
  <si>
    <t>Mejoramiento del servicio del matadero municipal en el Distrito de Saposoa - Provincia de Huallaga - Departamento de San Martin.</t>
  </si>
  <si>
    <t>45 DIAS CALENDARIOS</t>
  </si>
  <si>
    <t>CONSORCIO PEREZ-FERNANDEZ (CONSTRUCTORA PEREZ &amp; PEREZ SAC - RUC N°20450324184 y TWO COM INGENIEROS ELECTROMECANICOS EIRL  - 20572131913)</t>
  </si>
  <si>
    <t>51-2019-GRSM/CS-1</t>
  </si>
  <si>
    <t>Mejoramiento de los Servicios Institucionales de la Autoridad Regional Ambiental del Gobierno Regional San Martin</t>
  </si>
  <si>
    <t> CONSORCIO SORITOR 01 (CONSTRUCTORA MARAÑON SOCIEDAD COMERCIAL DE RESPONSABILIDAD LIMITADA - RUC N°20392307045 y SLAR CONSULTORES Y EJECUTORES E.I.R.L.- RUC N°20600179714)</t>
  </si>
  <si>
    <t>59-2019-GRSM/CS-1</t>
  </si>
  <si>
    <t>Reparacion de ambiente u oficina para prestacion de servicios publico, en el (la) EESS Soritor - Soritor, Distrito de Soritor, Provincia de Moyobamba, Departamento de San Martin.</t>
  </si>
  <si>
    <t>120 DIAS CALNDARIO</t>
  </si>
  <si>
    <t>CONSORCIO TK6 (integrado por MARCO SORIA PROYECTOS Y CONSTRUCCIONES E.I.R.L.- R.U.C. N° 20572141986, y ENGINEERING BUILD S.A.C - R.U.C. N° 20450326713)</t>
  </si>
  <si>
    <t>1-2019-GRSM/OEC-1</t>
  </si>
  <si>
    <t>CONTRATACION DIRECTA</t>
  </si>
  <si>
    <t>Mejoramiento y ampliacion del servicio educativo en el II ciclo de la EBR en las II.EE. 210, 470, 0003, 0048, 0228 y 0314, Distrito y Provincia de Tocache, jurisdicción de la UGEL Tocache - San Martin</t>
  </si>
  <si>
    <t>SECTOR o GOB. REGIONAL: SEDE CENTRAL</t>
  </si>
  <si>
    <t>GOBIERNO REGIONAL SAN MARTIN</t>
  </si>
  <si>
    <t>GERARDO ALVARADO PEREZ</t>
  </si>
  <si>
    <t>00801525</t>
  </si>
  <si>
    <t>PROPIO</t>
  </si>
  <si>
    <t>0502367</t>
  </si>
  <si>
    <t>02-01-2019-30-06-2019</t>
  </si>
  <si>
    <t>MENSUAL</t>
  </si>
  <si>
    <t>LILIA AMASIFUEN DE AMASIFUEN</t>
  </si>
  <si>
    <t>01002693</t>
  </si>
  <si>
    <t>02-01-2019-28-02-2019</t>
  </si>
  <si>
    <t>MARIA ELENA RUIZ VASQUEZ</t>
  </si>
  <si>
    <t>00819485</t>
  </si>
  <si>
    <t>02-01-2019-30-08-2019</t>
  </si>
  <si>
    <t>MARGARITA LOPEZ VDA. DE MOSQUEDA</t>
  </si>
  <si>
    <t>01020455</t>
  </si>
  <si>
    <t>02-01-2019-31-01-2019</t>
  </si>
  <si>
    <t>LUZ AURORA AKEMI GOEKU NISHIMEY DE SHIRAISHI</t>
  </si>
  <si>
    <t>YOLANDA PISCO CHUI</t>
  </si>
  <si>
    <t>08495885</t>
  </si>
  <si>
    <t>0-02-2019-30-06-2019</t>
  </si>
  <si>
    <t>TRINIDAD JANINA BARTRA VASQUEZ</t>
  </si>
  <si>
    <t>02-01-2019-31-07-2019</t>
  </si>
  <si>
    <t>MARINA DE JESUS DAVILA DE ROMERO</t>
  </si>
  <si>
    <t>01041856</t>
  </si>
  <si>
    <t>ROSA CORINA RAMIREZ DIAZ</t>
  </si>
  <si>
    <t>EDGAR TIMOTEO GUTIERREZ LOPEZ</t>
  </si>
  <si>
    <t>01223097</t>
  </si>
  <si>
    <t>ROSA RIVA VILLACIS</t>
  </si>
  <si>
    <t>01021225</t>
  </si>
  <si>
    <t>ALENA SAAVEDRA PEREZ</t>
  </si>
  <si>
    <t>01116294</t>
  </si>
  <si>
    <t>ARMANDO BONILLA SAAVEDRA</t>
  </si>
  <si>
    <t>01147601</t>
  </si>
  <si>
    <t>02-01-2019 al 30-06-2019</t>
  </si>
  <si>
    <t>GLADIS GARCIA SANTILLAN</t>
  </si>
  <si>
    <t>01114792</t>
  </si>
  <si>
    <t>LUIS HUMBERTO FLORES REATEGUI</t>
  </si>
  <si>
    <t>00907372</t>
  </si>
  <si>
    <t>JADIR ISMINIO VARGAS</t>
  </si>
  <si>
    <t>MANUEL GONZALES BARRERA</t>
  </si>
  <si>
    <t>00845666</t>
  </si>
  <si>
    <t>MANUEL TELLO VALLES</t>
  </si>
  <si>
    <t>01096078</t>
  </si>
  <si>
    <t>SHILI MIRANDA CABRERA</t>
  </si>
  <si>
    <t>LILY TONGO HERNANDEZ</t>
  </si>
  <si>
    <t>02-02-2019 al 30-06-2019</t>
  </si>
  <si>
    <t>ALBERTO CARDENAS VASQUEZ</t>
  </si>
  <si>
    <t>MARENA RIOS ALVARADO</t>
  </si>
  <si>
    <t>00962813</t>
  </si>
  <si>
    <t>02-03-2019 al 30-08-2019</t>
  </si>
  <si>
    <t>ROSS MERY REATEGUI MORA</t>
  </si>
  <si>
    <t>ORLANDO CELIZ PICON</t>
  </si>
  <si>
    <t>00803418</t>
  </si>
  <si>
    <t>01-03-2019 al 30-05-2019</t>
  </si>
  <si>
    <t>GLADYS ELIZABETH CARRANZA BRICEÑO DE CARDENAS</t>
  </si>
  <si>
    <t>01-04-2019 al 30-06-2019</t>
  </si>
  <si>
    <t>JUAN CARLOS WONG OBO</t>
  </si>
  <si>
    <t>42520298,</t>
  </si>
  <si>
    <t>MERCEDES JESUS REATEGUI DEL AGUILA DE RIOS</t>
  </si>
  <si>
    <t>01034749</t>
  </si>
  <si>
    <t>ESCRITURA  498</t>
  </si>
  <si>
    <t>01-07-2019 al 31-12-2019</t>
  </si>
  <si>
    <t>ANDRES WILLIAM GUTIERREZ RODRIGUEZ</t>
  </si>
  <si>
    <t>01-08-2019 al 31-12-2019</t>
  </si>
  <si>
    <t>GLADYS PEREZ BAZAN DE VARGAS</t>
  </si>
  <si>
    <t>00992291</t>
  </si>
  <si>
    <t>EDSON REATEGUI GARCIA</t>
  </si>
  <si>
    <t>00911515</t>
  </si>
  <si>
    <t>EDGAR DELGADO GERMANY</t>
  </si>
  <si>
    <t>07958445</t>
  </si>
  <si>
    <t>01-09-2019 al 31-12-2019</t>
  </si>
  <si>
    <t>17/0172020 al 30/06/2020</t>
  </si>
  <si>
    <t xml:space="preserve">MENSUAL </t>
  </si>
  <si>
    <t>01/01/2020  al 30/06/2020</t>
  </si>
  <si>
    <t>EDWIN RODRIGUEZ RODRIGUEZ</t>
  </si>
  <si>
    <t>43300740</t>
  </si>
  <si>
    <t>01113131</t>
  </si>
  <si>
    <t>PHIORY JOHANNA PUENTE RUIZ</t>
  </si>
  <si>
    <t>02/01/2020  al 30/06/2020</t>
  </si>
  <si>
    <t>02/01/2020  al31/03/2020</t>
  </si>
  <si>
    <t xml:space="preserve"> 40186380</t>
  </si>
  <si>
    <t>18182032</t>
  </si>
  <si>
    <t>70188549</t>
  </si>
  <si>
    <t>LUIS HUMBERTO FLORES REATEGU</t>
  </si>
  <si>
    <t>10374294</t>
  </si>
  <si>
    <t>02/01/2020  al 31/08/2020</t>
  </si>
  <si>
    <t>02/01/2020  al 29/02/2020</t>
  </si>
  <si>
    <t>44507569</t>
  </si>
  <si>
    <t>02/01/2020  al 31/12/2020</t>
  </si>
  <si>
    <t>40881608</t>
  </si>
  <si>
    <t>02/01/2020  al 30/04/2020</t>
  </si>
  <si>
    <t>10554961</t>
  </si>
  <si>
    <t>02/01/2020  al 31/03/2020</t>
  </si>
  <si>
    <t>600,00.</t>
  </si>
  <si>
    <t>07607253</t>
  </si>
  <si>
    <t>01/04/2020  al 30/09/2020</t>
  </si>
  <si>
    <t>01/05/2020  al 31/07/2020</t>
  </si>
  <si>
    <t>01/07/2020  al 31/12/2020</t>
  </si>
  <si>
    <t>SECTOR o GOB. REGIONAL: 459 GOBIERNO REGIONAL SAN MARTIN</t>
  </si>
  <si>
    <t>N°</t>
  </si>
  <si>
    <t>BIENES 2020</t>
  </si>
  <si>
    <t>Adquisición de jabon en barra para los establecimientos de salud de la region San Martin, en el marco de la emergencia sanitaria generada por el COVID-19</t>
  </si>
  <si>
    <t xml:space="preserve">	DIRECTA-PROC-4-2020-GRSM/OEC-1</t>
  </si>
  <si>
    <t>4-2020-GRSM/OEC-1</t>
  </si>
  <si>
    <t xml:space="preserve">	161,999.76</t>
  </si>
  <si>
    <t>OLEAGINOSAS DEL PERU S.A. (20450219801)</t>
  </si>
  <si>
    <t>EJECUTADO</t>
  </si>
  <si>
    <t>UNICO</t>
  </si>
  <si>
    <r>
      <rPr>
        <b/>
        <sz val="9"/>
        <rFont val="Arial"/>
        <family val="2"/>
      </rPr>
      <t>Adquisición de equipos médicos para los hospitales de Moyobamba, Tarapoto y Tocache, en el marco de la emergencia sanitaria generada por el COVID-19</t>
    </r>
    <r>
      <rPr>
        <sz val="9"/>
        <rFont val="Arial"/>
        <family val="2"/>
      </rPr>
      <t>.</t>
    </r>
  </si>
  <si>
    <t>DIRECTA-PROC-2-2020-GRSM/OEC-1</t>
  </si>
  <si>
    <t>2-2020-GRSM/OEC-1</t>
  </si>
  <si>
    <t xml:space="preserve">	42,000.00</t>
  </si>
  <si>
    <t>GOLDEN MEDICAL TECH S.A.C (20545804795)</t>
  </si>
  <si>
    <t>Item N°1</t>
  </si>
  <si>
    <t xml:space="preserve">	270,480.00</t>
  </si>
  <si>
    <t>Item N°2</t>
  </si>
  <si>
    <t xml:space="preserve">	672,000.00</t>
  </si>
  <si>
    <t>Item N°3</t>
  </si>
  <si>
    <t xml:space="preserve">	1,885,000.00</t>
  </si>
  <si>
    <t>DRAEGER PERU S.A.C. (20538597121)</t>
  </si>
  <si>
    <t>Item N°4</t>
  </si>
  <si>
    <t>SUMINISTRO DE PETROLEO DIÉSEL B5 PARA LAS UNIDADES MÓVILES DE LA SEDE CENTRAL DEL GOBIERNO REGIONAL SAN MARTÍN</t>
  </si>
  <si>
    <t xml:space="preserve">	SIE-SIE-1-2020-GRSM/OEC-1</t>
  </si>
  <si>
    <t>1-2020-GRSM/OEC-1</t>
  </si>
  <si>
    <t>INVERSIONES DON ISAAC E.I.R.L. (20600536983)</t>
  </si>
  <si>
    <t>EJECUCION</t>
  </si>
  <si>
    <t>DISTRIBUIDORA GABY E I R LTDA (20221965290)</t>
  </si>
  <si>
    <t>Suministro e instalación de plantas generadoras de oxígeno para los Hospitales de Moyobamba y Tarapoto, en el Marco de la emergencia sanitaria generada por el COVID 19</t>
  </si>
  <si>
    <t>DIRECTA-PROC-11-2020-GRSM/OEC-1</t>
  </si>
  <si>
    <t>11-2020-GRSM/OEC-1</t>
  </si>
  <si>
    <t>ESTANTERIAS METALICAS J.R.M. S.A.C. (20475428634)</t>
  </si>
  <si>
    <t xml:space="preserve">	2,812,000.00</t>
  </si>
  <si>
    <t>Adquisicion de Video Colposcopio para el Hospital II-2 Tarapoto - Region San Martin</t>
  </si>
  <si>
    <t>AS-SM-18-2020-GRSM/CS-1</t>
  </si>
  <si>
    <t>18-2020-GRSM/CS-1</t>
  </si>
  <si>
    <t xml:space="preserve">	35,400.00</t>
  </si>
  <si>
    <t>R &amp; M ELECTROMEDICA S.R.L. (20556514004 )</t>
  </si>
  <si>
    <t>ADQUISICIÓN DE ELECTROCARDIÓGRAFOS PARA EL HOSPITAL II-2 TARAPOTO, HOSPITAL II-E JUANJUI Y CENTRO DE SALUD SAN MARTÍN DE ALAO ¿ REGIÓN SAN MARTÍN.</t>
  </si>
  <si>
    <t>AS-SM-12-2020-GRSM/CS-1</t>
  </si>
  <si>
    <t>12-2020-GRSM/CS-1</t>
  </si>
  <si>
    <t>R &amp; M ELECTROMEDICA S.R.L. (20556514004)</t>
  </si>
  <si>
    <t>ADQUISICIÓN DE MICROSCOPIOS PARA ESTABLECIMIENTOS DE SALUD DE LA REGIÓN SAN MARTÍN.</t>
  </si>
  <si>
    <t>AS-SM-10-2020-GRSM/CS-1</t>
  </si>
  <si>
    <t>10-2020-GRSM/CS-1</t>
  </si>
  <si>
    <t>Adquisición de Abonos Orgánicos para ser utilizados en el Proyecto Recuperación del Servicio Ecosistémico de Control de Suelos de ZoCRE BOSHUMI y Ámbito de Influencia, Provincia de Tocache y Mariscal Cáceres Región San Martin</t>
  </si>
  <si>
    <t>AS-SM-22-2020-GRSM/OEC-1</t>
  </si>
  <si>
    <t>O&amp;D INNOVATION SUSTAINABLE E.I.R.L (20602374603)</t>
  </si>
  <si>
    <t>ADQUISICION DE EQUIPOS Y MOBILIARIOS MEDICOS PARA LOS HOSPITALES DE MOYOBAMBA Y TOCACHE, EN EL MARCO DE LA EMERGENCIA SANITARIA GENERADA POR EL COVID-19.</t>
  </si>
  <si>
    <t>DIRECTA-PROC-17-2020-GRSM/OEC-1</t>
  </si>
  <si>
    <t>17-2020-GRSM/OEC-1</t>
  </si>
  <si>
    <t xml:space="preserve"> GOLDEN MEDICAL TECH S.A.C. (20545804795)</t>
  </si>
  <si>
    <t xml:space="preserve">	546,065.00</t>
  </si>
  <si>
    <t xml:space="preserve">BIOCARDIO S.A.C.	 (20602091199) </t>
  </si>
  <si>
    <t xml:space="preserve">		896,000.00</t>
  </si>
  <si>
    <t>INDUSTRIA TECNOLOGICA PERU E.I.R.L. (20603344341)</t>
  </si>
  <si>
    <t xml:space="preserve">	999,600.00</t>
  </si>
  <si>
    <t>Item N°5</t>
  </si>
  <si>
    <t>BIOIMAGEN S.A.C. (20392644556)</t>
  </si>
  <si>
    <t>Item N°6</t>
  </si>
  <si>
    <t>Item N°7</t>
  </si>
  <si>
    <t>Item N°8</t>
  </si>
  <si>
    <t>SELLER MEDIC E.I.R.L. (20553332975)</t>
  </si>
  <si>
    <t>Item N°9</t>
  </si>
  <si>
    <t>SERVICIOS 2020</t>
  </si>
  <si>
    <t>Servicio de alimentación, en la ciudad de Moyobamba, para las personas trasladadas en el marco del Estado de Emergencia Nacional a consecuencias del COVID-19</t>
  </si>
  <si>
    <t>6-2020-GRSM/OEC-1</t>
  </si>
  <si>
    <t>TUANAMA MAS ERIN 
- RUC N°10459697051</t>
  </si>
  <si>
    <t>ITEM N°1</t>
  </si>
  <si>
    <t>ALVARADO PEREZ ERLITA - RUC N°10008341368</t>
  </si>
  <si>
    <t>MIRANO PEREA MARIA LUISA - RUC N°10008031202</t>
  </si>
  <si>
    <t>ITEM N°2</t>
  </si>
  <si>
    <t>AYCACHI LOPEZ CLAUDIA FIORELLA 
- RUC N°10442430875</t>
  </si>
  <si>
    <t>ITEM N°3</t>
  </si>
  <si>
    <t>Servicio de alimentación, en la ciudad de Rioja, para las personas trasladadas en el marco del Estado de Emergencia Nacional a consecuencias del COVID-19</t>
  </si>
  <si>
    <t>12-2020-GRSM/OEC-1</t>
  </si>
  <si>
    <t>GUEVARA GONZALES BERY -  RUC N°10419372523</t>
  </si>
  <si>
    <t>28/05/200</t>
  </si>
  <si>
    <t>SANDOVAL SALAZAR NATIVIDAD DEL CARMEN - RUC N°17141510797</t>
  </si>
  <si>
    <t>Contratacion del servicio de alojamiento, en la ciudad de Moyobamba, para las personas trasladadas en el marco del Estado de Emergencia Nacional a consecuencias del COVID-19.</t>
  </si>
  <si>
    <t>5-2020-GRSM/OEC-1</t>
  </si>
  <si>
    <t>PUERTO MIRADOR SOCIEDAD ANONIMA - RUC N°20233104818</t>
  </si>
  <si>
    <t> MIS TRES ANGELITOS HOSPEDAJE E.I.R.L. - RUC N°20600804856</t>
  </si>
  <si>
    <t>SUITES MIRASELVA E.I.R.L. - MIRASELVA SUITES - RUC N°20603082576</t>
  </si>
  <si>
    <t>VELA ROJAS GERARDO - RUC N°10008317211</t>
  </si>
  <si>
    <t>WEEPIU BARRIENTOS JHEWERSON KEVIN - RUC N°10714367299</t>
  </si>
  <si>
    <t>ITEM N°4</t>
  </si>
  <si>
    <t>GRAN HOTEL DORADO E.I.R.L. - 20494185319</t>
  </si>
  <si>
    <t>Contratacion del servicio de alojamiento, en la ciudad de Tarapoto, para las personas trasladadas en el marco del Estado de Emergencia Nacional a consecuencias del COVID-19.</t>
  </si>
  <si>
    <t>8-2020-GRSM/OEC-1</t>
  </si>
  <si>
    <t>DERRAMA MAGISTERIAL - RUC N°20136424867</t>
  </si>
  <si>
    <t>TURISMO Y VIAJES EL CHARAPITA E.I.R.L. - RUC N°20605101128</t>
  </si>
  <si>
    <t>RIOSOL HOTELES SOCIEDAD ANONIMA CERRADA - RUC N°20542238462</t>
  </si>
  <si>
    <t>Contratación del servicio de alojamiento y alimentación, en la ciudad de Moyobamba, para las personas trasladadas en el marco del Estado de Emergencia Nacional a consecuencias del COVID-19.</t>
  </si>
  <si>
    <t>10-2020-GRSM/OEC-1</t>
  </si>
  <si>
    <t>TUESTA CHAVEZ JULISSA TATIANA - RUC N°10068002511</t>
  </si>
  <si>
    <t>CANARIO TELLO LICETH MARLENY - RUC N°10009547121</t>
  </si>
  <si>
    <t>Contratación del servicio de albergue y alimentación, en la ciudad de Moyobamba, para las personas trasladadas en el marco del Estado de Emergencia Nacional a consecuencias del COVID-19.</t>
  </si>
  <si>
    <t>7-2020-GRSM/OEC-1</t>
  </si>
  <si>
    <t>INSTITUTO DE EDUCACION SUPERIOR TECNOLOGICO PRIVADO FELIX DE LA ROSA REATEGUI Y GAVIRIA EIRL - RUC N°20321182918</t>
  </si>
  <si>
    <t>Servicio de transporte de pasajeros (Pasajes Terrestres - Humanitarios) en las Rutas: Lima ¿ Juanjuí, Lima ¿ Moyobamba y Lima ¿ Tarapoto ¿ Moyobamba, en el Marco de la Emergencia Sanitaria y el Estado de Emergencia Nacional a consecuencia del COVID-19</t>
  </si>
  <si>
    <t>3-2020-GRSM/OEC-1</t>
  </si>
  <si>
    <t>MOVIL BUS S.A.C - RUC N°20555901179</t>
  </si>
  <si>
    <t>EMPRESA DE TRANSPORTES GRUPO HORNA SOCIEDAD ANONIMA CERRADA - RUC N°20511265216</t>
  </si>
  <si>
    <t>Servicio de transporte aéreo de pasajeros (vuelo humanitario) de Lima a Tarapoto, en el marco de la emergencia sanitaria y el Estado de Emergencia Nacional a consecuencia del COVID 19</t>
  </si>
  <si>
    <t>PARACAS TOURS S A - RUC N°20108777924</t>
  </si>
  <si>
    <t>CONTRATACION DEL SERVICIO DE MENSAJERIA PARA LAS DEPENDENCIAS DE LA SEDE CENTRAL DEL GOBIERNO REGIONAL SAN MARTIN</t>
  </si>
  <si>
    <t>REPRESENTACIONES UNION EIRL - RUC N°20450317480</t>
  </si>
  <si>
    <t>SERVICIOS 2019</t>
  </si>
  <si>
    <t>Contratacion de servicios de ejecucion de las actividades del componente III (Desarrollo Curricular Contextualizado) del proyecto: Mejoramiento y ampliacion del servicio educativo de educacion inicial escolarizada, en las II.EE. N 186, 0034, 0163, 0454, 0671 y 0735, Distrito de Polvora, jurisdiccion de la Provincia y UGEL Tocache - San Martin.</t>
  </si>
  <si>
    <t>61-2019-GRSM/CS-2</t>
  </si>
  <si>
    <t xml:space="preserve"> CONSORCIO - CAELKAR (ROJAS PEREZ CARIN - RUC N°10008609638 -  ROJAS VILLALOBOS ELIZABETH - RUC N°10008199766 -  BORBOR REATEGUI KAREN - RUC N°10009541522 - BORBOR REATEGUI KARINA -. RUC N°10439932215 - APLAHUATA SERVICIOS GENERALES S.A.C. - RUC N° 20605607277)</t>
  </si>
  <si>
    <t>Contratacion de servicio de ejecucion de las actividades del componente III - Desarrollo Curricular Contextualizado de 9 proyectos de mejoramiento del servicio educativo en el marco de la ampliacion de cobertura 2014, en las jurisdicciones de las UGEL Mariscal Caceres, San Martin, Lamas, Huallaga,</t>
  </si>
  <si>
    <t>68-2019-GRSM/CS-1</t>
  </si>
  <si>
    <t>CONSORCIO - CAELKAR (ROJAS PEREZ CARIN - RUC N°10008609638 - ROJAS VILLALOBOS ELIZABETH - RUC N°10008199766 - BORBOR REATEGUI KAREN - RUC N°10009541522 - BORBOR REATEGUI KARINA - RUC N°10439932215 - APLAHUATA SERVICIOS GENERALES S.A.C. - RUC N°20605607277</t>
  </si>
  <si>
    <t>ITEM N°5</t>
  </si>
  <si>
    <t>ITEM N°6</t>
  </si>
  <si>
    <t>ITEM N°7</t>
  </si>
  <si>
    <t>ITEM N°8</t>
  </si>
  <si>
    <t>ITEM N°9</t>
  </si>
  <si>
    <t>MANO DE OBRA (INCLUYE EQUIPOS Y HERRAMIENTAS), PARA LA EJECUCION DE 12 IOARRS DE LA REGION SAN MARTIN.</t>
  </si>
  <si>
    <t>DIRECTA-PROC-2-2019-GRSM/OEC-1</t>
  </si>
  <si>
    <t>2-2019-GRSM/OEC-1</t>
  </si>
  <si>
    <t>PAREDES GARCIA JOSE LUIS - RUC N°10405278648</t>
  </si>
  <si>
    <t>ACUÑA CUBAS GILBERTO - RUC N°10008376102</t>
  </si>
  <si>
    <t>CONTRATISTAS GENERALES D&amp;S EMPRESA INDIVIDUAL DE RESPONSABILIDAD LIMITADA - RUC N°20493948611</t>
  </si>
  <si>
    <t>CONSTRUCTORA &amp; CONSULTORA CAHUIDE E.I.R.L. SI SI NO 1.00 99,545.42
- RUC N°20572122680</t>
  </si>
  <si>
    <t>GUZMAN SHAPIAMA RONAL - RUC N°10407501255</t>
  </si>
  <si>
    <t>INVERSIONES NURA SOCIEDAD ANONIMA CERRADA .- RUC N°20542227347</t>
  </si>
  <si>
    <t>CONSTRUCTORA J &amp; LL S.A.C. - RUC N°20450201694</t>
  </si>
  <si>
    <t>PEREZ BOCANEGRA MARLITH - RUC N°10010470582</t>
  </si>
  <si>
    <t>CONSTRUCTORA HVILLA V E.I.R.L S - RUC N°20600489322</t>
  </si>
  <si>
    <t>ITEM N°10</t>
  </si>
  <si>
    <t>Servicio de Instalacion de Casetas de Vigilancia para el Proyecto: Recuperacion del Servicio Eco Sistemico del Control de Erosion de Suelos de ZOCRE BOSHUMI y el ambito de Influencia, Provincias de Tocache y Mariscal Caceres, Region San Martin</t>
  </si>
  <si>
    <t>46-2019-GRSM/OEC-1</t>
  </si>
  <si>
    <t>TUKI TUKI IDEAS E.I.R.L. - RUC N°20601527490</t>
  </si>
  <si>
    <t>CONTRATACIÓN DE SERVICIO DE CONSULTORÍA PARA ELABORACIÓN DE ESTUDIO DE IMPACTO AMBIENTAL DE LOS PROYECTOS DE MEJORAMIENTO DE LOS SERVICIOS DE SALUD DE TABALOSOS, PONGO DE CAYNARACHI, UCHIZA Y CHAZUTA DEL DEPARTAMENTO DE SAN MARTÍN.</t>
  </si>
  <si>
    <t>7-2019-GRSM/OEC-2</t>
  </si>
  <si>
    <t>CENTRO DE INVESTIGACION ,GESTION Y CONSULTORIA AMBIENTAL SAC</t>
  </si>
  <si>
    <t>SERVICIO DE MENSAJERIA PARA LAS DEPENDENCIAS DE LA SEDE CENTRAL DEL GOBIERNO REGIONAL SAN MARTIN</t>
  </si>
  <si>
    <t>MOYOTRANSFER EIRL - RUC N°20531508026</t>
  </si>
  <si>
    <t>CONTRATACION DEL SERVICIO DE SEGURIDAD Y VIGILANCIA INSTITUCIONAL PARA EL GOBIERNO REGIONAL SAN MARTIN.</t>
  </si>
  <si>
    <t>CP</t>
  </si>
  <si>
    <t>CONSORCIO - BEREAN SERVICE S.A.C. Y GRUPO AMAB SECURITY S.A.C. (GRUPO AMAB SECURITY SOCIEDAD ANONIMA CERRADA - BEREAN SERVICE S.A.C)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</si>
</sst>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_-;\-* #,##0.00\ _€_-;_-* &quot;-&quot;??\ _€_-;_-@_-"/>
    <numFmt numFmtId="165" formatCode="[$-280A]d&quot; de &quot;mmmm&quot; de &quot;yyyy;@"/>
    <numFmt numFmtId="166" formatCode="_-* #,##0\ _€_-;\-* #,##0\ _€_-;_-* &quot;-&quot;??\ _€_-;_-@_-"/>
    <numFmt numFmtId="167" formatCode="#,##0.0000"/>
    <numFmt numFmtId="168" formatCode="_ * #,##0_ ;_ * \-#,##0_ ;_ * &quot;-&quot;??_ ;_ @_ "/>
  </numFmts>
  <fonts count="24" x14ac:knownFonts="1">
    <font>
      <sz val="10"/>
      <name val="Arial"/>
    </font>
    <font>
      <sz val="11"/>
      <color theme="1"/>
      <name val="Calibri"/>
      <family val="2"/>
      <scheme val="minor"/>
    </font>
    <font>
      <sz val="10"/>
      <name val="Arial"/>
      <family val="2"/>
    </font>
    <font>
      <sz val="8"/>
      <name val="Arial"/>
      <family val="2"/>
    </font>
    <font>
      <b/>
      <sz val="10"/>
      <name val="Arial"/>
      <family val="2"/>
    </font>
    <font>
      <sz val="10"/>
      <name val="Arial Narrow"/>
      <family val="2"/>
    </font>
    <font>
      <sz val="10"/>
      <name val="Arial"/>
      <family val="2"/>
    </font>
    <font>
      <b/>
      <sz val="8"/>
      <name val="Arial"/>
      <family val="2"/>
    </font>
    <font>
      <sz val="10"/>
      <name val="Courier"/>
      <family val="3"/>
    </font>
    <font>
      <b/>
      <sz val="12"/>
      <name val="Arial"/>
      <family val="2"/>
    </font>
    <font>
      <sz val="9"/>
      <name val="Arial"/>
      <family val="2"/>
    </font>
    <font>
      <b/>
      <sz val="9"/>
      <name val="Arial"/>
      <family val="2"/>
    </font>
    <font>
      <sz val="8"/>
      <name val="Arial"/>
      <family val="2"/>
    </font>
    <font>
      <sz val="9"/>
      <color indexed="32"/>
      <name val="Arial"/>
      <family val="2"/>
    </font>
    <font>
      <sz val="12"/>
      <name val="Arial"/>
      <family val="2"/>
    </font>
    <font>
      <sz val="10"/>
      <name val="Arial"/>
      <family val="2"/>
    </font>
    <font>
      <b/>
      <sz val="11"/>
      <color theme="1"/>
      <name val="Calibri"/>
      <family val="2"/>
      <scheme val="minor"/>
    </font>
    <font>
      <b/>
      <sz val="14"/>
      <name val="Arial"/>
      <family val="2"/>
    </font>
    <font>
      <b/>
      <sz val="7"/>
      <name val="Arial"/>
      <family val="2"/>
    </font>
    <font>
      <b/>
      <sz val="6"/>
      <name val="Arial"/>
      <family val="2"/>
    </font>
    <font>
      <b/>
      <sz val="8"/>
      <color rgb="FF333333"/>
      <name val="Trebuchet MS"/>
      <family val="2"/>
    </font>
    <font>
      <sz val="9"/>
      <color rgb="FF333333"/>
      <name val="Arial"/>
      <family val="2"/>
    </font>
    <font>
      <b/>
      <sz val="14"/>
      <color rgb="FFFF0000"/>
      <name val="Arial"/>
      <family val="2"/>
    </font>
    <font>
      <b/>
      <sz val="9"/>
      <color rgb="FF333333"/>
      <name val="Arial"/>
      <family val="2"/>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9" tint="-0.249977111117893"/>
        <bgColor indexed="64"/>
      </patternFill>
    </fill>
    <fill>
      <patternFill patternType="solid">
        <fgColor theme="9"/>
        <bgColor indexed="64"/>
      </patternFill>
    </fill>
    <fill>
      <patternFill patternType="solid">
        <fgColor theme="5"/>
        <bgColor indexed="64"/>
      </patternFill>
    </fill>
    <fill>
      <patternFill patternType="solid">
        <fgColor theme="8" tint="0.79998168889431442"/>
        <bgColor indexed="64"/>
      </patternFill>
    </fill>
  </fills>
  <borders count="57">
    <border>
      <left/>
      <right/>
      <top/>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7">
    <xf numFmtId="0" fontId="0" fillId="0" borderId="0"/>
    <xf numFmtId="0" fontId="5" fillId="0" borderId="0"/>
    <xf numFmtId="0" fontId="5" fillId="0" borderId="0"/>
    <xf numFmtId="49" fontId="8" fillId="0" borderId="0"/>
    <xf numFmtId="0" fontId="2" fillId="0" borderId="0"/>
    <xf numFmtId="164" fontId="15" fillId="0" borderId="0" applyFont="0" applyFill="0" applyBorder="0" applyAlignment="0" applyProtection="0"/>
    <xf numFmtId="0" fontId="1" fillId="0" borderId="0"/>
  </cellStyleXfs>
  <cellXfs count="358">
    <xf numFmtId="0" fontId="0" fillId="0" borderId="0" xfId="0"/>
    <xf numFmtId="0" fontId="10" fillId="0" borderId="0" xfId="2" applyFont="1" applyFill="1" applyBorder="1" applyAlignment="1">
      <alignment horizontal="left" vertical="center"/>
    </xf>
    <xf numFmtId="0" fontId="11" fillId="0" borderId="0" xfId="2" applyFont="1" applyFill="1" applyBorder="1" applyAlignment="1">
      <alignment vertical="center"/>
    </xf>
    <xf numFmtId="0" fontId="10" fillId="0" borderId="0" xfId="0" applyFont="1"/>
    <xf numFmtId="0" fontId="10" fillId="0" borderId="0" xfId="0" applyFont="1" applyFill="1" applyBorder="1"/>
    <xf numFmtId="0" fontId="10" fillId="0" borderId="0" xfId="0" applyFont="1" applyBorder="1"/>
    <xf numFmtId="49" fontId="10" fillId="0" borderId="0" xfId="3" applyFont="1" applyAlignment="1">
      <alignment vertical="center"/>
    </xf>
    <xf numFmtId="0" fontId="10" fillId="0" borderId="11" xfId="0" applyFont="1" applyBorder="1"/>
    <xf numFmtId="0" fontId="10" fillId="0" borderId="28" xfId="0" applyFont="1" applyBorder="1"/>
    <xf numFmtId="0" fontId="10" fillId="0" borderId="29" xfId="0" applyFont="1" applyBorder="1"/>
    <xf numFmtId="0" fontId="10" fillId="0" borderId="12" xfId="0" applyFont="1" applyBorder="1"/>
    <xf numFmtId="0" fontId="10" fillId="0" borderId="3" xfId="0" applyFont="1" applyBorder="1"/>
    <xf numFmtId="0" fontId="10" fillId="0" borderId="0" xfId="2" applyFont="1" applyAlignment="1">
      <alignment vertical="center"/>
    </xf>
    <xf numFmtId="0" fontId="11" fillId="0" borderId="0" xfId="2" applyFont="1" applyFill="1" applyBorder="1" applyAlignment="1">
      <alignment horizontal="center" vertical="center"/>
    </xf>
    <xf numFmtId="0" fontId="10" fillId="0" borderId="0" xfId="2" applyFont="1" applyBorder="1" applyAlignment="1">
      <alignment vertical="center"/>
    </xf>
    <xf numFmtId="0" fontId="10" fillId="0" borderId="12" xfId="2" applyFont="1" applyBorder="1" applyAlignment="1">
      <alignment horizontal="center" vertical="center"/>
    </xf>
    <xf numFmtId="0" fontId="11" fillId="2" borderId="12" xfId="2" applyFont="1" applyFill="1" applyBorder="1" applyAlignment="1">
      <alignment horizontal="center" vertical="center"/>
    </xf>
    <xf numFmtId="0" fontId="11" fillId="2" borderId="0" xfId="2" applyFont="1" applyFill="1" applyBorder="1" applyAlignment="1">
      <alignment vertical="center"/>
    </xf>
    <xf numFmtId="0" fontId="11" fillId="2" borderId="3" xfId="2" applyFont="1" applyFill="1" applyBorder="1" applyAlignment="1">
      <alignment vertical="center"/>
    </xf>
    <xf numFmtId="0" fontId="10" fillId="0" borderId="3" xfId="2" applyFont="1" applyBorder="1" applyAlignment="1">
      <alignment vertical="center"/>
    </xf>
    <xf numFmtId="0" fontId="11" fillId="2" borderId="4" xfId="2" applyFont="1" applyFill="1" applyBorder="1" applyAlignment="1">
      <alignment horizontal="center" vertical="center"/>
    </xf>
    <xf numFmtId="0" fontId="11" fillId="2" borderId="16" xfId="2" applyFont="1" applyFill="1" applyBorder="1" applyAlignment="1">
      <alignment vertical="center"/>
    </xf>
    <xf numFmtId="0" fontId="11" fillId="2" borderId="27" xfId="2" applyFont="1" applyFill="1" applyBorder="1" applyAlignment="1">
      <alignment vertical="center"/>
    </xf>
    <xf numFmtId="0" fontId="10" fillId="0" borderId="12" xfId="2" applyFont="1" applyBorder="1" applyAlignment="1">
      <alignment vertical="center"/>
    </xf>
    <xf numFmtId="0" fontId="11" fillId="2" borderId="4" xfId="2" applyFont="1" applyFill="1" applyBorder="1" applyAlignment="1">
      <alignment vertical="center"/>
    </xf>
    <xf numFmtId="0" fontId="10" fillId="0" borderId="12" xfId="2" applyFont="1" applyFill="1" applyBorder="1" applyAlignment="1">
      <alignment horizontal="left" vertical="center"/>
    </xf>
    <xf numFmtId="0" fontId="11" fillId="2" borderId="5" xfId="2" applyFont="1" applyFill="1" applyBorder="1" applyAlignment="1">
      <alignment horizontal="center" vertical="center"/>
    </xf>
    <xf numFmtId="0" fontId="10" fillId="0" borderId="38" xfId="0" applyFont="1" applyBorder="1"/>
    <xf numFmtId="0" fontId="11" fillId="0" borderId="21" xfId="2" applyFont="1" applyFill="1" applyBorder="1" applyAlignment="1">
      <alignment vertical="center"/>
    </xf>
    <xf numFmtId="0" fontId="11" fillId="0" borderId="24" xfId="2" applyFont="1" applyFill="1" applyBorder="1" applyAlignment="1">
      <alignment vertical="center"/>
    </xf>
    <xf numFmtId="0" fontId="11" fillId="2" borderId="6" xfId="2" applyFont="1" applyFill="1" applyBorder="1" applyAlignment="1">
      <alignment horizontal="center" vertical="center"/>
    </xf>
    <xf numFmtId="0" fontId="11" fillId="0" borderId="43" xfId="2" applyFont="1" applyFill="1" applyBorder="1" applyAlignment="1">
      <alignment vertical="center"/>
    </xf>
    <xf numFmtId="0" fontId="10" fillId="0" borderId="6" xfId="2" applyFont="1" applyBorder="1" applyAlignment="1">
      <alignment horizontal="center" vertical="center"/>
    </xf>
    <xf numFmtId="0" fontId="11" fillId="2" borderId="3" xfId="2" applyFont="1" applyFill="1" applyBorder="1" applyAlignment="1">
      <alignment horizontal="center" vertical="center"/>
    </xf>
    <xf numFmtId="0" fontId="11" fillId="0" borderId="22" xfId="2" applyFont="1" applyFill="1" applyBorder="1" applyAlignment="1">
      <alignment vertical="center"/>
    </xf>
    <xf numFmtId="0" fontId="11" fillId="0" borderId="9" xfId="2" applyFont="1" applyBorder="1" applyAlignment="1">
      <alignment horizontal="left" vertical="center"/>
    </xf>
    <xf numFmtId="0" fontId="10" fillId="0" borderId="0" xfId="0" applyFont="1" applyAlignment="1">
      <alignment wrapText="1"/>
    </xf>
    <xf numFmtId="0" fontId="3" fillId="0" borderId="0" xfId="0" applyFont="1"/>
    <xf numFmtId="0" fontId="3" fillId="0" borderId="0" xfId="0" applyFont="1" applyAlignment="1">
      <alignment wrapText="1"/>
    </xf>
    <xf numFmtId="0" fontId="10" fillId="0" borderId="0" xfId="0" applyFont="1"/>
    <xf numFmtId="0" fontId="10" fillId="0" borderId="0" xfId="0" applyFont="1"/>
    <xf numFmtId="0" fontId="11" fillId="2" borderId="19" xfId="2" applyFont="1" applyFill="1" applyBorder="1" applyAlignment="1">
      <alignment horizontal="center" vertical="center"/>
    </xf>
    <xf numFmtId="0" fontId="11" fillId="2" borderId="18" xfId="2" applyFont="1" applyFill="1" applyBorder="1" applyAlignment="1">
      <alignment horizontal="center" vertical="center"/>
    </xf>
    <xf numFmtId="0" fontId="11" fillId="2" borderId="9" xfId="2" applyFont="1" applyFill="1" applyBorder="1" applyAlignment="1">
      <alignment horizontal="center" vertical="center"/>
    </xf>
    <xf numFmtId="0" fontId="11" fillId="0" borderId="0" xfId="0" applyFont="1" applyFill="1"/>
    <xf numFmtId="0" fontId="9" fillId="4" borderId="0" xfId="0" applyFont="1" applyFill="1" applyBorder="1"/>
    <xf numFmtId="0" fontId="10" fillId="4" borderId="0" xfId="0" applyFont="1" applyFill="1" applyBorder="1"/>
    <xf numFmtId="0" fontId="7" fillId="4" borderId="0" xfId="2" applyFont="1" applyFill="1" applyBorder="1" applyAlignment="1">
      <alignment horizontal="center" vertical="center"/>
    </xf>
    <xf numFmtId="0" fontId="7" fillId="4" borderId="0" xfId="2" applyFont="1" applyFill="1" applyBorder="1" applyAlignment="1">
      <alignment horizontal="center" vertical="center" textRotation="90" wrapText="1"/>
    </xf>
    <xf numFmtId="0" fontId="11" fillId="4" borderId="0" xfId="2" applyFont="1" applyFill="1" applyBorder="1" applyAlignment="1">
      <alignment vertical="center"/>
    </xf>
    <xf numFmtId="0" fontId="9" fillId="4" borderId="0" xfId="0" applyFont="1" applyFill="1"/>
    <xf numFmtId="0" fontId="10" fillId="0" borderId="30" xfId="2" applyFont="1" applyFill="1" applyBorder="1" applyAlignment="1">
      <alignment horizontal="left" vertical="center"/>
    </xf>
    <xf numFmtId="0" fontId="11" fillId="4" borderId="0" xfId="0" applyFont="1" applyFill="1"/>
    <xf numFmtId="0" fontId="11" fillId="4" borderId="0" xfId="2" applyFont="1" applyFill="1" applyAlignment="1">
      <alignment vertical="center"/>
    </xf>
    <xf numFmtId="0" fontId="11" fillId="4" borderId="0" xfId="0" applyFont="1" applyFill="1" applyBorder="1"/>
    <xf numFmtId="0" fontId="10" fillId="4" borderId="0" xfId="0" applyFont="1" applyFill="1"/>
    <xf numFmtId="0" fontId="9" fillId="3" borderId="0" xfId="0" applyFont="1" applyFill="1" applyAlignment="1">
      <alignment vertical="center"/>
    </xf>
    <xf numFmtId="0" fontId="14" fillId="3" borderId="0" xfId="0" applyFont="1" applyFill="1" applyAlignment="1">
      <alignment vertical="center" wrapText="1"/>
    </xf>
    <xf numFmtId="0" fontId="14" fillId="3" borderId="0" xfId="0" applyFont="1" applyFill="1" applyAlignment="1">
      <alignment vertical="center"/>
    </xf>
    <xf numFmtId="0" fontId="0" fillId="0" borderId="0" xfId="0" applyAlignment="1">
      <alignment vertical="center"/>
    </xf>
    <xf numFmtId="0" fontId="0" fillId="0" borderId="0" xfId="0" applyAlignment="1">
      <alignment vertical="center" wrapText="1"/>
    </xf>
    <xf numFmtId="0" fontId="6" fillId="0" borderId="0" xfId="0" applyFont="1" applyAlignment="1">
      <alignment vertical="center"/>
    </xf>
    <xf numFmtId="0" fontId="4" fillId="0" borderId="0" xfId="0" applyFont="1" applyAlignment="1">
      <alignment vertical="center"/>
    </xf>
    <xf numFmtId="0" fontId="14" fillId="0" borderId="0" xfId="0" applyFont="1" applyFill="1" applyAlignment="1">
      <alignment vertical="center"/>
    </xf>
    <xf numFmtId="0" fontId="0" fillId="0" borderId="0" xfId="0" applyFill="1" applyAlignment="1">
      <alignment vertical="center"/>
    </xf>
    <xf numFmtId="0" fontId="6" fillId="0" borderId="0" xfId="0" applyFont="1" applyFill="1" applyAlignment="1">
      <alignment vertical="center"/>
    </xf>
    <xf numFmtId="0" fontId="10" fillId="0" borderId="0" xfId="0" applyFont="1"/>
    <xf numFmtId="0" fontId="11" fillId="0" borderId="0" xfId="2" applyFont="1" applyFill="1" applyAlignment="1">
      <alignment vertical="center"/>
    </xf>
    <xf numFmtId="0" fontId="9" fillId="0" borderId="0" xfId="0" applyFont="1" applyFill="1"/>
    <xf numFmtId="0" fontId="9" fillId="0" borderId="0" xfId="2" applyFont="1" applyFill="1" applyAlignment="1">
      <alignment vertical="center"/>
    </xf>
    <xf numFmtId="0" fontId="14" fillId="0" borderId="0" xfId="0" applyFont="1" applyFill="1"/>
    <xf numFmtId="0" fontId="14" fillId="0" borderId="0" xfId="0" applyFont="1" applyFill="1" applyBorder="1"/>
    <xf numFmtId="49" fontId="9" fillId="0" borderId="0" xfId="3" applyFont="1" applyFill="1" applyAlignment="1">
      <alignment vertical="center"/>
    </xf>
    <xf numFmtId="49" fontId="9" fillId="0" borderId="0" xfId="3" applyFont="1" applyFill="1" applyBorder="1" applyAlignment="1">
      <alignment vertical="center"/>
    </xf>
    <xf numFmtId="0" fontId="7" fillId="5" borderId="45" xfId="2" applyFont="1" applyFill="1" applyBorder="1" applyAlignment="1">
      <alignment horizontal="center" vertical="center"/>
    </xf>
    <xf numFmtId="0" fontId="7" fillId="5" borderId="30" xfId="2" applyFont="1" applyFill="1" applyBorder="1" applyAlignment="1">
      <alignment horizontal="center" vertical="center" wrapText="1"/>
    </xf>
    <xf numFmtId="0" fontId="3" fillId="5" borderId="22" xfId="2" applyFont="1" applyFill="1" applyBorder="1" applyAlignment="1">
      <alignment horizontal="center" vertical="center" textRotation="90" wrapText="1"/>
    </xf>
    <xf numFmtId="0" fontId="3" fillId="5" borderId="23" xfId="2" applyFont="1" applyFill="1" applyBorder="1" applyAlignment="1">
      <alignment horizontal="center" vertical="center" textRotation="90" wrapText="1"/>
    </xf>
    <xf numFmtId="0" fontId="7" fillId="5" borderId="23" xfId="2" applyFont="1" applyFill="1" applyBorder="1" applyAlignment="1">
      <alignment horizontal="center" vertical="center" textRotation="90" wrapText="1"/>
    </xf>
    <xf numFmtId="0" fontId="7" fillId="5" borderId="1" xfId="2" applyFont="1" applyFill="1" applyBorder="1" applyAlignment="1">
      <alignment horizontal="center" vertical="center" textRotation="90" wrapText="1"/>
    </xf>
    <xf numFmtId="0" fontId="7" fillId="5" borderId="24" xfId="2" applyFont="1" applyFill="1" applyBorder="1" applyAlignment="1">
      <alignment horizontal="center" vertical="center" textRotation="90" wrapText="1"/>
    </xf>
    <xf numFmtId="0" fontId="11" fillId="5" borderId="10" xfId="2" applyFont="1" applyFill="1" applyBorder="1" applyAlignment="1">
      <alignment horizontal="center" vertical="center"/>
    </xf>
    <xf numFmtId="0" fontId="11" fillId="5" borderId="10" xfId="2" applyFont="1" applyFill="1" applyBorder="1" applyAlignment="1">
      <alignment horizontal="center" vertical="center" wrapText="1"/>
    </xf>
    <xf numFmtId="0" fontId="11" fillId="5" borderId="19" xfId="2" applyFont="1" applyFill="1" applyBorder="1" applyAlignment="1">
      <alignment horizontal="center" vertical="center" wrapText="1"/>
    </xf>
    <xf numFmtId="0" fontId="11" fillId="5" borderId="42" xfId="2" applyFont="1" applyFill="1" applyBorder="1" applyAlignment="1">
      <alignment horizontal="center" vertical="center" wrapText="1"/>
    </xf>
    <xf numFmtId="0" fontId="11" fillId="5" borderId="25" xfId="2" applyFont="1" applyFill="1" applyBorder="1" applyAlignment="1">
      <alignment horizontal="center" vertical="center" wrapText="1"/>
    </xf>
    <xf numFmtId="0" fontId="11" fillId="5" borderId="10" xfId="0" applyFont="1" applyFill="1" applyBorder="1" applyAlignment="1">
      <alignment horizontal="center" vertical="center" textRotation="90" wrapText="1"/>
    </xf>
    <xf numFmtId="0" fontId="11" fillId="5" borderId="11" xfId="0" applyFont="1" applyFill="1" applyBorder="1" applyAlignment="1">
      <alignment horizontal="center" vertical="center" textRotation="90" wrapText="1"/>
    </xf>
    <xf numFmtId="0" fontId="11" fillId="5" borderId="33" xfId="0" applyFont="1" applyFill="1" applyBorder="1" applyAlignment="1">
      <alignment horizontal="center" vertical="center" textRotation="90" wrapText="1"/>
    </xf>
    <xf numFmtId="0" fontId="11" fillId="5" borderId="36" xfId="0" applyFont="1" applyFill="1" applyBorder="1" applyAlignment="1">
      <alignment horizontal="center" vertical="center" textRotation="90" wrapText="1"/>
    </xf>
    <xf numFmtId="0" fontId="11" fillId="5" borderId="41" xfId="0" applyFont="1" applyFill="1" applyBorder="1" applyAlignment="1">
      <alignment horizontal="center" vertical="center" textRotation="90" wrapText="1"/>
    </xf>
    <xf numFmtId="0" fontId="11" fillId="5" borderId="19" xfId="0" applyFont="1" applyFill="1" applyBorder="1" applyAlignment="1">
      <alignment horizontal="center" vertical="center" textRotation="90" wrapText="1"/>
    </xf>
    <xf numFmtId="0" fontId="11" fillId="5" borderId="12" xfId="0" applyFont="1" applyFill="1" applyBorder="1" applyAlignment="1">
      <alignment horizontal="center" vertical="center" textRotation="90" wrapText="1"/>
    </xf>
    <xf numFmtId="0" fontId="11" fillId="5" borderId="9" xfId="0" applyFont="1" applyFill="1" applyBorder="1" applyAlignment="1">
      <alignment horizontal="center"/>
    </xf>
    <xf numFmtId="0" fontId="11" fillId="5" borderId="8" xfId="0" applyFont="1" applyFill="1" applyBorder="1" applyAlignment="1">
      <alignment horizontal="center"/>
    </xf>
    <xf numFmtId="0" fontId="11" fillId="5" borderId="34" xfId="0" applyFont="1" applyFill="1" applyBorder="1" applyAlignment="1">
      <alignment horizontal="center"/>
    </xf>
    <xf numFmtId="0" fontId="11" fillId="5" borderId="34" xfId="0" quotePrefix="1" applyFont="1" applyFill="1" applyBorder="1" applyAlignment="1">
      <alignment horizontal="center"/>
    </xf>
    <xf numFmtId="0" fontId="11" fillId="5" borderId="39" xfId="0" quotePrefix="1" applyFont="1" applyFill="1" applyBorder="1" applyAlignment="1">
      <alignment horizontal="center"/>
    </xf>
    <xf numFmtId="0" fontId="11" fillId="5" borderId="7" xfId="0" quotePrefix="1" applyFont="1" applyFill="1" applyBorder="1" applyAlignment="1">
      <alignment horizontal="center"/>
    </xf>
    <xf numFmtId="0" fontId="11" fillId="5" borderId="6" xfId="0" quotePrefix="1" applyFont="1" applyFill="1" applyBorder="1" applyAlignment="1">
      <alignment horizontal="center"/>
    </xf>
    <xf numFmtId="0" fontId="11" fillId="5" borderId="6" xfId="0" applyFont="1" applyFill="1" applyBorder="1" applyAlignment="1">
      <alignment horizontal="center"/>
    </xf>
    <xf numFmtId="0" fontId="11" fillId="5" borderId="16" xfId="2" applyFont="1" applyFill="1" applyBorder="1" applyAlignment="1">
      <alignment horizontal="center" vertical="center" wrapText="1"/>
    </xf>
    <xf numFmtId="0" fontId="11" fillId="5" borderId="4" xfId="2" applyFont="1" applyFill="1" applyBorder="1" applyAlignment="1">
      <alignment horizontal="center" vertical="center" wrapText="1"/>
    </xf>
    <xf numFmtId="15" fontId="11" fillId="5" borderId="10" xfId="2" applyNumberFormat="1" applyFont="1" applyFill="1" applyBorder="1" applyAlignment="1">
      <alignment horizontal="center" vertical="center"/>
    </xf>
    <xf numFmtId="0" fontId="11" fillId="5" borderId="6" xfId="2" applyFont="1" applyFill="1" applyBorder="1" applyAlignment="1">
      <alignment horizontal="center" vertical="center"/>
    </xf>
    <xf numFmtId="0" fontId="4" fillId="0" borderId="0" xfId="2" applyFont="1" applyFill="1" applyAlignment="1">
      <alignment vertical="center"/>
    </xf>
    <xf numFmtId="0" fontId="4" fillId="4" borderId="0" xfId="0" applyFont="1" applyFill="1"/>
    <xf numFmtId="0" fontId="11" fillId="2" borderId="14" xfId="2" applyFont="1" applyFill="1" applyBorder="1" applyAlignment="1">
      <alignment vertical="center"/>
    </xf>
    <xf numFmtId="0" fontId="10" fillId="0" borderId="0" xfId="4" applyFont="1"/>
    <xf numFmtId="0" fontId="10" fillId="0" borderId="4" xfId="4" applyFont="1" applyBorder="1"/>
    <xf numFmtId="0" fontId="10" fillId="0" borderId="18" xfId="4" applyFont="1" applyBorder="1"/>
    <xf numFmtId="0" fontId="11" fillId="0" borderId="9" xfId="4" applyFont="1" applyBorder="1" applyAlignment="1">
      <alignment horizontal="center"/>
    </xf>
    <xf numFmtId="0" fontId="11" fillId="0" borderId="5" xfId="4" applyFont="1" applyBorder="1" applyAlignment="1">
      <alignment horizontal="center"/>
    </xf>
    <xf numFmtId="0" fontId="10" fillId="0" borderId="3" xfId="4" applyFont="1" applyBorder="1"/>
    <xf numFmtId="0" fontId="10" fillId="0" borderId="12" xfId="4" applyFont="1" applyBorder="1"/>
    <xf numFmtId="0" fontId="10" fillId="0" borderId="0" xfId="4" applyFont="1" applyBorder="1"/>
    <xf numFmtId="0" fontId="10" fillId="0" borderId="6" xfId="4" applyFont="1" applyBorder="1"/>
    <xf numFmtId="0" fontId="10" fillId="0" borderId="9" xfId="4" applyFont="1" applyBorder="1"/>
    <xf numFmtId="3" fontId="10" fillId="0" borderId="3" xfId="4" applyNumberFormat="1" applyFont="1" applyBorder="1"/>
    <xf numFmtId="3" fontId="10" fillId="0" borderId="12" xfId="4" applyNumberFormat="1" applyFont="1" applyBorder="1"/>
    <xf numFmtId="3" fontId="10" fillId="0" borderId="0" xfId="4" applyNumberFormat="1" applyFont="1" applyBorder="1"/>
    <xf numFmtId="3" fontId="10" fillId="0" borderId="3" xfId="4" applyNumberFormat="1" applyFont="1" applyBorder="1" applyAlignment="1"/>
    <xf numFmtId="3" fontId="10" fillId="0" borderId="12" xfId="4" applyNumberFormat="1" applyFont="1" applyBorder="1" applyAlignment="1"/>
    <xf numFmtId="3" fontId="10" fillId="0" borderId="0" xfId="4" applyNumberFormat="1" applyFont="1" applyBorder="1" applyAlignment="1"/>
    <xf numFmtId="0" fontId="10" fillId="0" borderId="19" xfId="4" applyFont="1" applyBorder="1"/>
    <xf numFmtId="0" fontId="10" fillId="0" borderId="10" xfId="4" applyFont="1" applyBorder="1"/>
    <xf numFmtId="0" fontId="11" fillId="0" borderId="0" xfId="4" applyFont="1" applyFill="1" applyAlignment="1">
      <alignment horizontal="center"/>
    </xf>
    <xf numFmtId="0" fontId="11" fillId="6" borderId="16" xfId="4" applyFont="1" applyFill="1" applyBorder="1" applyAlignment="1">
      <alignment horizontal="center"/>
    </xf>
    <xf numFmtId="0" fontId="11" fillId="6" borderId="4" xfId="4" applyFont="1" applyFill="1" applyBorder="1" applyAlignment="1">
      <alignment horizontal="center" wrapText="1"/>
    </xf>
    <xf numFmtId="0" fontId="11" fillId="6" borderId="17" xfId="4" applyFont="1" applyFill="1" applyBorder="1" applyAlignment="1">
      <alignment horizontal="center"/>
    </xf>
    <xf numFmtId="0" fontId="11" fillId="6" borderId="4" xfId="4" applyFont="1" applyFill="1" applyBorder="1" applyAlignment="1">
      <alignment horizontal="center"/>
    </xf>
    <xf numFmtId="0" fontId="14" fillId="0" borderId="0" xfId="4" applyFont="1" applyFill="1"/>
    <xf numFmtId="0" fontId="9" fillId="0" borderId="0" xfId="4" applyFont="1" applyFill="1"/>
    <xf numFmtId="0" fontId="9" fillId="0" borderId="0" xfId="4" applyFont="1" applyFill="1" applyAlignment="1"/>
    <xf numFmtId="0" fontId="11" fillId="0" borderId="0" xfId="4" applyFont="1" applyFill="1" applyAlignment="1"/>
    <xf numFmtId="0" fontId="0" fillId="4" borderId="0" xfId="0" applyFill="1" applyAlignment="1">
      <alignment horizontal="left" vertical="center" wrapText="1"/>
    </xf>
    <xf numFmtId="0" fontId="0" fillId="0" borderId="0" xfId="0" applyAlignment="1">
      <alignment horizontal="left" vertical="center"/>
    </xf>
    <xf numFmtId="0" fontId="0" fillId="0" borderId="0" xfId="0" applyFill="1" applyAlignment="1">
      <alignment horizontal="left" vertical="center"/>
    </xf>
    <xf numFmtId="0" fontId="4" fillId="0" borderId="23" xfId="0" applyFont="1" applyBorder="1" applyAlignment="1">
      <alignment horizontal="left" vertical="center"/>
    </xf>
    <xf numFmtId="164" fontId="10" fillId="0" borderId="3" xfId="5" applyFont="1" applyBorder="1" applyAlignment="1">
      <alignment vertical="center"/>
    </xf>
    <xf numFmtId="164" fontId="11" fillId="2" borderId="18" xfId="5" applyFont="1" applyFill="1" applyBorder="1" applyAlignment="1">
      <alignment horizontal="center" vertical="center"/>
    </xf>
    <xf numFmtId="0" fontId="11" fillId="5" borderId="10" xfId="2" applyFont="1" applyFill="1" applyBorder="1" applyAlignment="1">
      <alignment horizontal="center" vertical="center"/>
    </xf>
    <xf numFmtId="0" fontId="11" fillId="5" borderId="4" xfId="2" applyFont="1" applyFill="1" applyBorder="1" applyAlignment="1">
      <alignment horizontal="center" vertical="center"/>
    </xf>
    <xf numFmtId="4" fontId="11" fillId="0" borderId="24" xfId="2" applyNumberFormat="1" applyFont="1" applyFill="1" applyBorder="1" applyAlignment="1">
      <alignment vertical="center"/>
    </xf>
    <xf numFmtId="0" fontId="11" fillId="4" borderId="21" xfId="2" applyFont="1" applyFill="1" applyBorder="1" applyAlignment="1">
      <alignment vertical="center"/>
    </xf>
    <xf numFmtId="4" fontId="11" fillId="0" borderId="21" xfId="2" applyNumberFormat="1" applyFont="1" applyFill="1" applyBorder="1" applyAlignment="1">
      <alignment vertical="center"/>
    </xf>
    <xf numFmtId="164" fontId="11" fillId="2" borderId="16" xfId="5" applyFont="1" applyFill="1" applyBorder="1" applyAlignment="1">
      <alignment vertical="center"/>
    </xf>
    <xf numFmtId="166" fontId="11" fillId="2" borderId="16" xfId="5" applyNumberFormat="1" applyFont="1" applyFill="1" applyBorder="1" applyAlignment="1">
      <alignment vertical="center"/>
    </xf>
    <xf numFmtId="0" fontId="11" fillId="2" borderId="2" xfId="2" applyFont="1" applyFill="1" applyBorder="1" applyAlignment="1">
      <alignment horizontal="center" vertical="center" wrapText="1"/>
    </xf>
    <xf numFmtId="0" fontId="10" fillId="0" borderId="2" xfId="2" applyFont="1" applyBorder="1" applyAlignment="1">
      <alignment horizontal="center" vertical="center" wrapText="1"/>
    </xf>
    <xf numFmtId="0" fontId="7" fillId="0" borderId="2" xfId="2" applyFont="1" applyBorder="1" applyAlignment="1">
      <alignment vertical="center" wrapText="1"/>
    </xf>
    <xf numFmtId="0" fontId="10" fillId="0" borderId="2" xfId="0" applyFont="1" applyBorder="1" applyAlignment="1">
      <alignment wrapText="1"/>
    </xf>
    <xf numFmtId="0" fontId="10" fillId="0" borderId="5" xfId="0" applyFont="1" applyBorder="1" applyAlignment="1">
      <alignment wrapText="1"/>
    </xf>
    <xf numFmtId="164" fontId="11" fillId="0" borderId="9" xfId="5" applyFont="1" applyBorder="1" applyAlignment="1">
      <alignment horizontal="center"/>
    </xf>
    <xf numFmtId="3" fontId="10" fillId="0" borderId="3" xfId="0" applyNumberFormat="1" applyFont="1" applyBorder="1" applyAlignment="1">
      <alignment horizontal="center"/>
    </xf>
    <xf numFmtId="4" fontId="10" fillId="0" borderId="11" xfId="0" applyNumberFormat="1" applyFont="1" applyBorder="1"/>
    <xf numFmtId="4" fontId="10" fillId="0" borderId="0" xfId="0" applyNumberFormat="1" applyFont="1" applyBorder="1"/>
    <xf numFmtId="164" fontId="10" fillId="0" borderId="38" xfId="5" applyFont="1" applyBorder="1"/>
    <xf numFmtId="164" fontId="10" fillId="0" borderId="3" xfId="5" applyFont="1" applyBorder="1" applyAlignment="1">
      <alignment horizontal="center"/>
    </xf>
    <xf numFmtId="167" fontId="10" fillId="0" borderId="3" xfId="0" applyNumberFormat="1" applyFont="1" applyBorder="1" applyAlignment="1">
      <alignment horizontal="center"/>
    </xf>
    <xf numFmtId="4" fontId="10" fillId="0" borderId="38" xfId="0" applyNumberFormat="1" applyFont="1" applyBorder="1"/>
    <xf numFmtId="167" fontId="10" fillId="0" borderId="40" xfId="0" applyNumberFormat="1" applyFont="1" applyBorder="1" applyAlignment="1">
      <alignment horizontal="center"/>
    </xf>
    <xf numFmtId="4" fontId="10" fillId="0" borderId="29" xfId="0" applyNumberFormat="1" applyFont="1" applyBorder="1"/>
    <xf numFmtId="4" fontId="10" fillId="0" borderId="20" xfId="0" applyNumberFormat="1" applyFont="1" applyBorder="1"/>
    <xf numFmtId="168" fontId="10" fillId="0" borderId="6" xfId="5" applyNumberFormat="1" applyFont="1" applyBorder="1"/>
    <xf numFmtId="164" fontId="10" fillId="0" borderId="6" xfId="5" applyFont="1" applyBorder="1"/>
    <xf numFmtId="164" fontId="10" fillId="0" borderId="48" xfId="5" applyFont="1" applyBorder="1"/>
    <xf numFmtId="164" fontId="10" fillId="0" borderId="24" xfId="5" applyFont="1" applyBorder="1"/>
    <xf numFmtId="164" fontId="10" fillId="0" borderId="43" xfId="5" applyFont="1" applyBorder="1"/>
    <xf numFmtId="164" fontId="10" fillId="0" borderId="22" xfId="5" applyFont="1" applyBorder="1"/>
    <xf numFmtId="3" fontId="10" fillId="0" borderId="12" xfId="0" applyNumberFormat="1" applyFont="1" applyBorder="1"/>
    <xf numFmtId="0" fontId="16" fillId="0" borderId="0" xfId="6" applyFont="1" applyAlignment="1">
      <alignment vertical="center"/>
    </xf>
    <xf numFmtId="0" fontId="16" fillId="0" borderId="0" xfId="6" applyFont="1" applyAlignment="1">
      <alignment vertical="center" wrapText="1"/>
    </xf>
    <xf numFmtId="0" fontId="1" fillId="0" borderId="0" xfId="6" applyAlignment="1">
      <alignment vertical="center"/>
    </xf>
    <xf numFmtId="0" fontId="16" fillId="0" borderId="0" xfId="6" applyFont="1" applyAlignment="1">
      <alignment horizontal="center" vertical="center"/>
    </xf>
    <xf numFmtId="0" fontId="16" fillId="7" borderId="23" xfId="6" applyFont="1" applyFill="1" applyBorder="1" applyAlignment="1">
      <alignment horizontal="center" vertical="center"/>
    </xf>
    <xf numFmtId="0" fontId="16" fillId="7" borderId="23" xfId="6" applyFont="1" applyFill="1" applyBorder="1" applyAlignment="1">
      <alignment horizontal="center" vertical="center" wrapText="1"/>
    </xf>
    <xf numFmtId="0" fontId="1" fillId="0" borderId="0" xfId="6" applyAlignment="1">
      <alignment horizontal="center" vertical="center"/>
    </xf>
    <xf numFmtId="0" fontId="1" fillId="0" borderId="23" xfId="6" applyBorder="1" applyAlignment="1">
      <alignment vertical="center"/>
    </xf>
    <xf numFmtId="0" fontId="1" fillId="0" borderId="23" xfId="6" applyBorder="1" applyAlignment="1">
      <alignment vertical="center" wrapText="1"/>
    </xf>
    <xf numFmtId="4" fontId="1" fillId="0" borderId="23" xfId="6" applyNumberFormat="1" applyBorder="1" applyAlignment="1">
      <alignment vertical="center"/>
    </xf>
    <xf numFmtId="4" fontId="16" fillId="3" borderId="23" xfId="6" applyNumberFormat="1" applyFont="1" applyFill="1" applyBorder="1" applyAlignment="1">
      <alignment vertical="center"/>
    </xf>
    <xf numFmtId="4" fontId="1" fillId="3" borderId="23" xfId="6" applyNumberFormat="1" applyFill="1" applyBorder="1" applyAlignment="1">
      <alignment vertical="center"/>
    </xf>
    <xf numFmtId="0" fontId="1" fillId="0" borderId="0" xfId="6" applyAlignment="1">
      <alignment vertical="center" wrapText="1"/>
    </xf>
    <xf numFmtId="4" fontId="1" fillId="0" borderId="0" xfId="6" applyNumberFormat="1" applyAlignment="1">
      <alignment vertical="center"/>
    </xf>
    <xf numFmtId="0" fontId="11" fillId="0" borderId="0" xfId="2" applyFont="1" applyAlignment="1">
      <alignment vertical="center"/>
    </xf>
    <xf numFmtId="0" fontId="11" fillId="0" borderId="0" xfId="4" applyFont="1"/>
    <xf numFmtId="49" fontId="13" fillId="0" borderId="0" xfId="1" quotePrefix="1" applyNumberFormat="1" applyFont="1" applyAlignment="1">
      <alignment horizontal="left" vertical="center"/>
    </xf>
    <xf numFmtId="0" fontId="11" fillId="0" borderId="12" xfId="2" applyFont="1" applyBorder="1" applyAlignment="1">
      <alignment horizontal="left" vertical="center"/>
    </xf>
    <xf numFmtId="4" fontId="11" fillId="0" borderId="38" xfId="2" applyNumberFormat="1" applyFont="1" applyBorder="1" applyAlignment="1">
      <alignment vertical="center"/>
    </xf>
    <xf numFmtId="0" fontId="11" fillId="0" borderId="33" xfId="2" applyFont="1" applyBorder="1" applyAlignment="1">
      <alignment vertical="center"/>
    </xf>
    <xf numFmtId="0" fontId="11" fillId="0" borderId="37" xfId="2" applyFont="1" applyBorder="1" applyAlignment="1">
      <alignment vertical="center" wrapText="1"/>
    </xf>
    <xf numFmtId="0" fontId="11" fillId="0" borderId="37" xfId="2" applyFont="1" applyBorder="1" applyAlignment="1">
      <alignment vertical="center"/>
    </xf>
    <xf numFmtId="0" fontId="11" fillId="0" borderId="12" xfId="2" applyFont="1" applyBorder="1" applyAlignment="1">
      <alignment horizontal="left" vertical="center" wrapText="1"/>
    </xf>
    <xf numFmtId="4" fontId="11" fillId="0" borderId="0" xfId="2" applyNumberFormat="1" applyFont="1" applyAlignment="1">
      <alignment vertical="center"/>
    </xf>
    <xf numFmtId="4" fontId="11" fillId="2" borderId="26" xfId="2" applyNumberFormat="1" applyFont="1" applyFill="1" applyBorder="1" applyAlignment="1">
      <alignment vertical="center"/>
    </xf>
    <xf numFmtId="4" fontId="11" fillId="2" borderId="18" xfId="2" applyNumberFormat="1" applyFont="1" applyFill="1" applyBorder="1" applyAlignment="1">
      <alignment vertical="center"/>
    </xf>
    <xf numFmtId="0" fontId="11" fillId="0" borderId="0" xfId="2" applyFont="1" applyAlignment="1">
      <alignment horizontal="center" vertical="center"/>
    </xf>
    <xf numFmtId="49" fontId="10" fillId="0" borderId="0" xfId="1" applyNumberFormat="1" applyFont="1" applyAlignment="1">
      <alignment horizontal="left" vertical="center"/>
    </xf>
    <xf numFmtId="0" fontId="10" fillId="0" borderId="0" xfId="2" applyFont="1" applyAlignment="1">
      <alignment horizontal="left" vertical="center"/>
    </xf>
    <xf numFmtId="0" fontId="3" fillId="0" borderId="0" xfId="4" applyFont="1"/>
    <xf numFmtId="165" fontId="10" fillId="0" borderId="0" xfId="4" applyNumberFormat="1" applyFont="1"/>
    <xf numFmtId="4" fontId="10" fillId="0" borderId="0" xfId="4" applyNumberFormat="1" applyFont="1"/>
    <xf numFmtId="0" fontId="2" fillId="0" borderId="0" xfId="4"/>
    <xf numFmtId="4" fontId="2" fillId="0" borderId="0" xfId="4" applyNumberFormat="1"/>
    <xf numFmtId="4" fontId="10" fillId="0" borderId="16" xfId="4" applyNumberFormat="1" applyFont="1" applyBorder="1"/>
    <xf numFmtId="165" fontId="10" fillId="0" borderId="14" xfId="4" applyNumberFormat="1" applyFont="1" applyBorder="1"/>
    <xf numFmtId="165" fontId="10" fillId="0" borderId="26" xfId="4" applyNumberFormat="1" applyFont="1" applyBorder="1"/>
    <xf numFmtId="0" fontId="10" fillId="0" borderId="13" xfId="4" applyFont="1" applyBorder="1"/>
    <xf numFmtId="0" fontId="10" fillId="0" borderId="14" xfId="4" applyFont="1" applyBorder="1"/>
    <xf numFmtId="0" fontId="11" fillId="0" borderId="13" xfId="4" applyFont="1" applyBorder="1" applyAlignment="1">
      <alignment horizontal="center"/>
    </xf>
    <xf numFmtId="0" fontId="10" fillId="0" borderId="16" xfId="4" applyFont="1" applyBorder="1"/>
    <xf numFmtId="0" fontId="11" fillId="0" borderId="26" xfId="4" applyFont="1" applyBorder="1" applyAlignment="1">
      <alignment horizontal="center"/>
    </xf>
    <xf numFmtId="4" fontId="10" fillId="0" borderId="43" xfId="4" applyNumberFormat="1" applyFont="1" applyBorder="1"/>
    <xf numFmtId="165" fontId="10" fillId="0" borderId="23" xfId="4" quotePrefix="1" applyNumberFormat="1" applyFont="1" applyBorder="1" applyAlignment="1">
      <alignment horizontal="center"/>
    </xf>
    <xf numFmtId="165" fontId="10" fillId="0" borderId="21" xfId="4" quotePrefix="1" applyNumberFormat="1" applyFont="1" applyBorder="1" applyAlignment="1">
      <alignment horizontal="center"/>
    </xf>
    <xf numFmtId="4" fontId="10" fillId="0" borderId="43" xfId="4" applyNumberFormat="1" applyFont="1" applyBorder="1" applyAlignment="1">
      <alignment horizontal="center"/>
    </xf>
    <xf numFmtId="0" fontId="10" fillId="0" borderId="47" xfId="4" applyFont="1" applyBorder="1"/>
    <xf numFmtId="0" fontId="10" fillId="0" borderId="22" xfId="4" applyFont="1" applyBorder="1"/>
    <xf numFmtId="0" fontId="10" fillId="0" borderId="49" xfId="4" applyFont="1" applyBorder="1"/>
    <xf numFmtId="0" fontId="10" fillId="0" borderId="33" xfId="4" applyFont="1" applyBorder="1" applyAlignment="1">
      <alignment wrapText="1"/>
    </xf>
    <xf numFmtId="0" fontId="10" fillId="0" borderId="11" xfId="4" quotePrefix="1" applyFont="1" applyBorder="1" applyAlignment="1">
      <alignment horizontal="center"/>
    </xf>
    <xf numFmtId="4" fontId="10" fillId="0" borderId="6" xfId="4" applyNumberFormat="1" applyFont="1" applyBorder="1"/>
    <xf numFmtId="0" fontId="10" fillId="0" borderId="34" xfId="4" applyFont="1" applyBorder="1" applyAlignment="1">
      <alignment wrapText="1"/>
    </xf>
    <xf numFmtId="0" fontId="10" fillId="0" borderId="21" xfId="4" quotePrefix="1" applyFont="1" applyBorder="1" applyAlignment="1">
      <alignment horizontal="center"/>
    </xf>
    <xf numFmtId="4" fontId="10" fillId="0" borderId="43" xfId="4" quotePrefix="1" applyNumberFormat="1" applyFont="1" applyBorder="1"/>
    <xf numFmtId="0" fontId="10" fillId="0" borderId="22" xfId="4" applyFont="1" applyBorder="1" applyAlignment="1">
      <alignment wrapText="1"/>
    </xf>
    <xf numFmtId="0" fontId="10" fillId="0" borderId="23" xfId="4" applyFont="1" applyBorder="1" applyAlignment="1">
      <alignment wrapText="1"/>
    </xf>
    <xf numFmtId="0" fontId="10" fillId="0" borderId="22" xfId="4" quotePrefix="1" applyFont="1" applyBorder="1" applyAlignment="1">
      <alignment horizontal="center"/>
    </xf>
    <xf numFmtId="0" fontId="10" fillId="0" borderId="49" xfId="4" applyFont="1" applyBorder="1" applyAlignment="1">
      <alignment wrapText="1"/>
    </xf>
    <xf numFmtId="4" fontId="10" fillId="0" borderId="43" xfId="4" applyNumberFormat="1" applyFont="1" applyBorder="1" applyAlignment="1">
      <alignment horizontal="right"/>
    </xf>
    <xf numFmtId="0" fontId="10" fillId="0" borderId="23" xfId="4" applyFont="1" applyBorder="1"/>
    <xf numFmtId="0" fontId="10" fillId="0" borderId="47" xfId="4" applyFont="1" applyBorder="1" applyAlignment="1">
      <alignment wrapText="1"/>
    </xf>
    <xf numFmtId="0" fontId="10" fillId="0" borderId="22" xfId="4" applyFont="1" applyBorder="1" applyAlignment="1">
      <alignment horizontal="center"/>
    </xf>
    <xf numFmtId="4" fontId="10" fillId="0" borderId="43" xfId="4" applyNumberFormat="1" applyFont="1" applyBorder="1" applyAlignment="1">
      <alignment wrapText="1"/>
    </xf>
    <xf numFmtId="0" fontId="11" fillId="0" borderId="0" xfId="4" applyFont="1" applyAlignment="1">
      <alignment horizontal="center" textRotation="90" wrapText="1"/>
    </xf>
    <xf numFmtId="0" fontId="7" fillId="0" borderId="0" xfId="4" applyFont="1" applyAlignment="1">
      <alignment horizontal="center" textRotation="90" wrapText="1"/>
    </xf>
    <xf numFmtId="165" fontId="11" fillId="8" borderId="53" xfId="4" applyNumberFormat="1" applyFont="1" applyFill="1" applyBorder="1" applyAlignment="1">
      <alignment horizontal="center" textRotation="90" wrapText="1"/>
    </xf>
    <xf numFmtId="165" fontId="11" fillId="8" borderId="32" xfId="4" applyNumberFormat="1" applyFont="1" applyFill="1" applyBorder="1" applyAlignment="1">
      <alignment horizontal="center" textRotation="90" wrapText="1"/>
    </xf>
    <xf numFmtId="165" fontId="11" fillId="8" borderId="41" xfId="4" applyNumberFormat="1" applyFont="1" applyFill="1" applyBorder="1" applyAlignment="1">
      <alignment horizontal="center" textRotation="90" wrapText="1"/>
    </xf>
    <xf numFmtId="0" fontId="11" fillId="8" borderId="31" xfId="4" applyFont="1" applyFill="1" applyBorder="1" applyAlignment="1">
      <alignment horizontal="center" vertical="center" wrapText="1"/>
    </xf>
    <xf numFmtId="0" fontId="11" fillId="8" borderId="35" xfId="4" applyFont="1" applyFill="1" applyBorder="1" applyAlignment="1">
      <alignment horizontal="center" vertical="center" wrapText="1"/>
    </xf>
    <xf numFmtId="0" fontId="11" fillId="8" borderId="32" xfId="4" applyFont="1" applyFill="1" applyBorder="1" applyAlignment="1">
      <alignment horizontal="center" vertical="center" wrapText="1"/>
    </xf>
    <xf numFmtId="0" fontId="11" fillId="8" borderId="41" xfId="4" applyFont="1" applyFill="1" applyBorder="1" applyAlignment="1">
      <alignment horizontal="center" vertical="center" wrapText="1"/>
    </xf>
    <xf numFmtId="0" fontId="18" fillId="8" borderId="53" xfId="4" applyFont="1" applyFill="1" applyBorder="1" applyAlignment="1">
      <alignment horizontal="center" vertical="center" wrapText="1"/>
    </xf>
    <xf numFmtId="0" fontId="7" fillId="8" borderId="35" xfId="4" applyFont="1" applyFill="1" applyBorder="1" applyAlignment="1">
      <alignment horizontal="center" vertical="center" wrapText="1"/>
    </xf>
    <xf numFmtId="0" fontId="19" fillId="8" borderId="41" xfId="4" applyFont="1" applyFill="1" applyBorder="1" applyAlignment="1">
      <alignment horizontal="center" vertical="center" wrapText="1"/>
    </xf>
    <xf numFmtId="0" fontId="10" fillId="0" borderId="0" xfId="4" applyFont="1" applyAlignment="1">
      <alignment horizontal="center" wrapText="1"/>
    </xf>
    <xf numFmtId="0" fontId="3" fillId="0" borderId="0" xfId="4" applyFont="1" applyAlignment="1">
      <alignment horizontal="center" wrapText="1"/>
    </xf>
    <xf numFmtId="0" fontId="7" fillId="0" borderId="0" xfId="2" applyFont="1" applyAlignment="1">
      <alignment vertical="center"/>
    </xf>
    <xf numFmtId="0" fontId="7" fillId="0" borderId="0" xfId="4" applyFont="1"/>
    <xf numFmtId="0" fontId="11" fillId="0" borderId="12" xfId="2" applyFont="1" applyBorder="1" applyAlignment="1">
      <alignment vertical="center"/>
    </xf>
    <xf numFmtId="0" fontId="11" fillId="0" borderId="3" xfId="2" applyFont="1" applyBorder="1" applyAlignment="1">
      <alignment vertical="center"/>
    </xf>
    <xf numFmtId="0" fontId="11" fillId="0" borderId="3" xfId="2" applyFont="1" applyBorder="1" applyAlignment="1">
      <alignment horizontal="left" vertical="center"/>
    </xf>
    <xf numFmtId="0" fontId="11" fillId="0" borderId="3" xfId="2" applyFont="1" applyBorder="1" applyAlignment="1">
      <alignment horizontal="center" vertical="center" wrapText="1"/>
    </xf>
    <xf numFmtId="14" fontId="11" fillId="0" borderId="3" xfId="2" applyNumberFormat="1" applyFont="1" applyBorder="1" applyAlignment="1">
      <alignment vertical="center"/>
    </xf>
    <xf numFmtId="4" fontId="11" fillId="0" borderId="3" xfId="2" applyNumberFormat="1" applyFont="1" applyBorder="1" applyAlignment="1">
      <alignment horizontal="center" vertical="center" wrapText="1"/>
    </xf>
    <xf numFmtId="0" fontId="11" fillId="0" borderId="23" xfId="2" applyFont="1" applyBorder="1" applyAlignment="1">
      <alignment horizontal="left" vertical="center" wrapText="1"/>
    </xf>
    <xf numFmtId="0" fontId="20" fillId="0" borderId="0" xfId="4" applyFont="1" applyAlignment="1">
      <alignment horizontal="center" wrapText="1"/>
    </xf>
    <xf numFmtId="0" fontId="11" fillId="0" borderId="12" xfId="2" applyFont="1" applyBorder="1" applyAlignment="1">
      <alignment horizontal="center" vertical="center" wrapText="1"/>
    </xf>
    <xf numFmtId="14" fontId="11" fillId="0" borderId="3" xfId="2" applyNumberFormat="1" applyFont="1" applyBorder="1" applyAlignment="1">
      <alignment horizontal="center" vertical="center" wrapText="1"/>
    </xf>
    <xf numFmtId="0" fontId="10" fillId="0" borderId="0" xfId="4" applyFont="1" applyAlignment="1">
      <alignment horizontal="center" vertical="center" wrapText="1"/>
    </xf>
    <xf numFmtId="0" fontId="11" fillId="0" borderId="0" xfId="4" applyFont="1" applyAlignment="1">
      <alignment horizontal="center"/>
    </xf>
    <xf numFmtId="0" fontId="10" fillId="0" borderId="0" xfId="4" applyFont="1" applyAlignment="1">
      <alignment horizontal="center"/>
    </xf>
    <xf numFmtId="0" fontId="11" fillId="5" borderId="23" xfId="4" applyFont="1" applyFill="1" applyBorder="1" applyAlignment="1">
      <alignment horizontal="center" vertical="center" wrapText="1"/>
    </xf>
    <xf numFmtId="165" fontId="11" fillId="5" borderId="23" xfId="4" applyNumberFormat="1" applyFont="1" applyFill="1" applyBorder="1" applyAlignment="1">
      <alignment horizontal="center" vertical="center" textRotation="90" wrapText="1"/>
    </xf>
    <xf numFmtId="0" fontId="10" fillId="0" borderId="23" xfId="4" applyFont="1" applyBorder="1" applyAlignment="1">
      <alignment horizontal="center"/>
    </xf>
    <xf numFmtId="49" fontId="10" fillId="0" borderId="23" xfId="4" applyNumberFormat="1" applyFont="1" applyBorder="1" applyAlignment="1">
      <alignment horizontal="center"/>
    </xf>
    <xf numFmtId="4" fontId="10" fillId="0" borderId="23" xfId="2" applyNumberFormat="1" applyFont="1" applyBorder="1" applyAlignment="1">
      <alignment horizontal="right" vertical="center"/>
    </xf>
    <xf numFmtId="4" fontId="10" fillId="0" borderId="23" xfId="4" applyNumberFormat="1" applyFont="1" applyBorder="1"/>
    <xf numFmtId="4" fontId="10" fillId="0" borderId="23" xfId="4" applyNumberFormat="1" applyFont="1" applyBorder="1" applyAlignment="1">
      <alignment horizontal="right"/>
    </xf>
    <xf numFmtId="49" fontId="21" fillId="0" borderId="23" xfId="4" applyNumberFormat="1" applyFont="1" applyBorder="1" applyAlignment="1">
      <alignment horizontal="center"/>
    </xf>
    <xf numFmtId="0" fontId="11" fillId="0" borderId="0" xfId="4" applyFont="1" applyAlignment="1">
      <alignment horizontal="center" vertical="center" wrapText="1"/>
    </xf>
    <xf numFmtId="49" fontId="13" fillId="0" borderId="0" xfId="1" quotePrefix="1" applyNumberFormat="1" applyFont="1" applyAlignment="1">
      <alignment horizontal="center" vertical="center" wrapText="1"/>
    </xf>
    <xf numFmtId="0" fontId="11" fillId="2" borderId="3" xfId="2" applyFont="1" applyFill="1" applyBorder="1" applyAlignment="1">
      <alignment horizontal="center" vertical="center" wrapText="1"/>
    </xf>
    <xf numFmtId="0" fontId="11" fillId="2" borderId="16" xfId="2" applyFont="1" applyFill="1" applyBorder="1" applyAlignment="1">
      <alignment horizontal="center" vertical="center" wrapText="1"/>
    </xf>
    <xf numFmtId="0" fontId="11" fillId="2" borderId="19" xfId="2" applyFont="1" applyFill="1" applyBorder="1" applyAlignment="1">
      <alignment horizontal="center" vertical="center" wrapText="1"/>
    </xf>
    <xf numFmtId="0" fontId="11" fillId="5" borderId="54" xfId="2" applyFont="1" applyFill="1" applyBorder="1" applyAlignment="1">
      <alignment horizontal="center" vertical="center"/>
    </xf>
    <xf numFmtId="0" fontId="11" fillId="5" borderId="54" xfId="2" applyFont="1" applyFill="1" applyBorder="1" applyAlignment="1">
      <alignment horizontal="center" vertical="center" wrapText="1"/>
    </xf>
    <xf numFmtId="0" fontId="11" fillId="0" borderId="49" xfId="2" applyFont="1" applyBorder="1" applyAlignment="1">
      <alignment horizontal="center" vertical="center" wrapText="1"/>
    </xf>
    <xf numFmtId="0" fontId="23" fillId="0" borderId="0" xfId="4" applyFont="1" applyAlignment="1">
      <alignment horizontal="center" wrapText="1"/>
    </xf>
    <xf numFmtId="14" fontId="11" fillId="0" borderId="49" xfId="2" applyNumberFormat="1" applyFont="1" applyBorder="1" applyAlignment="1">
      <alignment horizontal="center" vertical="center" wrapText="1"/>
    </xf>
    <xf numFmtId="0" fontId="11" fillId="0" borderId="23" xfId="2" applyFont="1" applyBorder="1" applyAlignment="1">
      <alignment horizontal="center" vertical="center" wrapText="1"/>
    </xf>
    <xf numFmtId="14" fontId="11" fillId="0" borderId="23" xfId="2" applyNumberFormat="1" applyFont="1" applyBorder="1" applyAlignment="1">
      <alignment horizontal="center" vertical="center" wrapText="1"/>
    </xf>
    <xf numFmtId="4" fontId="11" fillId="0" borderId="23" xfId="2" applyNumberFormat="1" applyFont="1" applyBorder="1" applyAlignment="1">
      <alignment horizontal="center" vertical="center" wrapText="1"/>
    </xf>
    <xf numFmtId="0" fontId="23" fillId="0" borderId="23" xfId="4" applyFont="1" applyBorder="1" applyAlignment="1">
      <alignment horizontal="center" vertical="center" wrapText="1"/>
    </xf>
    <xf numFmtId="0" fontId="11" fillId="0" borderId="23" xfId="4" applyFont="1" applyBorder="1" applyAlignment="1">
      <alignment horizontal="center" vertical="center" wrapText="1"/>
    </xf>
    <xf numFmtId="14" fontId="11" fillId="0" borderId="49" xfId="2" applyNumberFormat="1" applyFont="1" applyBorder="1" applyAlignment="1">
      <alignment vertical="center" wrapText="1"/>
    </xf>
    <xf numFmtId="0" fontId="11" fillId="0" borderId="55" xfId="2" applyFont="1" applyBorder="1" applyAlignment="1">
      <alignment horizontal="center" vertical="center" wrapText="1"/>
    </xf>
    <xf numFmtId="0" fontId="2" fillId="4" borderId="1" xfId="0" applyFont="1" applyFill="1" applyBorder="1" applyAlignment="1">
      <alignment horizontal="left" vertical="center" wrapText="1"/>
    </xf>
    <xf numFmtId="0" fontId="2" fillId="4" borderId="47" xfId="0" applyFont="1" applyFill="1" applyBorder="1" applyAlignment="1">
      <alignment horizontal="left" vertical="center" wrapText="1"/>
    </xf>
    <xf numFmtId="0" fontId="2" fillId="4" borderId="22" xfId="0" applyFont="1" applyFill="1" applyBorder="1" applyAlignment="1">
      <alignment horizontal="left" vertical="center" wrapText="1"/>
    </xf>
    <xf numFmtId="0" fontId="7" fillId="5" borderId="44" xfId="2" applyFont="1" applyFill="1" applyBorder="1" applyAlignment="1">
      <alignment horizontal="center" vertical="center"/>
    </xf>
    <xf numFmtId="0" fontId="7" fillId="5" borderId="46" xfId="2" applyFont="1" applyFill="1" applyBorder="1" applyAlignment="1">
      <alignment horizontal="center" vertical="center"/>
    </xf>
    <xf numFmtId="0" fontId="7" fillId="5" borderId="42" xfId="2" applyFont="1" applyFill="1" applyBorder="1" applyAlignment="1">
      <alignment horizontal="center" vertical="center"/>
    </xf>
    <xf numFmtId="0" fontId="11" fillId="5" borderId="31" xfId="2" applyFont="1" applyFill="1" applyBorder="1" applyAlignment="1">
      <alignment horizontal="center" vertical="center"/>
    </xf>
    <xf numFmtId="0" fontId="11" fillId="5" borderId="17" xfId="2" applyFont="1" applyFill="1" applyBorder="1" applyAlignment="1">
      <alignment horizontal="center" vertical="center"/>
    </xf>
    <xf numFmtId="0" fontId="11" fillId="5" borderId="16" xfId="2" applyFont="1" applyFill="1" applyBorder="1" applyAlignment="1">
      <alignment horizontal="center" vertical="center"/>
    </xf>
    <xf numFmtId="0" fontId="11" fillId="5" borderId="18" xfId="2" applyFont="1" applyFill="1" applyBorder="1" applyAlignment="1">
      <alignment horizontal="center" vertical="center"/>
    </xf>
    <xf numFmtId="0" fontId="11" fillId="5" borderId="17" xfId="0" applyFont="1" applyFill="1" applyBorder="1" applyAlignment="1">
      <alignment horizontal="center" wrapText="1"/>
    </xf>
    <xf numFmtId="0" fontId="11" fillId="5" borderId="16" xfId="0" applyFont="1" applyFill="1" applyBorder="1" applyAlignment="1">
      <alignment horizontal="center" wrapText="1"/>
    </xf>
    <xf numFmtId="0" fontId="11" fillId="5" borderId="10"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11" fillId="5" borderId="18" xfId="0" applyFont="1" applyFill="1" applyBorder="1" applyAlignment="1">
      <alignment horizontal="center"/>
    </xf>
    <xf numFmtId="0" fontId="11" fillId="5" borderId="17" xfId="0" applyFont="1" applyFill="1" applyBorder="1" applyAlignment="1">
      <alignment horizontal="center"/>
    </xf>
    <xf numFmtId="0" fontId="11" fillId="5" borderId="16" xfId="0" applyFont="1" applyFill="1" applyBorder="1" applyAlignment="1">
      <alignment horizontal="center"/>
    </xf>
    <xf numFmtId="0" fontId="16" fillId="3" borderId="23" xfId="6" applyFont="1" applyFill="1" applyBorder="1" applyAlignment="1">
      <alignment horizontal="center" vertical="center" wrapText="1"/>
    </xf>
    <xf numFmtId="0" fontId="22" fillId="0" borderId="23" xfId="2" applyFont="1" applyBorder="1" applyAlignment="1">
      <alignment horizontal="center" vertical="center"/>
    </xf>
    <xf numFmtId="0" fontId="11" fillId="0" borderId="55" xfId="2" applyFont="1" applyBorder="1" applyAlignment="1">
      <alignment horizontal="center" vertical="center" wrapText="1"/>
    </xf>
    <xf numFmtId="0" fontId="11" fillId="0" borderId="33" xfId="2" applyFont="1" applyBorder="1" applyAlignment="1">
      <alignment horizontal="center" vertical="center" wrapText="1"/>
    </xf>
    <xf numFmtId="0" fontId="11" fillId="0" borderId="49" xfId="2" applyFont="1" applyBorder="1" applyAlignment="1">
      <alignment horizontal="center" vertical="center" wrapText="1"/>
    </xf>
    <xf numFmtId="0" fontId="10" fillId="0" borderId="55" xfId="4" applyFont="1" applyBorder="1" applyAlignment="1">
      <alignment horizontal="center" vertical="center" wrapText="1"/>
    </xf>
    <xf numFmtId="0" fontId="10" fillId="0" borderId="33" xfId="4" applyFont="1" applyBorder="1" applyAlignment="1">
      <alignment horizontal="center" vertical="center" wrapText="1"/>
    </xf>
    <xf numFmtId="0" fontId="10" fillId="0" borderId="49" xfId="4" applyFont="1" applyBorder="1" applyAlignment="1">
      <alignment horizontal="center" vertical="center" wrapText="1"/>
    </xf>
    <xf numFmtId="0" fontId="11" fillId="0" borderId="23" xfId="2" applyFont="1" applyBorder="1" applyAlignment="1">
      <alignment horizontal="center" vertical="center" wrapText="1"/>
    </xf>
    <xf numFmtId="14" fontId="11" fillId="0" borderId="23" xfId="2" applyNumberFormat="1" applyFont="1" applyBorder="1" applyAlignment="1">
      <alignment horizontal="center" vertical="center" wrapText="1"/>
    </xf>
    <xf numFmtId="0" fontId="11" fillId="0" borderId="55" xfId="4" applyFont="1" applyBorder="1" applyAlignment="1">
      <alignment horizontal="center" vertical="center" wrapText="1"/>
    </xf>
    <xf numFmtId="0" fontId="11" fillId="0" borderId="49" xfId="4" applyFont="1" applyBorder="1" applyAlignment="1">
      <alignment horizontal="center" vertical="center" wrapText="1"/>
    </xf>
    <xf numFmtId="0" fontId="23" fillId="0" borderId="23" xfId="4" applyFont="1" applyBorder="1" applyAlignment="1">
      <alignment horizontal="center" vertical="center" wrapText="1"/>
    </xf>
    <xf numFmtId="14" fontId="11" fillId="0" borderId="55" xfId="2" applyNumberFormat="1" applyFont="1" applyBorder="1" applyAlignment="1">
      <alignment horizontal="center" vertical="center" wrapText="1"/>
    </xf>
    <xf numFmtId="14" fontId="11" fillId="0" borderId="49" xfId="2" applyNumberFormat="1" applyFont="1" applyBorder="1" applyAlignment="1">
      <alignment horizontal="center" vertical="center" wrapText="1"/>
    </xf>
    <xf numFmtId="0" fontId="22" fillId="0" borderId="1" xfId="2" applyFont="1" applyBorder="1" applyAlignment="1">
      <alignment horizontal="center" vertical="center" wrapText="1"/>
    </xf>
    <xf numFmtId="0" fontId="22" fillId="0" borderId="47" xfId="2" applyFont="1" applyBorder="1" applyAlignment="1">
      <alignment horizontal="center" vertical="center" wrapText="1"/>
    </xf>
    <xf numFmtId="0" fontId="22" fillId="0" borderId="22" xfId="2" applyFont="1" applyBorder="1" applyAlignment="1">
      <alignment horizontal="center" vertical="center" wrapText="1"/>
    </xf>
    <xf numFmtId="0" fontId="11" fillId="0" borderId="33" xfId="4" applyFont="1" applyBorder="1" applyAlignment="1">
      <alignment horizontal="center" vertical="center" wrapText="1"/>
    </xf>
    <xf numFmtId="4" fontId="11" fillId="0" borderId="55" xfId="2" applyNumberFormat="1" applyFont="1" applyBorder="1" applyAlignment="1">
      <alignment horizontal="center" vertical="center" wrapText="1"/>
    </xf>
    <xf numFmtId="4" fontId="11" fillId="0" borderId="33" xfId="2" applyNumberFormat="1" applyFont="1" applyBorder="1" applyAlignment="1">
      <alignment horizontal="center" vertical="center" wrapText="1"/>
    </xf>
    <xf numFmtId="4" fontId="11" fillId="0" borderId="49" xfId="2" applyNumberFormat="1" applyFont="1" applyBorder="1" applyAlignment="1">
      <alignment horizontal="center" vertical="center" wrapText="1"/>
    </xf>
    <xf numFmtId="0" fontId="11" fillId="0" borderId="47" xfId="2" applyFont="1" applyBorder="1" applyAlignment="1">
      <alignment horizontal="center" vertical="center" wrapText="1"/>
    </xf>
    <xf numFmtId="0" fontId="11" fillId="0" borderId="22" xfId="2" applyFont="1" applyBorder="1" applyAlignment="1">
      <alignment horizontal="center" vertical="center" wrapText="1"/>
    </xf>
    <xf numFmtId="14" fontId="11" fillId="0" borderId="33" xfId="2" applyNumberFormat="1" applyFont="1" applyBorder="1" applyAlignment="1">
      <alignment horizontal="center" vertical="center" wrapText="1"/>
    </xf>
    <xf numFmtId="0" fontId="10" fillId="0" borderId="56" xfId="4" applyFont="1" applyBorder="1" applyAlignment="1">
      <alignment horizontal="center" vertical="center" wrapText="1"/>
    </xf>
    <xf numFmtId="0" fontId="10" fillId="0" borderId="36" xfId="4" applyFont="1" applyBorder="1" applyAlignment="1">
      <alignment horizontal="center" vertical="center" wrapText="1"/>
    </xf>
    <xf numFmtId="0" fontId="10" fillId="0" borderId="23" xfId="4" applyFont="1" applyBorder="1" applyAlignment="1">
      <alignment horizontal="center" vertical="center" wrapText="1"/>
    </xf>
    <xf numFmtId="0" fontId="11" fillId="5" borderId="10" xfId="2" applyFont="1" applyFill="1" applyBorder="1" applyAlignment="1">
      <alignment horizontal="center" vertical="center"/>
    </xf>
    <xf numFmtId="0" fontId="11" fillId="5" borderId="4" xfId="2" applyFont="1" applyFill="1" applyBorder="1" applyAlignment="1">
      <alignment horizontal="center" vertical="center"/>
    </xf>
    <xf numFmtId="0" fontId="11" fillId="5" borderId="9" xfId="2" applyFont="1" applyFill="1" applyBorder="1" applyAlignment="1">
      <alignment horizontal="center" vertical="center"/>
    </xf>
    <xf numFmtId="0" fontId="11" fillId="6" borderId="17" xfId="4" applyFont="1" applyFill="1" applyBorder="1" applyAlignment="1">
      <alignment horizontal="center"/>
    </xf>
    <xf numFmtId="0" fontId="11" fillId="6" borderId="18" xfId="4" applyFont="1" applyFill="1" applyBorder="1" applyAlignment="1">
      <alignment horizontal="center"/>
    </xf>
    <xf numFmtId="0" fontId="11" fillId="6" borderId="4" xfId="4" applyFont="1" applyFill="1" applyBorder="1" applyAlignment="1">
      <alignment horizontal="center" vertical="center"/>
    </xf>
    <xf numFmtId="0" fontId="11" fillId="6" borderId="12" xfId="4" applyFont="1" applyFill="1" applyBorder="1" applyAlignment="1">
      <alignment horizontal="center" vertical="center"/>
    </xf>
    <xf numFmtId="0" fontId="17" fillId="0" borderId="52" xfId="4" applyFont="1" applyBorder="1" applyAlignment="1">
      <alignment horizontal="center" vertical="center"/>
    </xf>
    <xf numFmtId="0" fontId="17" fillId="0" borderId="51" xfId="4" applyFont="1" applyBorder="1" applyAlignment="1">
      <alignment horizontal="center" vertical="center"/>
    </xf>
    <xf numFmtId="0" fontId="17" fillId="0" borderId="50" xfId="4" applyFont="1" applyBorder="1" applyAlignment="1">
      <alignment horizontal="center" vertical="center"/>
    </xf>
    <xf numFmtId="0" fontId="11" fillId="0" borderId="0" xfId="4" applyFont="1" applyAlignment="1">
      <alignment horizontal="center"/>
    </xf>
    <xf numFmtId="0" fontId="11" fillId="0" borderId="0" xfId="2" applyFont="1" applyAlignment="1">
      <alignment horizontal="center" vertical="center"/>
    </xf>
    <xf numFmtId="0" fontId="11" fillId="8" borderId="17" xfId="4" applyFont="1" applyFill="1" applyBorder="1" applyAlignment="1">
      <alignment horizontal="center" vertical="center" wrapText="1"/>
    </xf>
    <xf numFmtId="0" fontId="11" fillId="8" borderId="18" xfId="4" applyFont="1" applyFill="1" applyBorder="1" applyAlignment="1">
      <alignment horizontal="center" vertical="center" wrapText="1"/>
    </xf>
    <xf numFmtId="0" fontId="11" fillId="8" borderId="16" xfId="4" applyFont="1" applyFill="1" applyBorder="1" applyAlignment="1">
      <alignment horizontal="center" vertical="center" wrapText="1"/>
    </xf>
    <xf numFmtId="0" fontId="11" fillId="8" borderId="26" xfId="4" applyFont="1" applyFill="1" applyBorder="1" applyAlignment="1">
      <alignment horizontal="center" vertical="center" wrapText="1"/>
    </xf>
    <xf numFmtId="0" fontId="11" fillId="8" borderId="14" xfId="4" applyFont="1" applyFill="1" applyBorder="1" applyAlignment="1">
      <alignment horizontal="center" vertical="center" wrapText="1"/>
    </xf>
    <xf numFmtId="0" fontId="11" fillId="8" borderId="15" xfId="4" applyFont="1" applyFill="1" applyBorder="1" applyAlignment="1">
      <alignment horizontal="center" vertical="center" wrapText="1"/>
    </xf>
    <xf numFmtId="0" fontId="11" fillId="8" borderId="27" xfId="4" applyFont="1" applyFill="1" applyBorder="1" applyAlignment="1">
      <alignment horizontal="center" vertical="center" wrapText="1"/>
    </xf>
    <xf numFmtId="165" fontId="11" fillId="8" borderId="17" xfId="4" applyNumberFormat="1" applyFont="1" applyFill="1" applyBorder="1" applyAlignment="1">
      <alignment horizontal="center" vertical="center" wrapText="1"/>
    </xf>
    <xf numFmtId="165" fontId="11" fillId="8" borderId="18" xfId="4" applyNumberFormat="1" applyFont="1" applyFill="1" applyBorder="1" applyAlignment="1">
      <alignment horizontal="center" vertical="center" wrapText="1"/>
    </xf>
    <xf numFmtId="165" fontId="11" fillId="8" borderId="16" xfId="4" applyNumberFormat="1" applyFont="1" applyFill="1" applyBorder="1" applyAlignment="1">
      <alignment horizontal="center" vertical="center" wrapText="1"/>
    </xf>
    <xf numFmtId="0" fontId="11" fillId="5" borderId="23" xfId="4" applyFont="1" applyFill="1" applyBorder="1" applyAlignment="1">
      <alignment horizontal="center" vertical="center" wrapText="1"/>
    </xf>
  </cellXfs>
  <cellStyles count="7">
    <cellStyle name="Millares" xfId="5" builtinId="3"/>
    <cellStyle name="Normal" xfId="0" builtinId="0"/>
    <cellStyle name="Normal 2" xfId="4" xr:uid="{00000000-0005-0000-0000-000002000000}"/>
    <cellStyle name="Normal 3" xfId="6" xr:uid="{2E2A8F8A-1283-4A6D-BE18-B34DF64D655A}"/>
    <cellStyle name="Normal_ESTR98" xfId="1" xr:uid="{00000000-0005-0000-0000-000003000000}"/>
    <cellStyle name="Normal_PLAZAS98" xfId="2" xr:uid="{00000000-0005-0000-0000-000004000000}"/>
    <cellStyle name="Normal_SPGG98" xfId="3"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FFFF00"/>
  </sheetPr>
  <dimension ref="A1:SR34"/>
  <sheetViews>
    <sheetView view="pageBreakPreview" topLeftCell="A13" zoomScaleNormal="100" zoomScaleSheetLayoutView="100" workbookViewId="0">
      <selection activeCell="A21" sqref="A21"/>
    </sheetView>
  </sheetViews>
  <sheetFormatPr baseColWidth="10" defaultColWidth="11.42578125" defaultRowHeight="12.75" x14ac:dyDescent="0.2"/>
  <cols>
    <col min="1" max="1" width="19.85546875" style="59" customWidth="1"/>
    <col min="2" max="2" width="69.85546875" style="60" customWidth="1"/>
    <col min="3" max="5" width="8.7109375" style="59" customWidth="1"/>
    <col min="6" max="16384" width="11.42578125" style="59"/>
  </cols>
  <sheetData>
    <row r="1" spans="1:512" s="58" customFormat="1" ht="15.75" x14ac:dyDescent="0.2">
      <c r="A1" s="56" t="s">
        <v>208</v>
      </c>
      <c r="B1" s="57"/>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c r="AU1" s="63"/>
      <c r="AV1" s="63"/>
      <c r="AW1" s="63"/>
      <c r="AX1" s="63"/>
      <c r="AY1" s="63"/>
      <c r="AZ1" s="63"/>
      <c r="BA1" s="63"/>
      <c r="BB1" s="63"/>
      <c r="BC1" s="63"/>
      <c r="BD1" s="63"/>
      <c r="BE1" s="63"/>
      <c r="BF1" s="63"/>
      <c r="BG1" s="63"/>
      <c r="BH1" s="63"/>
      <c r="BI1" s="63"/>
      <c r="BJ1" s="63"/>
      <c r="BK1" s="63"/>
      <c r="BL1" s="63"/>
      <c r="BM1" s="63"/>
      <c r="BN1" s="63"/>
      <c r="BO1" s="63"/>
      <c r="BP1" s="63"/>
      <c r="BQ1" s="63"/>
      <c r="BR1" s="63"/>
      <c r="BS1" s="63"/>
      <c r="BT1" s="63"/>
      <c r="BU1" s="63"/>
      <c r="BV1" s="63"/>
      <c r="BW1" s="63"/>
      <c r="BX1" s="63"/>
      <c r="BY1" s="63"/>
      <c r="BZ1" s="63"/>
      <c r="CA1" s="63"/>
      <c r="CB1" s="63"/>
      <c r="CC1" s="63"/>
      <c r="CD1" s="63"/>
      <c r="CE1" s="63"/>
      <c r="CF1" s="63"/>
      <c r="CG1" s="63"/>
      <c r="CH1" s="63"/>
      <c r="CI1" s="63"/>
      <c r="CJ1" s="63"/>
      <c r="CK1" s="63"/>
      <c r="CL1" s="63"/>
      <c r="CM1" s="63"/>
      <c r="CN1" s="63"/>
      <c r="CO1" s="63"/>
      <c r="CP1" s="63"/>
      <c r="CQ1" s="63"/>
      <c r="CR1" s="63"/>
      <c r="CS1" s="63"/>
      <c r="CT1" s="63"/>
      <c r="CU1" s="63"/>
      <c r="CV1" s="63"/>
      <c r="CW1" s="63"/>
      <c r="CX1" s="63"/>
      <c r="CY1" s="63"/>
      <c r="CZ1" s="63"/>
      <c r="DA1" s="63"/>
      <c r="DB1" s="63"/>
      <c r="DC1" s="63"/>
      <c r="DD1" s="63"/>
      <c r="DE1" s="63"/>
      <c r="DF1" s="63"/>
      <c r="DG1" s="63"/>
      <c r="DH1" s="63"/>
      <c r="DI1" s="63"/>
      <c r="DJ1" s="63"/>
      <c r="DK1" s="63"/>
      <c r="DL1" s="63"/>
      <c r="DM1" s="63"/>
      <c r="DN1" s="63"/>
      <c r="DO1" s="63"/>
      <c r="DP1" s="63"/>
      <c r="DQ1" s="63"/>
      <c r="DR1" s="63"/>
      <c r="DS1" s="63"/>
      <c r="DT1" s="63"/>
      <c r="DU1" s="63"/>
      <c r="DV1" s="63"/>
      <c r="DW1" s="63"/>
      <c r="DX1" s="63"/>
      <c r="DY1" s="63"/>
      <c r="DZ1" s="63"/>
      <c r="EA1" s="63"/>
      <c r="EB1" s="63"/>
      <c r="EC1" s="63"/>
      <c r="ED1" s="63"/>
      <c r="EE1" s="63"/>
      <c r="EF1" s="63"/>
      <c r="EG1" s="63"/>
      <c r="EH1" s="63"/>
      <c r="EI1" s="63"/>
      <c r="EJ1" s="63"/>
      <c r="EK1" s="63"/>
      <c r="EL1" s="63"/>
      <c r="EM1" s="63"/>
      <c r="EN1" s="63"/>
      <c r="EO1" s="63"/>
      <c r="EP1" s="63"/>
      <c r="EQ1" s="63"/>
      <c r="ER1" s="63"/>
      <c r="ES1" s="63"/>
      <c r="ET1" s="63"/>
      <c r="EU1" s="63"/>
      <c r="EV1" s="63"/>
      <c r="EW1" s="63"/>
      <c r="EX1" s="63"/>
      <c r="EY1" s="63"/>
      <c r="EZ1" s="63"/>
      <c r="FA1" s="63"/>
      <c r="FB1" s="63"/>
      <c r="FC1" s="63"/>
      <c r="FD1" s="63"/>
      <c r="FE1" s="63"/>
      <c r="FF1" s="63"/>
      <c r="FG1" s="63"/>
      <c r="FH1" s="63"/>
      <c r="FI1" s="63"/>
      <c r="FJ1" s="63"/>
      <c r="FK1" s="63"/>
      <c r="FL1" s="63"/>
      <c r="FM1" s="63"/>
      <c r="FN1" s="63"/>
      <c r="FO1" s="63"/>
      <c r="FP1" s="63"/>
      <c r="FQ1" s="63"/>
      <c r="FR1" s="63"/>
      <c r="FS1" s="63"/>
      <c r="FT1" s="63"/>
      <c r="FU1" s="63"/>
      <c r="FV1" s="63"/>
      <c r="FW1" s="63"/>
      <c r="FX1" s="63"/>
      <c r="FY1" s="63"/>
      <c r="FZ1" s="63"/>
      <c r="GA1" s="63"/>
      <c r="GB1" s="63"/>
      <c r="GC1" s="63"/>
      <c r="GD1" s="63"/>
      <c r="GE1" s="63"/>
      <c r="GF1" s="63"/>
      <c r="GG1" s="63"/>
      <c r="GH1" s="63"/>
      <c r="GI1" s="63"/>
      <c r="GJ1" s="63"/>
      <c r="GK1" s="63"/>
      <c r="GL1" s="63"/>
      <c r="GM1" s="63"/>
      <c r="GN1" s="63"/>
      <c r="GO1" s="63"/>
      <c r="GP1" s="63"/>
      <c r="GQ1" s="63"/>
      <c r="GR1" s="63"/>
      <c r="GS1" s="63"/>
      <c r="GT1" s="63"/>
      <c r="GU1" s="63"/>
      <c r="GV1" s="63"/>
      <c r="GW1" s="63"/>
      <c r="GX1" s="63"/>
      <c r="GY1" s="63"/>
      <c r="GZ1" s="63"/>
      <c r="HA1" s="63"/>
      <c r="HB1" s="63"/>
      <c r="HC1" s="63"/>
      <c r="HD1" s="63"/>
      <c r="HE1" s="63"/>
      <c r="HF1" s="63"/>
      <c r="HG1" s="63"/>
      <c r="HH1" s="63"/>
      <c r="HI1" s="63"/>
      <c r="HJ1" s="63"/>
      <c r="HK1" s="63"/>
      <c r="HL1" s="63"/>
      <c r="HM1" s="63"/>
      <c r="HN1" s="63"/>
      <c r="HO1" s="63"/>
      <c r="HP1" s="63"/>
      <c r="HQ1" s="63"/>
      <c r="HR1" s="63"/>
      <c r="HS1" s="63"/>
      <c r="HT1" s="63"/>
      <c r="HU1" s="63"/>
      <c r="HV1" s="63"/>
      <c r="HW1" s="63"/>
      <c r="HX1" s="63"/>
      <c r="HY1" s="63"/>
      <c r="HZ1" s="63"/>
      <c r="IA1" s="63"/>
      <c r="IB1" s="63"/>
      <c r="IC1" s="63"/>
      <c r="ID1" s="63"/>
      <c r="IE1" s="63"/>
      <c r="IF1" s="63"/>
      <c r="IG1" s="63"/>
      <c r="IH1" s="63"/>
      <c r="II1" s="63"/>
      <c r="IJ1" s="63"/>
      <c r="IK1" s="63"/>
      <c r="IL1" s="63"/>
      <c r="IM1" s="63"/>
      <c r="IN1" s="63"/>
      <c r="IO1" s="63"/>
      <c r="IP1" s="63"/>
      <c r="IQ1" s="63"/>
      <c r="IR1" s="63"/>
      <c r="IS1" s="63"/>
      <c r="IT1" s="63"/>
      <c r="IU1" s="63"/>
      <c r="IV1" s="63"/>
      <c r="IW1" s="63"/>
      <c r="IX1" s="63"/>
      <c r="IY1" s="63"/>
      <c r="IZ1" s="63"/>
      <c r="JA1" s="63"/>
      <c r="JB1" s="63"/>
      <c r="JC1" s="63"/>
      <c r="JD1" s="63"/>
      <c r="JE1" s="63"/>
      <c r="JF1" s="63"/>
      <c r="JG1" s="63"/>
      <c r="JH1" s="63"/>
      <c r="JI1" s="63"/>
      <c r="JJ1" s="63"/>
      <c r="JK1" s="63"/>
      <c r="JL1" s="63"/>
      <c r="JM1" s="63"/>
      <c r="JN1" s="63"/>
      <c r="JO1" s="63"/>
      <c r="JP1" s="63"/>
      <c r="JQ1" s="63"/>
      <c r="JR1" s="63"/>
      <c r="JS1" s="63"/>
      <c r="JT1" s="63"/>
      <c r="JU1" s="63"/>
      <c r="JV1" s="63"/>
      <c r="JW1" s="63"/>
      <c r="JX1" s="63"/>
      <c r="JY1" s="63"/>
      <c r="JZ1" s="63"/>
      <c r="KA1" s="63"/>
      <c r="KB1" s="63"/>
      <c r="KC1" s="63"/>
      <c r="KD1" s="63"/>
      <c r="KE1" s="63"/>
      <c r="KF1" s="63"/>
      <c r="KG1" s="63"/>
      <c r="KH1" s="63"/>
      <c r="KI1" s="63"/>
      <c r="KJ1" s="63"/>
      <c r="KK1" s="63"/>
      <c r="KL1" s="63"/>
      <c r="KM1" s="63"/>
      <c r="KN1" s="63"/>
      <c r="KO1" s="63"/>
      <c r="KP1" s="63"/>
      <c r="KQ1" s="63"/>
      <c r="KR1" s="63"/>
      <c r="KS1" s="63"/>
      <c r="KT1" s="63"/>
      <c r="KU1" s="63"/>
      <c r="KV1" s="63"/>
      <c r="KW1" s="63"/>
      <c r="KX1" s="63"/>
      <c r="KY1" s="63"/>
      <c r="KZ1" s="63"/>
      <c r="LA1" s="63"/>
      <c r="LB1" s="63"/>
      <c r="LC1" s="63"/>
      <c r="LD1" s="63"/>
      <c r="LE1" s="63"/>
      <c r="LF1" s="63"/>
      <c r="LG1" s="63"/>
      <c r="LH1" s="63"/>
      <c r="LI1" s="63"/>
      <c r="LJ1" s="63"/>
      <c r="LK1" s="63"/>
      <c r="LL1" s="63"/>
      <c r="LM1" s="63"/>
      <c r="LN1" s="63"/>
      <c r="LO1" s="63"/>
      <c r="LP1" s="63"/>
      <c r="LQ1" s="63"/>
      <c r="LR1" s="63"/>
      <c r="LS1" s="63"/>
      <c r="LT1" s="63"/>
      <c r="LU1" s="63"/>
      <c r="LV1" s="63"/>
      <c r="LW1" s="63"/>
      <c r="LX1" s="63"/>
      <c r="LY1" s="63"/>
      <c r="LZ1" s="63"/>
      <c r="MA1" s="63"/>
      <c r="MB1" s="63"/>
      <c r="MC1" s="63"/>
      <c r="MD1" s="63"/>
      <c r="ME1" s="63"/>
      <c r="MF1" s="63"/>
      <c r="MG1" s="63"/>
      <c r="MH1" s="63"/>
      <c r="MI1" s="63"/>
      <c r="MJ1" s="63"/>
      <c r="MK1" s="63"/>
      <c r="ML1" s="63"/>
      <c r="MM1" s="63"/>
      <c r="MN1" s="63"/>
      <c r="MO1" s="63"/>
      <c r="MP1" s="63"/>
      <c r="MQ1" s="63"/>
      <c r="MR1" s="63"/>
      <c r="MS1" s="63"/>
      <c r="MT1" s="63"/>
      <c r="MU1" s="63"/>
      <c r="MV1" s="63"/>
      <c r="MW1" s="63"/>
      <c r="MX1" s="63"/>
      <c r="MY1" s="63"/>
      <c r="MZ1" s="63"/>
      <c r="NA1" s="63"/>
      <c r="NB1" s="63"/>
      <c r="NC1" s="63"/>
      <c r="ND1" s="63"/>
      <c r="NE1" s="63"/>
      <c r="NF1" s="63"/>
      <c r="NG1" s="63"/>
      <c r="NH1" s="63"/>
      <c r="NI1" s="63"/>
      <c r="NJ1" s="63"/>
      <c r="NK1" s="63"/>
      <c r="NL1" s="63"/>
      <c r="NM1" s="63"/>
      <c r="NN1" s="63"/>
      <c r="NO1" s="63"/>
      <c r="NP1" s="63"/>
      <c r="NQ1" s="63"/>
      <c r="NR1" s="63"/>
      <c r="NS1" s="63"/>
      <c r="NT1" s="63"/>
      <c r="NU1" s="63"/>
      <c r="NV1" s="63"/>
      <c r="NW1" s="63"/>
      <c r="NX1" s="63"/>
      <c r="NY1" s="63"/>
      <c r="NZ1" s="63"/>
      <c r="OA1" s="63"/>
      <c r="OB1" s="63"/>
      <c r="OC1" s="63"/>
      <c r="OD1" s="63"/>
      <c r="OE1" s="63"/>
      <c r="OF1" s="63"/>
      <c r="OG1" s="63"/>
      <c r="OH1" s="63"/>
      <c r="OI1" s="63"/>
      <c r="OJ1" s="63"/>
      <c r="OK1" s="63"/>
      <c r="OL1" s="63"/>
      <c r="OM1" s="63"/>
      <c r="ON1" s="63"/>
      <c r="OO1" s="63"/>
      <c r="OP1" s="63"/>
      <c r="OQ1" s="63"/>
      <c r="OR1" s="63"/>
      <c r="OS1" s="63"/>
      <c r="OT1" s="63"/>
      <c r="OU1" s="63"/>
      <c r="OV1" s="63"/>
      <c r="OW1" s="63"/>
      <c r="OX1" s="63"/>
      <c r="OY1" s="63"/>
      <c r="OZ1" s="63"/>
      <c r="PA1" s="63"/>
      <c r="PB1" s="63"/>
      <c r="PC1" s="63"/>
      <c r="PD1" s="63"/>
      <c r="PE1" s="63"/>
      <c r="PF1" s="63"/>
      <c r="PG1" s="63"/>
      <c r="PH1" s="63"/>
      <c r="PI1" s="63"/>
      <c r="PJ1" s="63"/>
      <c r="PK1" s="63"/>
      <c r="PL1" s="63"/>
      <c r="PM1" s="63"/>
      <c r="PN1" s="63"/>
      <c r="PO1" s="63"/>
      <c r="PP1" s="63"/>
      <c r="PQ1" s="63"/>
      <c r="PR1" s="63"/>
      <c r="PS1" s="63"/>
      <c r="PT1" s="63"/>
      <c r="PU1" s="63"/>
      <c r="PV1" s="63"/>
      <c r="PW1" s="63"/>
      <c r="PX1" s="63"/>
      <c r="PY1" s="63"/>
      <c r="PZ1" s="63"/>
      <c r="QA1" s="63"/>
      <c r="QB1" s="63"/>
      <c r="QC1" s="63"/>
      <c r="QD1" s="63"/>
      <c r="QE1" s="63"/>
      <c r="QF1" s="63"/>
      <c r="QG1" s="63"/>
      <c r="QH1" s="63"/>
      <c r="QI1" s="63"/>
      <c r="QJ1" s="63"/>
      <c r="QK1" s="63"/>
      <c r="QL1" s="63"/>
      <c r="QM1" s="63"/>
      <c r="QN1" s="63"/>
      <c r="QO1" s="63"/>
      <c r="QP1" s="63"/>
      <c r="QQ1" s="63"/>
      <c r="QR1" s="63"/>
      <c r="QS1" s="63"/>
      <c r="QT1" s="63"/>
      <c r="QU1" s="63"/>
      <c r="QV1" s="63"/>
      <c r="QW1" s="63"/>
      <c r="QX1" s="63"/>
      <c r="QY1" s="63"/>
      <c r="QZ1" s="63"/>
      <c r="RA1" s="63"/>
      <c r="RB1" s="63"/>
      <c r="RC1" s="63"/>
      <c r="RD1" s="63"/>
      <c r="RE1" s="63"/>
      <c r="RF1" s="63"/>
      <c r="RG1" s="63"/>
      <c r="RH1" s="63"/>
      <c r="RI1" s="63"/>
      <c r="RJ1" s="63"/>
      <c r="RK1" s="63"/>
      <c r="RL1" s="63"/>
      <c r="RM1" s="63"/>
      <c r="RN1" s="63"/>
      <c r="RO1" s="63"/>
      <c r="RP1" s="63"/>
      <c r="RQ1" s="63"/>
      <c r="RR1" s="63"/>
      <c r="RS1" s="63"/>
      <c r="RT1" s="63"/>
      <c r="RU1" s="63"/>
      <c r="RV1" s="63"/>
      <c r="RW1" s="63"/>
      <c r="RX1" s="63"/>
      <c r="RY1" s="63"/>
      <c r="RZ1" s="63"/>
      <c r="SA1" s="63"/>
      <c r="SB1" s="63"/>
      <c r="SC1" s="63"/>
      <c r="SD1" s="63"/>
      <c r="SE1" s="63"/>
      <c r="SF1" s="63"/>
      <c r="SG1" s="63"/>
      <c r="SH1" s="63"/>
      <c r="SI1" s="63"/>
      <c r="SJ1" s="63"/>
      <c r="SK1" s="63"/>
      <c r="SL1" s="63"/>
      <c r="SM1" s="63"/>
      <c r="SN1" s="63"/>
      <c r="SO1" s="63"/>
      <c r="SP1" s="63"/>
      <c r="SQ1" s="63"/>
      <c r="SR1" s="63"/>
    </row>
    <row r="2" spans="1:512" x14ac:dyDescent="0.2">
      <c r="C2" s="61"/>
      <c r="D2" s="61"/>
      <c r="E2" s="65"/>
      <c r="F2" s="64"/>
    </row>
    <row r="3" spans="1:512" x14ac:dyDescent="0.2">
      <c r="A3" s="62" t="s">
        <v>228</v>
      </c>
      <c r="E3" s="64"/>
      <c r="F3" s="64"/>
    </row>
    <row r="4" spans="1:512" x14ac:dyDescent="0.2">
      <c r="E4" s="64"/>
      <c r="F4" s="64"/>
    </row>
    <row r="5" spans="1:512" s="136" customFormat="1" ht="27" customHeight="1" x14ac:dyDescent="0.2">
      <c r="A5" s="138" t="s">
        <v>210</v>
      </c>
      <c r="B5" s="289" t="s">
        <v>209</v>
      </c>
      <c r="C5" s="290"/>
      <c r="D5" s="290"/>
      <c r="E5" s="291"/>
      <c r="F5" s="137"/>
    </row>
    <row r="6" spans="1:512" x14ac:dyDescent="0.2">
      <c r="A6" s="62"/>
      <c r="B6" s="135"/>
      <c r="C6" s="136"/>
      <c r="D6" s="136"/>
      <c r="E6" s="137"/>
      <c r="F6" s="64"/>
    </row>
    <row r="7" spans="1:512" x14ac:dyDescent="0.2">
      <c r="A7" s="62" t="s">
        <v>229</v>
      </c>
      <c r="B7" s="135"/>
      <c r="C7" s="136"/>
      <c r="D7" s="136"/>
      <c r="E7" s="137"/>
      <c r="F7" s="64"/>
    </row>
    <row r="8" spans="1:512" x14ac:dyDescent="0.2">
      <c r="A8" s="62"/>
      <c r="B8" s="135"/>
      <c r="C8" s="136"/>
      <c r="D8" s="136"/>
      <c r="E8" s="137"/>
      <c r="F8" s="64"/>
    </row>
    <row r="9" spans="1:512" s="136" customFormat="1" ht="27" customHeight="1" x14ac:dyDescent="0.2">
      <c r="A9" s="138" t="s">
        <v>211</v>
      </c>
      <c r="B9" s="289" t="s">
        <v>251</v>
      </c>
      <c r="C9" s="290"/>
      <c r="D9" s="290"/>
      <c r="E9" s="291"/>
      <c r="F9" s="137"/>
    </row>
    <row r="10" spans="1:512" s="136" customFormat="1" ht="27" customHeight="1" x14ac:dyDescent="0.2">
      <c r="A10" s="138" t="s">
        <v>212</v>
      </c>
      <c r="B10" s="289" t="s">
        <v>252</v>
      </c>
      <c r="C10" s="290"/>
      <c r="D10" s="290"/>
      <c r="E10" s="291"/>
      <c r="F10" s="137"/>
    </row>
    <row r="11" spans="1:512" s="136" customFormat="1" ht="27" customHeight="1" x14ac:dyDescent="0.2">
      <c r="A11" s="138" t="s">
        <v>213</v>
      </c>
      <c r="B11" s="289" t="s">
        <v>253</v>
      </c>
      <c r="C11" s="290"/>
      <c r="D11" s="290"/>
      <c r="E11" s="291"/>
      <c r="F11" s="137"/>
    </row>
    <row r="12" spans="1:512" s="136" customFormat="1" ht="27" customHeight="1" x14ac:dyDescent="0.2">
      <c r="A12" s="138" t="s">
        <v>214</v>
      </c>
      <c r="B12" s="289" t="s">
        <v>254</v>
      </c>
      <c r="C12" s="290"/>
      <c r="D12" s="290"/>
      <c r="E12" s="291"/>
      <c r="F12" s="137"/>
    </row>
    <row r="13" spans="1:512" s="136" customFormat="1" ht="27" customHeight="1" x14ac:dyDescent="0.2">
      <c r="A13" s="138" t="s">
        <v>215</v>
      </c>
      <c r="B13" s="289" t="s">
        <v>255</v>
      </c>
      <c r="C13" s="290"/>
      <c r="D13" s="290"/>
      <c r="E13" s="291"/>
      <c r="F13" s="137"/>
    </row>
    <row r="14" spans="1:512" s="136" customFormat="1" ht="27" customHeight="1" x14ac:dyDescent="0.2">
      <c r="A14" s="138" t="s">
        <v>216</v>
      </c>
      <c r="B14" s="289" t="s">
        <v>256</v>
      </c>
      <c r="C14" s="290"/>
      <c r="D14" s="290"/>
      <c r="E14" s="291"/>
      <c r="F14" s="137"/>
    </row>
    <row r="15" spans="1:512" s="136" customFormat="1" ht="27" customHeight="1" x14ac:dyDescent="0.2">
      <c r="A15" s="138" t="s">
        <v>217</v>
      </c>
      <c r="B15" s="289" t="s">
        <v>257</v>
      </c>
      <c r="C15" s="290"/>
      <c r="D15" s="290"/>
      <c r="E15" s="291"/>
      <c r="F15" s="137"/>
    </row>
    <row r="16" spans="1:512" x14ac:dyDescent="0.2">
      <c r="A16" s="62"/>
      <c r="B16" s="135"/>
      <c r="C16" s="136"/>
      <c r="D16" s="136"/>
      <c r="E16" s="137"/>
      <c r="F16" s="64"/>
    </row>
    <row r="17" spans="1:6" x14ac:dyDescent="0.2">
      <c r="A17" s="62" t="s">
        <v>230</v>
      </c>
      <c r="B17" s="135"/>
      <c r="C17" s="136"/>
      <c r="D17" s="136"/>
      <c r="E17" s="137"/>
      <c r="F17" s="64"/>
    </row>
    <row r="18" spans="1:6" x14ac:dyDescent="0.2">
      <c r="A18" s="62"/>
      <c r="B18" s="135"/>
      <c r="C18" s="136"/>
      <c r="D18" s="136"/>
      <c r="E18" s="137"/>
      <c r="F18" s="64"/>
    </row>
    <row r="19" spans="1:6" s="136" customFormat="1" ht="27" customHeight="1" x14ac:dyDescent="0.2">
      <c r="A19" s="138" t="s">
        <v>218</v>
      </c>
      <c r="B19" s="289" t="s">
        <v>258</v>
      </c>
      <c r="C19" s="290"/>
      <c r="D19" s="290"/>
      <c r="E19" s="291"/>
      <c r="F19" s="137"/>
    </row>
    <row r="20" spans="1:6" s="136" customFormat="1" ht="27" customHeight="1" x14ac:dyDescent="0.2">
      <c r="A20" s="138" t="s">
        <v>219</v>
      </c>
      <c r="B20" s="289" t="s">
        <v>259</v>
      </c>
      <c r="C20" s="290"/>
      <c r="D20" s="290"/>
      <c r="E20" s="291"/>
      <c r="F20" s="137"/>
    </row>
    <row r="21" spans="1:6" s="136" customFormat="1" ht="27" customHeight="1" x14ac:dyDescent="0.2">
      <c r="A21" s="138" t="s">
        <v>220</v>
      </c>
      <c r="B21" s="289" t="s">
        <v>260</v>
      </c>
      <c r="C21" s="290"/>
      <c r="D21" s="290"/>
      <c r="E21" s="291"/>
      <c r="F21" s="137"/>
    </row>
    <row r="22" spans="1:6" x14ac:dyDescent="0.2">
      <c r="A22" s="62"/>
      <c r="B22" s="135"/>
      <c r="C22" s="136"/>
      <c r="D22" s="136"/>
      <c r="E22" s="137"/>
      <c r="F22" s="64"/>
    </row>
    <row r="23" spans="1:6" x14ac:dyDescent="0.2">
      <c r="A23" s="62" t="s">
        <v>231</v>
      </c>
      <c r="B23" s="135"/>
      <c r="C23" s="136"/>
      <c r="D23" s="136"/>
      <c r="E23" s="137"/>
      <c r="F23" s="64"/>
    </row>
    <row r="24" spans="1:6" x14ac:dyDescent="0.2">
      <c r="A24" s="62"/>
      <c r="B24" s="135"/>
      <c r="C24" s="136"/>
      <c r="D24" s="136"/>
      <c r="E24" s="137"/>
      <c r="F24" s="64"/>
    </row>
    <row r="25" spans="1:6" s="136" customFormat="1" ht="27" customHeight="1" x14ac:dyDescent="0.2">
      <c r="A25" s="138" t="s">
        <v>221</v>
      </c>
      <c r="B25" s="289" t="s">
        <v>261</v>
      </c>
      <c r="C25" s="290"/>
      <c r="D25" s="290"/>
      <c r="E25" s="291"/>
      <c r="F25" s="137"/>
    </row>
    <row r="26" spans="1:6" s="136" customFormat="1" ht="27" customHeight="1" x14ac:dyDescent="0.2">
      <c r="A26" s="138" t="s">
        <v>222</v>
      </c>
      <c r="B26" s="289" t="s">
        <v>262</v>
      </c>
      <c r="C26" s="290"/>
      <c r="D26" s="290"/>
      <c r="E26" s="291"/>
      <c r="F26" s="137"/>
    </row>
    <row r="27" spans="1:6" s="136" customFormat="1" ht="27" customHeight="1" x14ac:dyDescent="0.2">
      <c r="A27" s="138" t="s">
        <v>223</v>
      </c>
      <c r="B27" s="289" t="s">
        <v>263</v>
      </c>
      <c r="C27" s="290"/>
      <c r="D27" s="290"/>
      <c r="E27" s="291"/>
      <c r="F27" s="137"/>
    </row>
    <row r="28" spans="1:6" s="136" customFormat="1" ht="27" customHeight="1" x14ac:dyDescent="0.2">
      <c r="A28" s="138" t="s">
        <v>224</v>
      </c>
      <c r="B28" s="289" t="s">
        <v>264</v>
      </c>
      <c r="C28" s="290"/>
      <c r="D28" s="290"/>
      <c r="E28" s="291"/>
      <c r="F28" s="137"/>
    </row>
    <row r="29" spans="1:6" s="136" customFormat="1" ht="27" customHeight="1" x14ac:dyDescent="0.2">
      <c r="A29" s="138" t="s">
        <v>225</v>
      </c>
      <c r="B29" s="289" t="s">
        <v>265</v>
      </c>
      <c r="C29" s="290"/>
      <c r="D29" s="290"/>
      <c r="E29" s="291"/>
      <c r="F29" s="137"/>
    </row>
    <row r="30" spans="1:6" x14ac:dyDescent="0.2">
      <c r="A30" s="62"/>
      <c r="B30" s="135"/>
      <c r="C30" s="136"/>
      <c r="D30" s="136"/>
      <c r="E30" s="137"/>
      <c r="F30" s="64"/>
    </row>
    <row r="31" spans="1:6" x14ac:dyDescent="0.2">
      <c r="A31" s="62" t="s">
        <v>17</v>
      </c>
      <c r="B31" s="135"/>
      <c r="C31" s="136"/>
      <c r="D31" s="136"/>
      <c r="E31" s="137"/>
      <c r="F31" s="64"/>
    </row>
    <row r="32" spans="1:6" x14ac:dyDescent="0.2">
      <c r="A32" s="62"/>
      <c r="B32" s="135"/>
      <c r="C32" s="136"/>
      <c r="D32" s="136"/>
      <c r="E32" s="137"/>
      <c r="F32" s="64"/>
    </row>
    <row r="33" spans="1:6" s="136" customFormat="1" ht="27" customHeight="1" x14ac:dyDescent="0.2">
      <c r="A33" s="138" t="s">
        <v>226</v>
      </c>
      <c r="B33" s="289" t="s">
        <v>266</v>
      </c>
      <c r="C33" s="290"/>
      <c r="D33" s="290"/>
      <c r="E33" s="291"/>
      <c r="F33" s="137"/>
    </row>
    <row r="34" spans="1:6" s="136" customFormat="1" ht="27" customHeight="1" x14ac:dyDescent="0.2">
      <c r="A34" s="138" t="s">
        <v>227</v>
      </c>
      <c r="B34" s="289" t="s">
        <v>267</v>
      </c>
      <c r="C34" s="290"/>
      <c r="D34" s="290"/>
      <c r="E34" s="291"/>
      <c r="F34" s="137"/>
    </row>
  </sheetData>
  <mergeCells count="18">
    <mergeCell ref="B33:E33"/>
    <mergeCell ref="B34:E34"/>
    <mergeCell ref="B9:E9"/>
    <mergeCell ref="B10:E10"/>
    <mergeCell ref="B11:E11"/>
    <mergeCell ref="B15:E15"/>
    <mergeCell ref="B21:E21"/>
    <mergeCell ref="B25:E25"/>
    <mergeCell ref="B26:E26"/>
    <mergeCell ref="B27:E27"/>
    <mergeCell ref="B28:E28"/>
    <mergeCell ref="B29:E29"/>
    <mergeCell ref="B20:E20"/>
    <mergeCell ref="B5:E5"/>
    <mergeCell ref="B12:E12"/>
    <mergeCell ref="B13:E13"/>
    <mergeCell ref="B14:E14"/>
    <mergeCell ref="B19:E19"/>
  </mergeCells>
  <pageMargins left="0.8203125" right="0.70866141732283472" top="0.74803149606299213" bottom="0.74803149606299213" header="0.31496062992125984" footer="0.31496062992125984"/>
  <pageSetup paperSize="9" scale="75" orientation="portrait" r:id="rId1"/>
  <headerFooter>
    <oddHeader>&amp;C&amp;"Arial,Negrita"&amp;18FORMATOS DEL PROYECTO DE PRESUPUESTO 2021</oddHeader>
    <oddFooter>&amp;L&amp;"Arial,Negrita"&amp;8PROYECTO DE PRESUPUESTO PARA EL AÑO FISCAL 2020
INFORMACIÓN PARA LA COMISIÓN DE PRESUPUESTO Y CUENTA GENERAL DE LA REPÚBLICA DEL CONGRESO DE LA REPÚBLICA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316F3-29C8-40CD-AD4B-AE99FA2E701F}">
  <sheetPr>
    <tabColor theme="9" tint="-0.249977111117893"/>
  </sheetPr>
  <dimension ref="A1:V38"/>
  <sheetViews>
    <sheetView tabSelected="1" zoomScale="120" zoomScaleNormal="120" zoomScaleSheetLayoutView="100" zoomScalePageLayoutView="75" workbookViewId="0">
      <selection activeCell="J54" sqref="J54"/>
    </sheetView>
  </sheetViews>
  <sheetFormatPr baseColWidth="10" defaultRowHeight="12" x14ac:dyDescent="0.2"/>
  <cols>
    <col min="1" max="1" width="7.85546875" style="108" customWidth="1"/>
    <col min="2" max="2" width="22.140625" style="108" customWidth="1"/>
    <col min="3" max="3" width="28.28515625" style="108" customWidth="1"/>
    <col min="4" max="4" width="18.7109375" style="108" customWidth="1"/>
    <col min="5" max="5" width="13.42578125" style="108" customWidth="1"/>
    <col min="6" max="6" width="11.85546875" style="108" customWidth="1"/>
    <col min="7" max="10" width="18.7109375" style="108" customWidth="1"/>
    <col min="11" max="12" width="7.140625" style="201" customWidth="1"/>
    <col min="13" max="13" width="10.7109375" style="108" customWidth="1"/>
    <col min="14" max="15" width="7.140625" style="108" customWidth="1"/>
    <col min="16" max="16" width="10.7109375" style="108" customWidth="1"/>
    <col min="17" max="17" width="11.42578125" style="200"/>
    <col min="18" max="16384" width="11.42578125" style="108"/>
  </cols>
  <sheetData>
    <row r="1" spans="1:22" s="186" customFormat="1" x14ac:dyDescent="0.2">
      <c r="A1" s="345" t="s">
        <v>245</v>
      </c>
      <c r="B1" s="345"/>
      <c r="C1" s="345"/>
      <c r="D1" s="345"/>
      <c r="E1" s="345"/>
      <c r="F1" s="345"/>
      <c r="G1" s="345"/>
      <c r="H1" s="345"/>
      <c r="I1" s="345"/>
      <c r="J1" s="345"/>
      <c r="K1" s="345"/>
      <c r="L1" s="345"/>
      <c r="M1" s="345"/>
      <c r="N1" s="345"/>
      <c r="O1" s="345"/>
      <c r="P1" s="345"/>
      <c r="Q1" s="250"/>
    </row>
    <row r="2" spans="1:22" x14ac:dyDescent="0.2">
      <c r="A2" s="346" t="s">
        <v>574</v>
      </c>
      <c r="B2" s="346"/>
      <c r="C2" s="346"/>
      <c r="D2" s="346"/>
      <c r="E2" s="346"/>
      <c r="F2" s="346"/>
      <c r="G2" s="346"/>
      <c r="H2" s="346"/>
      <c r="I2" s="346"/>
      <c r="J2" s="346"/>
      <c r="K2" s="346"/>
      <c r="L2" s="346"/>
      <c r="M2" s="346"/>
      <c r="N2" s="346"/>
      <c r="O2" s="346"/>
      <c r="P2" s="346"/>
      <c r="Q2" s="249"/>
      <c r="R2" s="185"/>
      <c r="S2" s="185"/>
      <c r="T2" s="185"/>
      <c r="U2" s="185"/>
      <c r="V2" s="185"/>
    </row>
    <row r="3" spans="1:22" ht="12.75" thickBot="1" x14ac:dyDescent="0.25"/>
    <row r="4" spans="1:22" s="247" customFormat="1" ht="12.75" customHeight="1" thickBot="1" x14ac:dyDescent="0.25">
      <c r="A4" s="347" t="s">
        <v>88</v>
      </c>
      <c r="B4" s="348"/>
      <c r="C4" s="348"/>
      <c r="D4" s="348"/>
      <c r="E4" s="349"/>
      <c r="F4" s="350" t="s">
        <v>89</v>
      </c>
      <c r="G4" s="351"/>
      <c r="H4" s="352"/>
      <c r="I4" s="352"/>
      <c r="J4" s="353"/>
      <c r="K4" s="354" t="s">
        <v>573</v>
      </c>
      <c r="L4" s="355"/>
      <c r="M4" s="356"/>
      <c r="N4" s="354" t="s">
        <v>572</v>
      </c>
      <c r="O4" s="355"/>
      <c r="P4" s="356"/>
      <c r="Q4" s="248"/>
    </row>
    <row r="5" spans="1:22" s="235" customFormat="1" ht="80.099999999999994" customHeight="1" x14ac:dyDescent="0.2">
      <c r="A5" s="246" t="s">
        <v>73</v>
      </c>
      <c r="B5" s="245" t="s">
        <v>6</v>
      </c>
      <c r="C5" s="241" t="s">
        <v>71</v>
      </c>
      <c r="D5" s="242" t="s">
        <v>74</v>
      </c>
      <c r="E5" s="244" t="s">
        <v>80</v>
      </c>
      <c r="F5" s="243" t="s">
        <v>82</v>
      </c>
      <c r="G5" s="242" t="s">
        <v>83</v>
      </c>
      <c r="H5" s="242" t="s">
        <v>91</v>
      </c>
      <c r="I5" s="241" t="s">
        <v>92</v>
      </c>
      <c r="J5" s="240" t="s">
        <v>87</v>
      </c>
      <c r="K5" s="239" t="s">
        <v>84</v>
      </c>
      <c r="L5" s="238" t="s">
        <v>85</v>
      </c>
      <c r="M5" s="237" t="s">
        <v>86</v>
      </c>
      <c r="N5" s="239" t="s">
        <v>84</v>
      </c>
      <c r="O5" s="238" t="s">
        <v>85</v>
      </c>
      <c r="P5" s="237" t="s">
        <v>86</v>
      </c>
      <c r="Q5" s="236"/>
    </row>
    <row r="6" spans="1:22" ht="23.25" customHeight="1" thickBot="1" x14ac:dyDescent="0.25">
      <c r="A6" s="342" t="s">
        <v>571</v>
      </c>
      <c r="B6" s="343"/>
      <c r="C6" s="343"/>
      <c r="D6" s="343"/>
      <c r="E6" s="343"/>
      <c r="F6" s="343"/>
      <c r="G6" s="343"/>
      <c r="H6" s="343"/>
      <c r="I6" s="343"/>
      <c r="J6" s="343"/>
      <c r="K6" s="343"/>
      <c r="L6" s="343"/>
      <c r="M6" s="343"/>
      <c r="N6" s="343"/>
      <c r="O6" s="343"/>
      <c r="P6" s="344"/>
    </row>
    <row r="7" spans="1:22" ht="57" customHeight="1" thickTop="1" x14ac:dyDescent="0.2">
      <c r="A7" s="224" t="s">
        <v>493</v>
      </c>
      <c r="B7" s="218" t="s">
        <v>492</v>
      </c>
      <c r="C7" s="218" t="s">
        <v>491</v>
      </c>
      <c r="D7" s="231" t="s">
        <v>502</v>
      </c>
      <c r="E7" s="234" t="s">
        <v>570</v>
      </c>
      <c r="F7" s="233">
        <v>41962408</v>
      </c>
      <c r="G7" s="231" t="s">
        <v>569</v>
      </c>
      <c r="H7" s="227" t="s">
        <v>567</v>
      </c>
      <c r="I7" s="226" t="s">
        <v>568</v>
      </c>
      <c r="J7" s="227" t="s">
        <v>567</v>
      </c>
      <c r="K7" s="215" t="s">
        <v>509</v>
      </c>
      <c r="L7" s="214" t="s">
        <v>566</v>
      </c>
      <c r="M7" s="213">
        <v>50000</v>
      </c>
      <c r="N7" s="215" t="s">
        <v>509</v>
      </c>
      <c r="O7" s="214" t="s">
        <v>503</v>
      </c>
      <c r="P7" s="213">
        <v>27133.33</v>
      </c>
    </row>
    <row r="8" spans="1:22" ht="46.5" customHeight="1" x14ac:dyDescent="0.2">
      <c r="A8" s="224" t="s">
        <v>493</v>
      </c>
      <c r="B8" s="218" t="s">
        <v>492</v>
      </c>
      <c r="C8" s="218" t="s">
        <v>491</v>
      </c>
      <c r="D8" s="231" t="s">
        <v>502</v>
      </c>
      <c r="E8" s="213">
        <v>6000</v>
      </c>
      <c r="F8" s="228" t="s">
        <v>565</v>
      </c>
      <c r="G8" s="227" t="s">
        <v>564</v>
      </c>
      <c r="H8" s="231" t="s">
        <v>562</v>
      </c>
      <c r="I8" s="226" t="s">
        <v>563</v>
      </c>
      <c r="J8" s="231" t="s">
        <v>562</v>
      </c>
      <c r="K8" s="215" t="s">
        <v>485</v>
      </c>
      <c r="L8" s="214" t="s">
        <v>513</v>
      </c>
      <c r="M8" s="213">
        <v>24000</v>
      </c>
      <c r="N8" s="215" t="s">
        <v>485</v>
      </c>
      <c r="O8" s="214" t="s">
        <v>503</v>
      </c>
      <c r="P8" s="213">
        <v>29600</v>
      </c>
    </row>
    <row r="9" spans="1:22" ht="62.25" customHeight="1" x14ac:dyDescent="0.2">
      <c r="A9" s="224" t="s">
        <v>493</v>
      </c>
      <c r="B9" s="218" t="s">
        <v>492</v>
      </c>
      <c r="C9" s="218" t="s">
        <v>491</v>
      </c>
      <c r="D9" s="227" t="s">
        <v>561</v>
      </c>
      <c r="E9" s="213">
        <v>8000</v>
      </c>
      <c r="F9" s="228" t="s">
        <v>532</v>
      </c>
      <c r="G9" s="227" t="s">
        <v>531</v>
      </c>
      <c r="H9" s="231" t="s">
        <v>525</v>
      </c>
      <c r="I9" s="226" t="s">
        <v>530</v>
      </c>
      <c r="J9" s="217" t="s">
        <v>525</v>
      </c>
      <c r="K9" s="215" t="s">
        <v>509</v>
      </c>
      <c r="L9" s="214" t="s">
        <v>545</v>
      </c>
      <c r="M9" s="230">
        <v>64000</v>
      </c>
      <c r="N9" s="215" t="s">
        <v>486</v>
      </c>
      <c r="O9" s="214" t="s">
        <v>486</v>
      </c>
      <c r="P9" s="225" t="s">
        <v>486</v>
      </c>
    </row>
    <row r="10" spans="1:22" ht="41.25" customHeight="1" x14ac:dyDescent="0.2">
      <c r="A10" s="224" t="s">
        <v>493</v>
      </c>
      <c r="B10" s="218" t="s">
        <v>492</v>
      </c>
      <c r="C10" s="218" t="s">
        <v>491</v>
      </c>
      <c r="D10" s="231" t="s">
        <v>502</v>
      </c>
      <c r="E10" s="213">
        <v>6000</v>
      </c>
      <c r="F10" s="228" t="s">
        <v>560</v>
      </c>
      <c r="G10" s="227" t="s">
        <v>559</v>
      </c>
      <c r="H10" s="227" t="s">
        <v>557</v>
      </c>
      <c r="I10" s="226" t="s">
        <v>558</v>
      </c>
      <c r="J10" s="232" t="s">
        <v>557</v>
      </c>
      <c r="K10" s="215" t="s">
        <v>485</v>
      </c>
      <c r="L10" s="214" t="s">
        <v>513</v>
      </c>
      <c r="M10" s="230">
        <v>22000</v>
      </c>
      <c r="N10" s="215" t="s">
        <v>486</v>
      </c>
      <c r="O10" s="214" t="s">
        <v>486</v>
      </c>
      <c r="P10" s="225" t="s">
        <v>486</v>
      </c>
    </row>
    <row r="11" spans="1:22" ht="41.25" customHeight="1" x14ac:dyDescent="0.2">
      <c r="A11" s="224" t="s">
        <v>493</v>
      </c>
      <c r="B11" s="218" t="s">
        <v>492</v>
      </c>
      <c r="C11" s="218" t="s">
        <v>491</v>
      </c>
      <c r="D11" s="231" t="s">
        <v>556</v>
      </c>
      <c r="E11" s="213">
        <v>10000</v>
      </c>
      <c r="F11" s="228" t="s">
        <v>555</v>
      </c>
      <c r="G11" s="227" t="s">
        <v>554</v>
      </c>
      <c r="H11" s="231" t="s">
        <v>487</v>
      </c>
      <c r="I11" s="226" t="s">
        <v>553</v>
      </c>
      <c r="J11" s="217" t="s">
        <v>487</v>
      </c>
      <c r="K11" s="215" t="s">
        <v>498</v>
      </c>
      <c r="L11" s="214" t="s">
        <v>520</v>
      </c>
      <c r="M11" s="230">
        <v>60000</v>
      </c>
      <c r="N11" s="215" t="s">
        <v>486</v>
      </c>
      <c r="O11" s="214" t="s">
        <v>486</v>
      </c>
      <c r="P11" s="225" t="s">
        <v>486</v>
      </c>
    </row>
    <row r="12" spans="1:22" ht="38.25" customHeight="1" x14ac:dyDescent="0.2">
      <c r="A12" s="224" t="s">
        <v>493</v>
      </c>
      <c r="B12" s="218" t="s">
        <v>492</v>
      </c>
      <c r="C12" s="218" t="s">
        <v>491</v>
      </c>
      <c r="D12" s="231" t="s">
        <v>552</v>
      </c>
      <c r="E12" s="213">
        <v>10000</v>
      </c>
      <c r="F12" s="228" t="s">
        <v>551</v>
      </c>
      <c r="G12" s="227" t="s">
        <v>550</v>
      </c>
      <c r="H12" s="231" t="s">
        <v>504</v>
      </c>
      <c r="I12" s="226" t="s">
        <v>549</v>
      </c>
      <c r="J12" s="217" t="s">
        <v>504</v>
      </c>
      <c r="K12" s="215" t="s">
        <v>498</v>
      </c>
      <c r="L12" s="214" t="s">
        <v>503</v>
      </c>
      <c r="M12" s="230">
        <v>50000</v>
      </c>
      <c r="N12" s="215" t="s">
        <v>486</v>
      </c>
      <c r="O12" s="214" t="s">
        <v>486</v>
      </c>
      <c r="P12" s="225" t="s">
        <v>486</v>
      </c>
    </row>
    <row r="13" spans="1:22" ht="39" customHeight="1" x14ac:dyDescent="0.2">
      <c r="A13" s="224" t="s">
        <v>493</v>
      </c>
      <c r="B13" s="218" t="s">
        <v>492</v>
      </c>
      <c r="C13" s="218" t="s">
        <v>491</v>
      </c>
      <c r="D13" s="231" t="s">
        <v>502</v>
      </c>
      <c r="E13" s="213">
        <v>6000</v>
      </c>
      <c r="F13" s="228" t="s">
        <v>548</v>
      </c>
      <c r="G13" s="227" t="s">
        <v>547</v>
      </c>
      <c r="H13" s="231" t="s">
        <v>487</v>
      </c>
      <c r="I13" s="218" t="s">
        <v>546</v>
      </c>
      <c r="J13" s="217" t="s">
        <v>487</v>
      </c>
      <c r="K13" s="215" t="s">
        <v>509</v>
      </c>
      <c r="L13" s="214" t="s">
        <v>545</v>
      </c>
      <c r="M13" s="230">
        <v>47800</v>
      </c>
      <c r="N13" s="215" t="s">
        <v>485</v>
      </c>
      <c r="O13" s="214" t="s">
        <v>520</v>
      </c>
      <c r="P13" s="213">
        <v>36000</v>
      </c>
    </row>
    <row r="14" spans="1:22" ht="40.5" customHeight="1" x14ac:dyDescent="0.2">
      <c r="A14" s="224" t="s">
        <v>493</v>
      </c>
      <c r="B14" s="218" t="s">
        <v>492</v>
      </c>
      <c r="C14" s="218" t="s">
        <v>491</v>
      </c>
      <c r="D14" s="227" t="s">
        <v>544</v>
      </c>
      <c r="E14" s="213">
        <v>8000</v>
      </c>
      <c r="F14" s="228" t="s">
        <v>543</v>
      </c>
      <c r="G14" s="227" t="s">
        <v>542</v>
      </c>
      <c r="H14" s="231" t="s">
        <v>504</v>
      </c>
      <c r="I14" s="226" t="s">
        <v>541</v>
      </c>
      <c r="J14" s="217" t="s">
        <v>504</v>
      </c>
      <c r="K14" s="215" t="s">
        <v>485</v>
      </c>
      <c r="L14" s="214" t="s">
        <v>485</v>
      </c>
      <c r="M14" s="213">
        <v>7733.33</v>
      </c>
      <c r="N14" s="215" t="s">
        <v>486</v>
      </c>
      <c r="O14" s="214" t="s">
        <v>486</v>
      </c>
      <c r="P14" s="225" t="s">
        <v>486</v>
      </c>
    </row>
    <row r="15" spans="1:22" ht="34.5" customHeight="1" x14ac:dyDescent="0.2">
      <c r="A15" s="224" t="s">
        <v>493</v>
      </c>
      <c r="B15" s="218" t="s">
        <v>492</v>
      </c>
      <c r="C15" s="218" t="s">
        <v>491</v>
      </c>
      <c r="D15" s="231" t="s">
        <v>540</v>
      </c>
      <c r="E15" s="213">
        <v>8000</v>
      </c>
      <c r="F15" s="228" t="s">
        <v>539</v>
      </c>
      <c r="G15" s="227" t="s">
        <v>538</v>
      </c>
      <c r="H15" s="231" t="s">
        <v>487</v>
      </c>
      <c r="I15" s="218" t="s">
        <v>488</v>
      </c>
      <c r="J15" s="217" t="s">
        <v>487</v>
      </c>
      <c r="K15" s="215" t="s">
        <v>498</v>
      </c>
      <c r="L15" s="214" t="s">
        <v>513</v>
      </c>
      <c r="M15" s="230">
        <v>25066.66</v>
      </c>
      <c r="N15" s="215" t="s">
        <v>486</v>
      </c>
      <c r="O15" s="214" t="s">
        <v>486</v>
      </c>
      <c r="P15" s="225" t="s">
        <v>486</v>
      </c>
    </row>
    <row r="16" spans="1:22" ht="40.5" customHeight="1" x14ac:dyDescent="0.2">
      <c r="A16" s="224" t="s">
        <v>493</v>
      </c>
      <c r="B16" s="218" t="s">
        <v>492</v>
      </c>
      <c r="C16" s="218" t="s">
        <v>491</v>
      </c>
      <c r="D16" s="227" t="s">
        <v>537</v>
      </c>
      <c r="E16" s="213">
        <v>10000</v>
      </c>
      <c r="F16" s="224" t="s">
        <v>536</v>
      </c>
      <c r="G16" s="227" t="s">
        <v>535</v>
      </c>
      <c r="H16" s="231" t="s">
        <v>487</v>
      </c>
      <c r="I16" s="218" t="s">
        <v>488</v>
      </c>
      <c r="J16" s="217" t="s">
        <v>487</v>
      </c>
      <c r="K16" s="215" t="s">
        <v>503</v>
      </c>
      <c r="L16" s="214" t="s">
        <v>534</v>
      </c>
      <c r="M16" s="230">
        <v>69333.33</v>
      </c>
      <c r="N16" s="215" t="s">
        <v>485</v>
      </c>
      <c r="O16" s="214" t="s">
        <v>503</v>
      </c>
      <c r="P16" s="213">
        <v>49333.33</v>
      </c>
    </row>
    <row r="17" spans="1:16" ht="46.5" customHeight="1" x14ac:dyDescent="0.2">
      <c r="A17" s="224" t="s">
        <v>493</v>
      </c>
      <c r="B17" s="218" t="s">
        <v>492</v>
      </c>
      <c r="C17" s="218" t="s">
        <v>491</v>
      </c>
      <c r="D17" s="227" t="s">
        <v>533</v>
      </c>
      <c r="E17" s="213">
        <v>10000</v>
      </c>
      <c r="F17" s="228" t="s">
        <v>532</v>
      </c>
      <c r="G17" s="227" t="s">
        <v>531</v>
      </c>
      <c r="H17" s="231" t="s">
        <v>525</v>
      </c>
      <c r="I17" s="226" t="s">
        <v>530</v>
      </c>
      <c r="J17" s="217" t="s">
        <v>525</v>
      </c>
      <c r="K17" s="215" t="s">
        <v>485</v>
      </c>
      <c r="L17" s="214" t="s">
        <v>498</v>
      </c>
      <c r="M17" s="216">
        <v>19000</v>
      </c>
      <c r="N17" s="215" t="s">
        <v>485</v>
      </c>
      <c r="O17" s="214" t="s">
        <v>503</v>
      </c>
      <c r="P17" s="213">
        <v>50000</v>
      </c>
    </row>
    <row r="18" spans="1:16" ht="46.5" customHeight="1" x14ac:dyDescent="0.2">
      <c r="A18" s="224" t="s">
        <v>493</v>
      </c>
      <c r="B18" s="218" t="s">
        <v>492</v>
      </c>
      <c r="C18" s="218" t="s">
        <v>491</v>
      </c>
      <c r="D18" s="227" t="s">
        <v>529</v>
      </c>
      <c r="E18" s="213">
        <v>8000</v>
      </c>
      <c r="F18" s="228" t="s">
        <v>528</v>
      </c>
      <c r="G18" s="227" t="s">
        <v>527</v>
      </c>
      <c r="H18" s="219" t="s">
        <v>525</v>
      </c>
      <c r="I18" s="226" t="s">
        <v>526</v>
      </c>
      <c r="J18" s="217" t="s">
        <v>525</v>
      </c>
      <c r="K18" s="215" t="s">
        <v>498</v>
      </c>
      <c r="L18" s="214" t="s">
        <v>520</v>
      </c>
      <c r="M18" s="230">
        <v>48000</v>
      </c>
      <c r="N18" s="215" t="s">
        <v>486</v>
      </c>
      <c r="O18" s="214" t="s">
        <v>486</v>
      </c>
      <c r="P18" s="225" t="s">
        <v>486</v>
      </c>
    </row>
    <row r="19" spans="1:16" ht="46.5" customHeight="1" x14ac:dyDescent="0.2">
      <c r="A19" s="224" t="s">
        <v>493</v>
      </c>
      <c r="B19" s="218" t="s">
        <v>492</v>
      </c>
      <c r="C19" s="218" t="s">
        <v>491</v>
      </c>
      <c r="D19" s="227" t="s">
        <v>524</v>
      </c>
      <c r="E19" s="213">
        <v>8000</v>
      </c>
      <c r="F19" s="228" t="s">
        <v>523</v>
      </c>
      <c r="G19" s="227" t="s">
        <v>522</v>
      </c>
      <c r="H19" s="219" t="s">
        <v>494</v>
      </c>
      <c r="I19" s="226" t="s">
        <v>521</v>
      </c>
      <c r="J19" s="217" t="s">
        <v>494</v>
      </c>
      <c r="K19" s="215" t="s">
        <v>498</v>
      </c>
      <c r="L19" s="214" t="s">
        <v>503</v>
      </c>
      <c r="M19" s="230">
        <v>40000</v>
      </c>
      <c r="N19" s="215" t="s">
        <v>485</v>
      </c>
      <c r="O19" s="214" t="s">
        <v>520</v>
      </c>
      <c r="P19" s="213">
        <v>48000</v>
      </c>
    </row>
    <row r="20" spans="1:16" ht="46.5" customHeight="1" x14ac:dyDescent="0.2">
      <c r="A20" s="224" t="s">
        <v>493</v>
      </c>
      <c r="B20" s="218" t="s">
        <v>492</v>
      </c>
      <c r="C20" s="218" t="s">
        <v>491</v>
      </c>
      <c r="D20" s="227" t="s">
        <v>508</v>
      </c>
      <c r="E20" s="213">
        <v>7000</v>
      </c>
      <c r="F20" s="228" t="s">
        <v>519</v>
      </c>
      <c r="G20" s="227" t="s">
        <v>518</v>
      </c>
      <c r="H20" s="219" t="s">
        <v>504</v>
      </c>
      <c r="I20" s="226" t="s">
        <v>517</v>
      </c>
      <c r="J20" s="217" t="s">
        <v>504</v>
      </c>
      <c r="K20" s="215" t="s">
        <v>498</v>
      </c>
      <c r="L20" s="214" t="s">
        <v>498</v>
      </c>
      <c r="M20" s="230">
        <v>13766.67</v>
      </c>
      <c r="N20" s="215" t="s">
        <v>486</v>
      </c>
      <c r="O20" s="214" t="s">
        <v>486</v>
      </c>
      <c r="P20" s="225" t="s">
        <v>486</v>
      </c>
    </row>
    <row r="21" spans="1:16" ht="46.5" customHeight="1" x14ac:dyDescent="0.2">
      <c r="A21" s="224" t="s">
        <v>493</v>
      </c>
      <c r="B21" s="218" t="s">
        <v>492</v>
      </c>
      <c r="C21" s="218" t="s">
        <v>491</v>
      </c>
      <c r="D21" s="227" t="s">
        <v>516</v>
      </c>
      <c r="E21" s="213">
        <v>9000</v>
      </c>
      <c r="F21" s="228">
        <v>10281031</v>
      </c>
      <c r="G21" s="227" t="s">
        <v>515</v>
      </c>
      <c r="H21" s="229" t="s">
        <v>499</v>
      </c>
      <c r="I21" s="226" t="s">
        <v>514</v>
      </c>
      <c r="J21" s="229" t="s">
        <v>499</v>
      </c>
      <c r="K21" s="215" t="s">
        <v>509</v>
      </c>
      <c r="L21" s="214" t="s">
        <v>513</v>
      </c>
      <c r="M21" s="230">
        <v>35400</v>
      </c>
      <c r="N21" s="215" t="s">
        <v>486</v>
      </c>
      <c r="O21" s="214" t="s">
        <v>486</v>
      </c>
      <c r="P21" s="225" t="s">
        <v>486</v>
      </c>
    </row>
    <row r="22" spans="1:16" ht="46.5" customHeight="1" x14ac:dyDescent="0.2">
      <c r="A22" s="224" t="s">
        <v>493</v>
      </c>
      <c r="B22" s="218" t="s">
        <v>492</v>
      </c>
      <c r="C22" s="218" t="s">
        <v>491</v>
      </c>
      <c r="D22" s="227" t="s">
        <v>512</v>
      </c>
      <c r="E22" s="213">
        <v>8000</v>
      </c>
      <c r="F22" s="228" t="s">
        <v>511</v>
      </c>
      <c r="G22" s="227" t="s">
        <v>510</v>
      </c>
      <c r="H22" s="219" t="s">
        <v>494</v>
      </c>
      <c r="I22" s="226" t="s">
        <v>495</v>
      </c>
      <c r="J22" s="217" t="s">
        <v>494</v>
      </c>
      <c r="K22" s="215" t="s">
        <v>485</v>
      </c>
      <c r="L22" s="214" t="s">
        <v>509</v>
      </c>
      <c r="M22" s="230">
        <v>24000</v>
      </c>
      <c r="N22" s="215" t="s">
        <v>485</v>
      </c>
      <c r="O22" s="214" t="s">
        <v>509</v>
      </c>
      <c r="P22" s="213">
        <v>16533.330000000002</v>
      </c>
    </row>
    <row r="23" spans="1:16" ht="46.5" customHeight="1" x14ac:dyDescent="0.2">
      <c r="A23" s="224" t="s">
        <v>493</v>
      </c>
      <c r="B23" s="218" t="s">
        <v>492</v>
      </c>
      <c r="C23" s="218" t="s">
        <v>491</v>
      </c>
      <c r="D23" s="227" t="s">
        <v>508</v>
      </c>
      <c r="E23" s="213">
        <v>8000</v>
      </c>
      <c r="F23" s="228" t="s">
        <v>507</v>
      </c>
      <c r="G23" s="227" t="s">
        <v>506</v>
      </c>
      <c r="H23" s="219" t="s">
        <v>504</v>
      </c>
      <c r="I23" s="226" t="s">
        <v>505</v>
      </c>
      <c r="J23" s="217" t="s">
        <v>504</v>
      </c>
      <c r="K23" s="215" t="s">
        <v>486</v>
      </c>
      <c r="L23" s="214" t="s">
        <v>486</v>
      </c>
      <c r="M23" s="225" t="s">
        <v>486</v>
      </c>
      <c r="N23" s="215" t="s">
        <v>485</v>
      </c>
      <c r="O23" s="214" t="s">
        <v>503</v>
      </c>
      <c r="P23" s="213">
        <v>39466.67</v>
      </c>
    </row>
    <row r="24" spans="1:16" ht="46.5" customHeight="1" x14ac:dyDescent="0.2">
      <c r="A24" s="224" t="s">
        <v>493</v>
      </c>
      <c r="B24" s="218" t="s">
        <v>492</v>
      </c>
      <c r="C24" s="218" t="s">
        <v>491</v>
      </c>
      <c r="D24" s="227" t="s">
        <v>502</v>
      </c>
      <c r="E24" s="213">
        <v>5500</v>
      </c>
      <c r="F24" s="228">
        <v>46101727</v>
      </c>
      <c r="G24" s="227" t="s">
        <v>501</v>
      </c>
      <c r="H24" s="229" t="s">
        <v>499</v>
      </c>
      <c r="I24" s="226" t="s">
        <v>500</v>
      </c>
      <c r="J24" s="229" t="s">
        <v>499</v>
      </c>
      <c r="K24" s="215" t="s">
        <v>486</v>
      </c>
      <c r="L24" s="214" t="s">
        <v>486</v>
      </c>
      <c r="M24" s="225" t="s">
        <v>486</v>
      </c>
      <c r="N24" s="215" t="s">
        <v>485</v>
      </c>
      <c r="O24" s="214" t="s">
        <v>498</v>
      </c>
      <c r="P24" s="213">
        <v>10633.33</v>
      </c>
    </row>
    <row r="25" spans="1:16" ht="46.5" customHeight="1" x14ac:dyDescent="0.2">
      <c r="A25" s="224" t="s">
        <v>493</v>
      </c>
      <c r="B25" s="218" t="s">
        <v>492</v>
      </c>
      <c r="C25" s="218" t="s">
        <v>491</v>
      </c>
      <c r="D25" s="227" t="s">
        <v>497</v>
      </c>
      <c r="E25" s="213">
        <v>7000</v>
      </c>
      <c r="F25" s="228">
        <v>42255566</v>
      </c>
      <c r="G25" s="227" t="s">
        <v>496</v>
      </c>
      <c r="H25" s="219" t="s">
        <v>494</v>
      </c>
      <c r="I25" s="226" t="s">
        <v>495</v>
      </c>
      <c r="J25" s="217" t="s">
        <v>494</v>
      </c>
      <c r="K25" s="215" t="s">
        <v>486</v>
      </c>
      <c r="L25" s="214" t="s">
        <v>486</v>
      </c>
      <c r="M25" s="225" t="s">
        <v>486</v>
      </c>
      <c r="N25" s="215" t="s">
        <v>485</v>
      </c>
      <c r="O25" s="214" t="s">
        <v>485</v>
      </c>
      <c r="P25" s="213">
        <v>7000</v>
      </c>
    </row>
    <row r="26" spans="1:16" ht="45" customHeight="1" thickBot="1" x14ac:dyDescent="0.25">
      <c r="A26" s="224" t="s">
        <v>493</v>
      </c>
      <c r="B26" s="218" t="s">
        <v>492</v>
      </c>
      <c r="C26" s="218" t="s">
        <v>491</v>
      </c>
      <c r="D26" s="223" t="s">
        <v>490</v>
      </c>
      <c r="E26" s="222">
        <v>7000</v>
      </c>
      <c r="F26" s="221">
        <v>41536992</v>
      </c>
      <c r="G26" s="220" t="s">
        <v>489</v>
      </c>
      <c r="H26" s="219" t="s">
        <v>487</v>
      </c>
      <c r="I26" s="218" t="s">
        <v>488</v>
      </c>
      <c r="J26" s="217" t="s">
        <v>487</v>
      </c>
      <c r="K26" s="215" t="s">
        <v>486</v>
      </c>
      <c r="L26" s="214" t="s">
        <v>486</v>
      </c>
      <c r="M26" s="216" t="s">
        <v>486</v>
      </c>
      <c r="N26" s="215" t="s">
        <v>485</v>
      </c>
      <c r="O26" s="214" t="s">
        <v>485</v>
      </c>
      <c r="P26" s="213">
        <v>7000</v>
      </c>
    </row>
    <row r="27" spans="1:16" ht="28.35" customHeight="1" thickBot="1" x14ac:dyDescent="0.25">
      <c r="A27" s="212"/>
      <c r="B27" s="210"/>
      <c r="C27" s="210"/>
      <c r="D27" s="209"/>
      <c r="E27" s="211"/>
      <c r="F27" s="210"/>
      <c r="G27" s="209"/>
      <c r="H27" s="209"/>
      <c r="I27" s="208"/>
      <c r="J27" s="110"/>
      <c r="K27" s="207"/>
      <c r="L27" s="206"/>
      <c r="M27" s="205">
        <f>SUM(M7:M26)</f>
        <v>600099.99000000011</v>
      </c>
      <c r="N27" s="207"/>
      <c r="O27" s="206"/>
      <c r="P27" s="205">
        <f>SUM(P7:P26)</f>
        <v>320699.99</v>
      </c>
    </row>
    <row r="28" spans="1:16" x14ac:dyDescent="0.2">
      <c r="A28" s="108" t="s">
        <v>232</v>
      </c>
      <c r="P28" s="202"/>
    </row>
    <row r="29" spans="1:16" ht="12.75" x14ac:dyDescent="0.2">
      <c r="M29" s="204"/>
      <c r="N29" s="203"/>
      <c r="P29" s="202"/>
    </row>
    <row r="30" spans="1:16" ht="12.75" x14ac:dyDescent="0.2">
      <c r="M30" s="204"/>
      <c r="N30" s="203"/>
      <c r="O30" s="203"/>
      <c r="P30" s="204"/>
    </row>
    <row r="31" spans="1:16" ht="12.75" x14ac:dyDescent="0.2">
      <c r="M31" s="204"/>
      <c r="N31" s="203"/>
      <c r="O31" s="203"/>
      <c r="P31" s="204"/>
    </row>
    <row r="32" spans="1:16" ht="12.75" x14ac:dyDescent="0.2">
      <c r="M32" s="204"/>
      <c r="N32" s="203"/>
      <c r="O32" s="203"/>
      <c r="P32" s="204"/>
    </row>
    <row r="33" spans="13:16" ht="12.75" x14ac:dyDescent="0.2">
      <c r="M33" s="204"/>
      <c r="N33" s="203"/>
      <c r="O33" s="203"/>
      <c r="P33" s="203"/>
    </row>
    <row r="34" spans="13:16" x14ac:dyDescent="0.2">
      <c r="M34" s="202"/>
    </row>
    <row r="35" spans="13:16" x14ac:dyDescent="0.2">
      <c r="M35" s="202"/>
    </row>
    <row r="36" spans="13:16" x14ac:dyDescent="0.2">
      <c r="M36" s="202"/>
    </row>
    <row r="37" spans="13:16" x14ac:dyDescent="0.2">
      <c r="M37" s="202"/>
    </row>
    <row r="38" spans="13:16" x14ac:dyDescent="0.2">
      <c r="M38" s="202"/>
    </row>
  </sheetData>
  <mergeCells count="7">
    <mergeCell ref="A6:P6"/>
    <mergeCell ref="A1:P1"/>
    <mergeCell ref="A2:P2"/>
    <mergeCell ref="A4:E4"/>
    <mergeCell ref="F4:J4"/>
    <mergeCell ref="K4:M4"/>
    <mergeCell ref="N4:P4"/>
  </mergeCells>
  <printOptions horizontalCentered="1"/>
  <pageMargins left="0.23622047244094491" right="0.23622047244094491" top="0.74803149606299213" bottom="0.15748031496062992" header="0.31496062992125984" footer="0.31496062992125984"/>
  <pageSetup paperSize="9" scale="48" orientation="landscape" r:id="rId1"/>
  <headerFooter alignWithMargins="0">
    <oddHeader>&amp;C&amp;"Arial,Negrita"&amp;18PROYECTO DE PRESUPUESTO 2021</oddHeader>
    <oddFooter>&amp;L&amp;"Arial,Negrita"&amp;8PROYECTO DE PRESUPUESTO PARA EL AÑO FISCAL 2021
INFORMACIÓN PARA LA COMISIÓN DE PRESUPUESTO Y CUENTA GENERAL DE LA REPÚBLICA DEL CONGRESO DE LA REPÚBLICA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6CDCE-1779-437D-9F91-53E0AD63088F}">
  <sheetPr>
    <tabColor theme="9" tint="-0.249977111117893"/>
    <pageSetUpPr fitToPage="1"/>
  </sheetPr>
  <dimension ref="A1:N65"/>
  <sheetViews>
    <sheetView topLeftCell="A22" zoomScaleNormal="100" zoomScaleSheetLayoutView="100" zoomScalePageLayoutView="85" workbookViewId="0">
      <selection sqref="A1:N65"/>
    </sheetView>
  </sheetViews>
  <sheetFormatPr baseColWidth="10" defaultColWidth="11.42578125" defaultRowHeight="12" x14ac:dyDescent="0.2"/>
  <cols>
    <col min="1" max="1" width="9" style="108" customWidth="1"/>
    <col min="2" max="2" width="30.85546875" style="108" customWidth="1"/>
    <col min="3" max="3" width="38.5703125" style="108" customWidth="1"/>
    <col min="4" max="6" width="18.7109375" style="108" customWidth="1"/>
    <col min="7" max="8" width="6.7109375" style="201" customWidth="1"/>
    <col min="9" max="9" width="6.7109375" style="108" customWidth="1"/>
    <col min="10" max="10" width="21.28515625" style="108" customWidth="1"/>
    <col min="11" max="12" width="18.7109375" style="108" customWidth="1"/>
    <col min="13" max="13" width="18.28515625" style="108" customWidth="1"/>
    <col min="14" max="14" width="20.42578125" style="108" customWidth="1"/>
    <col min="15" max="16384" width="11.42578125" style="108"/>
  </cols>
  <sheetData>
    <row r="1" spans="1:14" s="186" customFormat="1" x14ac:dyDescent="0.2">
      <c r="A1" s="186" t="s">
        <v>246</v>
      </c>
      <c r="D1" s="262"/>
      <c r="F1" s="262"/>
    </row>
    <row r="2" spans="1:14" x14ac:dyDescent="0.2">
      <c r="A2" s="185" t="s">
        <v>657</v>
      </c>
      <c r="B2" s="185"/>
      <c r="C2" s="185"/>
      <c r="D2" s="197"/>
      <c r="E2" s="185"/>
      <c r="F2" s="197"/>
      <c r="G2" s="185"/>
      <c r="H2" s="185"/>
      <c r="I2" s="185"/>
      <c r="J2" s="185"/>
      <c r="K2" s="185"/>
      <c r="L2" s="185"/>
      <c r="M2" s="185"/>
      <c r="N2" s="185"/>
    </row>
    <row r="3" spans="1:14" x14ac:dyDescent="0.2">
      <c r="D3" s="263"/>
      <c r="F3" s="263"/>
    </row>
    <row r="4" spans="1:14" s="247" customFormat="1" ht="12.75" customHeight="1" x14ac:dyDescent="0.2">
      <c r="A4" s="357" t="s">
        <v>169</v>
      </c>
      <c r="B4" s="357"/>
      <c r="C4" s="357" t="s">
        <v>170</v>
      </c>
      <c r="D4" s="357"/>
      <c r="E4" s="357" t="s">
        <v>173</v>
      </c>
      <c r="F4" s="357"/>
      <c r="G4" s="357"/>
      <c r="H4" s="357"/>
      <c r="I4" s="357"/>
      <c r="J4" s="357" t="s">
        <v>174</v>
      </c>
      <c r="K4" s="357"/>
      <c r="L4" s="357"/>
      <c r="M4" s="357" t="s">
        <v>206</v>
      </c>
      <c r="N4" s="357" t="s">
        <v>207</v>
      </c>
    </row>
    <row r="5" spans="1:14" s="235" customFormat="1" ht="86.25" customHeight="1" x14ac:dyDescent="0.2">
      <c r="A5" s="264" t="s">
        <v>72</v>
      </c>
      <c r="B5" s="264" t="s">
        <v>73</v>
      </c>
      <c r="C5" s="264" t="s">
        <v>172</v>
      </c>
      <c r="D5" s="264" t="s">
        <v>171</v>
      </c>
      <c r="E5" s="264" t="s">
        <v>177</v>
      </c>
      <c r="F5" s="264" t="s">
        <v>178</v>
      </c>
      <c r="G5" s="265" t="s">
        <v>179</v>
      </c>
      <c r="H5" s="265" t="s">
        <v>180</v>
      </c>
      <c r="I5" s="265" t="s">
        <v>17</v>
      </c>
      <c r="J5" s="264" t="s">
        <v>175</v>
      </c>
      <c r="K5" s="264" t="s">
        <v>176</v>
      </c>
      <c r="L5" s="264" t="s">
        <v>181</v>
      </c>
      <c r="M5" s="357"/>
      <c r="N5" s="357"/>
    </row>
    <row r="6" spans="1:14" x14ac:dyDescent="0.2">
      <c r="A6" s="266">
        <v>921</v>
      </c>
      <c r="B6" s="231" t="s">
        <v>658</v>
      </c>
      <c r="C6" s="231" t="s">
        <v>659</v>
      </c>
      <c r="D6" s="267" t="s">
        <v>660</v>
      </c>
      <c r="E6" s="266" t="s">
        <v>661</v>
      </c>
      <c r="F6" s="267" t="s">
        <v>662</v>
      </c>
      <c r="G6" s="231"/>
      <c r="H6" s="231"/>
      <c r="I6" s="231"/>
      <c r="J6" s="231" t="s">
        <v>663</v>
      </c>
      <c r="K6" s="268">
        <v>3685</v>
      </c>
      <c r="L6" s="266" t="s">
        <v>664</v>
      </c>
      <c r="M6" s="231"/>
      <c r="N6" s="269">
        <v>22110</v>
      </c>
    </row>
    <row r="7" spans="1:14" x14ac:dyDescent="0.2">
      <c r="A7" s="266">
        <v>921</v>
      </c>
      <c r="B7" s="231" t="s">
        <v>658</v>
      </c>
      <c r="C7" s="231" t="s">
        <v>665</v>
      </c>
      <c r="D7" s="267" t="s">
        <v>666</v>
      </c>
      <c r="E7" s="266" t="s">
        <v>661</v>
      </c>
      <c r="F7" s="266"/>
      <c r="G7" s="231"/>
      <c r="H7" s="231"/>
      <c r="I7" s="231"/>
      <c r="J7" s="231" t="s">
        <v>667</v>
      </c>
      <c r="K7" s="270">
        <v>600</v>
      </c>
      <c r="L7" s="266" t="s">
        <v>664</v>
      </c>
      <c r="M7" s="231"/>
      <c r="N7" s="269">
        <v>1200</v>
      </c>
    </row>
    <row r="8" spans="1:14" x14ac:dyDescent="0.2">
      <c r="A8" s="266">
        <v>921</v>
      </c>
      <c r="B8" s="231" t="s">
        <v>658</v>
      </c>
      <c r="C8" s="231" t="s">
        <v>668</v>
      </c>
      <c r="D8" s="267" t="s">
        <v>669</v>
      </c>
      <c r="E8" s="266" t="s">
        <v>661</v>
      </c>
      <c r="F8" s="266"/>
      <c r="G8" s="231"/>
      <c r="H8" s="231"/>
      <c r="I8" s="231"/>
      <c r="J8" s="231" t="s">
        <v>670</v>
      </c>
      <c r="K8" s="270">
        <v>3000</v>
      </c>
      <c r="L8" s="266" t="s">
        <v>664</v>
      </c>
      <c r="M8" s="231"/>
      <c r="N8" s="269">
        <v>24000</v>
      </c>
    </row>
    <row r="9" spans="1:14" x14ac:dyDescent="0.2">
      <c r="A9" s="266">
        <v>921</v>
      </c>
      <c r="B9" s="231" t="s">
        <v>658</v>
      </c>
      <c r="C9" s="231" t="s">
        <v>671</v>
      </c>
      <c r="D9" s="267" t="s">
        <v>672</v>
      </c>
      <c r="E9" s="266" t="s">
        <v>661</v>
      </c>
      <c r="F9" s="266"/>
      <c r="G9" s="231"/>
      <c r="H9" s="231"/>
      <c r="I9" s="231"/>
      <c r="J9" s="231" t="s">
        <v>673</v>
      </c>
      <c r="K9" s="270">
        <v>750</v>
      </c>
      <c r="L9" s="266" t="s">
        <v>664</v>
      </c>
      <c r="M9" s="231"/>
      <c r="N9" s="269">
        <v>750</v>
      </c>
    </row>
    <row r="10" spans="1:14" x14ac:dyDescent="0.2">
      <c r="A10" s="266">
        <v>921</v>
      </c>
      <c r="B10" s="231" t="s">
        <v>658</v>
      </c>
      <c r="C10" s="231" t="s">
        <v>674</v>
      </c>
      <c r="D10" s="266">
        <v>42525011</v>
      </c>
      <c r="E10" s="266" t="s">
        <v>661</v>
      </c>
      <c r="F10" s="266"/>
      <c r="G10" s="231"/>
      <c r="H10" s="231"/>
      <c r="I10" s="231"/>
      <c r="J10" s="231" t="s">
        <v>667</v>
      </c>
      <c r="K10" s="270">
        <v>3000</v>
      </c>
      <c r="L10" s="266" t="s">
        <v>664</v>
      </c>
      <c r="M10" s="231"/>
      <c r="N10" s="269">
        <v>6000</v>
      </c>
    </row>
    <row r="11" spans="1:14" x14ac:dyDescent="0.2">
      <c r="A11" s="266">
        <v>921</v>
      </c>
      <c r="B11" s="231" t="s">
        <v>658</v>
      </c>
      <c r="C11" s="231" t="s">
        <v>675</v>
      </c>
      <c r="D11" s="267" t="s">
        <v>676</v>
      </c>
      <c r="E11" s="266" t="s">
        <v>661</v>
      </c>
      <c r="F11" s="266"/>
      <c r="G11" s="231"/>
      <c r="H11" s="231"/>
      <c r="I11" s="231"/>
      <c r="J11" s="231" t="s">
        <v>677</v>
      </c>
      <c r="K11" s="270">
        <v>800</v>
      </c>
      <c r="L11" s="266" t="s">
        <v>664</v>
      </c>
      <c r="M11" s="231"/>
      <c r="N11" s="269">
        <v>4800</v>
      </c>
    </row>
    <row r="12" spans="1:14" x14ac:dyDescent="0.2">
      <c r="A12" s="266">
        <v>921</v>
      </c>
      <c r="B12" s="231" t="s">
        <v>658</v>
      </c>
      <c r="C12" s="231" t="s">
        <v>678</v>
      </c>
      <c r="D12" s="266">
        <v>40881608</v>
      </c>
      <c r="E12" s="266" t="s">
        <v>661</v>
      </c>
      <c r="F12" s="266">
        <v>11009775</v>
      </c>
      <c r="G12" s="231"/>
      <c r="H12" s="231"/>
      <c r="I12" s="231"/>
      <c r="J12" s="231" t="s">
        <v>679</v>
      </c>
      <c r="K12" s="270">
        <v>350</v>
      </c>
      <c r="L12" s="266" t="s">
        <v>664</v>
      </c>
      <c r="M12" s="231"/>
      <c r="N12" s="269">
        <v>2450</v>
      </c>
    </row>
    <row r="13" spans="1:14" x14ac:dyDescent="0.2">
      <c r="A13" s="266">
        <v>921</v>
      </c>
      <c r="B13" s="231" t="s">
        <v>658</v>
      </c>
      <c r="C13" s="231" t="s">
        <v>680</v>
      </c>
      <c r="D13" s="267" t="s">
        <v>681</v>
      </c>
      <c r="E13" s="266" t="s">
        <v>661</v>
      </c>
      <c r="F13" s="266"/>
      <c r="G13" s="231"/>
      <c r="H13" s="231"/>
      <c r="I13" s="231"/>
      <c r="J13" s="231" t="s">
        <v>663</v>
      </c>
      <c r="K13" s="270">
        <v>1000</v>
      </c>
      <c r="L13" s="266" t="s">
        <v>664</v>
      </c>
      <c r="M13" s="231"/>
      <c r="N13" s="269">
        <v>6000</v>
      </c>
    </row>
    <row r="14" spans="1:14" x14ac:dyDescent="0.2">
      <c r="A14" s="266">
        <v>921</v>
      </c>
      <c r="B14" s="231" t="s">
        <v>658</v>
      </c>
      <c r="C14" s="231" t="s">
        <v>682</v>
      </c>
      <c r="D14" s="266">
        <v>33818620</v>
      </c>
      <c r="E14" s="266" t="s">
        <v>661</v>
      </c>
      <c r="F14" s="266"/>
      <c r="G14" s="231"/>
      <c r="H14" s="231"/>
      <c r="I14" s="231"/>
      <c r="J14" s="231" t="s">
        <v>663</v>
      </c>
      <c r="K14" s="270">
        <v>1000</v>
      </c>
      <c r="L14" s="266" t="s">
        <v>664</v>
      </c>
      <c r="M14" s="231"/>
      <c r="N14" s="269">
        <v>6000</v>
      </c>
    </row>
    <row r="15" spans="1:14" x14ac:dyDescent="0.2">
      <c r="A15" s="266">
        <v>921</v>
      </c>
      <c r="B15" s="231" t="s">
        <v>658</v>
      </c>
      <c r="C15" s="231" t="s">
        <v>683</v>
      </c>
      <c r="D15" s="267" t="s">
        <v>684</v>
      </c>
      <c r="E15" s="266" t="s">
        <v>661</v>
      </c>
      <c r="F15" s="266"/>
      <c r="G15" s="231"/>
      <c r="H15" s="231"/>
      <c r="I15" s="231"/>
      <c r="J15" s="231" t="s">
        <v>663</v>
      </c>
      <c r="K15" s="270">
        <v>800</v>
      </c>
      <c r="L15" s="266" t="s">
        <v>664</v>
      </c>
      <c r="M15" s="231"/>
      <c r="N15" s="269">
        <v>4800</v>
      </c>
    </row>
    <row r="16" spans="1:14" x14ac:dyDescent="0.2">
      <c r="A16" s="266">
        <v>921</v>
      </c>
      <c r="B16" s="231" t="s">
        <v>658</v>
      </c>
      <c r="C16" s="231" t="s">
        <v>685</v>
      </c>
      <c r="D16" s="267" t="s">
        <v>686</v>
      </c>
      <c r="E16" s="266" t="s">
        <v>661</v>
      </c>
      <c r="F16" s="266"/>
      <c r="G16" s="231"/>
      <c r="H16" s="231"/>
      <c r="I16" s="231"/>
      <c r="J16" s="231" t="s">
        <v>663</v>
      </c>
      <c r="K16" s="270">
        <v>1000</v>
      </c>
      <c r="L16" s="266" t="s">
        <v>664</v>
      </c>
      <c r="M16" s="231"/>
      <c r="N16" s="269">
        <v>1000</v>
      </c>
    </row>
    <row r="17" spans="1:14" x14ac:dyDescent="0.2">
      <c r="A17" s="266">
        <v>921</v>
      </c>
      <c r="B17" s="231" t="s">
        <v>658</v>
      </c>
      <c r="C17" s="231" t="s">
        <v>687</v>
      </c>
      <c r="D17" s="267" t="s">
        <v>688</v>
      </c>
      <c r="E17" s="266" t="s">
        <v>661</v>
      </c>
      <c r="F17" s="266"/>
      <c r="G17" s="231"/>
      <c r="H17" s="231"/>
      <c r="I17" s="231"/>
      <c r="J17" s="231" t="s">
        <v>663</v>
      </c>
      <c r="K17" s="270">
        <v>800</v>
      </c>
      <c r="L17" s="266" t="s">
        <v>664</v>
      </c>
      <c r="M17" s="231"/>
      <c r="N17" s="269">
        <v>800</v>
      </c>
    </row>
    <row r="18" spans="1:14" x14ac:dyDescent="0.2">
      <c r="A18" s="266">
        <v>921</v>
      </c>
      <c r="B18" s="231" t="s">
        <v>658</v>
      </c>
      <c r="C18" s="231" t="s">
        <v>689</v>
      </c>
      <c r="D18" s="267" t="s">
        <v>690</v>
      </c>
      <c r="E18" s="266" t="s">
        <v>661</v>
      </c>
      <c r="F18" s="266"/>
      <c r="G18" s="231"/>
      <c r="H18" s="231"/>
      <c r="I18" s="231"/>
      <c r="J18" s="231" t="s">
        <v>691</v>
      </c>
      <c r="K18" s="270">
        <v>1000</v>
      </c>
      <c r="L18" s="266" t="s">
        <v>664</v>
      </c>
      <c r="M18" s="231"/>
      <c r="N18" s="269">
        <v>6000</v>
      </c>
    </row>
    <row r="19" spans="1:14" x14ac:dyDescent="0.2">
      <c r="A19" s="266">
        <v>921</v>
      </c>
      <c r="B19" s="231" t="s">
        <v>658</v>
      </c>
      <c r="C19" s="231" t="s">
        <v>692</v>
      </c>
      <c r="D19" s="267" t="s">
        <v>693</v>
      </c>
      <c r="E19" s="266" t="s">
        <v>661</v>
      </c>
      <c r="F19" s="266"/>
      <c r="G19" s="231"/>
      <c r="H19" s="231"/>
      <c r="I19" s="231"/>
      <c r="J19" s="231" t="s">
        <v>691</v>
      </c>
      <c r="K19" s="270">
        <v>1000</v>
      </c>
      <c r="L19" s="266" t="s">
        <v>664</v>
      </c>
      <c r="M19" s="231"/>
      <c r="N19" s="269">
        <v>6000</v>
      </c>
    </row>
    <row r="20" spans="1:14" x14ac:dyDescent="0.2">
      <c r="A20" s="266">
        <v>921</v>
      </c>
      <c r="B20" s="231" t="s">
        <v>658</v>
      </c>
      <c r="C20" s="231" t="s">
        <v>694</v>
      </c>
      <c r="D20" s="267" t="s">
        <v>695</v>
      </c>
      <c r="E20" s="266" t="s">
        <v>661</v>
      </c>
      <c r="F20" s="266"/>
      <c r="G20" s="231"/>
      <c r="H20" s="231"/>
      <c r="I20" s="231"/>
      <c r="J20" s="231" t="s">
        <v>691</v>
      </c>
      <c r="K20" s="270">
        <v>1000</v>
      </c>
      <c r="L20" s="266" t="s">
        <v>664</v>
      </c>
      <c r="M20" s="231"/>
      <c r="N20" s="269">
        <v>6000</v>
      </c>
    </row>
    <row r="21" spans="1:14" x14ac:dyDescent="0.2">
      <c r="A21" s="266">
        <v>921</v>
      </c>
      <c r="B21" s="231" t="s">
        <v>658</v>
      </c>
      <c r="C21" s="231" t="s">
        <v>696</v>
      </c>
      <c r="D21" s="266">
        <v>70188549</v>
      </c>
      <c r="E21" s="266" t="s">
        <v>661</v>
      </c>
      <c r="F21" s="266"/>
      <c r="G21" s="231"/>
      <c r="H21" s="231"/>
      <c r="I21" s="231"/>
      <c r="J21" s="231" t="s">
        <v>691</v>
      </c>
      <c r="K21" s="270">
        <v>1000</v>
      </c>
      <c r="L21" s="266" t="s">
        <v>664</v>
      </c>
      <c r="M21" s="231"/>
      <c r="N21" s="269">
        <v>6000</v>
      </c>
    </row>
    <row r="22" spans="1:14" x14ac:dyDescent="0.2">
      <c r="A22" s="266">
        <v>921</v>
      </c>
      <c r="B22" s="231" t="s">
        <v>658</v>
      </c>
      <c r="C22" s="231" t="s">
        <v>697</v>
      </c>
      <c r="D22" s="267" t="s">
        <v>698</v>
      </c>
      <c r="E22" s="266" t="s">
        <v>661</v>
      </c>
      <c r="F22" s="266"/>
      <c r="G22" s="231"/>
      <c r="H22" s="231"/>
      <c r="I22" s="231"/>
      <c r="J22" s="231" t="s">
        <v>691</v>
      </c>
      <c r="K22" s="270">
        <v>1000</v>
      </c>
      <c r="L22" s="266" t="s">
        <v>664</v>
      </c>
      <c r="M22" s="231"/>
      <c r="N22" s="269">
        <v>6000</v>
      </c>
    </row>
    <row r="23" spans="1:14" x14ac:dyDescent="0.2">
      <c r="A23" s="266">
        <v>921</v>
      </c>
      <c r="B23" s="231" t="s">
        <v>658</v>
      </c>
      <c r="C23" s="231" t="s">
        <v>699</v>
      </c>
      <c r="D23" s="267" t="s">
        <v>700</v>
      </c>
      <c r="E23" s="266" t="s">
        <v>661</v>
      </c>
      <c r="F23" s="266"/>
      <c r="G23" s="231"/>
      <c r="H23" s="231"/>
      <c r="I23" s="231"/>
      <c r="J23" s="231" t="s">
        <v>691</v>
      </c>
      <c r="K23" s="270">
        <v>1000</v>
      </c>
      <c r="L23" s="266" t="s">
        <v>664</v>
      </c>
      <c r="M23" s="231"/>
      <c r="N23" s="269">
        <v>6000</v>
      </c>
    </row>
    <row r="24" spans="1:14" x14ac:dyDescent="0.2">
      <c r="A24" s="266">
        <v>921</v>
      </c>
      <c r="B24" s="231" t="s">
        <v>658</v>
      </c>
      <c r="C24" s="231" t="s">
        <v>701</v>
      </c>
      <c r="D24" s="266">
        <v>40186380</v>
      </c>
      <c r="E24" s="266" t="s">
        <v>661</v>
      </c>
      <c r="F24" s="266"/>
      <c r="G24" s="231"/>
      <c r="H24" s="231"/>
      <c r="I24" s="231"/>
      <c r="J24" s="231" t="s">
        <v>691</v>
      </c>
      <c r="K24" s="270">
        <v>1000</v>
      </c>
      <c r="L24" s="266" t="s">
        <v>664</v>
      </c>
      <c r="M24" s="231"/>
      <c r="N24" s="269">
        <v>6000</v>
      </c>
    </row>
    <row r="25" spans="1:14" x14ac:dyDescent="0.2">
      <c r="A25" s="266">
        <v>921</v>
      </c>
      <c r="B25" s="231" t="s">
        <v>658</v>
      </c>
      <c r="C25" s="231" t="s">
        <v>702</v>
      </c>
      <c r="D25" s="266">
        <v>44507569</v>
      </c>
      <c r="E25" s="266" t="s">
        <v>661</v>
      </c>
      <c r="F25" s="266"/>
      <c r="G25" s="231"/>
      <c r="H25" s="231"/>
      <c r="I25" s="231"/>
      <c r="J25" s="231" t="s">
        <v>703</v>
      </c>
      <c r="K25" s="270">
        <v>1000</v>
      </c>
      <c r="L25" s="266" t="s">
        <v>664</v>
      </c>
      <c r="M25" s="231"/>
      <c r="N25" s="269">
        <v>6000</v>
      </c>
    </row>
    <row r="26" spans="1:14" x14ac:dyDescent="0.2">
      <c r="A26" s="266">
        <v>921</v>
      </c>
      <c r="B26" s="231" t="s">
        <v>658</v>
      </c>
      <c r="C26" s="231" t="s">
        <v>704</v>
      </c>
      <c r="D26" s="266">
        <v>10374294</v>
      </c>
      <c r="E26" s="266" t="s">
        <v>661</v>
      </c>
      <c r="F26" s="266"/>
      <c r="G26" s="231"/>
      <c r="H26" s="231"/>
      <c r="I26" s="231"/>
      <c r="J26" s="231" t="s">
        <v>691</v>
      </c>
      <c r="K26" s="270">
        <v>1000</v>
      </c>
      <c r="L26" s="266" t="s">
        <v>664</v>
      </c>
      <c r="M26" s="231"/>
      <c r="N26" s="269">
        <v>6000</v>
      </c>
    </row>
    <row r="27" spans="1:14" x14ac:dyDescent="0.2">
      <c r="A27" s="266">
        <v>921</v>
      </c>
      <c r="B27" s="231" t="s">
        <v>658</v>
      </c>
      <c r="C27" s="231" t="s">
        <v>705</v>
      </c>
      <c r="D27" s="267" t="s">
        <v>706</v>
      </c>
      <c r="E27" s="266" t="s">
        <v>661</v>
      </c>
      <c r="F27" s="266"/>
      <c r="G27" s="231"/>
      <c r="H27" s="231"/>
      <c r="I27" s="231"/>
      <c r="J27" s="231" t="s">
        <v>707</v>
      </c>
      <c r="K27" s="270">
        <v>1000</v>
      </c>
      <c r="L27" s="266" t="s">
        <v>664</v>
      </c>
      <c r="M27" s="231"/>
      <c r="N27" s="269">
        <v>6000</v>
      </c>
    </row>
    <row r="28" spans="1:14" x14ac:dyDescent="0.2">
      <c r="A28" s="266">
        <v>921</v>
      </c>
      <c r="B28" s="231" t="s">
        <v>658</v>
      </c>
      <c r="C28" s="231" t="s">
        <v>708</v>
      </c>
      <c r="D28" s="266">
        <v>18182032</v>
      </c>
      <c r="E28" s="266" t="s">
        <v>661</v>
      </c>
      <c r="F28" s="266"/>
      <c r="G28" s="231"/>
      <c r="H28" s="231"/>
      <c r="I28" s="231"/>
      <c r="J28" s="231" t="s">
        <v>691</v>
      </c>
      <c r="K28" s="270">
        <v>1000</v>
      </c>
      <c r="L28" s="266" t="s">
        <v>664</v>
      </c>
      <c r="M28" s="231"/>
      <c r="N28" s="269">
        <v>6000</v>
      </c>
    </row>
    <row r="29" spans="1:14" x14ac:dyDescent="0.2">
      <c r="A29" s="266">
        <v>921</v>
      </c>
      <c r="B29" s="231" t="s">
        <v>658</v>
      </c>
      <c r="C29" s="231" t="s">
        <v>709</v>
      </c>
      <c r="D29" s="267" t="s">
        <v>710</v>
      </c>
      <c r="E29" s="266" t="s">
        <v>661</v>
      </c>
      <c r="F29" s="266">
        <v>44013611</v>
      </c>
      <c r="G29" s="231"/>
      <c r="H29" s="231"/>
      <c r="I29" s="231"/>
      <c r="J29" s="231" t="s">
        <v>711</v>
      </c>
      <c r="K29" s="270">
        <v>3000</v>
      </c>
      <c r="L29" s="266" t="s">
        <v>664</v>
      </c>
      <c r="M29" s="231"/>
      <c r="N29" s="269">
        <v>9000</v>
      </c>
    </row>
    <row r="30" spans="1:14" x14ac:dyDescent="0.2">
      <c r="A30" s="266">
        <v>921</v>
      </c>
      <c r="B30" s="231" t="s">
        <v>658</v>
      </c>
      <c r="C30" s="231" t="s">
        <v>712</v>
      </c>
      <c r="D30" s="266">
        <v>18198885</v>
      </c>
      <c r="E30" s="266" t="s">
        <v>661</v>
      </c>
      <c r="F30" s="266"/>
      <c r="G30" s="231"/>
      <c r="H30" s="231"/>
      <c r="I30" s="231"/>
      <c r="J30" s="231" t="s">
        <v>713</v>
      </c>
      <c r="K30" s="270">
        <v>1000</v>
      </c>
      <c r="L30" s="266" t="s">
        <v>664</v>
      </c>
      <c r="M30" s="231"/>
      <c r="N30" s="269">
        <v>6000</v>
      </c>
    </row>
    <row r="31" spans="1:14" x14ac:dyDescent="0.2">
      <c r="A31" s="266">
        <v>921</v>
      </c>
      <c r="B31" s="231" t="s">
        <v>658</v>
      </c>
      <c r="C31" s="231" t="s">
        <v>714</v>
      </c>
      <c r="D31" s="266" t="s">
        <v>715</v>
      </c>
      <c r="E31" s="266" t="s">
        <v>661</v>
      </c>
      <c r="F31" s="266"/>
      <c r="G31" s="231"/>
      <c r="H31" s="231"/>
      <c r="I31" s="231"/>
      <c r="J31" s="231" t="s">
        <v>691</v>
      </c>
      <c r="K31" s="270">
        <v>800</v>
      </c>
      <c r="L31" s="266" t="s">
        <v>664</v>
      </c>
      <c r="M31" s="231"/>
      <c r="N31" s="269">
        <v>4800</v>
      </c>
    </row>
    <row r="32" spans="1:14" x14ac:dyDescent="0.2">
      <c r="A32" s="266">
        <v>921</v>
      </c>
      <c r="B32" s="231" t="s">
        <v>658</v>
      </c>
      <c r="C32" s="231" t="s">
        <v>716</v>
      </c>
      <c r="D32" s="267" t="s">
        <v>717</v>
      </c>
      <c r="E32" s="266" t="s">
        <v>661</v>
      </c>
      <c r="F32" s="266" t="s">
        <v>718</v>
      </c>
      <c r="G32" s="231"/>
      <c r="H32" s="231"/>
      <c r="I32" s="231"/>
      <c r="J32" s="231" t="s">
        <v>719</v>
      </c>
      <c r="K32" s="270">
        <v>1000</v>
      </c>
      <c r="L32" s="266" t="s">
        <v>664</v>
      </c>
      <c r="M32" s="231"/>
      <c r="N32" s="269">
        <v>6000</v>
      </c>
    </row>
    <row r="33" spans="1:14" x14ac:dyDescent="0.2">
      <c r="A33" s="266">
        <v>921</v>
      </c>
      <c r="B33" s="231" t="s">
        <v>658</v>
      </c>
      <c r="C33" s="231" t="s">
        <v>720</v>
      </c>
      <c r="D33" s="266">
        <v>10554961</v>
      </c>
      <c r="E33" s="266" t="s">
        <v>661</v>
      </c>
      <c r="F33" s="266"/>
      <c r="G33" s="231"/>
      <c r="H33" s="231"/>
      <c r="I33" s="231"/>
      <c r="J33" s="231" t="s">
        <v>721</v>
      </c>
      <c r="K33" s="270">
        <v>5000</v>
      </c>
      <c r="L33" s="266" t="s">
        <v>664</v>
      </c>
      <c r="M33" s="231"/>
      <c r="N33" s="269">
        <v>25000</v>
      </c>
    </row>
    <row r="34" spans="1:14" x14ac:dyDescent="0.2">
      <c r="A34" s="266">
        <v>921</v>
      </c>
      <c r="B34" s="231" t="s">
        <v>658</v>
      </c>
      <c r="C34" s="231" t="s">
        <v>722</v>
      </c>
      <c r="D34" s="267" t="s">
        <v>723</v>
      </c>
      <c r="E34" s="266" t="s">
        <v>661</v>
      </c>
      <c r="F34" s="266"/>
      <c r="G34" s="231"/>
      <c r="H34" s="231"/>
      <c r="I34" s="231"/>
      <c r="J34" s="231" t="s">
        <v>719</v>
      </c>
      <c r="K34" s="270">
        <v>1000</v>
      </c>
      <c r="L34" s="266" t="s">
        <v>664</v>
      </c>
      <c r="M34" s="231"/>
      <c r="N34" s="269">
        <v>6000</v>
      </c>
    </row>
    <row r="35" spans="1:14" x14ac:dyDescent="0.2">
      <c r="A35" s="266">
        <v>921</v>
      </c>
      <c r="B35" s="231" t="s">
        <v>658</v>
      </c>
      <c r="C35" s="231" t="s">
        <v>724</v>
      </c>
      <c r="D35" s="267" t="s">
        <v>725</v>
      </c>
      <c r="E35" s="266" t="s">
        <v>661</v>
      </c>
      <c r="F35" s="266"/>
      <c r="G35" s="231"/>
      <c r="H35" s="231"/>
      <c r="I35" s="231"/>
      <c r="J35" s="231" t="s">
        <v>719</v>
      </c>
      <c r="K35" s="270">
        <v>600</v>
      </c>
      <c r="L35" s="266" t="s">
        <v>664</v>
      </c>
      <c r="M35" s="231"/>
      <c r="N35" s="269">
        <v>3600</v>
      </c>
    </row>
    <row r="36" spans="1:14" x14ac:dyDescent="0.2">
      <c r="A36" s="266">
        <v>921</v>
      </c>
      <c r="B36" s="231" t="s">
        <v>658</v>
      </c>
      <c r="C36" s="231" t="s">
        <v>726</v>
      </c>
      <c r="D36" s="267" t="s">
        <v>727</v>
      </c>
      <c r="E36" s="266" t="s">
        <v>661</v>
      </c>
      <c r="F36" s="266"/>
      <c r="G36" s="231"/>
      <c r="H36" s="231"/>
      <c r="I36" s="231"/>
      <c r="J36" s="231" t="s">
        <v>728</v>
      </c>
      <c r="K36" s="270">
        <v>3000</v>
      </c>
      <c r="L36" s="266" t="s">
        <v>664</v>
      </c>
      <c r="M36" s="231"/>
      <c r="N36" s="269">
        <v>12000</v>
      </c>
    </row>
    <row r="37" spans="1:14" x14ac:dyDescent="0.2">
      <c r="A37" s="266">
        <v>921</v>
      </c>
      <c r="B37" s="231" t="s">
        <v>658</v>
      </c>
      <c r="C37" s="231" t="s">
        <v>709</v>
      </c>
      <c r="D37" s="267" t="s">
        <v>710</v>
      </c>
      <c r="E37" s="266" t="s">
        <v>661</v>
      </c>
      <c r="F37" s="231"/>
      <c r="G37" s="231"/>
      <c r="H37" s="231"/>
      <c r="I37" s="231"/>
      <c r="J37" s="231" t="s">
        <v>729</v>
      </c>
      <c r="K37" s="268">
        <v>3000</v>
      </c>
      <c r="L37" s="266" t="s">
        <v>730</v>
      </c>
      <c r="M37" s="231"/>
      <c r="N37" s="231"/>
    </row>
    <row r="38" spans="1:14" x14ac:dyDescent="0.2">
      <c r="A38" s="266">
        <v>921</v>
      </c>
      <c r="B38" s="231" t="s">
        <v>658</v>
      </c>
      <c r="C38" s="231" t="s">
        <v>659</v>
      </c>
      <c r="D38" s="267" t="s">
        <v>660</v>
      </c>
      <c r="E38" s="266" t="s">
        <v>661</v>
      </c>
      <c r="F38" s="231"/>
      <c r="G38" s="231"/>
      <c r="H38" s="231"/>
      <c r="I38" s="231"/>
      <c r="J38" s="231" t="s">
        <v>731</v>
      </c>
      <c r="K38" s="270">
        <v>3316.5</v>
      </c>
      <c r="L38" s="266" t="s">
        <v>730</v>
      </c>
      <c r="M38" s="231"/>
      <c r="N38" s="231"/>
    </row>
    <row r="39" spans="1:14" x14ac:dyDescent="0.2">
      <c r="A39" s="266">
        <v>921</v>
      </c>
      <c r="B39" s="231" t="s">
        <v>658</v>
      </c>
      <c r="C39" s="231" t="s">
        <v>732</v>
      </c>
      <c r="D39" s="267" t="s">
        <v>733</v>
      </c>
      <c r="E39" s="266" t="s">
        <v>661</v>
      </c>
      <c r="F39" s="231"/>
      <c r="G39" s="231"/>
      <c r="H39" s="231"/>
      <c r="I39" s="231"/>
      <c r="J39" s="231" t="s">
        <v>731</v>
      </c>
      <c r="K39" s="270">
        <v>1000</v>
      </c>
      <c r="L39" s="266" t="s">
        <v>730</v>
      </c>
      <c r="M39" s="231"/>
      <c r="N39" s="231"/>
    </row>
    <row r="40" spans="1:14" x14ac:dyDescent="0.2">
      <c r="A40" s="266">
        <v>921</v>
      </c>
      <c r="B40" s="231" t="s">
        <v>658</v>
      </c>
      <c r="C40" s="231" t="s">
        <v>683</v>
      </c>
      <c r="D40" s="267" t="s">
        <v>684</v>
      </c>
      <c r="E40" s="266" t="s">
        <v>661</v>
      </c>
      <c r="F40" s="231"/>
      <c r="G40" s="231"/>
      <c r="H40" s="231"/>
      <c r="I40" s="231"/>
      <c r="J40" s="231" t="s">
        <v>731</v>
      </c>
      <c r="K40" s="270">
        <v>800</v>
      </c>
      <c r="L40" s="266" t="s">
        <v>730</v>
      </c>
      <c r="M40" s="231"/>
      <c r="N40" s="231"/>
    </row>
    <row r="41" spans="1:14" x14ac:dyDescent="0.2">
      <c r="A41" s="266">
        <v>921</v>
      </c>
      <c r="B41" s="231" t="s">
        <v>658</v>
      </c>
      <c r="C41" s="231" t="s">
        <v>716</v>
      </c>
      <c r="D41" s="267" t="s">
        <v>717</v>
      </c>
      <c r="E41" s="266" t="s">
        <v>661</v>
      </c>
      <c r="F41" s="231"/>
      <c r="G41" s="231"/>
      <c r="H41" s="231"/>
      <c r="I41" s="231"/>
      <c r="J41" s="231" t="s">
        <v>731</v>
      </c>
      <c r="K41" s="270">
        <v>1000</v>
      </c>
      <c r="L41" s="266" t="s">
        <v>730</v>
      </c>
      <c r="M41" s="231"/>
      <c r="N41" s="231"/>
    </row>
    <row r="42" spans="1:14" x14ac:dyDescent="0.2">
      <c r="A42" s="266">
        <v>921</v>
      </c>
      <c r="B42" s="231" t="s">
        <v>658</v>
      </c>
      <c r="C42" s="231" t="s">
        <v>680</v>
      </c>
      <c r="D42" s="267" t="s">
        <v>734</v>
      </c>
      <c r="E42" s="266" t="s">
        <v>661</v>
      </c>
      <c r="F42" s="231"/>
      <c r="G42" s="231"/>
      <c r="H42" s="231"/>
      <c r="I42" s="231"/>
      <c r="J42" s="231" t="s">
        <v>731</v>
      </c>
      <c r="K42" s="270">
        <v>1000</v>
      </c>
      <c r="L42" s="266" t="s">
        <v>730</v>
      </c>
      <c r="M42" s="231"/>
      <c r="N42" s="231"/>
    </row>
    <row r="43" spans="1:14" x14ac:dyDescent="0.2">
      <c r="A43" s="266">
        <v>921</v>
      </c>
      <c r="B43" s="231" t="s">
        <v>658</v>
      </c>
      <c r="C43" s="231" t="s">
        <v>689</v>
      </c>
      <c r="D43" s="267" t="s">
        <v>690</v>
      </c>
      <c r="E43" s="266" t="s">
        <v>661</v>
      </c>
      <c r="F43" s="231"/>
      <c r="G43" s="231"/>
      <c r="H43" s="231"/>
      <c r="I43" s="231"/>
      <c r="J43" s="231" t="s">
        <v>731</v>
      </c>
      <c r="K43" s="270">
        <v>1000</v>
      </c>
      <c r="L43" s="266" t="s">
        <v>730</v>
      </c>
      <c r="M43" s="231"/>
      <c r="N43" s="231"/>
    </row>
    <row r="44" spans="1:14" x14ac:dyDescent="0.2">
      <c r="A44" s="266">
        <v>921</v>
      </c>
      <c r="B44" s="231" t="s">
        <v>658</v>
      </c>
      <c r="C44" s="231" t="s">
        <v>735</v>
      </c>
      <c r="D44" s="267">
        <v>44403786</v>
      </c>
      <c r="E44" s="266" t="s">
        <v>661</v>
      </c>
      <c r="F44" s="231"/>
      <c r="G44" s="231"/>
      <c r="H44" s="231"/>
      <c r="I44" s="231"/>
      <c r="J44" s="231" t="s">
        <v>736</v>
      </c>
      <c r="K44" s="270">
        <v>1000</v>
      </c>
      <c r="L44" s="266" t="s">
        <v>730</v>
      </c>
      <c r="M44" s="231"/>
      <c r="N44" s="231"/>
    </row>
    <row r="45" spans="1:14" x14ac:dyDescent="0.2">
      <c r="A45" s="266">
        <v>921</v>
      </c>
      <c r="B45" s="231" t="s">
        <v>658</v>
      </c>
      <c r="C45" s="231" t="s">
        <v>712</v>
      </c>
      <c r="D45" s="267">
        <v>18198885</v>
      </c>
      <c r="E45" s="266" t="s">
        <v>661</v>
      </c>
      <c r="F45" s="231"/>
      <c r="G45" s="231"/>
      <c r="H45" s="231"/>
      <c r="I45" s="231"/>
      <c r="J45" s="231" t="s">
        <v>737</v>
      </c>
      <c r="K45" s="270">
        <v>1000</v>
      </c>
      <c r="L45" s="266" t="s">
        <v>730</v>
      </c>
      <c r="M45" s="231"/>
      <c r="N45" s="231"/>
    </row>
    <row r="46" spans="1:14" x14ac:dyDescent="0.2">
      <c r="A46" s="266">
        <v>921</v>
      </c>
      <c r="B46" s="231" t="s">
        <v>658</v>
      </c>
      <c r="C46" s="231" t="s">
        <v>701</v>
      </c>
      <c r="D46" s="267" t="s">
        <v>738</v>
      </c>
      <c r="E46" s="266" t="s">
        <v>661</v>
      </c>
      <c r="F46" s="231"/>
      <c r="G46" s="231"/>
      <c r="H46" s="231"/>
      <c r="I46" s="231"/>
      <c r="J46" s="231" t="s">
        <v>736</v>
      </c>
      <c r="K46" s="270">
        <v>1000</v>
      </c>
      <c r="L46" s="266" t="s">
        <v>730</v>
      </c>
      <c r="M46" s="231"/>
      <c r="N46" s="231"/>
    </row>
    <row r="47" spans="1:14" x14ac:dyDescent="0.2">
      <c r="A47" s="266">
        <v>921</v>
      </c>
      <c r="B47" s="231" t="s">
        <v>658</v>
      </c>
      <c r="C47" s="231" t="s">
        <v>708</v>
      </c>
      <c r="D47" s="267" t="s">
        <v>739</v>
      </c>
      <c r="E47" s="266" t="s">
        <v>661</v>
      </c>
      <c r="F47" s="231"/>
      <c r="G47" s="231"/>
      <c r="H47" s="231"/>
      <c r="I47" s="231"/>
      <c r="J47" s="231" t="s">
        <v>736</v>
      </c>
      <c r="K47" s="270">
        <v>1000</v>
      </c>
      <c r="L47" s="266" t="s">
        <v>730</v>
      </c>
      <c r="M47" s="231"/>
      <c r="N47" s="231"/>
    </row>
    <row r="48" spans="1:14" x14ac:dyDescent="0.2">
      <c r="A48" s="266">
        <v>921</v>
      </c>
      <c r="B48" s="231" t="s">
        <v>658</v>
      </c>
      <c r="C48" s="231" t="s">
        <v>699</v>
      </c>
      <c r="D48" s="267" t="s">
        <v>700</v>
      </c>
      <c r="E48" s="266" t="s">
        <v>661</v>
      </c>
      <c r="F48" s="231"/>
      <c r="G48" s="231"/>
      <c r="H48" s="231"/>
      <c r="I48" s="231"/>
      <c r="J48" s="231" t="s">
        <v>736</v>
      </c>
      <c r="K48" s="270">
        <v>1000</v>
      </c>
      <c r="L48" s="266" t="s">
        <v>730</v>
      </c>
      <c r="M48" s="231"/>
      <c r="N48" s="231"/>
    </row>
    <row r="49" spans="1:14" x14ac:dyDescent="0.2">
      <c r="A49" s="266">
        <v>921</v>
      </c>
      <c r="B49" s="231" t="s">
        <v>658</v>
      </c>
      <c r="C49" s="231" t="s">
        <v>697</v>
      </c>
      <c r="D49" s="267" t="s">
        <v>698</v>
      </c>
      <c r="E49" s="266" t="s">
        <v>661</v>
      </c>
      <c r="F49" s="231"/>
      <c r="G49" s="231"/>
      <c r="H49" s="231"/>
      <c r="I49" s="231"/>
      <c r="J49" s="231" t="s">
        <v>736</v>
      </c>
      <c r="K49" s="270">
        <v>1000</v>
      </c>
      <c r="L49" s="266" t="s">
        <v>730</v>
      </c>
      <c r="M49" s="231"/>
      <c r="N49" s="231"/>
    </row>
    <row r="50" spans="1:14" x14ac:dyDescent="0.2">
      <c r="A50" s="266">
        <v>921</v>
      </c>
      <c r="B50" s="231" t="s">
        <v>658</v>
      </c>
      <c r="C50" s="231" t="s">
        <v>696</v>
      </c>
      <c r="D50" s="267" t="s">
        <v>740</v>
      </c>
      <c r="E50" s="266" t="s">
        <v>661</v>
      </c>
      <c r="F50" s="231"/>
      <c r="G50" s="231"/>
      <c r="H50" s="231"/>
      <c r="I50" s="231"/>
      <c r="J50" s="231" t="s">
        <v>736</v>
      </c>
      <c r="K50" s="270">
        <v>1000</v>
      </c>
      <c r="L50" s="266" t="s">
        <v>730</v>
      </c>
      <c r="M50" s="231"/>
      <c r="N50" s="231"/>
    </row>
    <row r="51" spans="1:14" x14ac:dyDescent="0.2">
      <c r="A51" s="266">
        <v>921</v>
      </c>
      <c r="B51" s="231" t="s">
        <v>658</v>
      </c>
      <c r="C51" s="231" t="s">
        <v>722</v>
      </c>
      <c r="D51" s="267" t="s">
        <v>723</v>
      </c>
      <c r="E51" s="266" t="s">
        <v>661</v>
      </c>
      <c r="F51" s="231"/>
      <c r="G51" s="231"/>
      <c r="H51" s="231"/>
      <c r="I51" s="231"/>
      <c r="J51" s="231" t="s">
        <v>736</v>
      </c>
      <c r="K51" s="270">
        <v>1000</v>
      </c>
      <c r="L51" s="266" t="s">
        <v>730</v>
      </c>
      <c r="M51" s="231"/>
      <c r="N51" s="231"/>
    </row>
    <row r="52" spans="1:14" x14ac:dyDescent="0.2">
      <c r="A52" s="266">
        <v>921</v>
      </c>
      <c r="B52" s="231" t="s">
        <v>658</v>
      </c>
      <c r="C52" s="231" t="s">
        <v>741</v>
      </c>
      <c r="D52" s="271" t="s">
        <v>734</v>
      </c>
      <c r="E52" s="266" t="s">
        <v>661</v>
      </c>
      <c r="F52" s="231"/>
      <c r="G52" s="231"/>
      <c r="H52" s="231"/>
      <c r="I52" s="231"/>
      <c r="J52" s="231" t="s">
        <v>736</v>
      </c>
      <c r="K52" s="270">
        <v>1000</v>
      </c>
      <c r="L52" s="266" t="s">
        <v>730</v>
      </c>
      <c r="M52" s="231"/>
      <c r="N52" s="231"/>
    </row>
    <row r="53" spans="1:14" x14ac:dyDescent="0.2">
      <c r="A53" s="266">
        <v>921</v>
      </c>
      <c r="B53" s="231" t="s">
        <v>658</v>
      </c>
      <c r="C53" s="231" t="s">
        <v>704</v>
      </c>
      <c r="D53" s="267" t="s">
        <v>742</v>
      </c>
      <c r="E53" s="266" t="s">
        <v>661</v>
      </c>
      <c r="F53" s="231"/>
      <c r="G53" s="231"/>
      <c r="H53" s="231"/>
      <c r="I53" s="231"/>
      <c r="J53" s="231" t="s">
        <v>736</v>
      </c>
      <c r="K53" s="270">
        <v>1000</v>
      </c>
      <c r="L53" s="266" t="s">
        <v>730</v>
      </c>
      <c r="M53" s="231"/>
      <c r="N53" s="231"/>
    </row>
    <row r="54" spans="1:14" x14ac:dyDescent="0.2">
      <c r="A54" s="266">
        <v>921</v>
      </c>
      <c r="B54" s="231" t="s">
        <v>658</v>
      </c>
      <c r="C54" s="231" t="s">
        <v>668</v>
      </c>
      <c r="D54" s="267" t="s">
        <v>669</v>
      </c>
      <c r="E54" s="266" t="s">
        <v>661</v>
      </c>
      <c r="F54" s="231"/>
      <c r="G54" s="231"/>
      <c r="H54" s="231"/>
      <c r="I54" s="231"/>
      <c r="J54" s="231" t="s">
        <v>743</v>
      </c>
      <c r="K54" s="270">
        <v>3000</v>
      </c>
      <c r="L54" s="266" t="s">
        <v>730</v>
      </c>
      <c r="M54" s="231"/>
      <c r="N54" s="231"/>
    </row>
    <row r="55" spans="1:14" x14ac:dyDescent="0.2">
      <c r="A55" s="266">
        <v>921</v>
      </c>
      <c r="B55" s="231" t="s">
        <v>658</v>
      </c>
      <c r="C55" s="231" t="s">
        <v>675</v>
      </c>
      <c r="D55" s="267" t="s">
        <v>676</v>
      </c>
      <c r="E55" s="266" t="s">
        <v>661</v>
      </c>
      <c r="F55" s="231"/>
      <c r="G55" s="231"/>
      <c r="H55" s="231"/>
      <c r="I55" s="231"/>
      <c r="J55" s="231" t="s">
        <v>744</v>
      </c>
      <c r="K55" s="270">
        <v>900</v>
      </c>
      <c r="L55" s="266" t="s">
        <v>730</v>
      </c>
      <c r="M55" s="231"/>
      <c r="N55" s="231"/>
    </row>
    <row r="56" spans="1:14" x14ac:dyDescent="0.2">
      <c r="A56" s="266">
        <v>921</v>
      </c>
      <c r="B56" s="231" t="s">
        <v>658</v>
      </c>
      <c r="C56" s="231" t="s">
        <v>702</v>
      </c>
      <c r="D56" s="267" t="s">
        <v>745</v>
      </c>
      <c r="E56" s="266" t="s">
        <v>661</v>
      </c>
      <c r="F56" s="231"/>
      <c r="G56" s="231"/>
      <c r="H56" s="231"/>
      <c r="I56" s="231"/>
      <c r="J56" s="231" t="s">
        <v>746</v>
      </c>
      <c r="K56" s="270">
        <v>550</v>
      </c>
      <c r="L56" s="266" t="s">
        <v>730</v>
      </c>
      <c r="M56" s="231"/>
      <c r="N56" s="231"/>
    </row>
    <row r="57" spans="1:14" x14ac:dyDescent="0.2">
      <c r="A57" s="266">
        <v>921</v>
      </c>
      <c r="B57" s="231" t="s">
        <v>658</v>
      </c>
      <c r="C57" s="231" t="s">
        <v>678</v>
      </c>
      <c r="D57" s="267" t="s">
        <v>747</v>
      </c>
      <c r="E57" s="266" t="s">
        <v>661</v>
      </c>
      <c r="F57" s="231"/>
      <c r="G57" s="231"/>
      <c r="H57" s="231"/>
      <c r="I57" s="231"/>
      <c r="J57" s="231" t="s">
        <v>748</v>
      </c>
      <c r="K57" s="270">
        <v>350</v>
      </c>
      <c r="L57" s="266" t="s">
        <v>730</v>
      </c>
      <c r="M57" s="231"/>
      <c r="N57" s="231"/>
    </row>
    <row r="58" spans="1:14" x14ac:dyDescent="0.2">
      <c r="A58" s="266">
        <v>921</v>
      </c>
      <c r="B58" s="231" t="s">
        <v>658</v>
      </c>
      <c r="C58" s="231" t="s">
        <v>705</v>
      </c>
      <c r="D58" s="267" t="s">
        <v>706</v>
      </c>
      <c r="E58" s="266" t="s">
        <v>661</v>
      </c>
      <c r="F58" s="231"/>
      <c r="G58" s="231"/>
      <c r="H58" s="231"/>
      <c r="I58" s="231"/>
      <c r="J58" s="231" t="s">
        <v>748</v>
      </c>
      <c r="K58" s="270">
        <v>1500</v>
      </c>
      <c r="L58" s="266" t="s">
        <v>730</v>
      </c>
      <c r="M58" s="231"/>
      <c r="N58" s="231"/>
    </row>
    <row r="59" spans="1:14" x14ac:dyDescent="0.2">
      <c r="A59" s="266">
        <v>921</v>
      </c>
      <c r="B59" s="231" t="s">
        <v>658</v>
      </c>
      <c r="C59" s="231" t="s">
        <v>720</v>
      </c>
      <c r="D59" s="267" t="s">
        <v>749</v>
      </c>
      <c r="E59" s="266" t="s">
        <v>661</v>
      </c>
      <c r="F59" s="231"/>
      <c r="G59" s="231"/>
      <c r="H59" s="231"/>
      <c r="I59" s="231"/>
      <c r="J59" s="231" t="s">
        <v>750</v>
      </c>
      <c r="K59" s="270">
        <v>5000</v>
      </c>
      <c r="L59" s="266" t="s">
        <v>730</v>
      </c>
      <c r="M59" s="231"/>
      <c r="N59" s="231"/>
    </row>
    <row r="60" spans="1:14" x14ac:dyDescent="0.2">
      <c r="A60" s="266">
        <v>921</v>
      </c>
      <c r="B60" s="231" t="s">
        <v>658</v>
      </c>
      <c r="C60" s="231" t="s">
        <v>724</v>
      </c>
      <c r="D60" s="267" t="s">
        <v>725</v>
      </c>
      <c r="E60" s="266" t="s">
        <v>661</v>
      </c>
      <c r="F60" s="231"/>
      <c r="G60" s="231"/>
      <c r="H60" s="231"/>
      <c r="I60" s="231"/>
      <c r="J60" s="231" t="s">
        <v>736</v>
      </c>
      <c r="K60" s="270" t="s">
        <v>751</v>
      </c>
      <c r="L60" s="266" t="s">
        <v>730</v>
      </c>
      <c r="M60" s="231"/>
      <c r="N60" s="231"/>
    </row>
    <row r="61" spans="1:14" x14ac:dyDescent="0.2">
      <c r="A61" s="266">
        <v>921</v>
      </c>
      <c r="B61" s="231" t="s">
        <v>658</v>
      </c>
      <c r="C61" s="231" t="s">
        <v>735</v>
      </c>
      <c r="D61" s="267" t="s">
        <v>752</v>
      </c>
      <c r="E61" s="266" t="s">
        <v>661</v>
      </c>
      <c r="F61" s="231"/>
      <c r="G61" s="231"/>
      <c r="H61" s="231"/>
      <c r="I61" s="231"/>
      <c r="J61" s="231" t="s">
        <v>736</v>
      </c>
      <c r="K61" s="270">
        <v>1000</v>
      </c>
      <c r="L61" s="266" t="s">
        <v>730</v>
      </c>
      <c r="M61" s="231"/>
      <c r="N61" s="231"/>
    </row>
    <row r="62" spans="1:14" x14ac:dyDescent="0.2">
      <c r="A62" s="266">
        <v>921</v>
      </c>
      <c r="B62" s="231" t="s">
        <v>658</v>
      </c>
      <c r="C62" s="231" t="s">
        <v>720</v>
      </c>
      <c r="D62" s="267">
        <v>10554961</v>
      </c>
      <c r="E62" s="266" t="s">
        <v>661</v>
      </c>
      <c r="F62" s="231"/>
      <c r="G62" s="231"/>
      <c r="H62" s="231"/>
      <c r="I62" s="231"/>
      <c r="J62" s="231" t="s">
        <v>753</v>
      </c>
      <c r="K62" s="270">
        <v>5000</v>
      </c>
      <c r="L62" s="266" t="s">
        <v>730</v>
      </c>
      <c r="M62" s="231"/>
      <c r="N62" s="231"/>
    </row>
    <row r="63" spans="1:14" x14ac:dyDescent="0.2">
      <c r="A63" s="266">
        <v>921</v>
      </c>
      <c r="B63" s="231" t="s">
        <v>658</v>
      </c>
      <c r="C63" s="231" t="s">
        <v>705</v>
      </c>
      <c r="D63" s="267" t="s">
        <v>706</v>
      </c>
      <c r="E63" s="266" t="s">
        <v>661</v>
      </c>
      <c r="F63" s="231"/>
      <c r="G63" s="231"/>
      <c r="H63" s="231"/>
      <c r="I63" s="231"/>
      <c r="J63" s="231" t="s">
        <v>754</v>
      </c>
      <c r="K63" s="270">
        <v>1000</v>
      </c>
      <c r="L63" s="266" t="s">
        <v>730</v>
      </c>
      <c r="M63" s="231"/>
      <c r="N63" s="231"/>
    </row>
    <row r="64" spans="1:14" x14ac:dyDescent="0.2">
      <c r="A64" s="266">
        <v>921</v>
      </c>
      <c r="B64" s="231" t="s">
        <v>658</v>
      </c>
      <c r="C64" s="231" t="s">
        <v>724</v>
      </c>
      <c r="D64" s="267" t="s">
        <v>725</v>
      </c>
      <c r="E64" s="266" t="s">
        <v>661</v>
      </c>
      <c r="F64" s="231"/>
      <c r="G64" s="231"/>
      <c r="H64" s="231"/>
      <c r="I64" s="231"/>
      <c r="J64" s="231" t="s">
        <v>755</v>
      </c>
      <c r="K64" s="270">
        <v>600</v>
      </c>
      <c r="L64" s="266" t="s">
        <v>730</v>
      </c>
      <c r="M64" s="231"/>
      <c r="N64" s="231"/>
    </row>
    <row r="65" spans="1:14" x14ac:dyDescent="0.2">
      <c r="A65" s="266">
        <v>921</v>
      </c>
      <c r="B65" s="231" t="s">
        <v>658</v>
      </c>
      <c r="C65" s="231" t="s">
        <v>659</v>
      </c>
      <c r="D65" s="267" t="s">
        <v>660</v>
      </c>
      <c r="E65" s="266" t="s">
        <v>661</v>
      </c>
      <c r="F65" s="231"/>
      <c r="G65" s="231"/>
      <c r="H65" s="231"/>
      <c r="I65" s="231"/>
      <c r="J65" s="231" t="s">
        <v>755</v>
      </c>
      <c r="K65" s="270">
        <v>3316.5</v>
      </c>
      <c r="L65" s="266" t="s">
        <v>730</v>
      </c>
      <c r="M65" s="231"/>
      <c r="N65" s="231"/>
    </row>
  </sheetData>
  <mergeCells count="6">
    <mergeCell ref="N4:N5"/>
    <mergeCell ref="A4:B4"/>
    <mergeCell ref="C4:D4"/>
    <mergeCell ref="E4:I4"/>
    <mergeCell ref="J4:L4"/>
    <mergeCell ref="M4:M5"/>
  </mergeCells>
  <printOptions horizontalCentered="1"/>
  <pageMargins left="0.25" right="0.25" top="0.75" bottom="0.75" header="0.3" footer="0.3"/>
  <pageSetup paperSize="9" scale="57" orientation="landscape" r:id="rId1"/>
  <headerFooter alignWithMargins="0">
    <oddHeader>&amp;C&amp;"Arial,Negrita"&amp;18PROYECTO DE PRESUPUESTO 2021</oddHeader>
    <oddFooter>&amp;L&amp;"Arial,Negrita"&amp;8PROYECTO DE PRESUPUESTO PARA EL AÑO FISCAL 2020
INFORMACIÓN PARA LA COMISIÓN DE PRESUPUESTO Y CUENTA GENERAL DE LA REPÚBLICA DEL CONGRESO DE LA REPÚBLICA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baseColWidth="10" defaultColWidth="10.7109375"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pageSetUpPr fitToPage="1"/>
  </sheetPr>
  <dimension ref="A1:AB54"/>
  <sheetViews>
    <sheetView view="pageBreakPreview" topLeftCell="A10" zoomScale="90" zoomScaleNormal="100" zoomScaleSheetLayoutView="90" zoomScalePageLayoutView="85" workbookViewId="0">
      <selection activeCell="W45" sqref="W45"/>
    </sheetView>
  </sheetViews>
  <sheetFormatPr baseColWidth="10" defaultColWidth="11.42578125" defaultRowHeight="12.75" x14ac:dyDescent="0.2"/>
  <cols>
    <col min="1" max="1" width="41.28515625" style="12" customWidth="1"/>
    <col min="2" max="11" width="7" style="12" customWidth="1"/>
    <col min="12" max="12" width="18" style="12" bestFit="1" customWidth="1"/>
    <col min="13" max="22" width="7" style="12" customWidth="1"/>
    <col min="23" max="23" width="18" style="12" bestFit="1" customWidth="1"/>
    <col min="24" max="24" width="1.7109375" style="46" customWidth="1"/>
    <col min="25" max="28" width="10.7109375" customWidth="1"/>
    <col min="29" max="16384" width="11.42578125" style="66"/>
  </cols>
  <sheetData>
    <row r="1" spans="1:28" s="70" customFormat="1" ht="15.75" x14ac:dyDescent="0.2">
      <c r="A1" s="105" t="s">
        <v>235</v>
      </c>
      <c r="B1" s="69"/>
      <c r="C1" s="69"/>
      <c r="D1" s="69"/>
      <c r="E1" s="69"/>
      <c r="F1" s="69"/>
      <c r="G1" s="69"/>
      <c r="H1" s="69"/>
      <c r="I1" s="69"/>
      <c r="J1" s="69"/>
      <c r="K1" s="69"/>
      <c r="L1" s="69"/>
      <c r="M1" s="69"/>
      <c r="N1" s="69"/>
      <c r="O1" s="69"/>
      <c r="P1" s="69"/>
      <c r="Q1" s="69"/>
      <c r="R1" s="69"/>
      <c r="S1" s="69"/>
      <c r="T1" s="69"/>
      <c r="U1" s="69"/>
      <c r="V1" s="69"/>
      <c r="W1" s="69"/>
      <c r="X1" s="71"/>
    </row>
    <row r="2" spans="1:28" s="70" customFormat="1" ht="15.75" x14ac:dyDescent="0.2">
      <c r="A2" s="105" t="s">
        <v>182</v>
      </c>
      <c r="B2" s="69"/>
      <c r="C2" s="69"/>
      <c r="D2" s="69"/>
      <c r="E2" s="69"/>
      <c r="F2" s="69"/>
      <c r="G2" s="69"/>
      <c r="H2" s="69"/>
      <c r="I2" s="69"/>
      <c r="J2" s="69"/>
      <c r="K2" s="69"/>
      <c r="L2" s="69"/>
      <c r="M2" s="69"/>
      <c r="N2" s="69"/>
      <c r="O2" s="69"/>
      <c r="P2" s="69"/>
      <c r="Q2" s="69"/>
      <c r="R2" s="69"/>
      <c r="S2" s="69"/>
      <c r="T2" s="69"/>
      <c r="U2" s="69"/>
      <c r="V2" s="69"/>
      <c r="W2" s="69"/>
      <c r="X2" s="71"/>
    </row>
    <row r="3" spans="1:28" s="50" customFormat="1" ht="15.75" x14ac:dyDescent="0.25">
      <c r="A3" s="106" t="s">
        <v>183</v>
      </c>
      <c r="X3" s="45"/>
    </row>
    <row r="4" spans="1:28" ht="13.5" thickBot="1" x14ac:dyDescent="0.25">
      <c r="L4" s="13"/>
      <c r="W4" s="13"/>
    </row>
    <row r="5" spans="1:28" s="37" customFormat="1" ht="26.25" customHeight="1" x14ac:dyDescent="0.2">
      <c r="A5" s="74" t="s">
        <v>8</v>
      </c>
      <c r="B5" s="292" t="s">
        <v>233</v>
      </c>
      <c r="C5" s="293"/>
      <c r="D5" s="293"/>
      <c r="E5" s="293"/>
      <c r="F5" s="293"/>
      <c r="G5" s="293"/>
      <c r="H5" s="293"/>
      <c r="I5" s="293"/>
      <c r="J5" s="293"/>
      <c r="K5" s="293"/>
      <c r="L5" s="294"/>
      <c r="M5" s="292" t="s">
        <v>234</v>
      </c>
      <c r="N5" s="293"/>
      <c r="O5" s="293"/>
      <c r="P5" s="293"/>
      <c r="Q5" s="293"/>
      <c r="R5" s="293"/>
      <c r="S5" s="293"/>
      <c r="T5" s="293"/>
      <c r="U5" s="293"/>
      <c r="V5" s="293"/>
      <c r="W5" s="294"/>
      <c r="X5" s="47"/>
    </row>
    <row r="6" spans="1:28" s="38" customFormat="1" ht="99.95" customHeight="1" x14ac:dyDescent="0.2">
      <c r="A6" s="75" t="s">
        <v>7</v>
      </c>
      <c r="B6" s="76" t="s">
        <v>184</v>
      </c>
      <c r="C6" s="76" t="s">
        <v>81</v>
      </c>
      <c r="D6" s="77" t="s">
        <v>156</v>
      </c>
      <c r="E6" s="77" t="s">
        <v>155</v>
      </c>
      <c r="F6" s="77" t="s">
        <v>158</v>
      </c>
      <c r="G6" s="77" t="s">
        <v>159</v>
      </c>
      <c r="H6" s="77" t="s">
        <v>160</v>
      </c>
      <c r="I6" s="77" t="s">
        <v>167</v>
      </c>
      <c r="J6" s="78" t="s">
        <v>162</v>
      </c>
      <c r="K6" s="79" t="s">
        <v>164</v>
      </c>
      <c r="L6" s="80" t="s">
        <v>166</v>
      </c>
      <c r="M6" s="76" t="s">
        <v>184</v>
      </c>
      <c r="N6" s="76" t="s">
        <v>81</v>
      </c>
      <c r="O6" s="77" t="s">
        <v>156</v>
      </c>
      <c r="P6" s="77" t="s">
        <v>155</v>
      </c>
      <c r="Q6" s="77" t="s">
        <v>158</v>
      </c>
      <c r="R6" s="77" t="s">
        <v>159</v>
      </c>
      <c r="S6" s="77" t="s">
        <v>160</v>
      </c>
      <c r="T6" s="77" t="s">
        <v>167</v>
      </c>
      <c r="U6" s="78" t="s">
        <v>162</v>
      </c>
      <c r="V6" s="79" t="s">
        <v>164</v>
      </c>
      <c r="W6" s="80" t="s">
        <v>165</v>
      </c>
      <c r="X6" s="48"/>
    </row>
    <row r="7" spans="1:28" x14ac:dyDescent="0.2">
      <c r="A7" s="15"/>
      <c r="B7" s="14"/>
      <c r="C7" s="14"/>
      <c r="D7" s="14"/>
      <c r="E7" s="14"/>
      <c r="F7" s="14"/>
      <c r="G7" s="14"/>
      <c r="H7" s="14"/>
      <c r="I7" s="14"/>
      <c r="J7" s="14"/>
      <c r="K7" s="14"/>
      <c r="L7" s="19"/>
      <c r="M7" s="14"/>
      <c r="N7" s="14"/>
      <c r="O7" s="14"/>
      <c r="P7" s="14"/>
      <c r="Q7" s="14"/>
      <c r="R7" s="14"/>
      <c r="S7" s="14"/>
      <c r="T7" s="14"/>
      <c r="U7" s="14"/>
      <c r="V7" s="14"/>
      <c r="W7" s="19"/>
      <c r="AA7" s="66"/>
      <c r="AB7" s="66"/>
    </row>
    <row r="8" spans="1:28" x14ac:dyDescent="0.2">
      <c r="A8" s="16" t="s">
        <v>5</v>
      </c>
      <c r="B8" s="17"/>
      <c r="C8" s="17"/>
      <c r="D8" s="17"/>
      <c r="E8" s="17"/>
      <c r="F8" s="17"/>
      <c r="G8" s="17"/>
      <c r="H8" s="17"/>
      <c r="I8" s="17"/>
      <c r="J8" s="17"/>
      <c r="K8" s="17"/>
      <c r="L8" s="18"/>
      <c r="M8" s="17"/>
      <c r="N8" s="17"/>
      <c r="O8" s="17"/>
      <c r="P8" s="17"/>
      <c r="Q8" s="17"/>
      <c r="R8" s="17"/>
      <c r="S8" s="17"/>
      <c r="T8" s="17"/>
      <c r="U8" s="17"/>
      <c r="V8" s="17"/>
      <c r="W8" s="18"/>
      <c r="X8" s="49"/>
      <c r="AA8" s="66"/>
      <c r="AB8" s="66"/>
    </row>
    <row r="9" spans="1:28" x14ac:dyDescent="0.2">
      <c r="A9" s="15" t="s">
        <v>268</v>
      </c>
      <c r="B9" s="14">
        <v>1</v>
      </c>
      <c r="C9" s="14"/>
      <c r="D9" s="14"/>
      <c r="E9" s="14"/>
      <c r="F9" s="14"/>
      <c r="G9" s="14"/>
      <c r="H9" s="14"/>
      <c r="I9" s="14"/>
      <c r="J9" s="14"/>
      <c r="K9" s="14">
        <f>SUM(B9:J9)</f>
        <v>1</v>
      </c>
      <c r="L9" s="139">
        <v>172600</v>
      </c>
      <c r="M9" s="14">
        <v>1</v>
      </c>
      <c r="N9" s="14"/>
      <c r="O9" s="14"/>
      <c r="P9" s="14"/>
      <c r="Q9" s="14"/>
      <c r="R9" s="14"/>
      <c r="S9" s="14"/>
      <c r="T9" s="14"/>
      <c r="U9" s="14"/>
      <c r="V9" s="14">
        <f>SUM(M9:U9)</f>
        <v>1</v>
      </c>
      <c r="W9" s="139">
        <v>172600</v>
      </c>
      <c r="AA9" s="66"/>
      <c r="AB9" s="66"/>
    </row>
    <row r="10" spans="1:28" x14ac:dyDescent="0.2">
      <c r="A10" s="15" t="s">
        <v>269</v>
      </c>
      <c r="B10" s="14">
        <v>2</v>
      </c>
      <c r="C10" s="14"/>
      <c r="D10" s="14">
        <v>1</v>
      </c>
      <c r="E10" s="14"/>
      <c r="F10" s="14"/>
      <c r="G10" s="14"/>
      <c r="H10" s="14"/>
      <c r="I10" s="14"/>
      <c r="J10" s="14"/>
      <c r="K10" s="14">
        <f t="shared" ref="K10:K14" si="0">SUM(B10:J10)</f>
        <v>3</v>
      </c>
      <c r="L10" s="139">
        <v>158256</v>
      </c>
      <c r="M10" s="14">
        <v>2</v>
      </c>
      <c r="N10" s="14"/>
      <c r="O10" s="14">
        <v>1</v>
      </c>
      <c r="P10" s="14"/>
      <c r="Q10" s="14"/>
      <c r="R10" s="14"/>
      <c r="S10" s="14"/>
      <c r="T10" s="14"/>
      <c r="U10" s="14"/>
      <c r="V10" s="14">
        <f t="shared" ref="V10" si="1">SUM(M10:U10)</f>
        <v>3</v>
      </c>
      <c r="W10" s="139">
        <v>158256</v>
      </c>
      <c r="AA10" s="66"/>
      <c r="AB10" s="66"/>
    </row>
    <row r="11" spans="1:28" x14ac:dyDescent="0.2">
      <c r="A11" s="15" t="s">
        <v>270</v>
      </c>
      <c r="B11" s="14">
        <v>19</v>
      </c>
      <c r="C11" s="14"/>
      <c r="D11" s="14">
        <v>27</v>
      </c>
      <c r="E11" s="14"/>
      <c r="F11" s="14"/>
      <c r="G11" s="14"/>
      <c r="H11" s="14"/>
      <c r="I11" s="14"/>
      <c r="J11" s="14"/>
      <c r="K11" s="14">
        <f>SUM(B11:J11)</f>
        <v>46</v>
      </c>
      <c r="L11" s="139">
        <v>2713104.24</v>
      </c>
      <c r="M11" s="14">
        <v>19</v>
      </c>
      <c r="N11" s="14"/>
      <c r="O11" s="14">
        <v>27</v>
      </c>
      <c r="P11" s="14"/>
      <c r="Q11" s="14"/>
      <c r="R11" s="14"/>
      <c r="S11" s="14"/>
      <c r="T11" s="14"/>
      <c r="U11" s="14"/>
      <c r="V11" s="14">
        <f>SUM(M11:U11)</f>
        <v>46</v>
      </c>
      <c r="W11" s="139">
        <v>2713104.24</v>
      </c>
      <c r="AA11" s="66"/>
      <c r="AB11" s="66"/>
    </row>
    <row r="12" spans="1:28" x14ac:dyDescent="0.2">
      <c r="A12" s="15" t="s">
        <v>271</v>
      </c>
      <c r="B12" s="14">
        <v>31</v>
      </c>
      <c r="C12" s="14"/>
      <c r="D12" s="14">
        <v>20</v>
      </c>
      <c r="E12" s="14"/>
      <c r="F12" s="14"/>
      <c r="G12" s="14"/>
      <c r="H12" s="14"/>
      <c r="I12" s="14"/>
      <c r="J12" s="14"/>
      <c r="K12" s="14">
        <f t="shared" si="0"/>
        <v>51</v>
      </c>
      <c r="L12" s="139">
        <v>1854919.2</v>
      </c>
      <c r="M12" s="14">
        <v>31</v>
      </c>
      <c r="N12" s="14"/>
      <c r="O12" s="14">
        <v>20</v>
      </c>
      <c r="P12" s="14"/>
      <c r="Q12" s="14"/>
      <c r="R12" s="14"/>
      <c r="S12" s="14"/>
      <c r="T12" s="14"/>
      <c r="U12" s="14"/>
      <c r="V12" s="14">
        <f t="shared" ref="V12:V14" si="2">SUM(M12:U12)</f>
        <v>51</v>
      </c>
      <c r="W12" s="139">
        <v>1854919.2</v>
      </c>
      <c r="AA12" s="66"/>
      <c r="AB12" s="66"/>
    </row>
    <row r="13" spans="1:28" x14ac:dyDescent="0.2">
      <c r="A13" s="15" t="s">
        <v>272</v>
      </c>
      <c r="B13" s="14">
        <v>17</v>
      </c>
      <c r="C13" s="14"/>
      <c r="D13" s="14"/>
      <c r="E13" s="14"/>
      <c r="F13" s="14"/>
      <c r="G13" s="14"/>
      <c r="H13" s="14"/>
      <c r="I13" s="14"/>
      <c r="J13" s="14"/>
      <c r="K13" s="14">
        <f t="shared" si="0"/>
        <v>17</v>
      </c>
      <c r="L13" s="139">
        <v>1094921.52</v>
      </c>
      <c r="M13" s="14">
        <v>17</v>
      </c>
      <c r="N13" s="14"/>
      <c r="O13" s="14"/>
      <c r="P13" s="14"/>
      <c r="Q13" s="14"/>
      <c r="R13" s="14"/>
      <c r="S13" s="14"/>
      <c r="T13" s="14"/>
      <c r="U13" s="14"/>
      <c r="V13" s="14">
        <f t="shared" si="2"/>
        <v>17</v>
      </c>
      <c r="W13" s="139">
        <v>1094921.52</v>
      </c>
      <c r="AA13" s="66"/>
      <c r="AB13" s="66"/>
    </row>
    <row r="14" spans="1:28" x14ac:dyDescent="0.2">
      <c r="A14" s="15" t="s">
        <v>273</v>
      </c>
      <c r="B14" s="14">
        <v>4</v>
      </c>
      <c r="C14" s="14"/>
      <c r="D14" s="14"/>
      <c r="E14" s="14"/>
      <c r="F14" s="14"/>
      <c r="G14" s="14"/>
      <c r="H14" s="14"/>
      <c r="I14" s="14"/>
      <c r="J14" s="14"/>
      <c r="K14" s="14">
        <f t="shared" si="0"/>
        <v>4</v>
      </c>
      <c r="L14" s="139">
        <v>248244</v>
      </c>
      <c r="M14" s="14">
        <v>4</v>
      </c>
      <c r="N14" s="14"/>
      <c r="O14" s="14"/>
      <c r="P14" s="14"/>
      <c r="Q14" s="14"/>
      <c r="R14" s="14"/>
      <c r="S14" s="14"/>
      <c r="T14" s="14"/>
      <c r="U14" s="14"/>
      <c r="V14" s="14">
        <f t="shared" si="2"/>
        <v>4</v>
      </c>
      <c r="W14" s="139">
        <v>248244</v>
      </c>
      <c r="AA14" s="66"/>
      <c r="AB14" s="66"/>
    </row>
    <row r="15" spans="1:28" x14ac:dyDescent="0.2">
      <c r="A15" s="15"/>
      <c r="B15" s="14"/>
      <c r="C15" s="14"/>
      <c r="D15" s="14"/>
      <c r="E15" s="14"/>
      <c r="F15" s="14"/>
      <c r="G15" s="14"/>
      <c r="H15" s="14"/>
      <c r="I15" s="14"/>
      <c r="J15" s="14"/>
      <c r="K15" s="14"/>
      <c r="L15" s="19"/>
      <c r="M15" s="14"/>
      <c r="N15" s="14"/>
      <c r="O15" s="14"/>
      <c r="P15" s="14"/>
      <c r="Q15" s="14"/>
      <c r="R15" s="14"/>
      <c r="S15" s="14"/>
      <c r="T15" s="14"/>
      <c r="U15" s="14"/>
      <c r="V15" s="14"/>
      <c r="W15" s="19"/>
      <c r="AA15" s="66"/>
      <c r="AB15" s="66"/>
    </row>
    <row r="16" spans="1:28" x14ac:dyDescent="0.2">
      <c r="A16" s="16" t="s">
        <v>2</v>
      </c>
      <c r="B16" s="17"/>
      <c r="C16" s="17"/>
      <c r="D16" s="17"/>
      <c r="E16" s="17"/>
      <c r="F16" s="17"/>
      <c r="G16" s="17"/>
      <c r="H16" s="17"/>
      <c r="I16" s="17"/>
      <c r="J16" s="17"/>
      <c r="K16" s="17"/>
      <c r="L16" s="18"/>
      <c r="M16" s="17"/>
      <c r="N16" s="17"/>
      <c r="O16" s="17"/>
      <c r="P16" s="17"/>
      <c r="Q16" s="17"/>
      <c r="R16" s="17"/>
      <c r="S16" s="17"/>
      <c r="T16" s="17"/>
      <c r="U16" s="17"/>
      <c r="V16" s="17"/>
      <c r="W16" s="18"/>
      <c r="X16" s="49"/>
      <c r="AA16" s="66"/>
      <c r="AB16" s="66"/>
    </row>
    <row r="17" spans="1:28" x14ac:dyDescent="0.2">
      <c r="A17" s="15" t="s">
        <v>10</v>
      </c>
      <c r="B17" s="14">
        <v>18</v>
      </c>
      <c r="C17" s="14"/>
      <c r="D17" s="14">
        <v>34</v>
      </c>
      <c r="E17" s="14"/>
      <c r="F17" s="14"/>
      <c r="G17" s="14"/>
      <c r="H17" s="14"/>
      <c r="I17" s="14"/>
      <c r="J17" s="14"/>
      <c r="K17" s="14">
        <f t="shared" ref="K17:K19" si="3">SUM(B17:J17)</f>
        <v>52</v>
      </c>
      <c r="L17" s="139">
        <f>2388279.12+29170</f>
        <v>2417449.12</v>
      </c>
      <c r="M17" s="14">
        <v>18</v>
      </c>
      <c r="N17" s="14"/>
      <c r="O17" s="14">
        <v>47</v>
      </c>
      <c r="P17" s="14"/>
      <c r="Q17" s="14"/>
      <c r="R17" s="14"/>
      <c r="S17" s="14"/>
      <c r="T17" s="14"/>
      <c r="U17" s="14"/>
      <c r="V17" s="14">
        <f t="shared" ref="V17:V19" si="4">SUM(M17:U17)</f>
        <v>65</v>
      </c>
      <c r="W17" s="139">
        <f>2388279.12+32500</f>
        <v>2420779.12</v>
      </c>
      <c r="AA17" s="66"/>
      <c r="AB17" s="66"/>
    </row>
    <row r="18" spans="1:28" x14ac:dyDescent="0.2">
      <c r="A18" s="15" t="s">
        <v>274</v>
      </c>
      <c r="B18" s="14">
        <v>2</v>
      </c>
      <c r="C18" s="14"/>
      <c r="D18" s="14"/>
      <c r="E18" s="14"/>
      <c r="F18" s="14"/>
      <c r="G18" s="14"/>
      <c r="H18" s="14"/>
      <c r="I18" s="14"/>
      <c r="J18" s="14"/>
      <c r="K18" s="14">
        <f t="shared" si="3"/>
        <v>2</v>
      </c>
      <c r="L18" s="139">
        <v>51588</v>
      </c>
      <c r="M18" s="14">
        <v>2</v>
      </c>
      <c r="N18" s="14"/>
      <c r="O18" s="14"/>
      <c r="P18" s="14"/>
      <c r="Q18" s="14"/>
      <c r="R18" s="14"/>
      <c r="S18" s="14"/>
      <c r="T18" s="14"/>
      <c r="U18" s="14"/>
      <c r="V18" s="14">
        <f t="shared" si="4"/>
        <v>2</v>
      </c>
      <c r="W18" s="139">
        <v>51588</v>
      </c>
      <c r="AA18" s="66"/>
      <c r="AB18" s="66"/>
    </row>
    <row r="19" spans="1:28" x14ac:dyDescent="0.2">
      <c r="A19" s="15" t="s">
        <v>11</v>
      </c>
      <c r="B19" s="14">
        <v>6</v>
      </c>
      <c r="C19" s="14"/>
      <c r="D19" s="14"/>
      <c r="E19" s="14"/>
      <c r="F19" s="14"/>
      <c r="G19" s="14"/>
      <c r="H19" s="14"/>
      <c r="I19" s="14"/>
      <c r="J19" s="14"/>
      <c r="K19" s="14">
        <f t="shared" si="3"/>
        <v>6</v>
      </c>
      <c r="L19" s="139">
        <v>126792</v>
      </c>
      <c r="M19" s="14">
        <v>6</v>
      </c>
      <c r="N19" s="14"/>
      <c r="O19" s="14"/>
      <c r="P19" s="14"/>
      <c r="Q19" s="14"/>
      <c r="R19" s="14"/>
      <c r="S19" s="14"/>
      <c r="T19" s="14"/>
      <c r="U19" s="14"/>
      <c r="V19" s="14">
        <f t="shared" si="4"/>
        <v>6</v>
      </c>
      <c r="W19" s="139">
        <v>126792</v>
      </c>
      <c r="AA19" s="66"/>
      <c r="AB19" s="66"/>
    </row>
    <row r="20" spans="1:28" x14ac:dyDescent="0.2">
      <c r="A20" s="15"/>
      <c r="B20" s="14"/>
      <c r="C20" s="14"/>
      <c r="D20" s="14"/>
      <c r="E20" s="14"/>
      <c r="F20" s="14"/>
      <c r="G20" s="14"/>
      <c r="H20" s="14"/>
      <c r="I20" s="14"/>
      <c r="J20" s="14"/>
      <c r="K20" s="14"/>
      <c r="L20" s="19"/>
      <c r="M20" s="14"/>
      <c r="N20" s="14"/>
      <c r="O20" s="14"/>
      <c r="P20" s="14"/>
      <c r="Q20" s="14"/>
      <c r="R20" s="14"/>
      <c r="S20" s="14"/>
      <c r="T20" s="14"/>
      <c r="U20" s="14"/>
      <c r="V20" s="14"/>
      <c r="W20" s="19"/>
      <c r="AA20" s="66"/>
      <c r="AB20" s="66"/>
    </row>
    <row r="21" spans="1:28" x14ac:dyDescent="0.2">
      <c r="A21" s="16" t="s">
        <v>3</v>
      </c>
      <c r="B21" s="17"/>
      <c r="C21" s="17"/>
      <c r="D21" s="17"/>
      <c r="E21" s="17"/>
      <c r="F21" s="17"/>
      <c r="G21" s="17"/>
      <c r="H21" s="17"/>
      <c r="I21" s="17"/>
      <c r="J21" s="17"/>
      <c r="K21" s="17"/>
      <c r="L21" s="18"/>
      <c r="M21" s="17"/>
      <c r="N21" s="17"/>
      <c r="O21" s="17"/>
      <c r="P21" s="17"/>
      <c r="Q21" s="17"/>
      <c r="R21" s="17"/>
      <c r="S21" s="17"/>
      <c r="T21" s="17"/>
      <c r="U21" s="17"/>
      <c r="V21" s="17"/>
      <c r="W21" s="18"/>
      <c r="X21" s="49"/>
      <c r="AA21" s="66"/>
      <c r="AB21" s="66"/>
    </row>
    <row r="22" spans="1:28" x14ac:dyDescent="0.2">
      <c r="A22" s="15" t="s">
        <v>12</v>
      </c>
      <c r="B22" s="14">
        <f>76+9</f>
        <v>85</v>
      </c>
      <c r="C22" s="14"/>
      <c r="D22" s="14">
        <v>16</v>
      </c>
      <c r="E22" s="14"/>
      <c r="F22" s="14"/>
      <c r="G22" s="14"/>
      <c r="H22" s="14"/>
      <c r="I22" s="14"/>
      <c r="J22" s="14"/>
      <c r="K22" s="14">
        <f t="shared" ref="K22:K24" si="5">SUM(B22:J22)</f>
        <v>101</v>
      </c>
      <c r="L22" s="139">
        <f>2185927.8+104900</f>
        <v>2290827.7999999998</v>
      </c>
      <c r="M22" s="14">
        <f>76+9</f>
        <v>85</v>
      </c>
      <c r="N22" s="14"/>
      <c r="O22" s="14">
        <v>16</v>
      </c>
      <c r="P22" s="14"/>
      <c r="Q22" s="14"/>
      <c r="R22" s="14"/>
      <c r="S22" s="14"/>
      <c r="T22" s="14"/>
      <c r="U22" s="14"/>
      <c r="V22" s="14">
        <f t="shared" ref="V22:V24" si="6">SUM(M22:U22)</f>
        <v>101</v>
      </c>
      <c r="W22" s="139">
        <f>2185927.8+104900</f>
        <v>2290827.7999999998</v>
      </c>
      <c r="AA22" s="66"/>
      <c r="AB22" s="66"/>
    </row>
    <row r="23" spans="1:28" x14ac:dyDescent="0.2">
      <c r="A23" s="15" t="s">
        <v>275</v>
      </c>
      <c r="B23" s="14">
        <v>8</v>
      </c>
      <c r="C23" s="14"/>
      <c r="D23" s="14"/>
      <c r="E23" s="14"/>
      <c r="F23" s="14"/>
      <c r="G23" s="14"/>
      <c r="H23" s="14"/>
      <c r="I23" s="14"/>
      <c r="J23" s="14"/>
      <c r="K23" s="14">
        <f t="shared" si="5"/>
        <v>8</v>
      </c>
      <c r="L23" s="139">
        <v>148614.12</v>
      </c>
      <c r="M23" s="14">
        <v>8</v>
      </c>
      <c r="N23" s="14"/>
      <c r="O23" s="14"/>
      <c r="P23" s="14"/>
      <c r="Q23" s="14"/>
      <c r="R23" s="14"/>
      <c r="S23" s="14"/>
      <c r="T23" s="14"/>
      <c r="U23" s="14"/>
      <c r="V23" s="14">
        <f t="shared" si="6"/>
        <v>8</v>
      </c>
      <c r="W23" s="139">
        <v>148614.12</v>
      </c>
      <c r="AA23" s="66"/>
      <c r="AB23" s="66"/>
    </row>
    <row r="24" spans="1:28" x14ac:dyDescent="0.2">
      <c r="A24" s="15" t="s">
        <v>276</v>
      </c>
      <c r="B24" s="14">
        <v>4</v>
      </c>
      <c r="C24" s="14"/>
      <c r="D24" s="14"/>
      <c r="E24" s="14"/>
      <c r="F24" s="14"/>
      <c r="G24" s="14"/>
      <c r="H24" s="14"/>
      <c r="I24" s="14"/>
      <c r="J24" s="14"/>
      <c r="K24" s="14">
        <f t="shared" si="5"/>
        <v>4</v>
      </c>
      <c r="L24" s="139">
        <v>71496</v>
      </c>
      <c r="M24" s="14">
        <v>4</v>
      </c>
      <c r="N24" s="14"/>
      <c r="O24" s="14"/>
      <c r="P24" s="14"/>
      <c r="Q24" s="14"/>
      <c r="R24" s="14"/>
      <c r="S24" s="14"/>
      <c r="T24" s="14"/>
      <c r="U24" s="14"/>
      <c r="V24" s="14">
        <f t="shared" si="6"/>
        <v>4</v>
      </c>
      <c r="W24" s="139">
        <v>71496</v>
      </c>
      <c r="AA24" s="66"/>
      <c r="AB24" s="66"/>
    </row>
    <row r="25" spans="1:28" x14ac:dyDescent="0.2">
      <c r="A25" s="15" t="s">
        <v>277</v>
      </c>
      <c r="B25" s="14"/>
      <c r="C25" s="14"/>
      <c r="D25" s="14"/>
      <c r="E25" s="14"/>
      <c r="F25" s="14"/>
      <c r="G25" s="14"/>
      <c r="H25" s="14"/>
      <c r="I25" s="14"/>
      <c r="J25" s="14"/>
      <c r="K25" s="14"/>
      <c r="L25" s="139"/>
      <c r="M25" s="14"/>
      <c r="N25" s="14"/>
      <c r="O25" s="14"/>
      <c r="P25" s="14"/>
      <c r="Q25" s="14"/>
      <c r="R25" s="14"/>
      <c r="S25" s="14"/>
      <c r="T25" s="14"/>
      <c r="U25" s="14"/>
      <c r="V25" s="14"/>
      <c r="W25" s="139"/>
      <c r="AA25" s="66"/>
      <c r="AB25" s="66"/>
    </row>
    <row r="26" spans="1:28" x14ac:dyDescent="0.2">
      <c r="A26" s="15" t="s">
        <v>13</v>
      </c>
      <c r="B26" s="14">
        <v>2</v>
      </c>
      <c r="C26" s="14"/>
      <c r="D26" s="14"/>
      <c r="E26" s="14"/>
      <c r="F26" s="14"/>
      <c r="G26" s="14"/>
      <c r="H26" s="14"/>
      <c r="I26" s="14"/>
      <c r="J26" s="14"/>
      <c r="K26" s="14">
        <f t="shared" ref="K26:K27" si="7">SUM(B26:J26)</f>
        <v>2</v>
      </c>
      <c r="L26" s="139">
        <v>36466.68</v>
      </c>
      <c r="M26" s="14">
        <v>2</v>
      </c>
      <c r="N26" s="14"/>
      <c r="O26" s="14"/>
      <c r="P26" s="14"/>
      <c r="Q26" s="14"/>
      <c r="R26" s="14"/>
      <c r="S26" s="14"/>
      <c r="T26" s="14"/>
      <c r="U26" s="14"/>
      <c r="V26" s="14">
        <f t="shared" ref="V26:V27" si="8">SUM(M26:U26)</f>
        <v>2</v>
      </c>
      <c r="W26" s="139">
        <v>36466.68</v>
      </c>
      <c r="X26" s="49"/>
      <c r="AA26" s="66"/>
      <c r="AB26" s="66"/>
    </row>
    <row r="27" spans="1:28" x14ac:dyDescent="0.2">
      <c r="A27" s="15" t="s">
        <v>278</v>
      </c>
      <c r="B27" s="14">
        <v>2</v>
      </c>
      <c r="C27" s="14"/>
      <c r="D27" s="14"/>
      <c r="E27" s="14"/>
      <c r="F27" s="14"/>
      <c r="G27" s="14"/>
      <c r="H27" s="14"/>
      <c r="I27" s="14"/>
      <c r="J27" s="14"/>
      <c r="K27" s="14">
        <f t="shared" si="7"/>
        <v>2</v>
      </c>
      <c r="L27" s="139">
        <v>35472</v>
      </c>
      <c r="M27" s="14">
        <v>2</v>
      </c>
      <c r="N27" s="14"/>
      <c r="O27" s="14"/>
      <c r="P27" s="14"/>
      <c r="Q27" s="14"/>
      <c r="R27" s="14"/>
      <c r="S27" s="14"/>
      <c r="T27" s="14"/>
      <c r="U27" s="14"/>
      <c r="V27" s="14">
        <f t="shared" si="8"/>
        <v>2</v>
      </c>
      <c r="W27" s="139">
        <v>35472</v>
      </c>
      <c r="AA27" s="66"/>
      <c r="AB27" s="66"/>
    </row>
    <row r="28" spans="1:28" x14ac:dyDescent="0.2">
      <c r="A28" s="15"/>
      <c r="B28" s="14"/>
      <c r="C28" s="14"/>
      <c r="D28" s="14"/>
      <c r="E28" s="14"/>
      <c r="F28" s="14"/>
      <c r="G28" s="14"/>
      <c r="H28" s="14"/>
      <c r="I28" s="14"/>
      <c r="J28" s="14"/>
      <c r="K28" s="14"/>
      <c r="L28" s="139"/>
      <c r="M28" s="14"/>
      <c r="N28" s="14"/>
      <c r="O28" s="14"/>
      <c r="P28" s="14"/>
      <c r="Q28" s="14"/>
      <c r="R28" s="14"/>
      <c r="S28" s="14"/>
      <c r="T28" s="14"/>
      <c r="U28" s="14"/>
      <c r="V28" s="14"/>
      <c r="W28" s="139"/>
      <c r="AA28" s="66"/>
      <c r="AB28" s="66"/>
    </row>
    <row r="29" spans="1:28" x14ac:dyDescent="0.2">
      <c r="A29" s="16" t="s">
        <v>4</v>
      </c>
      <c r="B29" s="17"/>
      <c r="C29" s="17"/>
      <c r="D29" s="17"/>
      <c r="E29" s="17"/>
      <c r="F29" s="17"/>
      <c r="G29" s="17"/>
      <c r="H29" s="17"/>
      <c r="I29" s="17"/>
      <c r="J29" s="17"/>
      <c r="K29" s="17"/>
      <c r="L29" s="18"/>
      <c r="M29" s="17"/>
      <c r="N29" s="17"/>
      <c r="O29" s="17"/>
      <c r="P29" s="17"/>
      <c r="Q29" s="17"/>
      <c r="R29" s="17"/>
      <c r="S29" s="17"/>
      <c r="T29" s="17"/>
      <c r="U29" s="17"/>
      <c r="V29" s="17"/>
      <c r="W29" s="18"/>
      <c r="AA29" s="66"/>
      <c r="AB29" s="66"/>
    </row>
    <row r="30" spans="1:28" x14ac:dyDescent="0.2">
      <c r="A30" s="15" t="s">
        <v>14</v>
      </c>
      <c r="B30" s="14"/>
      <c r="C30" s="14"/>
      <c r="D30" s="14">
        <v>21</v>
      </c>
      <c r="E30" s="14"/>
      <c r="F30" s="14"/>
      <c r="G30" s="14"/>
      <c r="H30" s="14"/>
      <c r="I30" s="14"/>
      <c r="J30" s="14"/>
      <c r="K30" s="14">
        <f t="shared" ref="K30:K31" si="9">SUM(B30:J30)</f>
        <v>21</v>
      </c>
      <c r="L30" s="139">
        <f>26150*16*12</f>
        <v>5020800</v>
      </c>
      <c r="M30" s="14"/>
      <c r="N30" s="14"/>
      <c r="O30" s="14">
        <v>21</v>
      </c>
      <c r="P30" s="14"/>
      <c r="Q30" s="14"/>
      <c r="R30" s="14"/>
      <c r="S30" s="14"/>
      <c r="T30" s="14"/>
      <c r="U30" s="14"/>
      <c r="V30" s="14">
        <f t="shared" ref="V30:V31" si="10">SUM(M30:U30)</f>
        <v>21</v>
      </c>
      <c r="W30" s="139">
        <f>26150*16*12</f>
        <v>5020800</v>
      </c>
      <c r="AA30" s="66"/>
      <c r="AB30" s="66"/>
    </row>
    <row r="31" spans="1:28" x14ac:dyDescent="0.2">
      <c r="A31" s="15" t="s">
        <v>279</v>
      </c>
      <c r="B31" s="14">
        <v>1</v>
      </c>
      <c r="C31" s="14"/>
      <c r="D31" s="14"/>
      <c r="E31" s="14"/>
      <c r="F31" s="14"/>
      <c r="G31" s="14"/>
      <c r="H31" s="14"/>
      <c r="I31" s="14"/>
      <c r="J31" s="14"/>
      <c r="K31" s="14">
        <f t="shared" si="9"/>
        <v>1</v>
      </c>
      <c r="L31" s="139">
        <v>17689.8</v>
      </c>
      <c r="M31" s="14">
        <v>1</v>
      </c>
      <c r="N31" s="14"/>
      <c r="O31" s="14"/>
      <c r="P31" s="14"/>
      <c r="Q31" s="14"/>
      <c r="R31" s="14"/>
      <c r="S31" s="14"/>
      <c r="T31" s="14"/>
      <c r="U31" s="14"/>
      <c r="V31" s="14">
        <f t="shared" si="10"/>
        <v>1</v>
      </c>
      <c r="W31" s="139">
        <v>17689.8</v>
      </c>
      <c r="AA31" s="66"/>
      <c r="AB31" s="66"/>
    </row>
    <row r="32" spans="1:28" x14ac:dyDescent="0.2">
      <c r="A32" s="15" t="s">
        <v>15</v>
      </c>
      <c r="B32" s="14"/>
      <c r="C32" s="14"/>
      <c r="D32" s="14"/>
      <c r="E32" s="14"/>
      <c r="F32" s="14"/>
      <c r="G32" s="14"/>
      <c r="H32" s="14"/>
      <c r="I32" s="14"/>
      <c r="J32" s="14"/>
      <c r="K32" s="14"/>
      <c r="L32" s="139"/>
      <c r="M32" s="14"/>
      <c r="N32" s="14"/>
      <c r="O32" s="14"/>
      <c r="P32" s="14"/>
      <c r="Q32" s="14"/>
      <c r="R32" s="14"/>
      <c r="S32" s="14"/>
      <c r="T32" s="14"/>
      <c r="U32" s="14"/>
      <c r="V32" s="14"/>
      <c r="W32" s="139"/>
      <c r="AA32" s="66"/>
      <c r="AB32" s="66"/>
    </row>
    <row r="33" spans="1:28" x14ac:dyDescent="0.2">
      <c r="A33" s="15"/>
      <c r="B33" s="14"/>
      <c r="C33" s="14"/>
      <c r="D33" s="14"/>
      <c r="E33" s="14"/>
      <c r="F33" s="14"/>
      <c r="G33" s="14"/>
      <c r="H33" s="14"/>
      <c r="I33" s="14"/>
      <c r="J33" s="14"/>
      <c r="K33" s="14"/>
      <c r="L33" s="19"/>
      <c r="M33" s="14"/>
      <c r="N33" s="14"/>
      <c r="O33" s="14"/>
      <c r="P33" s="14"/>
      <c r="Q33" s="14"/>
      <c r="R33" s="14"/>
      <c r="S33" s="14"/>
      <c r="T33" s="14"/>
      <c r="U33" s="14"/>
      <c r="V33" s="14"/>
      <c r="W33" s="19"/>
      <c r="AA33" s="66"/>
      <c r="AB33" s="66"/>
    </row>
    <row r="34" spans="1:28" x14ac:dyDescent="0.2">
      <c r="A34" s="16" t="s">
        <v>280</v>
      </c>
      <c r="B34" s="17"/>
      <c r="C34" s="17"/>
      <c r="D34" s="17"/>
      <c r="E34" s="17"/>
      <c r="F34" s="17"/>
      <c r="G34" s="17"/>
      <c r="H34" s="17"/>
      <c r="I34" s="17"/>
      <c r="J34" s="17"/>
      <c r="K34" s="17"/>
      <c r="L34" s="18"/>
      <c r="M34" s="17"/>
      <c r="N34" s="17"/>
      <c r="O34" s="17"/>
      <c r="P34" s="17"/>
      <c r="Q34" s="17"/>
      <c r="R34" s="17"/>
      <c r="S34" s="17"/>
      <c r="T34" s="17"/>
      <c r="U34" s="17"/>
      <c r="V34" s="17"/>
      <c r="W34" s="18"/>
      <c r="AA34" s="66"/>
      <c r="AB34" s="66"/>
    </row>
    <row r="35" spans="1:28" x14ac:dyDescent="0.2">
      <c r="A35" s="15" t="s">
        <v>281</v>
      </c>
      <c r="B35" s="14">
        <v>1</v>
      </c>
      <c r="C35" s="14"/>
      <c r="D35" s="14"/>
      <c r="E35" s="14"/>
      <c r="F35" s="14"/>
      <c r="G35" s="14"/>
      <c r="H35" s="14"/>
      <c r="I35" s="14"/>
      <c r="J35" s="14"/>
      <c r="K35" s="14">
        <f t="shared" ref="K35" si="11">SUM(B35:J35)</f>
        <v>1</v>
      </c>
      <c r="L35" s="139">
        <v>17689.8</v>
      </c>
      <c r="M35" s="14">
        <v>1</v>
      </c>
      <c r="N35" s="14"/>
      <c r="O35" s="14"/>
      <c r="P35" s="14"/>
      <c r="Q35" s="14"/>
      <c r="R35" s="14"/>
      <c r="S35" s="14"/>
      <c r="T35" s="14"/>
      <c r="U35" s="14"/>
      <c r="V35" s="14">
        <f t="shared" ref="V35" si="12">SUM(M35:U35)</f>
        <v>1</v>
      </c>
      <c r="W35" s="139">
        <v>17689.8</v>
      </c>
      <c r="AA35" s="66"/>
      <c r="AB35" s="66"/>
    </row>
    <row r="36" spans="1:28" x14ac:dyDescent="0.2">
      <c r="A36" s="15"/>
      <c r="B36" s="14"/>
      <c r="C36" s="14"/>
      <c r="D36" s="14"/>
      <c r="E36" s="14"/>
      <c r="F36" s="14"/>
      <c r="G36" s="14"/>
      <c r="H36" s="14"/>
      <c r="I36" s="14"/>
      <c r="J36" s="14"/>
      <c r="K36" s="14"/>
      <c r="L36" s="19"/>
      <c r="M36" s="14"/>
      <c r="N36" s="14"/>
      <c r="O36" s="14"/>
      <c r="P36" s="14"/>
      <c r="Q36" s="14"/>
      <c r="R36" s="14"/>
      <c r="S36" s="14"/>
      <c r="T36" s="14"/>
      <c r="U36" s="14"/>
      <c r="V36" s="14"/>
      <c r="W36" s="19"/>
      <c r="AA36" s="66"/>
      <c r="AB36" s="66"/>
    </row>
    <row r="37" spans="1:28" x14ac:dyDescent="0.2">
      <c r="A37" s="16" t="s">
        <v>282</v>
      </c>
      <c r="B37" s="17"/>
      <c r="C37" s="17"/>
      <c r="D37" s="17"/>
      <c r="E37" s="17"/>
      <c r="F37" s="17"/>
      <c r="G37" s="17"/>
      <c r="H37" s="17"/>
      <c r="I37" s="17"/>
      <c r="J37" s="17"/>
      <c r="K37" s="17"/>
      <c r="L37" s="18"/>
      <c r="M37" s="17"/>
      <c r="N37" s="17"/>
      <c r="O37" s="17"/>
      <c r="P37" s="17"/>
      <c r="Q37" s="17"/>
      <c r="R37" s="17"/>
      <c r="S37" s="17"/>
      <c r="T37" s="17"/>
      <c r="U37" s="17"/>
      <c r="V37" s="17"/>
      <c r="W37" s="18"/>
      <c r="AA37" s="66"/>
      <c r="AB37" s="66"/>
    </row>
    <row r="38" spans="1:28" x14ac:dyDescent="0.2">
      <c r="A38" s="15" t="s">
        <v>283</v>
      </c>
      <c r="B38" s="14">
        <v>1</v>
      </c>
      <c r="C38" s="14"/>
      <c r="D38" s="14"/>
      <c r="E38" s="14"/>
      <c r="F38" s="14"/>
      <c r="G38" s="14"/>
      <c r="H38" s="14"/>
      <c r="I38" s="14"/>
      <c r="J38" s="14"/>
      <c r="K38" s="14">
        <f t="shared" ref="K38:K40" si="13">SUM(B38:J38)</f>
        <v>1</v>
      </c>
      <c r="L38" s="139">
        <f>4101.72*12</f>
        <v>49220.639999999999</v>
      </c>
      <c r="M38" s="14">
        <v>1</v>
      </c>
      <c r="N38" s="14"/>
      <c r="O38" s="14"/>
      <c r="P38" s="14"/>
      <c r="Q38" s="14"/>
      <c r="R38" s="14"/>
      <c r="S38" s="14"/>
      <c r="T38" s="14"/>
      <c r="U38" s="14"/>
      <c r="V38" s="14">
        <f t="shared" ref="V38:V40" si="14">SUM(M38:U38)</f>
        <v>1</v>
      </c>
      <c r="W38" s="139">
        <f>4101.72*12</f>
        <v>49220.639999999999</v>
      </c>
      <c r="AA38" s="66"/>
      <c r="AB38" s="66"/>
    </row>
    <row r="39" spans="1:28" x14ac:dyDescent="0.2">
      <c r="A39" s="15" t="s">
        <v>284</v>
      </c>
      <c r="B39" s="14">
        <v>1</v>
      </c>
      <c r="C39" s="14"/>
      <c r="D39" s="14"/>
      <c r="E39" s="14"/>
      <c r="F39" s="14"/>
      <c r="G39" s="14"/>
      <c r="H39" s="14"/>
      <c r="I39" s="14"/>
      <c r="J39" s="14"/>
      <c r="K39" s="14">
        <f t="shared" si="13"/>
        <v>1</v>
      </c>
      <c r="L39" s="139">
        <f>3405.19*12</f>
        <v>40862.28</v>
      </c>
      <c r="M39" s="14">
        <v>1</v>
      </c>
      <c r="N39" s="14"/>
      <c r="O39" s="14"/>
      <c r="P39" s="14"/>
      <c r="Q39" s="14"/>
      <c r="R39" s="14"/>
      <c r="S39" s="14"/>
      <c r="T39" s="14"/>
      <c r="U39" s="14"/>
      <c r="V39" s="14">
        <f t="shared" si="14"/>
        <v>1</v>
      </c>
      <c r="W39" s="139">
        <f>3405.19*12</f>
        <v>40862.28</v>
      </c>
      <c r="AA39" s="66"/>
      <c r="AB39" s="66"/>
    </row>
    <row r="40" spans="1:28" x14ac:dyDescent="0.2">
      <c r="A40" s="15" t="s">
        <v>285</v>
      </c>
      <c r="B40" s="14">
        <v>1</v>
      </c>
      <c r="C40" s="14"/>
      <c r="D40" s="14"/>
      <c r="E40" s="14"/>
      <c r="F40" s="14"/>
      <c r="G40" s="14"/>
      <c r="H40" s="14"/>
      <c r="I40" s="14"/>
      <c r="J40" s="14"/>
      <c r="K40" s="14">
        <f t="shared" si="13"/>
        <v>1</v>
      </c>
      <c r="L40" s="139">
        <f>3102.46*12</f>
        <v>37229.520000000004</v>
      </c>
      <c r="M40" s="14">
        <v>1</v>
      </c>
      <c r="N40" s="14"/>
      <c r="O40" s="14"/>
      <c r="P40" s="14"/>
      <c r="Q40" s="14"/>
      <c r="R40" s="14"/>
      <c r="S40" s="14"/>
      <c r="T40" s="14"/>
      <c r="U40" s="14"/>
      <c r="V40" s="14">
        <f t="shared" si="14"/>
        <v>1</v>
      </c>
      <c r="W40" s="139">
        <f>3102.46*12</f>
        <v>37229.520000000004</v>
      </c>
      <c r="AA40" s="66"/>
      <c r="AB40" s="66"/>
    </row>
    <row r="41" spans="1:28" x14ac:dyDescent="0.2">
      <c r="A41" s="15"/>
      <c r="B41" s="14"/>
      <c r="C41" s="14"/>
      <c r="D41" s="14"/>
      <c r="E41" s="14"/>
      <c r="F41" s="14"/>
      <c r="G41" s="14"/>
      <c r="H41" s="14"/>
      <c r="I41" s="14"/>
      <c r="J41" s="14"/>
      <c r="K41" s="14"/>
      <c r="L41" s="139"/>
      <c r="M41" s="14"/>
      <c r="N41" s="14"/>
      <c r="O41" s="14"/>
      <c r="P41" s="14"/>
      <c r="Q41" s="14"/>
      <c r="R41" s="14"/>
      <c r="S41" s="14"/>
      <c r="T41" s="14"/>
      <c r="U41" s="14"/>
      <c r="V41" s="14"/>
      <c r="W41" s="139"/>
      <c r="AA41" s="66"/>
      <c r="AB41" s="66"/>
    </row>
    <row r="42" spans="1:28" x14ac:dyDescent="0.2">
      <c r="A42" s="16" t="s">
        <v>17</v>
      </c>
      <c r="B42" s="17"/>
      <c r="C42" s="17"/>
      <c r="D42" s="17"/>
      <c r="E42" s="17"/>
      <c r="F42" s="17"/>
      <c r="G42" s="17"/>
      <c r="H42" s="17"/>
      <c r="I42" s="17"/>
      <c r="J42" s="17"/>
      <c r="K42" s="17"/>
      <c r="L42" s="18"/>
      <c r="M42" s="17"/>
      <c r="N42" s="17"/>
      <c r="O42" s="17"/>
      <c r="P42" s="17"/>
      <c r="Q42" s="17"/>
      <c r="R42" s="17"/>
      <c r="S42" s="17"/>
      <c r="T42" s="17"/>
      <c r="U42" s="17"/>
      <c r="V42" s="17"/>
      <c r="W42" s="18"/>
      <c r="AA42" s="66"/>
      <c r="AB42" s="66"/>
    </row>
    <row r="43" spans="1:28" x14ac:dyDescent="0.2">
      <c r="A43" s="15" t="s">
        <v>286</v>
      </c>
      <c r="B43" s="14"/>
      <c r="C43" s="14"/>
      <c r="D43" s="14"/>
      <c r="E43" s="14"/>
      <c r="F43" s="14"/>
      <c r="G43" s="14">
        <v>8</v>
      </c>
      <c r="H43" s="14"/>
      <c r="I43" s="14"/>
      <c r="J43" s="14"/>
      <c r="K43" s="14">
        <f t="shared" ref="K43" si="15">SUM(B43:J43)</f>
        <v>8</v>
      </c>
      <c r="L43" s="139">
        <v>82800</v>
      </c>
      <c r="M43" s="14"/>
      <c r="N43" s="14"/>
      <c r="O43" s="14"/>
      <c r="P43" s="14"/>
      <c r="Q43" s="14"/>
      <c r="R43" s="14">
        <v>8</v>
      </c>
      <c r="S43" s="14"/>
      <c r="T43" s="14"/>
      <c r="U43" s="14"/>
      <c r="V43" s="14">
        <f t="shared" ref="V43" si="16">SUM(M43:U43)</f>
        <v>8</v>
      </c>
      <c r="W43" s="139">
        <v>82800</v>
      </c>
      <c r="AA43" s="66"/>
      <c r="AB43" s="66"/>
    </row>
    <row r="44" spans="1:28" x14ac:dyDescent="0.2">
      <c r="A44" s="15"/>
      <c r="B44" s="14"/>
      <c r="C44" s="14"/>
      <c r="D44" s="14"/>
      <c r="E44" s="14"/>
      <c r="F44" s="14"/>
      <c r="G44" s="14"/>
      <c r="H44" s="14"/>
      <c r="I44" s="14"/>
      <c r="J44" s="14"/>
      <c r="K44" s="14"/>
      <c r="L44" s="139"/>
      <c r="M44" s="14"/>
      <c r="N44" s="14"/>
      <c r="O44" s="14"/>
      <c r="P44" s="14"/>
      <c r="Q44" s="14"/>
      <c r="R44" s="14"/>
      <c r="S44" s="14"/>
      <c r="T44" s="14"/>
      <c r="U44" s="14"/>
      <c r="V44" s="14"/>
      <c r="W44" s="139"/>
      <c r="AA44" s="66"/>
      <c r="AB44" s="66"/>
    </row>
    <row r="45" spans="1:28" x14ac:dyDescent="0.2">
      <c r="A45" s="15"/>
      <c r="B45" s="14"/>
      <c r="C45" s="14"/>
      <c r="D45" s="14"/>
      <c r="E45" s="14"/>
      <c r="F45" s="14"/>
      <c r="G45" s="14"/>
      <c r="H45" s="14"/>
      <c r="I45" s="14"/>
      <c r="J45" s="14"/>
      <c r="K45" s="14"/>
      <c r="L45" s="139"/>
      <c r="M45" s="14"/>
      <c r="N45" s="14"/>
      <c r="O45" s="14"/>
      <c r="P45" s="14"/>
      <c r="Q45" s="14"/>
      <c r="R45" s="14"/>
      <c r="S45" s="14"/>
      <c r="T45" s="14"/>
      <c r="U45" s="14"/>
      <c r="V45" s="14"/>
      <c r="W45" s="139"/>
      <c r="AA45" s="66"/>
      <c r="AB45" s="66"/>
    </row>
    <row r="46" spans="1:28" x14ac:dyDescent="0.2">
      <c r="A46" s="15"/>
      <c r="B46" s="14"/>
      <c r="C46" s="14"/>
      <c r="D46" s="14"/>
      <c r="E46" s="14"/>
      <c r="F46" s="14"/>
      <c r="G46" s="14"/>
      <c r="H46" s="14"/>
      <c r="I46" s="14"/>
      <c r="J46" s="14"/>
      <c r="K46" s="14"/>
      <c r="L46" s="139"/>
      <c r="M46" s="14"/>
      <c r="N46" s="14"/>
      <c r="O46" s="14"/>
      <c r="P46" s="14"/>
      <c r="Q46" s="14"/>
      <c r="R46" s="14"/>
      <c r="S46" s="14"/>
      <c r="T46" s="14"/>
      <c r="U46" s="14"/>
      <c r="V46" s="14"/>
      <c r="W46" s="139"/>
      <c r="AA46" s="66"/>
      <c r="AB46" s="66"/>
    </row>
    <row r="47" spans="1:28" x14ac:dyDescent="0.2">
      <c r="A47" s="15" t="s">
        <v>287</v>
      </c>
      <c r="B47" s="14"/>
      <c r="C47" s="14"/>
      <c r="D47" s="14"/>
      <c r="E47" s="14"/>
      <c r="F47" s="14"/>
      <c r="G47" s="14"/>
      <c r="H47" s="14"/>
      <c r="I47" s="14"/>
      <c r="J47" s="14"/>
      <c r="K47" s="14"/>
      <c r="L47" s="139">
        <v>2282832</v>
      </c>
      <c r="M47" s="14"/>
      <c r="N47" s="14"/>
      <c r="O47" s="14"/>
      <c r="P47" s="14"/>
      <c r="Q47" s="14"/>
      <c r="R47" s="14"/>
      <c r="S47" s="14"/>
      <c r="T47" s="14"/>
      <c r="U47" s="14"/>
      <c r="V47" s="14"/>
      <c r="W47" s="139">
        <v>2282832</v>
      </c>
      <c r="AA47" s="66"/>
      <c r="AB47" s="66"/>
    </row>
    <row r="48" spans="1:28" x14ac:dyDescent="0.2">
      <c r="A48" s="15"/>
      <c r="B48" s="14"/>
      <c r="C48" s="14"/>
      <c r="D48" s="14"/>
      <c r="E48" s="14"/>
      <c r="F48" s="14"/>
      <c r="G48" s="14"/>
      <c r="H48" s="14"/>
      <c r="I48" s="14"/>
      <c r="J48" s="14"/>
      <c r="K48" s="14"/>
      <c r="L48" s="139"/>
      <c r="M48" s="14"/>
      <c r="N48" s="14"/>
      <c r="O48" s="14"/>
      <c r="P48" s="14"/>
      <c r="Q48" s="14"/>
      <c r="R48" s="14"/>
      <c r="S48" s="14"/>
      <c r="T48" s="14"/>
      <c r="U48" s="14"/>
      <c r="V48" s="14"/>
      <c r="W48" s="139"/>
      <c r="AA48" s="66"/>
      <c r="AB48" s="66"/>
    </row>
    <row r="49" spans="1:28" ht="13.5" thickBot="1" x14ac:dyDescent="0.25">
      <c r="A49" s="15"/>
      <c r="B49" s="14"/>
      <c r="C49" s="14"/>
      <c r="D49" s="14"/>
      <c r="E49" s="14"/>
      <c r="F49" s="14"/>
      <c r="G49" s="14"/>
      <c r="H49" s="14"/>
      <c r="I49" s="14"/>
      <c r="J49" s="14"/>
      <c r="K49" s="14"/>
      <c r="L49" s="19"/>
      <c r="M49" s="14"/>
      <c r="N49" s="14"/>
      <c r="O49" s="14"/>
      <c r="P49" s="14"/>
      <c r="Q49" s="14"/>
      <c r="R49" s="14"/>
      <c r="S49" s="14"/>
      <c r="T49" s="14"/>
      <c r="U49" s="14"/>
      <c r="V49" s="14"/>
      <c r="W49" s="19"/>
      <c r="AA49" s="66"/>
      <c r="AB49" s="66"/>
    </row>
    <row r="50" spans="1:28" ht="13.5" thickBot="1" x14ac:dyDescent="0.25">
      <c r="A50" s="20" t="s">
        <v>16</v>
      </c>
      <c r="B50" s="42">
        <f>SUM(B7:B49)</f>
        <v>206</v>
      </c>
      <c r="C50" s="42">
        <f t="shared" ref="C50:W50" si="17">SUM(C7:C49)</f>
        <v>0</v>
      </c>
      <c r="D50" s="42">
        <f t="shared" si="17"/>
        <v>119</v>
      </c>
      <c r="E50" s="42">
        <f t="shared" si="17"/>
        <v>0</v>
      </c>
      <c r="F50" s="42">
        <f t="shared" si="17"/>
        <v>0</v>
      </c>
      <c r="G50" s="42">
        <f t="shared" si="17"/>
        <v>8</v>
      </c>
      <c r="H50" s="42">
        <f t="shared" si="17"/>
        <v>0</v>
      </c>
      <c r="I50" s="42">
        <f t="shared" si="17"/>
        <v>0</v>
      </c>
      <c r="J50" s="42">
        <f t="shared" si="17"/>
        <v>0</v>
      </c>
      <c r="K50" s="42">
        <f>SUM(K7:K49)</f>
        <v>333</v>
      </c>
      <c r="L50" s="140">
        <f t="shared" si="17"/>
        <v>18969874.720000003</v>
      </c>
      <c r="M50" s="42">
        <f t="shared" si="17"/>
        <v>206</v>
      </c>
      <c r="N50" s="42">
        <f t="shared" si="17"/>
        <v>0</v>
      </c>
      <c r="O50" s="42">
        <f t="shared" si="17"/>
        <v>132</v>
      </c>
      <c r="P50" s="42">
        <f t="shared" si="17"/>
        <v>0</v>
      </c>
      <c r="Q50" s="42">
        <f t="shared" si="17"/>
        <v>0</v>
      </c>
      <c r="R50" s="42">
        <f t="shared" si="17"/>
        <v>8</v>
      </c>
      <c r="S50" s="42">
        <f t="shared" si="17"/>
        <v>0</v>
      </c>
      <c r="T50" s="42">
        <f t="shared" si="17"/>
        <v>0</v>
      </c>
      <c r="U50" s="42">
        <f t="shared" si="17"/>
        <v>0</v>
      </c>
      <c r="V50" s="42">
        <f t="shared" si="17"/>
        <v>346</v>
      </c>
      <c r="W50" s="140">
        <f t="shared" si="17"/>
        <v>18973204.720000003</v>
      </c>
      <c r="X50" s="49"/>
      <c r="AA50" s="66"/>
      <c r="AB50" s="66"/>
    </row>
    <row r="51" spans="1:28" x14ac:dyDescent="0.2">
      <c r="A51" s="1" t="s">
        <v>163</v>
      </c>
      <c r="B51" s="2"/>
      <c r="C51" s="2"/>
      <c r="D51" s="2"/>
      <c r="E51" s="2"/>
      <c r="F51" s="2"/>
      <c r="G51" s="2"/>
      <c r="H51" s="2"/>
      <c r="I51" s="2"/>
      <c r="J51" s="2"/>
      <c r="K51" s="2"/>
      <c r="L51" s="2"/>
      <c r="M51" s="2"/>
      <c r="N51" s="2"/>
      <c r="O51" s="2"/>
      <c r="P51" s="4"/>
      <c r="Q51" s="46"/>
      <c r="R51"/>
      <c r="S51"/>
      <c r="T51" s="66"/>
      <c r="U51" s="66"/>
      <c r="V51" s="66"/>
      <c r="W51" s="66"/>
      <c r="X51" s="66"/>
      <c r="Y51" s="66"/>
      <c r="Z51" s="66"/>
      <c r="AA51" s="66"/>
      <c r="AB51" s="66"/>
    </row>
    <row r="52" spans="1:28" x14ac:dyDescent="0.2">
      <c r="A52" s="12" t="s">
        <v>157</v>
      </c>
      <c r="P52" s="66"/>
      <c r="Q52" s="46"/>
      <c r="R52"/>
      <c r="S52"/>
      <c r="T52"/>
      <c r="U52"/>
      <c r="V52" s="66"/>
      <c r="W52" s="66"/>
      <c r="X52" s="66"/>
      <c r="Y52" s="66"/>
      <c r="Z52" s="66"/>
      <c r="AA52" s="66"/>
      <c r="AB52" s="66"/>
    </row>
    <row r="53" spans="1:28" x14ac:dyDescent="0.2">
      <c r="A53" s="12" t="s">
        <v>161</v>
      </c>
      <c r="P53" s="66"/>
      <c r="Q53" s="46"/>
      <c r="R53"/>
      <c r="S53"/>
      <c r="T53"/>
      <c r="U53"/>
      <c r="V53" s="66"/>
      <c r="W53" s="66"/>
      <c r="X53" s="66"/>
      <c r="Y53" s="66"/>
      <c r="Z53" s="66"/>
      <c r="AA53" s="66"/>
      <c r="AB53" s="66"/>
    </row>
    <row r="54" spans="1:28" x14ac:dyDescent="0.2">
      <c r="A54" s="12" t="s">
        <v>168</v>
      </c>
    </row>
  </sheetData>
  <mergeCells count="2">
    <mergeCell ref="B5:L5"/>
    <mergeCell ref="M5:W5"/>
  </mergeCells>
  <printOptions horizontalCentered="1"/>
  <pageMargins left="0.25" right="0.25" top="0.75" bottom="0.75" header="0.3" footer="0.3"/>
  <pageSetup paperSize="9" scale="63" orientation="landscape" r:id="rId1"/>
  <headerFooter alignWithMargins="0">
    <oddHeader>&amp;C&amp;"Arial,Negrita"&amp;18PROYECTO DE PRESUPUESTO 2021</oddHeader>
    <oddFooter>&amp;L&amp;"Arial,Negrita"&amp;8PROYECTO DE PRESUPUESTO PARA EL AÑO FISCAL 2020
INFORMACIÓN PARA LA COMISIÓN DE PRESUPUESTO Y CUENTA GENERAL DE LA REPÚBLICA DEL CONGRESO DE LA REPÚBLICA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2">
    <tabColor theme="9" tint="-0.249977111117893"/>
    <pageSetUpPr fitToPage="1"/>
  </sheetPr>
  <dimension ref="A1:V25"/>
  <sheetViews>
    <sheetView view="pageLayout" zoomScale="90" zoomScaleNormal="100" zoomScaleSheetLayoutView="100" zoomScalePageLayoutView="90" workbookViewId="0">
      <selection activeCell="H27" sqref="H27"/>
    </sheetView>
  </sheetViews>
  <sheetFormatPr baseColWidth="10" defaultColWidth="11.42578125" defaultRowHeight="12" x14ac:dyDescent="0.2"/>
  <cols>
    <col min="1" max="1" width="62" style="3" customWidth="1"/>
    <col min="2" max="9" width="14.7109375" style="3" customWidth="1"/>
    <col min="10" max="16384" width="11.42578125" style="3"/>
  </cols>
  <sheetData>
    <row r="1" spans="1:22" s="68" customFormat="1" ht="15.75" x14ac:dyDescent="0.25">
      <c r="A1" s="44"/>
      <c r="B1" s="73"/>
      <c r="C1" s="72"/>
      <c r="D1" s="72"/>
      <c r="E1" s="72"/>
      <c r="F1" s="72"/>
      <c r="H1" s="69"/>
      <c r="I1" s="69"/>
    </row>
    <row r="2" spans="1:22" s="70" customFormat="1" ht="15.75" x14ac:dyDescent="0.2">
      <c r="A2" s="67" t="s">
        <v>182</v>
      </c>
      <c r="B2" s="69"/>
      <c r="C2" s="69"/>
      <c r="D2" s="69"/>
      <c r="E2" s="69"/>
      <c r="F2" s="69"/>
      <c r="G2" s="69"/>
      <c r="H2" s="69"/>
      <c r="I2" s="69"/>
      <c r="J2" s="69"/>
      <c r="K2" s="69"/>
      <c r="L2" s="69"/>
      <c r="M2" s="69"/>
      <c r="N2" s="69"/>
      <c r="O2" s="69"/>
      <c r="P2" s="69"/>
      <c r="Q2" s="69"/>
      <c r="R2" s="69"/>
      <c r="S2" s="69"/>
      <c r="T2" s="69"/>
      <c r="U2" s="69"/>
      <c r="V2" s="69"/>
    </row>
    <row r="3" spans="1:22" s="39" customFormat="1" ht="12.75" thickBot="1" x14ac:dyDescent="0.25">
      <c r="A3" s="5"/>
      <c r="B3" s="6"/>
      <c r="E3" s="6"/>
    </row>
    <row r="4" spans="1:22" ht="12.75" thickBot="1" x14ac:dyDescent="0.25">
      <c r="A4" s="81" t="s">
        <v>8</v>
      </c>
      <c r="B4" s="295" t="s">
        <v>186</v>
      </c>
      <c r="C4" s="295"/>
      <c r="D4" s="296" t="s">
        <v>236</v>
      </c>
      <c r="E4" s="298"/>
      <c r="F4" s="296" t="s">
        <v>237</v>
      </c>
      <c r="G4" s="297"/>
      <c r="H4" s="296" t="s">
        <v>185</v>
      </c>
      <c r="I4" s="297"/>
    </row>
    <row r="5" spans="1:22" s="36" customFormat="1" ht="24" customHeight="1" x14ac:dyDescent="0.2">
      <c r="A5" s="82" t="s">
        <v>7</v>
      </c>
      <c r="B5" s="83" t="s">
        <v>93</v>
      </c>
      <c r="C5" s="84" t="s">
        <v>18</v>
      </c>
      <c r="D5" s="82" t="s">
        <v>93</v>
      </c>
      <c r="E5" s="85" t="s">
        <v>18</v>
      </c>
      <c r="F5" s="82" t="s">
        <v>93</v>
      </c>
      <c r="G5" s="85" t="s">
        <v>18</v>
      </c>
      <c r="H5" s="82" t="s">
        <v>93</v>
      </c>
      <c r="I5" s="85" t="s">
        <v>18</v>
      </c>
    </row>
    <row r="6" spans="1:22" x14ac:dyDescent="0.2">
      <c r="A6" s="51" t="s">
        <v>90</v>
      </c>
      <c r="B6" s="28">
        <v>206</v>
      </c>
      <c r="C6" s="143">
        <v>2433186</v>
      </c>
      <c r="D6" s="28">
        <v>206</v>
      </c>
      <c r="E6" s="143">
        <v>2433186</v>
      </c>
      <c r="F6" s="28">
        <v>206</v>
      </c>
      <c r="G6" s="143">
        <v>2433186</v>
      </c>
      <c r="H6" s="28">
        <f>+F6-D6</f>
        <v>0</v>
      </c>
      <c r="I6" s="145">
        <f>+G6-E6</f>
        <v>0</v>
      </c>
    </row>
    <row r="7" spans="1:22" x14ac:dyDescent="0.2">
      <c r="A7" s="51" t="s">
        <v>120</v>
      </c>
      <c r="B7" s="28"/>
      <c r="C7" s="143" t="s">
        <v>288</v>
      </c>
      <c r="D7" s="28"/>
      <c r="E7" s="143" t="s">
        <v>288</v>
      </c>
      <c r="F7" s="28"/>
      <c r="G7" s="143" t="s">
        <v>288</v>
      </c>
      <c r="H7" s="28"/>
      <c r="I7" s="29"/>
    </row>
    <row r="8" spans="1:22" x14ac:dyDescent="0.2">
      <c r="A8" s="51" t="s">
        <v>118</v>
      </c>
      <c r="B8" s="28"/>
      <c r="C8" s="143"/>
      <c r="D8" s="28"/>
      <c r="E8" s="143"/>
      <c r="F8" s="28"/>
      <c r="G8" s="143"/>
      <c r="H8" s="28"/>
      <c r="I8" s="29"/>
    </row>
    <row r="9" spans="1:22" s="40" customFormat="1" x14ac:dyDescent="0.2">
      <c r="A9" s="25" t="s">
        <v>127</v>
      </c>
      <c r="B9" s="28"/>
      <c r="C9" s="143"/>
      <c r="D9" s="28"/>
      <c r="E9" s="143"/>
      <c r="F9" s="28"/>
      <c r="G9" s="143"/>
      <c r="H9" s="28"/>
      <c r="I9" s="29"/>
    </row>
    <row r="10" spans="1:22" s="40" customFormat="1" x14ac:dyDescent="0.2">
      <c r="A10" s="51" t="s">
        <v>121</v>
      </c>
      <c r="B10" s="28">
        <v>15</v>
      </c>
      <c r="C10" s="143">
        <f>15*12*4290</f>
        <v>772200</v>
      </c>
      <c r="D10" s="28">
        <v>15</v>
      </c>
      <c r="E10" s="143">
        <f>15*12*4290</f>
        <v>772200</v>
      </c>
      <c r="F10" s="28">
        <v>15</v>
      </c>
      <c r="G10" s="143">
        <f>15*12*4290</f>
        <v>772200</v>
      </c>
      <c r="H10" s="28">
        <f t="shared" ref="H10:I11" si="0">+F10-D10</f>
        <v>0</v>
      </c>
      <c r="I10" s="145">
        <f t="shared" si="0"/>
        <v>0</v>
      </c>
    </row>
    <row r="11" spans="1:22" s="40" customFormat="1" x14ac:dyDescent="0.2">
      <c r="A11" s="25" t="s">
        <v>119</v>
      </c>
      <c r="B11" s="28">
        <v>206</v>
      </c>
      <c r="C11" s="143">
        <v>206000</v>
      </c>
      <c r="D11" s="28">
        <v>206</v>
      </c>
      <c r="E11" s="143">
        <v>206000</v>
      </c>
      <c r="F11" s="28">
        <v>206</v>
      </c>
      <c r="G11" s="143">
        <v>206000</v>
      </c>
      <c r="H11" s="28">
        <f t="shared" si="0"/>
        <v>0</v>
      </c>
      <c r="I11" s="145">
        <f t="shared" si="0"/>
        <v>0</v>
      </c>
    </row>
    <row r="12" spans="1:22" s="40" customFormat="1" x14ac:dyDescent="0.2">
      <c r="A12" s="51" t="s">
        <v>126</v>
      </c>
      <c r="B12" s="28"/>
      <c r="C12" s="143"/>
      <c r="D12" s="28"/>
      <c r="E12" s="143"/>
      <c r="F12" s="28"/>
      <c r="G12" s="143"/>
      <c r="H12" s="28"/>
      <c r="I12" s="29"/>
    </row>
    <row r="13" spans="1:22" s="40" customFormat="1" x14ac:dyDescent="0.2">
      <c r="A13" s="51" t="s">
        <v>20</v>
      </c>
      <c r="B13" s="28"/>
      <c r="C13" s="143"/>
      <c r="D13" s="28"/>
      <c r="E13" s="143"/>
      <c r="F13" s="28"/>
      <c r="G13" s="143"/>
      <c r="H13" s="28"/>
      <c r="I13" s="29"/>
    </row>
    <row r="14" spans="1:22" s="40" customFormat="1" x14ac:dyDescent="0.2">
      <c r="A14" s="51" t="s">
        <v>123</v>
      </c>
      <c r="B14" s="28"/>
      <c r="C14" s="143"/>
      <c r="D14" s="28"/>
      <c r="E14" s="143"/>
      <c r="F14" s="28"/>
      <c r="G14" s="143"/>
      <c r="H14" s="28"/>
      <c r="I14" s="29"/>
    </row>
    <row r="15" spans="1:22" s="40" customFormat="1" x14ac:dyDescent="0.2">
      <c r="A15" s="51" t="s">
        <v>19</v>
      </c>
      <c r="B15" s="28">
        <v>206</v>
      </c>
      <c r="C15" s="143">
        <v>408701</v>
      </c>
      <c r="D15" s="28">
        <v>206</v>
      </c>
      <c r="E15" s="143">
        <v>408701</v>
      </c>
      <c r="F15" s="28">
        <v>206</v>
      </c>
      <c r="G15" s="143">
        <v>408701</v>
      </c>
      <c r="H15" s="28">
        <f>+F15-D15</f>
        <v>0</v>
      </c>
      <c r="I15" s="145">
        <f>+G15-E15</f>
        <v>0</v>
      </c>
    </row>
    <row r="16" spans="1:22" s="40" customFormat="1" x14ac:dyDescent="0.2">
      <c r="A16" s="51" t="s">
        <v>124</v>
      </c>
      <c r="B16" s="28"/>
      <c r="C16" s="143"/>
      <c r="D16" s="28"/>
      <c r="E16" s="143"/>
      <c r="F16" s="28"/>
      <c r="G16" s="143"/>
      <c r="H16" s="28"/>
      <c r="I16" s="29"/>
    </row>
    <row r="17" spans="1:9" s="40" customFormat="1" x14ac:dyDescent="0.2">
      <c r="A17" s="51" t="s">
        <v>122</v>
      </c>
      <c r="B17" s="28"/>
      <c r="C17" s="143"/>
      <c r="D17" s="28"/>
      <c r="E17" s="143"/>
      <c r="F17" s="28"/>
      <c r="G17" s="143"/>
      <c r="H17" s="28"/>
      <c r="I17" s="29"/>
    </row>
    <row r="18" spans="1:9" s="40" customFormat="1" x14ac:dyDescent="0.2">
      <c r="A18" s="51" t="s">
        <v>125</v>
      </c>
      <c r="B18" s="28"/>
      <c r="C18" s="143"/>
      <c r="D18" s="28"/>
      <c r="E18" s="143"/>
      <c r="F18" s="28"/>
      <c r="G18" s="143"/>
      <c r="H18" s="28"/>
      <c r="I18" s="29"/>
    </row>
    <row r="19" spans="1:9" s="40" customFormat="1" x14ac:dyDescent="0.2">
      <c r="A19" s="51" t="s">
        <v>22</v>
      </c>
      <c r="B19" s="144">
        <v>201</v>
      </c>
      <c r="C19" s="143">
        <v>2882364</v>
      </c>
      <c r="D19" s="144">
        <v>201</v>
      </c>
      <c r="E19" s="143">
        <v>2882364</v>
      </c>
      <c r="F19" s="144">
        <v>201</v>
      </c>
      <c r="G19" s="143">
        <v>2882364</v>
      </c>
      <c r="H19" s="28">
        <f>+F19-D19</f>
        <v>0</v>
      </c>
      <c r="I19" s="145">
        <f>+G19-E19</f>
        <v>0</v>
      </c>
    </row>
    <row r="20" spans="1:9" s="40" customFormat="1" x14ac:dyDescent="0.2">
      <c r="A20" s="51" t="s">
        <v>117</v>
      </c>
      <c r="B20" s="34"/>
      <c r="C20" s="31"/>
      <c r="D20" s="28"/>
      <c r="E20" s="29"/>
      <c r="F20" s="28"/>
      <c r="G20" s="29"/>
      <c r="H20" s="28"/>
      <c r="I20" s="29"/>
    </row>
    <row r="21" spans="1:9" ht="12.75" thickBot="1" x14ac:dyDescent="0.25">
      <c r="A21" s="51" t="s">
        <v>38</v>
      </c>
      <c r="B21" s="34"/>
      <c r="C21" s="31"/>
      <c r="D21" s="28"/>
      <c r="E21" s="29"/>
      <c r="F21" s="28"/>
      <c r="G21" s="29"/>
      <c r="H21" s="28"/>
      <c r="I21" s="29"/>
    </row>
    <row r="22" spans="1:9" ht="12.75" thickBot="1" x14ac:dyDescent="0.25">
      <c r="A22" s="20" t="s">
        <v>37</v>
      </c>
      <c r="B22" s="147">
        <f>SUM(B6:B21)</f>
        <v>834</v>
      </c>
      <c r="C22" s="146">
        <f t="shared" ref="C22:I22" si="1">SUM(C6:C21)</f>
        <v>6702451</v>
      </c>
      <c r="D22" s="147">
        <f t="shared" si="1"/>
        <v>834</v>
      </c>
      <c r="E22" s="146">
        <f t="shared" si="1"/>
        <v>6702451</v>
      </c>
      <c r="F22" s="147">
        <f t="shared" si="1"/>
        <v>834</v>
      </c>
      <c r="G22" s="146">
        <f t="shared" si="1"/>
        <v>6702451</v>
      </c>
      <c r="H22" s="146">
        <f t="shared" si="1"/>
        <v>0</v>
      </c>
      <c r="I22" s="146">
        <f t="shared" si="1"/>
        <v>0</v>
      </c>
    </row>
    <row r="23" spans="1:9" x14ac:dyDescent="0.2">
      <c r="A23" s="1" t="s">
        <v>187</v>
      </c>
      <c r="B23" s="2"/>
      <c r="C23" s="2"/>
      <c r="D23" s="2"/>
      <c r="E23" s="2"/>
      <c r="F23" s="2"/>
      <c r="G23" s="2"/>
      <c r="H23" s="2"/>
      <c r="I23" s="2"/>
    </row>
    <row r="24" spans="1:9" x14ac:dyDescent="0.2">
      <c r="A24" s="1" t="s">
        <v>70</v>
      </c>
      <c r="B24" s="2"/>
      <c r="C24" s="2"/>
      <c r="D24" s="2"/>
      <c r="E24" s="2"/>
      <c r="F24" s="2"/>
      <c r="G24" s="2"/>
      <c r="H24" s="2"/>
      <c r="I24" s="2"/>
    </row>
    <row r="25" spans="1:9" x14ac:dyDescent="0.2">
      <c r="A25" s="1"/>
      <c r="B25" s="2"/>
      <c r="C25" s="2"/>
      <c r="D25" s="2"/>
      <c r="E25" s="2"/>
      <c r="F25" s="2"/>
      <c r="G25" s="2"/>
      <c r="H25" s="2"/>
      <c r="I25" s="2"/>
    </row>
  </sheetData>
  <sortState xmlns:xlrd2="http://schemas.microsoft.com/office/spreadsheetml/2017/richdata2" ref="A9:A24">
    <sortCondition ref="A9:A24"/>
  </sortState>
  <mergeCells count="4">
    <mergeCell ref="B4:C4"/>
    <mergeCell ref="F4:G4"/>
    <mergeCell ref="H4:I4"/>
    <mergeCell ref="D4:E4"/>
  </mergeCells>
  <phoneticPr fontId="0" type="noConversion"/>
  <printOptions horizontalCentered="1"/>
  <pageMargins left="0.25" right="0.25" top="0.75" bottom="0.75" header="0.3" footer="0.3"/>
  <pageSetup paperSize="9" scale="79" orientation="landscape" r:id="rId1"/>
  <headerFooter alignWithMargins="0">
    <oddHeader>&amp;C&amp;"Arial,Negrita"&amp;18PROYECTO DE PRESUPUESTO 2021</oddHeader>
    <oddFooter>&amp;L&amp;"Arial,Negrita"&amp;8PROYECTO DE PRESUPUESTO PARA EL AÑO FISCAL 2020
INFORMACIÓN PARA LA COMISIÓN DE PRESUPUESTO Y CUENTA GENERAL DE LA REPÚBLICA DEL CONGRESO DE LA REPÚBLICA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23">
    <tabColor theme="9" tint="-0.249977111117893"/>
    <pageSetUpPr fitToPage="1"/>
  </sheetPr>
  <dimension ref="A1:AI62"/>
  <sheetViews>
    <sheetView view="pageLayout" topLeftCell="A4" zoomScale="85" zoomScaleNormal="100" zoomScaleSheetLayoutView="80" zoomScalePageLayoutView="85" workbookViewId="0">
      <selection activeCell="AI47" sqref="AI47"/>
    </sheetView>
  </sheetViews>
  <sheetFormatPr baseColWidth="10" defaultColWidth="11.42578125" defaultRowHeight="12" x14ac:dyDescent="0.2"/>
  <cols>
    <col min="1" max="1" width="43.7109375" style="3" customWidth="1"/>
    <col min="2" max="2" width="8.7109375" style="3" customWidth="1"/>
    <col min="3" max="3" width="12.7109375" style="39" bestFit="1" customWidth="1"/>
    <col min="4" max="4" width="12.42578125" style="3" bestFit="1" customWidth="1"/>
    <col min="5" max="5" width="8.7109375" style="3" customWidth="1"/>
    <col min="6" max="9" width="8.7109375" style="40" customWidth="1"/>
    <col min="10" max="10" width="8.7109375" style="3" customWidth="1"/>
    <col min="11" max="11" width="12.7109375" style="3" bestFit="1" customWidth="1"/>
    <col min="12" max="12" width="12.42578125" style="39" bestFit="1" customWidth="1"/>
    <col min="13" max="13" width="8.7109375" style="3" customWidth="1"/>
    <col min="14" max="14" width="12.42578125" style="3" bestFit="1" customWidth="1"/>
    <col min="15" max="15" width="13.85546875" style="3" bestFit="1" customWidth="1"/>
    <col min="16" max="16" width="15.85546875" style="39" bestFit="1" customWidth="1"/>
    <col min="17" max="20" width="8.7109375" style="3" customWidth="1"/>
    <col min="21" max="24" width="8.7109375" style="40" customWidth="1"/>
    <col min="25" max="26" width="8.7109375" style="3" customWidth="1"/>
    <col min="27" max="27" width="8.7109375" style="39" customWidth="1"/>
    <col min="28" max="29" width="8.7109375" style="3" customWidth="1"/>
    <col min="30" max="30" width="13.85546875" style="3" bestFit="1" customWidth="1"/>
    <col min="31" max="31" width="15.85546875" style="39" bestFit="1" customWidth="1"/>
    <col min="32" max="33" width="8.7109375" style="66" customWidth="1"/>
    <col min="34" max="34" width="8.7109375" style="39" customWidth="1"/>
    <col min="35" max="35" width="15.85546875" style="39" bestFit="1" customWidth="1"/>
    <col min="36" max="16384" width="11.42578125" style="3"/>
  </cols>
  <sheetData>
    <row r="1" spans="1:35" s="55" customFormat="1" x14ac:dyDescent="0.2">
      <c r="A1" s="52" t="s">
        <v>247</v>
      </c>
    </row>
    <row r="2" spans="1:35" s="55" customFormat="1" x14ac:dyDescent="0.2">
      <c r="A2" s="53" t="s">
        <v>182</v>
      </c>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row>
    <row r="3" spans="1:35" s="52" customFormat="1" ht="12.75" thickBot="1" x14ac:dyDescent="0.25">
      <c r="A3" s="52" t="s">
        <v>188</v>
      </c>
      <c r="T3" s="54"/>
    </row>
    <row r="4" spans="1:35" ht="30.75" customHeight="1" thickBot="1" x14ac:dyDescent="0.25">
      <c r="A4" s="301" t="s">
        <v>41</v>
      </c>
      <c r="B4" s="304" t="s">
        <v>189</v>
      </c>
      <c r="C4" s="304"/>
      <c r="D4" s="304"/>
      <c r="E4" s="304"/>
      <c r="F4" s="304"/>
      <c r="G4" s="304"/>
      <c r="H4" s="304"/>
      <c r="I4" s="304"/>
      <c r="J4" s="304"/>
      <c r="K4" s="304"/>
      <c r="L4" s="304"/>
      <c r="M4" s="304"/>
      <c r="N4" s="304"/>
      <c r="O4" s="304"/>
      <c r="P4" s="304"/>
      <c r="Q4" s="305" t="s">
        <v>248</v>
      </c>
      <c r="R4" s="304"/>
      <c r="S4" s="304"/>
      <c r="T4" s="304"/>
      <c r="U4" s="304"/>
      <c r="V4" s="304"/>
      <c r="W4" s="304"/>
      <c r="X4" s="304"/>
      <c r="Y4" s="304"/>
      <c r="Z4" s="304"/>
      <c r="AA4" s="304"/>
      <c r="AB4" s="304"/>
      <c r="AC4" s="304"/>
      <c r="AD4" s="304"/>
      <c r="AE4" s="306"/>
      <c r="AF4" s="299" t="s">
        <v>250</v>
      </c>
      <c r="AG4" s="300"/>
      <c r="AH4" s="299" t="s">
        <v>249</v>
      </c>
      <c r="AI4" s="300"/>
    </row>
    <row r="5" spans="1:35" ht="172.5" customHeight="1" x14ac:dyDescent="0.2">
      <c r="A5" s="302"/>
      <c r="B5" s="86" t="s">
        <v>9</v>
      </c>
      <c r="C5" s="87" t="s">
        <v>94</v>
      </c>
      <c r="D5" s="88" t="s">
        <v>154</v>
      </c>
      <c r="E5" s="88" t="s">
        <v>96</v>
      </c>
      <c r="F5" s="88" t="s">
        <v>129</v>
      </c>
      <c r="G5" s="88" t="s">
        <v>130</v>
      </c>
      <c r="H5" s="88" t="s">
        <v>131</v>
      </c>
      <c r="I5" s="88" t="s">
        <v>132</v>
      </c>
      <c r="J5" s="88" t="s">
        <v>97</v>
      </c>
      <c r="K5" s="88" t="s">
        <v>98</v>
      </c>
      <c r="L5" s="88" t="s">
        <v>99</v>
      </c>
      <c r="M5" s="88" t="s">
        <v>128</v>
      </c>
      <c r="N5" s="89" t="s">
        <v>77</v>
      </c>
      <c r="O5" s="90" t="s">
        <v>104</v>
      </c>
      <c r="P5" s="91" t="s">
        <v>103</v>
      </c>
      <c r="Q5" s="86" t="s">
        <v>9</v>
      </c>
      <c r="R5" s="87" t="s">
        <v>94</v>
      </c>
      <c r="S5" s="88" t="s">
        <v>95</v>
      </c>
      <c r="T5" s="88" t="s">
        <v>96</v>
      </c>
      <c r="U5" s="88" t="s">
        <v>129</v>
      </c>
      <c r="V5" s="88" t="s">
        <v>130</v>
      </c>
      <c r="W5" s="88" t="s">
        <v>131</v>
      </c>
      <c r="X5" s="88" t="s">
        <v>132</v>
      </c>
      <c r="Y5" s="88" t="s">
        <v>97</v>
      </c>
      <c r="Z5" s="88" t="s">
        <v>98</v>
      </c>
      <c r="AA5" s="88" t="s">
        <v>99</v>
      </c>
      <c r="AB5" s="88" t="s">
        <v>128</v>
      </c>
      <c r="AC5" s="89" t="s">
        <v>77</v>
      </c>
      <c r="AD5" s="90" t="s">
        <v>104</v>
      </c>
      <c r="AE5" s="91" t="s">
        <v>190</v>
      </c>
      <c r="AF5" s="92" t="s">
        <v>108</v>
      </c>
      <c r="AG5" s="92" t="s">
        <v>107</v>
      </c>
      <c r="AH5" s="92" t="s">
        <v>9</v>
      </c>
      <c r="AI5" s="91" t="s">
        <v>191</v>
      </c>
    </row>
    <row r="6" spans="1:35" ht="15.75" customHeight="1" thickBot="1" x14ac:dyDescent="0.25">
      <c r="A6" s="303"/>
      <c r="B6" s="93" t="s">
        <v>42</v>
      </c>
      <c r="C6" s="94" t="s">
        <v>43</v>
      </c>
      <c r="D6" s="95" t="s">
        <v>44</v>
      </c>
      <c r="E6" s="95" t="s">
        <v>45</v>
      </c>
      <c r="F6" s="96" t="s">
        <v>46</v>
      </c>
      <c r="G6" s="96" t="s">
        <v>47</v>
      </c>
      <c r="H6" s="96" t="s">
        <v>61</v>
      </c>
      <c r="I6" s="96" t="s">
        <v>76</v>
      </c>
      <c r="J6" s="96" t="s">
        <v>102</v>
      </c>
      <c r="K6" s="96" t="s">
        <v>106</v>
      </c>
      <c r="L6" s="96" t="s">
        <v>137</v>
      </c>
      <c r="M6" s="96" t="s">
        <v>138</v>
      </c>
      <c r="N6" s="97" t="s">
        <v>140</v>
      </c>
      <c r="O6" s="98" t="s">
        <v>141</v>
      </c>
      <c r="P6" s="99" t="s">
        <v>142</v>
      </c>
      <c r="Q6" s="93" t="s">
        <v>42</v>
      </c>
      <c r="R6" s="94" t="s">
        <v>43</v>
      </c>
      <c r="S6" s="95" t="s">
        <v>44</v>
      </c>
      <c r="T6" s="95" t="s">
        <v>45</v>
      </c>
      <c r="U6" s="96" t="s">
        <v>46</v>
      </c>
      <c r="V6" s="96" t="s">
        <v>47</v>
      </c>
      <c r="W6" s="96" t="s">
        <v>61</v>
      </c>
      <c r="X6" s="96" t="s">
        <v>76</v>
      </c>
      <c r="Y6" s="96" t="s">
        <v>102</v>
      </c>
      <c r="Z6" s="96" t="s">
        <v>106</v>
      </c>
      <c r="AA6" s="96" t="s">
        <v>137</v>
      </c>
      <c r="AB6" s="96" t="s">
        <v>138</v>
      </c>
      <c r="AC6" s="97" t="s">
        <v>140</v>
      </c>
      <c r="AD6" s="98" t="s">
        <v>141</v>
      </c>
      <c r="AE6" s="99" t="s">
        <v>142</v>
      </c>
      <c r="AF6" s="100"/>
      <c r="AG6" s="93"/>
      <c r="AH6" s="100"/>
      <c r="AI6" s="93"/>
    </row>
    <row r="7" spans="1:35" x14ac:dyDescent="0.2">
      <c r="A7" s="148" t="s">
        <v>5</v>
      </c>
      <c r="B7" s="10"/>
      <c r="C7" s="7"/>
      <c r="D7" s="7"/>
      <c r="E7" s="7"/>
      <c r="F7" s="7"/>
      <c r="G7" s="7"/>
      <c r="H7" s="7"/>
      <c r="I7" s="7"/>
      <c r="J7" s="7"/>
      <c r="K7" s="7"/>
      <c r="L7" s="7"/>
      <c r="M7" s="7"/>
      <c r="N7" s="5"/>
      <c r="O7" s="27"/>
      <c r="P7" s="11"/>
      <c r="Q7" s="10"/>
      <c r="R7" s="7"/>
      <c r="S7" s="7"/>
      <c r="T7" s="7"/>
      <c r="U7" s="7"/>
      <c r="V7" s="7"/>
      <c r="W7" s="7"/>
      <c r="X7" s="7"/>
      <c r="Y7" s="7"/>
      <c r="Z7" s="7"/>
      <c r="AA7" s="7"/>
      <c r="AB7" s="7"/>
      <c r="AC7" s="5"/>
      <c r="AD7" s="27"/>
      <c r="AE7" s="11"/>
      <c r="AF7" s="11"/>
      <c r="AG7" s="10"/>
      <c r="AH7" s="11"/>
      <c r="AI7" s="10"/>
    </row>
    <row r="8" spans="1:35" x14ac:dyDescent="0.2">
      <c r="A8" s="149" t="s">
        <v>268</v>
      </c>
      <c r="B8" s="154">
        <v>1</v>
      </c>
      <c r="C8" s="155">
        <v>14300</v>
      </c>
      <c r="D8" s="155">
        <v>0</v>
      </c>
      <c r="E8" s="7"/>
      <c r="F8" s="7"/>
      <c r="G8" s="7"/>
      <c r="H8" s="7"/>
      <c r="I8" s="7"/>
      <c r="J8" s="7"/>
      <c r="K8" s="155">
        <v>14300</v>
      </c>
      <c r="L8" s="155">
        <v>1000</v>
      </c>
      <c r="M8" s="7">
        <v>0</v>
      </c>
      <c r="N8" s="156">
        <f>+L8+M8</f>
        <v>1000</v>
      </c>
      <c r="O8" s="157">
        <f>(K8*12)+N8</f>
        <v>172600</v>
      </c>
      <c r="P8" s="158">
        <f>+B8*O8</f>
        <v>172600</v>
      </c>
      <c r="Q8" s="154">
        <v>1</v>
      </c>
      <c r="R8" s="155">
        <v>14300</v>
      </c>
      <c r="S8" s="155">
        <v>0</v>
      </c>
      <c r="T8" s="7"/>
      <c r="U8" s="7"/>
      <c r="V8" s="7"/>
      <c r="W8" s="7"/>
      <c r="X8" s="7"/>
      <c r="Y8" s="7"/>
      <c r="Z8" s="155">
        <v>14300</v>
      </c>
      <c r="AA8" s="155">
        <v>1000</v>
      </c>
      <c r="AB8" s="7">
        <v>0</v>
      </c>
      <c r="AC8" s="156">
        <f>+AA8+AB8</f>
        <v>1000</v>
      </c>
      <c r="AD8" s="157">
        <f>(Z8*12)+AC8</f>
        <v>172600</v>
      </c>
      <c r="AE8" s="158">
        <f>+Q8*AD8</f>
        <v>172600</v>
      </c>
      <c r="AF8" s="170">
        <f>O8-AD8</f>
        <v>0</v>
      </c>
      <c r="AG8" s="170">
        <f>P8-AE8</f>
        <v>0</v>
      </c>
      <c r="AH8" s="154">
        <v>1</v>
      </c>
      <c r="AI8" s="158">
        <v>172600</v>
      </c>
    </row>
    <row r="9" spans="1:35" x14ac:dyDescent="0.2">
      <c r="A9" s="149" t="s">
        <v>269</v>
      </c>
      <c r="B9" s="154">
        <v>1</v>
      </c>
      <c r="C9" s="155">
        <v>10000</v>
      </c>
      <c r="D9" s="155">
        <v>0</v>
      </c>
      <c r="E9" s="7"/>
      <c r="F9" s="7"/>
      <c r="G9" s="7"/>
      <c r="H9" s="7"/>
      <c r="I9" s="7"/>
      <c r="J9" s="7"/>
      <c r="K9" s="155">
        <v>10000</v>
      </c>
      <c r="L9" s="155">
        <v>1000</v>
      </c>
      <c r="M9" s="7">
        <v>0</v>
      </c>
      <c r="N9" s="156">
        <f t="shared" ref="N9:N40" si="0">+L9+M9</f>
        <v>1000</v>
      </c>
      <c r="O9" s="157">
        <f t="shared" ref="O9:O40" si="1">(K9*12)+N9</f>
        <v>121000</v>
      </c>
      <c r="P9" s="158">
        <f t="shared" ref="P9:P40" si="2">+B9*O9</f>
        <v>121000</v>
      </c>
      <c r="Q9" s="154">
        <v>1</v>
      </c>
      <c r="R9" s="155">
        <v>10000</v>
      </c>
      <c r="S9" s="155">
        <v>0</v>
      </c>
      <c r="T9" s="7"/>
      <c r="U9" s="7"/>
      <c r="V9" s="7"/>
      <c r="W9" s="7"/>
      <c r="X9" s="7"/>
      <c r="Y9" s="7"/>
      <c r="Z9" s="155">
        <v>10000</v>
      </c>
      <c r="AA9" s="155">
        <v>1000</v>
      </c>
      <c r="AB9" s="7">
        <v>0</v>
      </c>
      <c r="AC9" s="156">
        <f t="shared" ref="AC9:AC40" si="3">+AA9+AB9</f>
        <v>1000</v>
      </c>
      <c r="AD9" s="157">
        <f t="shared" ref="AD9:AD40" si="4">(Z9*12)+AC9</f>
        <v>121000</v>
      </c>
      <c r="AE9" s="158">
        <f t="shared" ref="AE9:AE40" si="5">+Q9*AD9</f>
        <v>121000</v>
      </c>
      <c r="AF9" s="170">
        <f t="shared" ref="AF9:AG40" si="6">O9-AD9</f>
        <v>0</v>
      </c>
      <c r="AG9" s="170">
        <f t="shared" si="6"/>
        <v>0</v>
      </c>
      <c r="AH9" s="154">
        <v>1</v>
      </c>
      <c r="AI9" s="158">
        <v>121000</v>
      </c>
    </row>
    <row r="10" spans="1:35" x14ac:dyDescent="0.2">
      <c r="A10" s="149" t="s">
        <v>269</v>
      </c>
      <c r="B10" s="154">
        <v>1</v>
      </c>
      <c r="C10" s="155">
        <v>1131</v>
      </c>
      <c r="D10" s="155">
        <v>2057</v>
      </c>
      <c r="E10" s="7"/>
      <c r="F10" s="7"/>
      <c r="G10" s="7"/>
      <c r="H10" s="7"/>
      <c r="I10" s="7"/>
      <c r="J10" s="7"/>
      <c r="K10" s="155">
        <v>3188</v>
      </c>
      <c r="L10" s="155">
        <v>1000</v>
      </c>
      <c r="M10" s="7">
        <v>0</v>
      </c>
      <c r="N10" s="156">
        <f t="shared" si="0"/>
        <v>1000</v>
      </c>
      <c r="O10" s="157">
        <f t="shared" si="1"/>
        <v>39256</v>
      </c>
      <c r="P10" s="158">
        <f t="shared" si="2"/>
        <v>39256</v>
      </c>
      <c r="Q10" s="154">
        <v>1</v>
      </c>
      <c r="R10" s="155">
        <v>1131</v>
      </c>
      <c r="S10" s="155">
        <v>2057</v>
      </c>
      <c r="T10" s="7"/>
      <c r="U10" s="7"/>
      <c r="V10" s="7"/>
      <c r="W10" s="7"/>
      <c r="X10" s="7"/>
      <c r="Y10" s="7"/>
      <c r="Z10" s="155">
        <v>3188</v>
      </c>
      <c r="AA10" s="155">
        <v>1000</v>
      </c>
      <c r="AB10" s="7">
        <v>0</v>
      </c>
      <c r="AC10" s="156">
        <f t="shared" si="3"/>
        <v>1000</v>
      </c>
      <c r="AD10" s="157">
        <f t="shared" si="4"/>
        <v>39256</v>
      </c>
      <c r="AE10" s="158">
        <f t="shared" si="5"/>
        <v>39256</v>
      </c>
      <c r="AF10" s="170">
        <f t="shared" si="6"/>
        <v>0</v>
      </c>
      <c r="AG10" s="170">
        <f t="shared" si="6"/>
        <v>0</v>
      </c>
      <c r="AH10" s="154">
        <v>1</v>
      </c>
      <c r="AI10" s="158">
        <v>39256</v>
      </c>
    </row>
    <row r="11" spans="1:35" x14ac:dyDescent="0.2">
      <c r="A11" s="149" t="s">
        <v>270</v>
      </c>
      <c r="B11" s="154">
        <v>19</v>
      </c>
      <c r="C11" s="155">
        <v>24059.02</v>
      </c>
      <c r="D11" s="155">
        <v>39083</v>
      </c>
      <c r="E11" s="7"/>
      <c r="F11" s="7"/>
      <c r="G11" s="7"/>
      <c r="H11" s="7"/>
      <c r="I11" s="7"/>
      <c r="J11" s="7"/>
      <c r="K11" s="155">
        <v>63142.020000000004</v>
      </c>
      <c r="L11" s="155">
        <v>19000</v>
      </c>
      <c r="M11" s="7">
        <v>0</v>
      </c>
      <c r="N11" s="156">
        <f t="shared" si="0"/>
        <v>19000</v>
      </c>
      <c r="O11" s="157">
        <f t="shared" si="1"/>
        <v>776704.24</v>
      </c>
      <c r="P11" s="158">
        <f t="shared" si="2"/>
        <v>14757380.560000001</v>
      </c>
      <c r="Q11" s="154">
        <v>19</v>
      </c>
      <c r="R11" s="155">
        <v>24059.02</v>
      </c>
      <c r="S11" s="155">
        <v>39083</v>
      </c>
      <c r="T11" s="7"/>
      <c r="U11" s="7"/>
      <c r="V11" s="7"/>
      <c r="W11" s="7"/>
      <c r="X11" s="7"/>
      <c r="Y11" s="7"/>
      <c r="Z11" s="155">
        <v>63142.020000000004</v>
      </c>
      <c r="AA11" s="155">
        <v>19000</v>
      </c>
      <c r="AB11" s="7">
        <v>0</v>
      </c>
      <c r="AC11" s="156">
        <f t="shared" si="3"/>
        <v>19000</v>
      </c>
      <c r="AD11" s="157">
        <f t="shared" si="4"/>
        <v>776704.24</v>
      </c>
      <c r="AE11" s="158">
        <f t="shared" si="5"/>
        <v>14757380.560000001</v>
      </c>
      <c r="AF11" s="170">
        <f t="shared" si="6"/>
        <v>0</v>
      </c>
      <c r="AG11" s="170">
        <f t="shared" si="6"/>
        <v>0</v>
      </c>
      <c r="AH11" s="154">
        <v>19</v>
      </c>
      <c r="AI11" s="158">
        <v>14757380.560000001</v>
      </c>
    </row>
    <row r="12" spans="1:35" x14ac:dyDescent="0.2">
      <c r="A12" s="149" t="s">
        <v>271</v>
      </c>
      <c r="B12" s="154">
        <v>31</v>
      </c>
      <c r="C12" s="155">
        <v>37429.599999999999</v>
      </c>
      <c r="D12" s="155">
        <v>50747</v>
      </c>
      <c r="E12" s="7"/>
      <c r="F12" s="7"/>
      <c r="G12" s="7"/>
      <c r="H12" s="7"/>
      <c r="I12" s="7"/>
      <c r="J12" s="7"/>
      <c r="K12" s="155">
        <v>88176.6</v>
      </c>
      <c r="L12" s="155">
        <v>31000</v>
      </c>
      <c r="M12" s="7">
        <v>0</v>
      </c>
      <c r="N12" s="156">
        <f t="shared" si="0"/>
        <v>31000</v>
      </c>
      <c r="O12" s="157">
        <f t="shared" si="1"/>
        <v>1089119.2000000002</v>
      </c>
      <c r="P12" s="158">
        <f>+B12*O12</f>
        <v>33762695.200000003</v>
      </c>
      <c r="Q12" s="154">
        <v>31</v>
      </c>
      <c r="R12" s="155">
        <v>37429.599999999999</v>
      </c>
      <c r="S12" s="155">
        <v>50747</v>
      </c>
      <c r="T12" s="7"/>
      <c r="U12" s="7"/>
      <c r="V12" s="7"/>
      <c r="W12" s="7"/>
      <c r="X12" s="7"/>
      <c r="Y12" s="7"/>
      <c r="Z12" s="155">
        <v>88176.6</v>
      </c>
      <c r="AA12" s="155">
        <v>31000</v>
      </c>
      <c r="AB12" s="7">
        <v>0</v>
      </c>
      <c r="AC12" s="156">
        <f t="shared" si="3"/>
        <v>31000</v>
      </c>
      <c r="AD12" s="157">
        <f t="shared" si="4"/>
        <v>1089119.2000000002</v>
      </c>
      <c r="AE12" s="158">
        <f>+Q12*AD12</f>
        <v>33762695.200000003</v>
      </c>
      <c r="AF12" s="170">
        <f t="shared" si="6"/>
        <v>0</v>
      </c>
      <c r="AG12" s="170">
        <f t="shared" si="6"/>
        <v>0</v>
      </c>
      <c r="AH12" s="154">
        <v>31</v>
      </c>
      <c r="AI12" s="158">
        <v>33762695.200000003</v>
      </c>
    </row>
    <row r="13" spans="1:35" x14ac:dyDescent="0.2">
      <c r="A13" s="149" t="s">
        <v>272</v>
      </c>
      <c r="B13" s="154">
        <v>17</v>
      </c>
      <c r="C13" s="155">
        <v>22724.46</v>
      </c>
      <c r="D13" s="155">
        <v>24769</v>
      </c>
      <c r="E13" s="7"/>
      <c r="F13" s="7"/>
      <c r="G13" s="7"/>
      <c r="H13" s="7"/>
      <c r="I13" s="7"/>
      <c r="J13" s="7"/>
      <c r="K13" s="155">
        <v>47493.46</v>
      </c>
      <c r="L13" s="155">
        <v>17000</v>
      </c>
      <c r="M13" s="7">
        <v>0</v>
      </c>
      <c r="N13" s="156">
        <f t="shared" si="0"/>
        <v>17000</v>
      </c>
      <c r="O13" s="157">
        <f t="shared" si="1"/>
        <v>586921.52</v>
      </c>
      <c r="P13" s="158">
        <f t="shared" si="2"/>
        <v>9977665.8399999999</v>
      </c>
      <c r="Q13" s="154">
        <v>17</v>
      </c>
      <c r="R13" s="155">
        <v>22724.46</v>
      </c>
      <c r="S13" s="155">
        <v>24769</v>
      </c>
      <c r="T13" s="7"/>
      <c r="U13" s="7"/>
      <c r="V13" s="7"/>
      <c r="W13" s="7"/>
      <c r="X13" s="7"/>
      <c r="Y13" s="7"/>
      <c r="Z13" s="155">
        <v>47493.46</v>
      </c>
      <c r="AA13" s="155">
        <v>17000</v>
      </c>
      <c r="AB13" s="7">
        <v>0</v>
      </c>
      <c r="AC13" s="156">
        <f t="shared" si="3"/>
        <v>17000</v>
      </c>
      <c r="AD13" s="157">
        <f t="shared" si="4"/>
        <v>586921.52</v>
      </c>
      <c r="AE13" s="158">
        <f t="shared" si="5"/>
        <v>9977665.8399999999</v>
      </c>
      <c r="AF13" s="170">
        <f t="shared" si="6"/>
        <v>0</v>
      </c>
      <c r="AG13" s="170">
        <f t="shared" si="6"/>
        <v>0</v>
      </c>
      <c r="AH13" s="154">
        <v>17</v>
      </c>
      <c r="AI13" s="158">
        <v>9977665.8399999999</v>
      </c>
    </row>
    <row r="14" spans="1:35" x14ac:dyDescent="0.2">
      <c r="A14" s="149" t="s">
        <v>273</v>
      </c>
      <c r="B14" s="154">
        <v>4</v>
      </c>
      <c r="C14" s="155">
        <v>3339</v>
      </c>
      <c r="D14" s="155">
        <v>4548</v>
      </c>
      <c r="E14" s="7"/>
      <c r="F14" s="7"/>
      <c r="G14" s="7"/>
      <c r="H14" s="7"/>
      <c r="I14" s="7"/>
      <c r="J14" s="7"/>
      <c r="K14" s="155">
        <v>7887</v>
      </c>
      <c r="L14" s="155">
        <v>4000</v>
      </c>
      <c r="M14" s="7">
        <v>0</v>
      </c>
      <c r="N14" s="156">
        <f t="shared" si="0"/>
        <v>4000</v>
      </c>
      <c r="O14" s="157">
        <f t="shared" si="1"/>
        <v>98644</v>
      </c>
      <c r="P14" s="158">
        <f t="shared" si="2"/>
        <v>394576</v>
      </c>
      <c r="Q14" s="154">
        <v>4</v>
      </c>
      <c r="R14" s="155">
        <v>3339</v>
      </c>
      <c r="S14" s="155">
        <v>4548</v>
      </c>
      <c r="T14" s="7"/>
      <c r="U14" s="7"/>
      <c r="V14" s="7"/>
      <c r="W14" s="7"/>
      <c r="X14" s="7"/>
      <c r="Y14" s="7"/>
      <c r="Z14" s="155">
        <v>7887</v>
      </c>
      <c r="AA14" s="155">
        <v>4000</v>
      </c>
      <c r="AB14" s="7">
        <v>0</v>
      </c>
      <c r="AC14" s="156">
        <f t="shared" si="3"/>
        <v>4000</v>
      </c>
      <c r="AD14" s="157">
        <f t="shared" si="4"/>
        <v>98644</v>
      </c>
      <c r="AE14" s="158">
        <f t="shared" si="5"/>
        <v>394576</v>
      </c>
      <c r="AF14" s="170">
        <f t="shared" si="6"/>
        <v>0</v>
      </c>
      <c r="AG14" s="170">
        <f t="shared" si="6"/>
        <v>0</v>
      </c>
      <c r="AH14" s="154">
        <v>4</v>
      </c>
      <c r="AI14" s="158">
        <v>394576</v>
      </c>
    </row>
    <row r="15" spans="1:35" x14ac:dyDescent="0.2">
      <c r="A15" s="150"/>
      <c r="B15" s="159"/>
      <c r="C15" s="155"/>
      <c r="D15" s="155"/>
      <c r="E15" s="7"/>
      <c r="F15" s="7"/>
      <c r="G15" s="7"/>
      <c r="H15" s="7"/>
      <c r="I15" s="7"/>
      <c r="J15" s="7"/>
      <c r="K15" s="7"/>
      <c r="L15" s="155"/>
      <c r="M15" s="7"/>
      <c r="N15" s="156">
        <f t="shared" si="0"/>
        <v>0</v>
      </c>
      <c r="O15" s="157">
        <f t="shared" si="1"/>
        <v>0</v>
      </c>
      <c r="P15" s="158">
        <f t="shared" si="2"/>
        <v>0</v>
      </c>
      <c r="Q15" s="159"/>
      <c r="R15" s="155"/>
      <c r="S15" s="155"/>
      <c r="T15" s="7"/>
      <c r="U15" s="7"/>
      <c r="V15" s="7"/>
      <c r="W15" s="7"/>
      <c r="X15" s="7"/>
      <c r="Y15" s="7"/>
      <c r="Z15" s="7"/>
      <c r="AA15" s="155"/>
      <c r="AB15" s="7"/>
      <c r="AC15" s="156">
        <f t="shared" si="3"/>
        <v>0</v>
      </c>
      <c r="AD15" s="157">
        <f t="shared" si="4"/>
        <v>0</v>
      </c>
      <c r="AE15" s="158">
        <f t="shared" si="5"/>
        <v>0</v>
      </c>
      <c r="AF15" s="170"/>
      <c r="AG15" s="170"/>
      <c r="AH15" s="159"/>
      <c r="AI15" s="158">
        <v>0</v>
      </c>
    </row>
    <row r="16" spans="1:35" x14ac:dyDescent="0.2">
      <c r="A16" s="148" t="s">
        <v>2</v>
      </c>
      <c r="B16" s="159"/>
      <c r="C16" s="155"/>
      <c r="D16" s="155"/>
      <c r="E16" s="7"/>
      <c r="F16" s="7"/>
      <c r="G16" s="7"/>
      <c r="H16" s="7"/>
      <c r="I16" s="7"/>
      <c r="J16" s="7"/>
      <c r="K16" s="7"/>
      <c r="L16" s="155"/>
      <c r="M16" s="7"/>
      <c r="N16" s="156">
        <f t="shared" si="0"/>
        <v>0</v>
      </c>
      <c r="O16" s="157">
        <f t="shared" si="1"/>
        <v>0</v>
      </c>
      <c r="P16" s="158">
        <f t="shared" si="2"/>
        <v>0</v>
      </c>
      <c r="Q16" s="159"/>
      <c r="R16" s="155"/>
      <c r="S16" s="155"/>
      <c r="T16" s="7"/>
      <c r="U16" s="7"/>
      <c r="V16" s="7"/>
      <c r="W16" s="7"/>
      <c r="X16" s="7"/>
      <c r="Y16" s="7"/>
      <c r="Z16" s="7"/>
      <c r="AA16" s="155"/>
      <c r="AB16" s="7"/>
      <c r="AC16" s="156">
        <f t="shared" si="3"/>
        <v>0</v>
      </c>
      <c r="AD16" s="157">
        <f t="shared" si="4"/>
        <v>0</v>
      </c>
      <c r="AE16" s="158">
        <f t="shared" si="5"/>
        <v>0</v>
      </c>
      <c r="AF16" s="170"/>
      <c r="AG16" s="170"/>
      <c r="AH16" s="159"/>
      <c r="AI16" s="158">
        <v>0</v>
      </c>
    </row>
    <row r="17" spans="1:35" x14ac:dyDescent="0.2">
      <c r="A17" s="149" t="s">
        <v>10</v>
      </c>
      <c r="B17" s="154">
        <v>18</v>
      </c>
      <c r="C17" s="155">
        <v>16466.259999999998</v>
      </c>
      <c r="D17" s="155">
        <v>21603</v>
      </c>
      <c r="E17" s="7"/>
      <c r="F17" s="7"/>
      <c r="G17" s="7"/>
      <c r="H17" s="7"/>
      <c r="I17" s="7"/>
      <c r="J17" s="7"/>
      <c r="K17" s="155">
        <v>38069.259999999995</v>
      </c>
      <c r="L17" s="155">
        <v>19000</v>
      </c>
      <c r="M17" s="7">
        <v>0</v>
      </c>
      <c r="N17" s="156">
        <f t="shared" si="0"/>
        <v>19000</v>
      </c>
      <c r="O17" s="157">
        <f t="shared" si="1"/>
        <v>475831.11999999994</v>
      </c>
      <c r="P17" s="158">
        <f t="shared" si="2"/>
        <v>8564960.1599999983</v>
      </c>
      <c r="Q17" s="154">
        <v>18</v>
      </c>
      <c r="R17" s="155">
        <v>16466.259999999998</v>
      </c>
      <c r="S17" s="155">
        <v>21603</v>
      </c>
      <c r="T17" s="7"/>
      <c r="U17" s="7"/>
      <c r="V17" s="7"/>
      <c r="W17" s="7"/>
      <c r="X17" s="7"/>
      <c r="Y17" s="7"/>
      <c r="Z17" s="155">
        <v>38069.259999999995</v>
      </c>
      <c r="AA17" s="155">
        <v>19000</v>
      </c>
      <c r="AB17" s="7">
        <v>0</v>
      </c>
      <c r="AC17" s="156">
        <f t="shared" si="3"/>
        <v>19000</v>
      </c>
      <c r="AD17" s="157">
        <f t="shared" si="4"/>
        <v>475831.11999999994</v>
      </c>
      <c r="AE17" s="158">
        <f t="shared" si="5"/>
        <v>8564960.1599999983</v>
      </c>
      <c r="AF17" s="170">
        <f t="shared" si="6"/>
        <v>0</v>
      </c>
      <c r="AG17" s="170">
        <f t="shared" si="6"/>
        <v>0</v>
      </c>
      <c r="AH17" s="154">
        <v>18</v>
      </c>
      <c r="AI17" s="158">
        <v>8564960.1599999983</v>
      </c>
    </row>
    <row r="18" spans="1:35" x14ac:dyDescent="0.2">
      <c r="A18" s="149" t="s">
        <v>274</v>
      </c>
      <c r="B18" s="154">
        <v>2</v>
      </c>
      <c r="C18" s="155">
        <v>2025</v>
      </c>
      <c r="D18" s="155">
        <v>2274</v>
      </c>
      <c r="E18" s="7"/>
      <c r="F18" s="7"/>
      <c r="G18" s="7"/>
      <c r="H18" s="7"/>
      <c r="I18" s="7"/>
      <c r="J18" s="7"/>
      <c r="K18" s="155">
        <v>4299</v>
      </c>
      <c r="L18" s="155">
        <v>2000</v>
      </c>
      <c r="M18" s="7">
        <v>0</v>
      </c>
      <c r="N18" s="156">
        <f t="shared" si="0"/>
        <v>2000</v>
      </c>
      <c r="O18" s="157">
        <f t="shared" si="1"/>
        <v>53588</v>
      </c>
      <c r="P18" s="158">
        <f t="shared" si="2"/>
        <v>107176</v>
      </c>
      <c r="Q18" s="154">
        <v>2</v>
      </c>
      <c r="R18" s="155">
        <v>2025</v>
      </c>
      <c r="S18" s="155">
        <v>2274</v>
      </c>
      <c r="T18" s="7"/>
      <c r="U18" s="7"/>
      <c r="V18" s="7"/>
      <c r="W18" s="7"/>
      <c r="X18" s="7"/>
      <c r="Y18" s="7"/>
      <c r="Z18" s="155">
        <v>4299</v>
      </c>
      <c r="AA18" s="155">
        <v>2000</v>
      </c>
      <c r="AB18" s="7">
        <v>0</v>
      </c>
      <c r="AC18" s="156">
        <f t="shared" si="3"/>
        <v>2000</v>
      </c>
      <c r="AD18" s="157">
        <f t="shared" si="4"/>
        <v>53588</v>
      </c>
      <c r="AE18" s="158">
        <f t="shared" si="5"/>
        <v>107176</v>
      </c>
      <c r="AF18" s="170">
        <f t="shared" si="6"/>
        <v>0</v>
      </c>
      <c r="AG18" s="170">
        <f t="shared" si="6"/>
        <v>0</v>
      </c>
      <c r="AH18" s="154">
        <v>2</v>
      </c>
      <c r="AI18" s="158">
        <v>107176</v>
      </c>
    </row>
    <row r="19" spans="1:35" x14ac:dyDescent="0.2">
      <c r="A19" s="149" t="s">
        <v>11</v>
      </c>
      <c r="B19" s="154">
        <v>6</v>
      </c>
      <c r="C19" s="155">
        <v>3744</v>
      </c>
      <c r="D19" s="155">
        <v>6822</v>
      </c>
      <c r="E19" s="7"/>
      <c r="F19" s="7"/>
      <c r="G19" s="7"/>
      <c r="H19" s="7"/>
      <c r="I19" s="7"/>
      <c r="J19" s="7"/>
      <c r="K19" s="155">
        <v>10566</v>
      </c>
      <c r="L19" s="155">
        <v>6000</v>
      </c>
      <c r="M19" s="7">
        <v>0</v>
      </c>
      <c r="N19" s="156">
        <f t="shared" si="0"/>
        <v>6000</v>
      </c>
      <c r="O19" s="157">
        <f t="shared" si="1"/>
        <v>132792</v>
      </c>
      <c r="P19" s="158">
        <f t="shared" si="2"/>
        <v>796752</v>
      </c>
      <c r="Q19" s="154">
        <v>6</v>
      </c>
      <c r="R19" s="155">
        <v>3744</v>
      </c>
      <c r="S19" s="155">
        <v>6822</v>
      </c>
      <c r="T19" s="7"/>
      <c r="U19" s="7"/>
      <c r="V19" s="7"/>
      <c r="W19" s="7"/>
      <c r="X19" s="7"/>
      <c r="Y19" s="7"/>
      <c r="Z19" s="155">
        <v>10566</v>
      </c>
      <c r="AA19" s="155">
        <v>6000</v>
      </c>
      <c r="AB19" s="7">
        <v>0</v>
      </c>
      <c r="AC19" s="156">
        <f t="shared" si="3"/>
        <v>6000</v>
      </c>
      <c r="AD19" s="157">
        <f t="shared" si="4"/>
        <v>132792</v>
      </c>
      <c r="AE19" s="158">
        <f t="shared" si="5"/>
        <v>796752</v>
      </c>
      <c r="AF19" s="170">
        <f t="shared" si="6"/>
        <v>0</v>
      </c>
      <c r="AG19" s="170">
        <f t="shared" si="6"/>
        <v>0</v>
      </c>
      <c r="AH19" s="154">
        <v>6</v>
      </c>
      <c r="AI19" s="158">
        <v>796752</v>
      </c>
    </row>
    <row r="20" spans="1:35" x14ac:dyDescent="0.2">
      <c r="A20" s="149"/>
      <c r="B20" s="159"/>
      <c r="C20" s="155"/>
      <c r="D20" s="155"/>
      <c r="E20" s="7"/>
      <c r="F20" s="7"/>
      <c r="G20" s="7"/>
      <c r="H20" s="7"/>
      <c r="I20" s="7"/>
      <c r="J20" s="7"/>
      <c r="K20" s="7"/>
      <c r="L20" s="155"/>
      <c r="M20" s="7"/>
      <c r="N20" s="156">
        <f t="shared" si="0"/>
        <v>0</v>
      </c>
      <c r="O20" s="157">
        <f t="shared" si="1"/>
        <v>0</v>
      </c>
      <c r="P20" s="158">
        <f t="shared" si="2"/>
        <v>0</v>
      </c>
      <c r="Q20" s="159"/>
      <c r="R20" s="155"/>
      <c r="S20" s="155"/>
      <c r="T20" s="7"/>
      <c r="U20" s="7"/>
      <c r="V20" s="7"/>
      <c r="W20" s="7"/>
      <c r="X20" s="7"/>
      <c r="Y20" s="7"/>
      <c r="Z20" s="7"/>
      <c r="AA20" s="155"/>
      <c r="AB20" s="7"/>
      <c r="AC20" s="156">
        <f t="shared" si="3"/>
        <v>0</v>
      </c>
      <c r="AD20" s="157">
        <f t="shared" si="4"/>
        <v>0</v>
      </c>
      <c r="AE20" s="158">
        <f t="shared" si="5"/>
        <v>0</v>
      </c>
      <c r="AF20" s="170"/>
      <c r="AG20" s="170"/>
      <c r="AH20" s="159"/>
      <c r="AI20" s="158">
        <v>0</v>
      </c>
    </row>
    <row r="21" spans="1:35" x14ac:dyDescent="0.2">
      <c r="A21" s="148" t="s">
        <v>3</v>
      </c>
      <c r="B21" s="159"/>
      <c r="C21" s="155"/>
      <c r="D21" s="155"/>
      <c r="E21" s="7"/>
      <c r="F21" s="7"/>
      <c r="G21" s="7"/>
      <c r="H21" s="7"/>
      <c r="I21" s="7"/>
      <c r="J21" s="7"/>
      <c r="K21" s="7"/>
      <c r="L21" s="155"/>
      <c r="M21" s="7"/>
      <c r="N21" s="156">
        <f t="shared" si="0"/>
        <v>0</v>
      </c>
      <c r="O21" s="157">
        <f t="shared" si="1"/>
        <v>0</v>
      </c>
      <c r="P21" s="158">
        <f t="shared" si="2"/>
        <v>0</v>
      </c>
      <c r="Q21" s="159"/>
      <c r="R21" s="155"/>
      <c r="S21" s="155"/>
      <c r="T21" s="7"/>
      <c r="U21" s="7"/>
      <c r="V21" s="7"/>
      <c r="W21" s="7"/>
      <c r="X21" s="7"/>
      <c r="Y21" s="7"/>
      <c r="Z21" s="7"/>
      <c r="AA21" s="155"/>
      <c r="AB21" s="7"/>
      <c r="AC21" s="156">
        <f t="shared" si="3"/>
        <v>0</v>
      </c>
      <c r="AD21" s="157">
        <f t="shared" si="4"/>
        <v>0</v>
      </c>
      <c r="AE21" s="158">
        <f t="shared" si="5"/>
        <v>0</v>
      </c>
      <c r="AF21" s="170"/>
      <c r="AG21" s="170"/>
      <c r="AH21" s="159"/>
      <c r="AI21" s="158">
        <v>0</v>
      </c>
    </row>
    <row r="22" spans="1:35" x14ac:dyDescent="0.2">
      <c r="A22" s="149" t="s">
        <v>12</v>
      </c>
      <c r="B22" s="154">
        <f>76+9</f>
        <v>85</v>
      </c>
      <c r="C22" s="155">
        <f>46365.65+(595.98*12*8)+(940.98*12)</f>
        <v>114871.49</v>
      </c>
      <c r="D22" s="155">
        <f>65132+(857*12*8)+(1457*12)</f>
        <v>164888</v>
      </c>
      <c r="E22" s="7"/>
      <c r="F22" s="7"/>
      <c r="G22" s="7"/>
      <c r="H22" s="7"/>
      <c r="I22" s="7"/>
      <c r="J22" s="7"/>
      <c r="K22" s="155">
        <v>111497.65</v>
      </c>
      <c r="L22" s="155">
        <v>76000</v>
      </c>
      <c r="M22" s="7">
        <v>0</v>
      </c>
      <c r="N22" s="156">
        <f t="shared" si="0"/>
        <v>76000</v>
      </c>
      <c r="O22" s="157">
        <f t="shared" si="1"/>
        <v>1413971.7999999998</v>
      </c>
      <c r="P22" s="158">
        <f t="shared" si="2"/>
        <v>120187602.99999999</v>
      </c>
      <c r="Q22" s="154">
        <f>76+9</f>
        <v>85</v>
      </c>
      <c r="R22" s="155">
        <f>46365.65+(595.98*12*8)+(940.98*12)</f>
        <v>114871.49</v>
      </c>
      <c r="S22" s="155">
        <f>65132+(857*12*8)+(1457*12)</f>
        <v>164888</v>
      </c>
      <c r="T22" s="7"/>
      <c r="U22" s="7"/>
      <c r="V22" s="7"/>
      <c r="W22" s="7"/>
      <c r="X22" s="7"/>
      <c r="Y22" s="7"/>
      <c r="Z22" s="155">
        <v>111497.65</v>
      </c>
      <c r="AA22" s="155">
        <v>76000</v>
      </c>
      <c r="AB22" s="7">
        <v>0</v>
      </c>
      <c r="AC22" s="156">
        <f t="shared" si="3"/>
        <v>76000</v>
      </c>
      <c r="AD22" s="157">
        <f t="shared" si="4"/>
        <v>1413971.7999999998</v>
      </c>
      <c r="AE22" s="158">
        <f t="shared" si="5"/>
        <v>120187602.99999999</v>
      </c>
      <c r="AF22" s="170">
        <f t="shared" si="6"/>
        <v>0</v>
      </c>
      <c r="AG22" s="170">
        <f t="shared" si="6"/>
        <v>0</v>
      </c>
      <c r="AH22" s="154">
        <f>76+9</f>
        <v>85</v>
      </c>
      <c r="AI22" s="158">
        <v>120187602.99999999</v>
      </c>
    </row>
    <row r="23" spans="1:35" x14ac:dyDescent="0.2">
      <c r="A23" s="149" t="s">
        <v>275</v>
      </c>
      <c r="B23" s="154">
        <v>8</v>
      </c>
      <c r="C23" s="155">
        <v>5528.51</v>
      </c>
      <c r="D23" s="155">
        <v>6856</v>
      </c>
      <c r="E23" s="7"/>
      <c r="F23" s="7"/>
      <c r="G23" s="7"/>
      <c r="H23" s="7"/>
      <c r="I23" s="7"/>
      <c r="J23" s="7"/>
      <c r="K23" s="155">
        <v>12384.51</v>
      </c>
      <c r="L23" s="155">
        <v>8000</v>
      </c>
      <c r="M23" s="7">
        <v>0</v>
      </c>
      <c r="N23" s="156">
        <f t="shared" si="0"/>
        <v>8000</v>
      </c>
      <c r="O23" s="157">
        <f t="shared" si="1"/>
        <v>156614.12</v>
      </c>
      <c r="P23" s="158">
        <f t="shared" si="2"/>
        <v>1252912.96</v>
      </c>
      <c r="Q23" s="154">
        <v>8</v>
      </c>
      <c r="R23" s="155">
        <v>5528.51</v>
      </c>
      <c r="S23" s="155">
        <v>6856</v>
      </c>
      <c r="T23" s="7"/>
      <c r="U23" s="7"/>
      <c r="V23" s="7"/>
      <c r="W23" s="7"/>
      <c r="X23" s="7"/>
      <c r="Y23" s="7"/>
      <c r="Z23" s="155">
        <v>12384.51</v>
      </c>
      <c r="AA23" s="155">
        <v>8000</v>
      </c>
      <c r="AB23" s="7">
        <v>0</v>
      </c>
      <c r="AC23" s="156">
        <f t="shared" si="3"/>
        <v>8000</v>
      </c>
      <c r="AD23" s="157">
        <f t="shared" si="4"/>
        <v>156614.12</v>
      </c>
      <c r="AE23" s="158">
        <f t="shared" si="5"/>
        <v>1252912.96</v>
      </c>
      <c r="AF23" s="170">
        <f t="shared" si="6"/>
        <v>0</v>
      </c>
      <c r="AG23" s="170">
        <f t="shared" si="6"/>
        <v>0</v>
      </c>
      <c r="AH23" s="154">
        <v>8</v>
      </c>
      <c r="AI23" s="158">
        <v>1252912.96</v>
      </c>
    </row>
    <row r="24" spans="1:35" x14ac:dyDescent="0.2">
      <c r="A24" s="149" t="s">
        <v>276</v>
      </c>
      <c r="B24" s="154">
        <v>4</v>
      </c>
      <c r="C24" s="155">
        <v>2530</v>
      </c>
      <c r="D24" s="155">
        <v>3428</v>
      </c>
      <c r="E24" s="7"/>
      <c r="F24" s="7"/>
      <c r="G24" s="7"/>
      <c r="H24" s="7"/>
      <c r="I24" s="7"/>
      <c r="J24" s="7"/>
      <c r="K24" s="155">
        <v>5958</v>
      </c>
      <c r="L24" s="155">
        <v>4000</v>
      </c>
      <c r="M24" s="7">
        <v>0</v>
      </c>
      <c r="N24" s="156">
        <f t="shared" si="0"/>
        <v>4000</v>
      </c>
      <c r="O24" s="157">
        <f t="shared" si="1"/>
        <v>75496</v>
      </c>
      <c r="P24" s="158">
        <f t="shared" si="2"/>
        <v>301984</v>
      </c>
      <c r="Q24" s="154">
        <v>4</v>
      </c>
      <c r="R24" s="155">
        <v>2530</v>
      </c>
      <c r="S24" s="155">
        <v>3428</v>
      </c>
      <c r="T24" s="7"/>
      <c r="U24" s="7"/>
      <c r="V24" s="7"/>
      <c r="W24" s="7"/>
      <c r="X24" s="7"/>
      <c r="Y24" s="7"/>
      <c r="Z24" s="155">
        <v>5958</v>
      </c>
      <c r="AA24" s="155">
        <v>4000</v>
      </c>
      <c r="AB24" s="7">
        <v>0</v>
      </c>
      <c r="AC24" s="156">
        <f t="shared" si="3"/>
        <v>4000</v>
      </c>
      <c r="AD24" s="157">
        <f t="shared" si="4"/>
        <v>75496</v>
      </c>
      <c r="AE24" s="158">
        <f t="shared" si="5"/>
        <v>301984</v>
      </c>
      <c r="AF24" s="170">
        <f t="shared" si="6"/>
        <v>0</v>
      </c>
      <c r="AG24" s="170">
        <f t="shared" si="6"/>
        <v>0</v>
      </c>
      <c r="AH24" s="154">
        <v>4</v>
      </c>
      <c r="AI24" s="158">
        <v>301984</v>
      </c>
    </row>
    <row r="25" spans="1:35" x14ac:dyDescent="0.2">
      <c r="A25" s="149" t="s">
        <v>277</v>
      </c>
      <c r="B25" s="154">
        <v>0</v>
      </c>
      <c r="C25" s="155"/>
      <c r="D25" s="155"/>
      <c r="E25" s="7"/>
      <c r="F25" s="7"/>
      <c r="G25" s="7"/>
      <c r="H25" s="7"/>
      <c r="I25" s="7"/>
      <c r="J25" s="7"/>
      <c r="K25" s="7"/>
      <c r="L25" s="155">
        <v>0</v>
      </c>
      <c r="M25" s="7">
        <v>0</v>
      </c>
      <c r="N25" s="156">
        <f t="shared" si="0"/>
        <v>0</v>
      </c>
      <c r="O25" s="157">
        <f t="shared" si="1"/>
        <v>0</v>
      </c>
      <c r="P25" s="158">
        <f t="shared" si="2"/>
        <v>0</v>
      </c>
      <c r="Q25" s="154">
        <v>0</v>
      </c>
      <c r="R25" s="155"/>
      <c r="S25" s="155"/>
      <c r="T25" s="7"/>
      <c r="U25" s="7"/>
      <c r="V25" s="7"/>
      <c r="W25" s="7"/>
      <c r="X25" s="7"/>
      <c r="Y25" s="7"/>
      <c r="Z25" s="7"/>
      <c r="AA25" s="155">
        <v>0</v>
      </c>
      <c r="AB25" s="7">
        <v>0</v>
      </c>
      <c r="AC25" s="156">
        <f t="shared" si="3"/>
        <v>0</v>
      </c>
      <c r="AD25" s="157">
        <f t="shared" si="4"/>
        <v>0</v>
      </c>
      <c r="AE25" s="158">
        <f t="shared" si="5"/>
        <v>0</v>
      </c>
      <c r="AF25" s="170">
        <f t="shared" si="6"/>
        <v>0</v>
      </c>
      <c r="AG25" s="170">
        <f t="shared" si="6"/>
        <v>0</v>
      </c>
      <c r="AH25" s="154">
        <v>0</v>
      </c>
      <c r="AI25" s="158">
        <v>0</v>
      </c>
    </row>
    <row r="26" spans="1:35" x14ac:dyDescent="0.2">
      <c r="A26" s="149" t="s">
        <v>13</v>
      </c>
      <c r="B26" s="154">
        <v>2</v>
      </c>
      <c r="C26" s="155">
        <v>1324.89</v>
      </c>
      <c r="D26" s="155">
        <v>1714</v>
      </c>
      <c r="E26" s="7"/>
      <c r="F26" s="7"/>
      <c r="G26" s="7"/>
      <c r="H26" s="7"/>
      <c r="I26" s="7"/>
      <c r="J26" s="7"/>
      <c r="K26" s="155">
        <v>3038.8900000000003</v>
      </c>
      <c r="L26" s="155">
        <v>2000</v>
      </c>
      <c r="M26" s="7">
        <v>0</v>
      </c>
      <c r="N26" s="156">
        <f t="shared" si="0"/>
        <v>2000</v>
      </c>
      <c r="O26" s="157">
        <f t="shared" si="1"/>
        <v>38466.680000000008</v>
      </c>
      <c r="P26" s="158">
        <f t="shared" si="2"/>
        <v>76933.360000000015</v>
      </c>
      <c r="Q26" s="154">
        <v>2</v>
      </c>
      <c r="R26" s="155">
        <v>1324.89</v>
      </c>
      <c r="S26" s="155">
        <v>1714</v>
      </c>
      <c r="T26" s="7"/>
      <c r="U26" s="7"/>
      <c r="V26" s="7"/>
      <c r="W26" s="7"/>
      <c r="X26" s="7"/>
      <c r="Y26" s="7"/>
      <c r="Z26" s="155">
        <v>3038.8900000000003</v>
      </c>
      <c r="AA26" s="155">
        <v>2000</v>
      </c>
      <c r="AB26" s="7">
        <v>0</v>
      </c>
      <c r="AC26" s="156">
        <f t="shared" si="3"/>
        <v>2000</v>
      </c>
      <c r="AD26" s="157">
        <f t="shared" si="4"/>
        <v>38466.680000000008</v>
      </c>
      <c r="AE26" s="158">
        <f t="shared" si="5"/>
        <v>76933.360000000015</v>
      </c>
      <c r="AF26" s="170">
        <f t="shared" si="6"/>
        <v>0</v>
      </c>
      <c r="AG26" s="170">
        <f t="shared" si="6"/>
        <v>0</v>
      </c>
      <c r="AH26" s="154">
        <v>2</v>
      </c>
      <c r="AI26" s="158">
        <v>76933.360000000015</v>
      </c>
    </row>
    <row r="27" spans="1:35" x14ac:dyDescent="0.2">
      <c r="A27" s="149" t="s">
        <v>278</v>
      </c>
      <c r="B27" s="154">
        <v>2</v>
      </c>
      <c r="C27" s="155">
        <v>1242</v>
      </c>
      <c r="D27" s="155">
        <v>1714</v>
      </c>
      <c r="E27" s="7"/>
      <c r="F27" s="7"/>
      <c r="G27" s="7"/>
      <c r="H27" s="7"/>
      <c r="I27" s="7"/>
      <c r="J27" s="7"/>
      <c r="K27" s="155">
        <v>2956</v>
      </c>
      <c r="L27" s="155">
        <v>2000</v>
      </c>
      <c r="M27" s="7">
        <v>0</v>
      </c>
      <c r="N27" s="156">
        <f t="shared" si="0"/>
        <v>2000</v>
      </c>
      <c r="O27" s="157">
        <f t="shared" si="1"/>
        <v>37472</v>
      </c>
      <c r="P27" s="158">
        <f t="shared" si="2"/>
        <v>74944</v>
      </c>
      <c r="Q27" s="154">
        <v>2</v>
      </c>
      <c r="R27" s="155">
        <v>1242</v>
      </c>
      <c r="S27" s="155">
        <v>1714</v>
      </c>
      <c r="T27" s="7"/>
      <c r="U27" s="7"/>
      <c r="V27" s="7"/>
      <c r="W27" s="7"/>
      <c r="X27" s="7"/>
      <c r="Y27" s="7"/>
      <c r="Z27" s="155">
        <v>2956</v>
      </c>
      <c r="AA27" s="155">
        <v>2000</v>
      </c>
      <c r="AB27" s="7">
        <v>0</v>
      </c>
      <c r="AC27" s="156">
        <f t="shared" si="3"/>
        <v>2000</v>
      </c>
      <c r="AD27" s="157">
        <f t="shared" si="4"/>
        <v>37472</v>
      </c>
      <c r="AE27" s="158">
        <f t="shared" si="5"/>
        <v>74944</v>
      </c>
      <c r="AF27" s="170">
        <f t="shared" si="6"/>
        <v>0</v>
      </c>
      <c r="AG27" s="170">
        <f t="shared" si="6"/>
        <v>0</v>
      </c>
      <c r="AH27" s="154">
        <v>2</v>
      </c>
      <c r="AI27" s="158">
        <v>74944</v>
      </c>
    </row>
    <row r="28" spans="1:35" x14ac:dyDescent="0.2">
      <c r="A28" s="149"/>
      <c r="B28" s="159"/>
      <c r="C28" s="155"/>
      <c r="D28" s="155"/>
      <c r="E28" s="7"/>
      <c r="F28" s="7"/>
      <c r="G28" s="7"/>
      <c r="H28" s="7"/>
      <c r="I28" s="7"/>
      <c r="J28" s="7"/>
      <c r="K28" s="7"/>
      <c r="L28" s="155"/>
      <c r="M28" s="7"/>
      <c r="N28" s="156">
        <f t="shared" si="0"/>
        <v>0</v>
      </c>
      <c r="O28" s="157">
        <f t="shared" si="1"/>
        <v>0</v>
      </c>
      <c r="P28" s="158">
        <f t="shared" si="2"/>
        <v>0</v>
      </c>
      <c r="Q28" s="159"/>
      <c r="R28" s="155"/>
      <c r="S28" s="155"/>
      <c r="T28" s="7"/>
      <c r="U28" s="7"/>
      <c r="V28" s="7"/>
      <c r="W28" s="7"/>
      <c r="X28" s="7"/>
      <c r="Y28" s="7"/>
      <c r="Z28" s="7"/>
      <c r="AA28" s="155"/>
      <c r="AB28" s="7"/>
      <c r="AC28" s="156">
        <f t="shared" si="3"/>
        <v>0</v>
      </c>
      <c r="AD28" s="157">
        <f t="shared" si="4"/>
        <v>0</v>
      </c>
      <c r="AE28" s="158">
        <f t="shared" si="5"/>
        <v>0</v>
      </c>
      <c r="AF28" s="170"/>
      <c r="AG28" s="170"/>
      <c r="AH28" s="159"/>
      <c r="AI28" s="158">
        <v>0</v>
      </c>
    </row>
    <row r="29" spans="1:35" x14ac:dyDescent="0.2">
      <c r="A29" s="148" t="s">
        <v>4</v>
      </c>
      <c r="B29" s="159"/>
      <c r="C29" s="155"/>
      <c r="D29" s="155"/>
      <c r="E29" s="7"/>
      <c r="F29" s="7"/>
      <c r="G29" s="7"/>
      <c r="H29" s="7"/>
      <c r="I29" s="7"/>
      <c r="J29" s="7"/>
      <c r="K29" s="7"/>
      <c r="L29" s="155"/>
      <c r="M29" s="7"/>
      <c r="N29" s="156">
        <f t="shared" si="0"/>
        <v>0</v>
      </c>
      <c r="O29" s="157">
        <f t="shared" si="1"/>
        <v>0</v>
      </c>
      <c r="P29" s="158">
        <f t="shared" si="2"/>
        <v>0</v>
      </c>
      <c r="Q29" s="159"/>
      <c r="R29" s="155"/>
      <c r="S29" s="155"/>
      <c r="T29" s="7"/>
      <c r="U29" s="7"/>
      <c r="V29" s="7"/>
      <c r="W29" s="7"/>
      <c r="X29" s="7"/>
      <c r="Y29" s="7"/>
      <c r="Z29" s="7"/>
      <c r="AA29" s="155"/>
      <c r="AB29" s="7"/>
      <c r="AC29" s="156">
        <f t="shared" si="3"/>
        <v>0</v>
      </c>
      <c r="AD29" s="157">
        <f t="shared" si="4"/>
        <v>0</v>
      </c>
      <c r="AE29" s="158">
        <f t="shared" si="5"/>
        <v>0</v>
      </c>
      <c r="AF29" s="170"/>
      <c r="AG29" s="170"/>
      <c r="AH29" s="159"/>
      <c r="AI29" s="158">
        <v>0</v>
      </c>
    </row>
    <row r="30" spans="1:35" x14ac:dyDescent="0.2">
      <c r="A30" s="149" t="s">
        <v>14</v>
      </c>
      <c r="B30" s="159"/>
      <c r="C30" s="155"/>
      <c r="D30" s="155"/>
      <c r="E30" s="7"/>
      <c r="F30" s="7"/>
      <c r="G30" s="7"/>
      <c r="H30" s="7"/>
      <c r="I30" s="7"/>
      <c r="J30" s="7"/>
      <c r="K30" s="7"/>
      <c r="L30" s="155"/>
      <c r="M30" s="7"/>
      <c r="N30" s="156">
        <f t="shared" si="0"/>
        <v>0</v>
      </c>
      <c r="O30" s="157">
        <f t="shared" si="1"/>
        <v>0</v>
      </c>
      <c r="P30" s="158">
        <f t="shared" si="2"/>
        <v>0</v>
      </c>
      <c r="Q30" s="159"/>
      <c r="R30" s="155"/>
      <c r="S30" s="155"/>
      <c r="T30" s="7"/>
      <c r="U30" s="7"/>
      <c r="V30" s="7"/>
      <c r="W30" s="7"/>
      <c r="X30" s="7"/>
      <c r="Y30" s="7"/>
      <c r="Z30" s="7"/>
      <c r="AA30" s="155"/>
      <c r="AB30" s="7"/>
      <c r="AC30" s="156">
        <f t="shared" si="3"/>
        <v>0</v>
      </c>
      <c r="AD30" s="157">
        <f t="shared" si="4"/>
        <v>0</v>
      </c>
      <c r="AE30" s="158">
        <f t="shared" si="5"/>
        <v>0</v>
      </c>
      <c r="AF30" s="170"/>
      <c r="AG30" s="170"/>
      <c r="AH30" s="159"/>
      <c r="AI30" s="158">
        <v>0</v>
      </c>
    </row>
    <row r="31" spans="1:35" x14ac:dyDescent="0.2">
      <c r="A31" s="149" t="s">
        <v>279</v>
      </c>
      <c r="B31" s="154">
        <v>1</v>
      </c>
      <c r="C31" s="155">
        <v>556</v>
      </c>
      <c r="D31" s="155">
        <v>857</v>
      </c>
      <c r="E31" s="7"/>
      <c r="F31" s="7"/>
      <c r="G31" s="7"/>
      <c r="H31" s="7"/>
      <c r="I31" s="7"/>
      <c r="J31" s="7"/>
      <c r="K31" s="155">
        <v>1413</v>
      </c>
      <c r="L31" s="155">
        <v>1000</v>
      </c>
      <c r="M31" s="7">
        <v>0</v>
      </c>
      <c r="N31" s="156">
        <f t="shared" si="0"/>
        <v>1000</v>
      </c>
      <c r="O31" s="157">
        <f t="shared" si="1"/>
        <v>17956</v>
      </c>
      <c r="P31" s="158">
        <f t="shared" si="2"/>
        <v>17956</v>
      </c>
      <c r="Q31" s="154">
        <v>1</v>
      </c>
      <c r="R31" s="155">
        <v>556</v>
      </c>
      <c r="S31" s="155">
        <v>857</v>
      </c>
      <c r="T31" s="7"/>
      <c r="U31" s="7"/>
      <c r="V31" s="7"/>
      <c r="W31" s="7"/>
      <c r="X31" s="7"/>
      <c r="Y31" s="7"/>
      <c r="Z31" s="155">
        <v>1413</v>
      </c>
      <c r="AA31" s="155">
        <v>1000</v>
      </c>
      <c r="AB31" s="7">
        <v>0</v>
      </c>
      <c r="AC31" s="156">
        <f t="shared" si="3"/>
        <v>1000</v>
      </c>
      <c r="AD31" s="157">
        <f t="shared" si="4"/>
        <v>17956</v>
      </c>
      <c r="AE31" s="158">
        <f t="shared" si="5"/>
        <v>17956</v>
      </c>
      <c r="AF31" s="170">
        <f t="shared" si="6"/>
        <v>0</v>
      </c>
      <c r="AG31" s="170">
        <f t="shared" si="6"/>
        <v>0</v>
      </c>
      <c r="AH31" s="154">
        <v>1</v>
      </c>
      <c r="AI31" s="158">
        <v>17956</v>
      </c>
    </row>
    <row r="32" spans="1:35" x14ac:dyDescent="0.2">
      <c r="A32" s="149" t="s">
        <v>15</v>
      </c>
      <c r="B32" s="159"/>
      <c r="C32" s="155"/>
      <c r="D32" s="155"/>
      <c r="E32" s="7"/>
      <c r="F32" s="7"/>
      <c r="G32" s="7"/>
      <c r="H32" s="7"/>
      <c r="I32" s="7"/>
      <c r="J32" s="7"/>
      <c r="K32" s="7"/>
      <c r="L32" s="155"/>
      <c r="M32" s="7"/>
      <c r="N32" s="156">
        <f t="shared" si="0"/>
        <v>0</v>
      </c>
      <c r="O32" s="157">
        <f t="shared" si="1"/>
        <v>0</v>
      </c>
      <c r="P32" s="158">
        <f t="shared" si="2"/>
        <v>0</v>
      </c>
      <c r="Q32" s="159"/>
      <c r="R32" s="155"/>
      <c r="S32" s="155"/>
      <c r="T32" s="7"/>
      <c r="U32" s="7"/>
      <c r="V32" s="7"/>
      <c r="W32" s="7"/>
      <c r="X32" s="7"/>
      <c r="Y32" s="7"/>
      <c r="Z32" s="7"/>
      <c r="AA32" s="155"/>
      <c r="AB32" s="7"/>
      <c r="AC32" s="156">
        <f t="shared" si="3"/>
        <v>0</v>
      </c>
      <c r="AD32" s="157">
        <f t="shared" si="4"/>
        <v>0</v>
      </c>
      <c r="AE32" s="158">
        <f t="shared" si="5"/>
        <v>0</v>
      </c>
      <c r="AF32" s="170"/>
      <c r="AG32" s="170"/>
      <c r="AH32" s="159"/>
      <c r="AI32" s="158">
        <v>0</v>
      </c>
    </row>
    <row r="33" spans="1:35" x14ac:dyDescent="0.2">
      <c r="A33" s="149"/>
      <c r="B33" s="159"/>
      <c r="C33" s="155"/>
      <c r="D33" s="155"/>
      <c r="E33" s="7"/>
      <c r="F33" s="7"/>
      <c r="G33" s="7"/>
      <c r="H33" s="7"/>
      <c r="I33" s="7"/>
      <c r="J33" s="7"/>
      <c r="K33" s="7"/>
      <c r="L33" s="155"/>
      <c r="M33" s="7"/>
      <c r="N33" s="156">
        <f t="shared" si="0"/>
        <v>0</v>
      </c>
      <c r="O33" s="157">
        <f t="shared" si="1"/>
        <v>0</v>
      </c>
      <c r="P33" s="158">
        <f t="shared" si="2"/>
        <v>0</v>
      </c>
      <c r="Q33" s="159"/>
      <c r="R33" s="155"/>
      <c r="S33" s="155"/>
      <c r="T33" s="7"/>
      <c r="U33" s="7"/>
      <c r="V33" s="7"/>
      <c r="W33" s="7"/>
      <c r="X33" s="7"/>
      <c r="Y33" s="7"/>
      <c r="Z33" s="7"/>
      <c r="AA33" s="155"/>
      <c r="AB33" s="7"/>
      <c r="AC33" s="156">
        <f t="shared" si="3"/>
        <v>0</v>
      </c>
      <c r="AD33" s="157">
        <f t="shared" si="4"/>
        <v>0</v>
      </c>
      <c r="AE33" s="158">
        <f t="shared" si="5"/>
        <v>0</v>
      </c>
      <c r="AF33" s="170"/>
      <c r="AG33" s="170"/>
      <c r="AH33" s="159"/>
      <c r="AI33" s="158">
        <v>0</v>
      </c>
    </row>
    <row r="34" spans="1:35" x14ac:dyDescent="0.2">
      <c r="A34" s="148" t="s">
        <v>280</v>
      </c>
      <c r="B34" s="159"/>
      <c r="C34" s="155"/>
      <c r="D34" s="155"/>
      <c r="E34" s="7"/>
      <c r="F34" s="7"/>
      <c r="G34" s="7"/>
      <c r="H34" s="7"/>
      <c r="I34" s="7"/>
      <c r="J34" s="7"/>
      <c r="K34" s="7"/>
      <c r="L34" s="155"/>
      <c r="M34" s="7"/>
      <c r="N34" s="156">
        <f t="shared" si="0"/>
        <v>0</v>
      </c>
      <c r="O34" s="157">
        <f t="shared" si="1"/>
        <v>0</v>
      </c>
      <c r="P34" s="158">
        <f t="shared" si="2"/>
        <v>0</v>
      </c>
      <c r="Q34" s="159"/>
      <c r="R34" s="155"/>
      <c r="S34" s="155"/>
      <c r="T34" s="7"/>
      <c r="U34" s="7"/>
      <c r="V34" s="7"/>
      <c r="W34" s="7"/>
      <c r="X34" s="7"/>
      <c r="Y34" s="7"/>
      <c r="Z34" s="7"/>
      <c r="AA34" s="155"/>
      <c r="AB34" s="7"/>
      <c r="AC34" s="156">
        <f t="shared" si="3"/>
        <v>0</v>
      </c>
      <c r="AD34" s="157">
        <f t="shared" si="4"/>
        <v>0</v>
      </c>
      <c r="AE34" s="158">
        <f t="shared" si="5"/>
        <v>0</v>
      </c>
      <c r="AF34" s="170"/>
      <c r="AG34" s="170"/>
      <c r="AH34" s="159"/>
      <c r="AI34" s="158">
        <v>0</v>
      </c>
    </row>
    <row r="35" spans="1:35" x14ac:dyDescent="0.2">
      <c r="A35" s="149" t="s">
        <v>281</v>
      </c>
      <c r="B35" s="154">
        <v>1</v>
      </c>
      <c r="C35" s="155">
        <v>1474.15</v>
      </c>
      <c r="D35" s="155">
        <v>0</v>
      </c>
      <c r="E35" s="7"/>
      <c r="F35" s="7"/>
      <c r="G35" s="7"/>
      <c r="H35" s="7"/>
      <c r="I35" s="7"/>
      <c r="J35" s="7"/>
      <c r="K35" s="155">
        <v>1474.15</v>
      </c>
      <c r="L35" s="155">
        <v>1000</v>
      </c>
      <c r="M35" s="7">
        <v>0</v>
      </c>
      <c r="N35" s="156">
        <f t="shared" si="0"/>
        <v>1000</v>
      </c>
      <c r="O35" s="157">
        <f t="shared" si="1"/>
        <v>18689.800000000003</v>
      </c>
      <c r="P35" s="158">
        <f t="shared" si="2"/>
        <v>18689.800000000003</v>
      </c>
      <c r="Q35" s="154">
        <v>1</v>
      </c>
      <c r="R35" s="155">
        <v>1474.15</v>
      </c>
      <c r="S35" s="155">
        <v>0</v>
      </c>
      <c r="T35" s="7"/>
      <c r="U35" s="7"/>
      <c r="V35" s="7"/>
      <c r="W35" s="7"/>
      <c r="X35" s="7"/>
      <c r="Y35" s="7"/>
      <c r="Z35" s="155">
        <v>1474.15</v>
      </c>
      <c r="AA35" s="155">
        <v>1000</v>
      </c>
      <c r="AB35" s="7">
        <v>0</v>
      </c>
      <c r="AC35" s="156">
        <f t="shared" si="3"/>
        <v>1000</v>
      </c>
      <c r="AD35" s="157">
        <f t="shared" si="4"/>
        <v>18689.800000000003</v>
      </c>
      <c r="AE35" s="158">
        <f t="shared" si="5"/>
        <v>18689.800000000003</v>
      </c>
      <c r="AF35" s="170">
        <f t="shared" si="6"/>
        <v>0</v>
      </c>
      <c r="AG35" s="170">
        <f t="shared" si="6"/>
        <v>0</v>
      </c>
      <c r="AH35" s="154">
        <v>1</v>
      </c>
      <c r="AI35" s="158">
        <v>18689.800000000003</v>
      </c>
    </row>
    <row r="36" spans="1:35" x14ac:dyDescent="0.2">
      <c r="A36" s="149"/>
      <c r="B36" s="159"/>
      <c r="C36" s="155"/>
      <c r="D36" s="155"/>
      <c r="E36" s="7"/>
      <c r="F36" s="7"/>
      <c r="G36" s="7"/>
      <c r="H36" s="7"/>
      <c r="I36" s="7"/>
      <c r="J36" s="7"/>
      <c r="K36" s="7"/>
      <c r="L36" s="155"/>
      <c r="M36" s="7"/>
      <c r="N36" s="156">
        <f t="shared" si="0"/>
        <v>0</v>
      </c>
      <c r="O36" s="157">
        <f t="shared" si="1"/>
        <v>0</v>
      </c>
      <c r="P36" s="158">
        <f t="shared" si="2"/>
        <v>0</v>
      </c>
      <c r="Q36" s="159"/>
      <c r="R36" s="155"/>
      <c r="S36" s="155"/>
      <c r="T36" s="7"/>
      <c r="U36" s="7"/>
      <c r="V36" s="7"/>
      <c r="W36" s="7"/>
      <c r="X36" s="7"/>
      <c r="Y36" s="7"/>
      <c r="Z36" s="7"/>
      <c r="AA36" s="155"/>
      <c r="AB36" s="7"/>
      <c r="AC36" s="156">
        <f t="shared" si="3"/>
        <v>0</v>
      </c>
      <c r="AD36" s="157">
        <f t="shared" si="4"/>
        <v>0</v>
      </c>
      <c r="AE36" s="158">
        <f t="shared" si="5"/>
        <v>0</v>
      </c>
      <c r="AF36" s="170"/>
      <c r="AG36" s="170"/>
      <c r="AH36" s="159"/>
      <c r="AI36" s="158">
        <v>0</v>
      </c>
    </row>
    <row r="37" spans="1:35" x14ac:dyDescent="0.2">
      <c r="A37" s="148" t="s">
        <v>282</v>
      </c>
      <c r="B37" s="159"/>
      <c r="C37" s="155"/>
      <c r="D37" s="155"/>
      <c r="E37" s="7"/>
      <c r="F37" s="7"/>
      <c r="G37" s="7"/>
      <c r="H37" s="7"/>
      <c r="I37" s="7"/>
      <c r="J37" s="7"/>
      <c r="K37" s="7"/>
      <c r="L37" s="155"/>
      <c r="M37" s="7"/>
      <c r="N37" s="156">
        <f t="shared" si="0"/>
        <v>0</v>
      </c>
      <c r="O37" s="157">
        <f t="shared" si="1"/>
        <v>0</v>
      </c>
      <c r="P37" s="158">
        <f t="shared" si="2"/>
        <v>0</v>
      </c>
      <c r="Q37" s="159"/>
      <c r="R37" s="155"/>
      <c r="S37" s="155"/>
      <c r="T37" s="7"/>
      <c r="U37" s="7"/>
      <c r="V37" s="7"/>
      <c r="W37" s="7"/>
      <c r="X37" s="7"/>
      <c r="Y37" s="7"/>
      <c r="Z37" s="7"/>
      <c r="AA37" s="155"/>
      <c r="AB37" s="7"/>
      <c r="AC37" s="156">
        <f t="shared" si="3"/>
        <v>0</v>
      </c>
      <c r="AD37" s="157">
        <f t="shared" si="4"/>
        <v>0</v>
      </c>
      <c r="AE37" s="158">
        <f t="shared" si="5"/>
        <v>0</v>
      </c>
      <c r="AF37" s="170"/>
      <c r="AG37" s="170"/>
      <c r="AH37" s="159"/>
      <c r="AI37" s="158">
        <v>0</v>
      </c>
    </row>
    <row r="38" spans="1:35" x14ac:dyDescent="0.2">
      <c r="A38" s="149" t="s">
        <v>283</v>
      </c>
      <c r="B38" s="154">
        <v>1</v>
      </c>
      <c r="C38" s="155">
        <v>2799</v>
      </c>
      <c r="D38" s="155">
        <v>0</v>
      </c>
      <c r="E38" s="7"/>
      <c r="F38" s="7"/>
      <c r="G38" s="7"/>
      <c r="H38" s="7"/>
      <c r="I38" s="7"/>
      <c r="J38" s="7"/>
      <c r="K38" s="155">
        <v>2799</v>
      </c>
      <c r="L38" s="155">
        <v>1000</v>
      </c>
      <c r="M38" s="7">
        <v>0</v>
      </c>
      <c r="N38" s="156">
        <f t="shared" si="0"/>
        <v>1000</v>
      </c>
      <c r="O38" s="157">
        <f t="shared" si="1"/>
        <v>34588</v>
      </c>
      <c r="P38" s="158">
        <f t="shared" si="2"/>
        <v>34588</v>
      </c>
      <c r="Q38" s="154">
        <v>1</v>
      </c>
      <c r="R38" s="155">
        <v>2799</v>
      </c>
      <c r="S38" s="155">
        <v>0</v>
      </c>
      <c r="T38" s="7"/>
      <c r="U38" s="7"/>
      <c r="V38" s="7"/>
      <c r="W38" s="7"/>
      <c r="X38" s="7"/>
      <c r="Y38" s="7"/>
      <c r="Z38" s="155">
        <v>2799</v>
      </c>
      <c r="AA38" s="155">
        <v>1000</v>
      </c>
      <c r="AB38" s="7">
        <v>0</v>
      </c>
      <c r="AC38" s="156">
        <f t="shared" si="3"/>
        <v>1000</v>
      </c>
      <c r="AD38" s="157">
        <f t="shared" si="4"/>
        <v>34588</v>
      </c>
      <c r="AE38" s="158">
        <f t="shared" si="5"/>
        <v>34588</v>
      </c>
      <c r="AF38" s="170">
        <f t="shared" si="6"/>
        <v>0</v>
      </c>
      <c r="AG38" s="170">
        <f t="shared" si="6"/>
        <v>0</v>
      </c>
      <c r="AH38" s="154">
        <v>1</v>
      </c>
      <c r="AI38" s="158">
        <v>34588</v>
      </c>
    </row>
    <row r="39" spans="1:35" x14ac:dyDescent="0.2">
      <c r="A39" s="149" t="s">
        <v>284</v>
      </c>
      <c r="B39" s="154">
        <v>1</v>
      </c>
      <c r="C39" s="155">
        <v>2239</v>
      </c>
      <c r="D39" s="155">
        <v>0</v>
      </c>
      <c r="E39" s="7"/>
      <c r="F39" s="7"/>
      <c r="G39" s="7"/>
      <c r="H39" s="7"/>
      <c r="I39" s="7"/>
      <c r="J39" s="7"/>
      <c r="K39" s="155">
        <v>2239</v>
      </c>
      <c r="L39" s="155">
        <v>1000</v>
      </c>
      <c r="M39" s="7">
        <v>0</v>
      </c>
      <c r="N39" s="156">
        <f t="shared" si="0"/>
        <v>1000</v>
      </c>
      <c r="O39" s="157">
        <f t="shared" si="1"/>
        <v>27868</v>
      </c>
      <c r="P39" s="158">
        <f t="shared" si="2"/>
        <v>27868</v>
      </c>
      <c r="Q39" s="154">
        <v>1</v>
      </c>
      <c r="R39" s="155">
        <v>2239</v>
      </c>
      <c r="S39" s="155">
        <v>0</v>
      </c>
      <c r="T39" s="7"/>
      <c r="U39" s="7"/>
      <c r="V39" s="7"/>
      <c r="W39" s="7"/>
      <c r="X39" s="7"/>
      <c r="Y39" s="7"/>
      <c r="Z39" s="155">
        <v>2239</v>
      </c>
      <c r="AA39" s="155">
        <v>1000</v>
      </c>
      <c r="AB39" s="7">
        <v>0</v>
      </c>
      <c r="AC39" s="156">
        <f t="shared" si="3"/>
        <v>1000</v>
      </c>
      <c r="AD39" s="157">
        <f t="shared" si="4"/>
        <v>27868</v>
      </c>
      <c r="AE39" s="158">
        <f t="shared" si="5"/>
        <v>27868</v>
      </c>
      <c r="AF39" s="170">
        <f t="shared" si="6"/>
        <v>0</v>
      </c>
      <c r="AG39" s="170">
        <f t="shared" si="6"/>
        <v>0</v>
      </c>
      <c r="AH39" s="154">
        <v>1</v>
      </c>
      <c r="AI39" s="158">
        <v>27868</v>
      </c>
    </row>
    <row r="40" spans="1:35" x14ac:dyDescent="0.2">
      <c r="A40" s="149" t="s">
        <v>285</v>
      </c>
      <c r="B40" s="154">
        <v>1</v>
      </c>
      <c r="C40" s="155">
        <v>2463</v>
      </c>
      <c r="D40" s="155">
        <v>0</v>
      </c>
      <c r="E40" s="7"/>
      <c r="F40" s="7"/>
      <c r="G40" s="7"/>
      <c r="H40" s="7"/>
      <c r="I40" s="7"/>
      <c r="J40" s="7"/>
      <c r="K40" s="155">
        <v>2463</v>
      </c>
      <c r="L40" s="155">
        <v>1000</v>
      </c>
      <c r="M40" s="7">
        <v>0</v>
      </c>
      <c r="N40" s="156">
        <f t="shared" si="0"/>
        <v>1000</v>
      </c>
      <c r="O40" s="157">
        <f t="shared" si="1"/>
        <v>30556</v>
      </c>
      <c r="P40" s="158">
        <f t="shared" si="2"/>
        <v>30556</v>
      </c>
      <c r="Q40" s="154">
        <v>1</v>
      </c>
      <c r="R40" s="155">
        <v>2463</v>
      </c>
      <c r="S40" s="155">
        <v>0</v>
      </c>
      <c r="T40" s="7"/>
      <c r="U40" s="7"/>
      <c r="V40" s="7"/>
      <c r="W40" s="7"/>
      <c r="X40" s="7"/>
      <c r="Y40" s="7"/>
      <c r="Z40" s="155">
        <v>2463</v>
      </c>
      <c r="AA40" s="155">
        <v>1000</v>
      </c>
      <c r="AB40" s="7">
        <v>0</v>
      </c>
      <c r="AC40" s="156">
        <f t="shared" si="3"/>
        <v>1000</v>
      </c>
      <c r="AD40" s="157">
        <f t="shared" si="4"/>
        <v>30556</v>
      </c>
      <c r="AE40" s="158">
        <f t="shared" si="5"/>
        <v>30556</v>
      </c>
      <c r="AF40" s="170">
        <f t="shared" si="6"/>
        <v>0</v>
      </c>
      <c r="AG40" s="170">
        <f t="shared" si="6"/>
        <v>0</v>
      </c>
      <c r="AH40" s="154">
        <v>1</v>
      </c>
      <c r="AI40" s="158">
        <v>30556</v>
      </c>
    </row>
    <row r="41" spans="1:35" x14ac:dyDescent="0.2">
      <c r="A41" s="151"/>
      <c r="B41" s="159"/>
      <c r="C41" s="155"/>
      <c r="D41" s="155"/>
      <c r="E41" s="7"/>
      <c r="F41" s="7"/>
      <c r="G41" s="7"/>
      <c r="H41" s="7"/>
      <c r="I41" s="7"/>
      <c r="J41" s="7"/>
      <c r="K41" s="7"/>
      <c r="L41" s="155"/>
      <c r="M41" s="7"/>
      <c r="N41" s="5"/>
      <c r="O41" s="160"/>
      <c r="P41" s="159"/>
      <c r="Q41" s="159"/>
      <c r="R41" s="155"/>
      <c r="S41" s="155"/>
      <c r="T41" s="7"/>
      <c r="U41" s="7"/>
      <c r="V41" s="7"/>
      <c r="W41" s="7"/>
      <c r="X41" s="7"/>
      <c r="Y41" s="7"/>
      <c r="Z41" s="7"/>
      <c r="AA41" s="155"/>
      <c r="AB41" s="7"/>
      <c r="AC41" s="5"/>
      <c r="AD41" s="160"/>
      <c r="AE41" s="159"/>
      <c r="AF41" s="11"/>
      <c r="AG41" s="10"/>
      <c r="AH41" s="159"/>
      <c r="AI41" s="159"/>
    </row>
    <row r="42" spans="1:35" ht="12.75" thickBot="1" x14ac:dyDescent="0.25">
      <c r="A42" s="152"/>
      <c r="B42" s="161"/>
      <c r="C42" s="162"/>
      <c r="D42" s="162"/>
      <c r="E42" s="7"/>
      <c r="F42" s="7"/>
      <c r="G42" s="7"/>
      <c r="H42" s="7"/>
      <c r="I42" s="7"/>
      <c r="J42" s="7"/>
      <c r="K42" s="9"/>
      <c r="L42" s="162"/>
      <c r="M42" s="9"/>
      <c r="N42" s="8"/>
      <c r="O42" s="163"/>
      <c r="P42" s="161"/>
      <c r="Q42" s="161"/>
      <c r="R42" s="162"/>
      <c r="S42" s="162"/>
      <c r="T42" s="7"/>
      <c r="U42" s="7"/>
      <c r="V42" s="7"/>
      <c r="W42" s="7"/>
      <c r="X42" s="7"/>
      <c r="Y42" s="7"/>
      <c r="Z42" s="9"/>
      <c r="AA42" s="162"/>
      <c r="AB42" s="9"/>
      <c r="AC42" s="8"/>
      <c r="AD42" s="163"/>
      <c r="AE42" s="161"/>
      <c r="AF42" s="11"/>
      <c r="AG42" s="10"/>
      <c r="AH42" s="161"/>
      <c r="AI42" s="10"/>
    </row>
    <row r="43" spans="1:35" ht="12.75" thickBot="1" x14ac:dyDescent="0.25">
      <c r="A43" s="153" t="s">
        <v>0</v>
      </c>
      <c r="B43" s="164">
        <f t="shared" ref="B43:M43" si="7">SUM(B7:B42)</f>
        <v>206</v>
      </c>
      <c r="C43" s="165">
        <f t="shared" si="7"/>
        <v>270246.38</v>
      </c>
      <c r="D43" s="166">
        <f t="shared" si="7"/>
        <v>331360</v>
      </c>
      <c r="E43" s="167">
        <f t="shared" si="7"/>
        <v>0</v>
      </c>
      <c r="F43" s="168">
        <f t="shared" si="7"/>
        <v>0</v>
      </c>
      <c r="G43" s="168">
        <f t="shared" si="7"/>
        <v>0</v>
      </c>
      <c r="H43" s="168">
        <f t="shared" si="7"/>
        <v>0</v>
      </c>
      <c r="I43" s="168">
        <f t="shared" si="7"/>
        <v>0</v>
      </c>
      <c r="J43" s="169">
        <f t="shared" si="7"/>
        <v>0</v>
      </c>
      <c r="K43" s="165">
        <f t="shared" si="7"/>
        <v>433344.54000000004</v>
      </c>
      <c r="L43" s="165">
        <f t="shared" si="7"/>
        <v>198000</v>
      </c>
      <c r="M43" s="165">
        <f t="shared" si="7"/>
        <v>0</v>
      </c>
      <c r="N43" s="165">
        <f>SUM(N7:N42)</f>
        <v>198000</v>
      </c>
      <c r="O43" s="165">
        <f t="shared" ref="O43" si="8">SUM(O7:O42)</f>
        <v>5398134.4800000004</v>
      </c>
      <c r="P43" s="164">
        <f>SUM(P7:P42)</f>
        <v>190718096.88000003</v>
      </c>
      <c r="Q43" s="164">
        <f t="shared" ref="Q43:AI43" si="9">SUM(Q7:Q42)</f>
        <v>206</v>
      </c>
      <c r="R43" s="164">
        <f t="shared" si="9"/>
        <v>270246.38</v>
      </c>
      <c r="S43" s="164">
        <f t="shared" si="9"/>
        <v>331360</v>
      </c>
      <c r="T43" s="164">
        <f t="shared" si="9"/>
        <v>0</v>
      </c>
      <c r="U43" s="164">
        <f t="shared" si="9"/>
        <v>0</v>
      </c>
      <c r="V43" s="164">
        <f t="shared" si="9"/>
        <v>0</v>
      </c>
      <c r="W43" s="164">
        <f t="shared" si="9"/>
        <v>0</v>
      </c>
      <c r="X43" s="164">
        <f t="shared" si="9"/>
        <v>0</v>
      </c>
      <c r="Y43" s="164">
        <f t="shared" si="9"/>
        <v>0</v>
      </c>
      <c r="Z43" s="164">
        <f t="shared" si="9"/>
        <v>433344.54000000004</v>
      </c>
      <c r="AA43" s="164">
        <f t="shared" si="9"/>
        <v>198000</v>
      </c>
      <c r="AB43" s="164">
        <f t="shared" si="9"/>
        <v>0</v>
      </c>
      <c r="AC43" s="164">
        <f t="shared" si="9"/>
        <v>198000</v>
      </c>
      <c r="AD43" s="164">
        <f t="shared" si="9"/>
        <v>5398134.4800000004</v>
      </c>
      <c r="AE43" s="164">
        <f t="shared" si="9"/>
        <v>190718096.88000003</v>
      </c>
      <c r="AF43" s="164">
        <f t="shared" si="9"/>
        <v>0</v>
      </c>
      <c r="AG43" s="164">
        <f t="shared" si="9"/>
        <v>0</v>
      </c>
      <c r="AH43" s="164">
        <f t="shared" si="9"/>
        <v>206</v>
      </c>
      <c r="AI43" s="164">
        <f t="shared" si="9"/>
        <v>190718096.88000003</v>
      </c>
    </row>
    <row r="44" spans="1:35" x14ac:dyDescent="0.2">
      <c r="A44" s="3" t="s">
        <v>48</v>
      </c>
    </row>
    <row r="45" spans="1:35" x14ac:dyDescent="0.2">
      <c r="A45" s="3" t="s">
        <v>49</v>
      </c>
      <c r="B45" s="39" t="s">
        <v>109</v>
      </c>
    </row>
    <row r="46" spans="1:35" x14ac:dyDescent="0.2">
      <c r="A46" s="3" t="s">
        <v>50</v>
      </c>
      <c r="B46" s="39" t="s">
        <v>51</v>
      </c>
    </row>
    <row r="47" spans="1:35" x14ac:dyDescent="0.2">
      <c r="A47" s="3" t="s">
        <v>52</v>
      </c>
      <c r="B47" s="39" t="s">
        <v>53</v>
      </c>
    </row>
    <row r="48" spans="1:35" x14ac:dyDescent="0.2">
      <c r="A48" s="3" t="s">
        <v>54</v>
      </c>
      <c r="B48" s="39" t="s">
        <v>55</v>
      </c>
    </row>
    <row r="49" spans="1:33" x14ac:dyDescent="0.2">
      <c r="B49" s="39" t="s">
        <v>56</v>
      </c>
    </row>
    <row r="50" spans="1:33" x14ac:dyDescent="0.2">
      <c r="A50" s="3" t="s">
        <v>57</v>
      </c>
      <c r="B50" s="39" t="s">
        <v>100</v>
      </c>
    </row>
    <row r="51" spans="1:33" x14ac:dyDescent="0.2">
      <c r="B51" s="39" t="s">
        <v>58</v>
      </c>
    </row>
    <row r="52" spans="1:33" x14ac:dyDescent="0.2">
      <c r="B52" s="39" t="s">
        <v>59</v>
      </c>
    </row>
    <row r="53" spans="1:33" x14ac:dyDescent="0.2">
      <c r="B53" s="39" t="s">
        <v>60</v>
      </c>
    </row>
    <row r="54" spans="1:33" x14ac:dyDescent="0.2">
      <c r="A54" s="40" t="s">
        <v>133</v>
      </c>
      <c r="B54" s="40" t="s">
        <v>134</v>
      </c>
    </row>
    <row r="55" spans="1:33" s="39" customFormat="1" x14ac:dyDescent="0.2">
      <c r="A55" s="40" t="s">
        <v>135</v>
      </c>
      <c r="B55" s="39" t="s">
        <v>105</v>
      </c>
      <c r="F55" s="40"/>
      <c r="G55" s="40"/>
      <c r="H55" s="40"/>
      <c r="I55" s="40"/>
      <c r="U55" s="40"/>
      <c r="V55" s="40"/>
      <c r="W55" s="40"/>
      <c r="X55" s="40"/>
      <c r="AF55" s="66"/>
      <c r="AG55" s="66"/>
    </row>
    <row r="56" spans="1:33" x14ac:dyDescent="0.2">
      <c r="A56" s="40" t="s">
        <v>136</v>
      </c>
      <c r="B56" s="39" t="s">
        <v>101</v>
      </c>
    </row>
    <row r="57" spans="1:33" x14ac:dyDescent="0.2">
      <c r="B57" s="39" t="s">
        <v>58</v>
      </c>
    </row>
    <row r="58" spans="1:33" x14ac:dyDescent="0.2">
      <c r="B58" s="39" t="s">
        <v>59</v>
      </c>
    </row>
    <row r="59" spans="1:33" x14ac:dyDescent="0.2">
      <c r="B59" s="39" t="s">
        <v>75</v>
      </c>
    </row>
    <row r="60" spans="1:33" s="40" customFormat="1" x14ac:dyDescent="0.2">
      <c r="A60" s="40" t="s">
        <v>145</v>
      </c>
      <c r="B60" s="40" t="s">
        <v>146</v>
      </c>
      <c r="AF60" s="66"/>
      <c r="AG60" s="66"/>
    </row>
    <row r="61" spans="1:33" x14ac:dyDescent="0.2">
      <c r="A61" s="40" t="s">
        <v>143</v>
      </c>
      <c r="B61" s="40" t="s">
        <v>139</v>
      </c>
    </row>
    <row r="62" spans="1:33" x14ac:dyDescent="0.2">
      <c r="A62" s="40" t="s">
        <v>144</v>
      </c>
      <c r="B62" s="40" t="s">
        <v>147</v>
      </c>
    </row>
  </sheetData>
  <mergeCells count="5">
    <mergeCell ref="AH4:AI4"/>
    <mergeCell ref="A4:A6"/>
    <mergeCell ref="B4:P4"/>
    <mergeCell ref="Q4:AE4"/>
    <mergeCell ref="AF4:AG4"/>
  </mergeCells>
  <phoneticPr fontId="12" type="noConversion"/>
  <printOptions horizontalCentered="1"/>
  <pageMargins left="0.25" right="0.25" top="0.75" bottom="0.75" header="0.3" footer="0.3"/>
  <pageSetup paperSize="9" scale="37" orientation="landscape" r:id="rId1"/>
  <headerFooter alignWithMargins="0">
    <oddHeader xml:space="preserve">&amp;C&amp;"Arial,Negrita"&amp;18PROYECTO DE PRESUPUESTO 2021
</oddHeader>
    <oddFooter>&amp;L&amp;"Arial,Negrita"&amp;8PROYECTO DE PRESUPUESTO PARA EL AÑO FISCAL 2020
INFORMACIÓN PARA LA COMISIÓN DE PRESUPUESTO Y CUENTA GENERAL DE LA REPÚBLICA DEL CONGRESO DE LA REPÚBLICA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56075-DD65-40FE-9A7D-4184AA19B36F}">
  <sheetPr>
    <tabColor theme="9" tint="-0.249977111117893"/>
    <pageSetUpPr fitToPage="1"/>
  </sheetPr>
  <dimension ref="B1:L286"/>
  <sheetViews>
    <sheetView zoomScaleNormal="100" workbookViewId="0">
      <selection activeCell="B4" sqref="B4"/>
    </sheetView>
  </sheetViews>
  <sheetFormatPr baseColWidth="10" defaultRowHeight="15" x14ac:dyDescent="0.2"/>
  <cols>
    <col min="1" max="1" width="3.7109375" style="173" customWidth="1"/>
    <col min="2" max="2" width="13.140625" style="173" customWidth="1"/>
    <col min="3" max="3" width="46.140625" style="183" customWidth="1"/>
    <col min="4" max="5" width="12.7109375" style="173" customWidth="1"/>
    <col min="6" max="6" width="12.7109375" style="173" bestFit="1" customWidth="1"/>
    <col min="7" max="7" width="13.5703125" style="173" customWidth="1"/>
    <col min="8" max="8" width="16.85546875" style="173" bestFit="1" customWidth="1"/>
    <col min="9" max="9" width="12.7109375" style="173" bestFit="1" customWidth="1"/>
    <col min="10" max="10" width="11.42578125" style="173"/>
    <col min="11" max="11" width="12.7109375" style="173" bestFit="1" customWidth="1"/>
    <col min="12" max="16384" width="11.42578125" style="173"/>
  </cols>
  <sheetData>
    <row r="1" spans="2:12" x14ac:dyDescent="0.2">
      <c r="B1" s="171" t="s">
        <v>238</v>
      </c>
      <c r="C1" s="172"/>
      <c r="D1" s="171"/>
      <c r="E1" s="171"/>
      <c r="F1" s="171"/>
      <c r="G1" s="171"/>
      <c r="H1" s="171"/>
      <c r="I1" s="171"/>
      <c r="J1" s="171"/>
      <c r="K1" s="171"/>
      <c r="L1" s="171"/>
    </row>
    <row r="2" spans="2:12" x14ac:dyDescent="0.2">
      <c r="B2" s="171" t="s">
        <v>289</v>
      </c>
      <c r="C2" s="172"/>
      <c r="D2" s="171"/>
      <c r="E2" s="171"/>
      <c r="F2" s="171"/>
      <c r="G2" s="171"/>
      <c r="H2" s="171"/>
      <c r="I2" s="171"/>
      <c r="J2" s="171"/>
      <c r="K2" s="171"/>
      <c r="L2" s="171"/>
    </row>
    <row r="3" spans="2:12" x14ac:dyDescent="0.2">
      <c r="B3" s="171"/>
      <c r="C3" s="172"/>
      <c r="D3" s="171"/>
      <c r="E3" s="171"/>
      <c r="F3" s="171"/>
      <c r="G3" s="171"/>
      <c r="H3" s="174"/>
      <c r="I3" s="171"/>
      <c r="J3" s="171"/>
      <c r="K3" s="171"/>
      <c r="L3" s="171"/>
    </row>
    <row r="4" spans="2:12" s="177" customFormat="1" ht="45" x14ac:dyDescent="0.2">
      <c r="B4" s="175" t="s">
        <v>290</v>
      </c>
      <c r="C4" s="176" t="s">
        <v>23</v>
      </c>
      <c r="D4" s="176" t="s">
        <v>291</v>
      </c>
      <c r="E4" s="176" t="s">
        <v>292</v>
      </c>
      <c r="F4" s="176" t="s">
        <v>293</v>
      </c>
      <c r="G4" s="176" t="s">
        <v>294</v>
      </c>
      <c r="H4" s="176" t="s">
        <v>295</v>
      </c>
      <c r="I4" s="176" t="s">
        <v>296</v>
      </c>
      <c r="J4" s="176" t="s">
        <v>297</v>
      </c>
      <c r="K4" s="176" t="s">
        <v>298</v>
      </c>
      <c r="L4" s="176" t="s">
        <v>299</v>
      </c>
    </row>
    <row r="5" spans="2:12" ht="15" customHeight="1" x14ac:dyDescent="0.2">
      <c r="B5" s="178" t="s">
        <v>300</v>
      </c>
      <c r="C5" s="179" t="s">
        <v>301</v>
      </c>
      <c r="D5" s="180">
        <v>133953</v>
      </c>
      <c r="E5" s="180">
        <v>333123</v>
      </c>
      <c r="F5" s="180">
        <v>163750</v>
      </c>
      <c r="G5" s="180">
        <v>425962</v>
      </c>
      <c r="H5" s="180">
        <v>460038.96</v>
      </c>
      <c r="I5" s="180">
        <f t="shared" ref="I5:I68" si="0">F5-D5</f>
        <v>29797</v>
      </c>
      <c r="J5" s="180">
        <f>F5/D5</f>
        <v>1.222443692937075</v>
      </c>
      <c r="K5" s="180">
        <f t="shared" ref="K5:K68" si="1">+H5-F5</f>
        <v>296288.96000000002</v>
      </c>
      <c r="L5" s="180">
        <f>H5/F5</f>
        <v>2.8093982290076336</v>
      </c>
    </row>
    <row r="6" spans="2:12" x14ac:dyDescent="0.2">
      <c r="B6" s="178" t="s">
        <v>302</v>
      </c>
      <c r="C6" s="179" t="s">
        <v>303</v>
      </c>
      <c r="D6" s="180">
        <v>1102</v>
      </c>
      <c r="E6" s="180">
        <v>0</v>
      </c>
      <c r="F6" s="180">
        <v>0</v>
      </c>
      <c r="G6" s="180">
        <v>0</v>
      </c>
      <c r="H6" s="180">
        <v>0</v>
      </c>
      <c r="I6" s="180">
        <f t="shared" si="0"/>
        <v>-1102</v>
      </c>
      <c r="J6" s="180">
        <f>F6/D6</f>
        <v>0</v>
      </c>
      <c r="K6" s="180">
        <f t="shared" si="1"/>
        <v>0</v>
      </c>
      <c r="L6" s="180">
        <v>0</v>
      </c>
    </row>
    <row r="7" spans="2:12" ht="15" customHeight="1" x14ac:dyDescent="0.2">
      <c r="B7" s="178" t="s">
        <v>304</v>
      </c>
      <c r="C7" s="179" t="s">
        <v>305</v>
      </c>
      <c r="D7" s="180">
        <v>53597</v>
      </c>
      <c r="E7" s="180">
        <v>56332</v>
      </c>
      <c r="F7" s="180">
        <v>77310</v>
      </c>
      <c r="G7" s="180">
        <v>49091</v>
      </c>
      <c r="H7" s="180">
        <v>83494.8</v>
      </c>
      <c r="I7" s="180">
        <f t="shared" si="0"/>
        <v>23713</v>
      </c>
      <c r="J7" s="180">
        <f>F7/D7</f>
        <v>1.4424314793738455</v>
      </c>
      <c r="K7" s="180">
        <f t="shared" si="1"/>
        <v>6184.8000000000029</v>
      </c>
      <c r="L7" s="180">
        <f>H7/F7</f>
        <v>1.08</v>
      </c>
    </row>
    <row r="8" spans="2:12" ht="15" customHeight="1" x14ac:dyDescent="0.2">
      <c r="B8" s="178" t="s">
        <v>306</v>
      </c>
      <c r="C8" s="179" t="s">
        <v>307</v>
      </c>
      <c r="D8" s="180">
        <v>0</v>
      </c>
      <c r="E8" s="180">
        <v>360</v>
      </c>
      <c r="F8" s="180">
        <v>0</v>
      </c>
      <c r="G8" s="180">
        <v>28</v>
      </c>
      <c r="H8" s="180">
        <v>30.240000000000002</v>
      </c>
      <c r="I8" s="180">
        <f t="shared" si="0"/>
        <v>0</v>
      </c>
      <c r="J8" s="180">
        <v>0</v>
      </c>
      <c r="K8" s="180">
        <f t="shared" si="1"/>
        <v>30.240000000000002</v>
      </c>
      <c r="L8" s="180">
        <v>0</v>
      </c>
    </row>
    <row r="9" spans="2:12" ht="15" customHeight="1" x14ac:dyDescent="0.2">
      <c r="B9" s="178" t="s">
        <v>308</v>
      </c>
      <c r="C9" s="179" t="s">
        <v>309</v>
      </c>
      <c r="D9" s="180">
        <v>15668</v>
      </c>
      <c r="E9" s="180">
        <v>6032</v>
      </c>
      <c r="F9" s="180">
        <v>10668</v>
      </c>
      <c r="G9" s="180">
        <v>7736</v>
      </c>
      <c r="H9" s="180">
        <v>11521.44</v>
      </c>
      <c r="I9" s="180">
        <f t="shared" si="0"/>
        <v>-5000</v>
      </c>
      <c r="J9" s="180">
        <f t="shared" ref="J9:J14" si="2">F9/D9</f>
        <v>0.68087822312994639</v>
      </c>
      <c r="K9" s="180">
        <f t="shared" si="1"/>
        <v>853.44000000000051</v>
      </c>
      <c r="L9" s="180">
        <f t="shared" ref="L9:L16" si="3">H9/F9</f>
        <v>1.08</v>
      </c>
    </row>
    <row r="10" spans="2:12" ht="15" customHeight="1" x14ac:dyDescent="0.2">
      <c r="B10" s="178" t="s">
        <v>310</v>
      </c>
      <c r="C10" s="179" t="s">
        <v>311</v>
      </c>
      <c r="D10" s="180">
        <v>248230</v>
      </c>
      <c r="E10" s="180">
        <v>461939</v>
      </c>
      <c r="F10" s="180">
        <v>1162859</v>
      </c>
      <c r="G10" s="180">
        <v>484677</v>
      </c>
      <c r="H10" s="180">
        <v>1255887.72</v>
      </c>
      <c r="I10" s="180">
        <f t="shared" si="0"/>
        <v>914629</v>
      </c>
      <c r="J10" s="180">
        <f t="shared" si="2"/>
        <v>4.6846029891632757</v>
      </c>
      <c r="K10" s="180">
        <f t="shared" si="1"/>
        <v>93028.719999999972</v>
      </c>
      <c r="L10" s="180">
        <f t="shared" si="3"/>
        <v>1.08</v>
      </c>
    </row>
    <row r="11" spans="2:12" ht="15" customHeight="1" x14ac:dyDescent="0.2">
      <c r="B11" s="178" t="s">
        <v>312</v>
      </c>
      <c r="C11" s="179" t="s">
        <v>313</v>
      </c>
      <c r="D11" s="180">
        <v>3600</v>
      </c>
      <c r="E11" s="180">
        <v>3570</v>
      </c>
      <c r="F11" s="180">
        <v>3600</v>
      </c>
      <c r="G11" s="180">
        <v>4749</v>
      </c>
      <c r="H11" s="180">
        <v>5128.92</v>
      </c>
      <c r="I11" s="180">
        <f t="shared" si="0"/>
        <v>0</v>
      </c>
      <c r="J11" s="180">
        <f t="shared" si="2"/>
        <v>1</v>
      </c>
      <c r="K11" s="180">
        <f t="shared" si="1"/>
        <v>1528.92</v>
      </c>
      <c r="L11" s="180">
        <f t="shared" si="3"/>
        <v>1.4247000000000001</v>
      </c>
    </row>
    <row r="12" spans="2:12" x14ac:dyDescent="0.2">
      <c r="B12" s="178" t="s">
        <v>314</v>
      </c>
      <c r="C12" s="179" t="s">
        <v>315</v>
      </c>
      <c r="D12" s="180">
        <v>5356</v>
      </c>
      <c r="E12" s="180">
        <v>276</v>
      </c>
      <c r="F12" s="180">
        <v>3356</v>
      </c>
      <c r="G12" s="180">
        <v>0</v>
      </c>
      <c r="H12" s="180">
        <v>3624.48</v>
      </c>
      <c r="I12" s="180">
        <f t="shared" si="0"/>
        <v>-2000</v>
      </c>
      <c r="J12" s="180">
        <f t="shared" si="2"/>
        <v>0.62658700522778188</v>
      </c>
      <c r="K12" s="180">
        <f t="shared" si="1"/>
        <v>268.48</v>
      </c>
      <c r="L12" s="180">
        <f t="shared" si="3"/>
        <v>1.08</v>
      </c>
    </row>
    <row r="13" spans="2:12" ht="15" customHeight="1" x14ac:dyDescent="0.2">
      <c r="B13" s="178" t="s">
        <v>316</v>
      </c>
      <c r="C13" s="179" t="s">
        <v>152</v>
      </c>
      <c r="D13" s="180">
        <v>26384</v>
      </c>
      <c r="E13" s="180">
        <v>112328</v>
      </c>
      <c r="F13" s="180">
        <v>246025</v>
      </c>
      <c r="G13" s="180">
        <v>42590</v>
      </c>
      <c r="H13" s="180">
        <v>265707</v>
      </c>
      <c r="I13" s="180">
        <f t="shared" si="0"/>
        <v>219641</v>
      </c>
      <c r="J13" s="180">
        <f t="shared" si="2"/>
        <v>9.3247801697998796</v>
      </c>
      <c r="K13" s="180">
        <f t="shared" si="1"/>
        <v>19682</v>
      </c>
      <c r="L13" s="180">
        <f t="shared" si="3"/>
        <v>1.08</v>
      </c>
    </row>
    <row r="14" spans="2:12" ht="30" customHeight="1" x14ac:dyDescent="0.2">
      <c r="B14" s="178" t="s">
        <v>317</v>
      </c>
      <c r="C14" s="179" t="s">
        <v>318</v>
      </c>
      <c r="D14" s="180">
        <v>548401</v>
      </c>
      <c r="E14" s="180">
        <v>474997</v>
      </c>
      <c r="F14" s="180">
        <v>411069</v>
      </c>
      <c r="G14" s="180">
        <v>265906</v>
      </c>
      <c r="H14" s="180">
        <v>443954.52</v>
      </c>
      <c r="I14" s="180">
        <f t="shared" si="0"/>
        <v>-137332</v>
      </c>
      <c r="J14" s="180">
        <f t="shared" si="2"/>
        <v>0.74957740777277937</v>
      </c>
      <c r="K14" s="180">
        <f t="shared" si="1"/>
        <v>32885.520000000019</v>
      </c>
      <c r="L14" s="180">
        <f t="shared" si="3"/>
        <v>1.08</v>
      </c>
    </row>
    <row r="15" spans="2:12" ht="15" customHeight="1" x14ac:dyDescent="0.2">
      <c r="B15" s="178" t="s">
        <v>319</v>
      </c>
      <c r="C15" s="179" t="s">
        <v>320</v>
      </c>
      <c r="D15" s="180">
        <v>0</v>
      </c>
      <c r="E15" s="180">
        <v>1095</v>
      </c>
      <c r="F15" s="180">
        <v>1095</v>
      </c>
      <c r="G15" s="180">
        <v>90</v>
      </c>
      <c r="H15" s="180">
        <v>1182.5999999999999</v>
      </c>
      <c r="I15" s="180">
        <f t="shared" si="0"/>
        <v>1095</v>
      </c>
      <c r="J15" s="180">
        <v>0</v>
      </c>
      <c r="K15" s="180">
        <f t="shared" si="1"/>
        <v>87.599999999999909</v>
      </c>
      <c r="L15" s="180">
        <f t="shared" si="3"/>
        <v>1.0799999999999998</v>
      </c>
    </row>
    <row r="16" spans="2:12" ht="15" customHeight="1" x14ac:dyDescent="0.2">
      <c r="B16" s="178" t="s">
        <v>321</v>
      </c>
      <c r="C16" s="179" t="s">
        <v>322</v>
      </c>
      <c r="D16" s="180">
        <v>41928</v>
      </c>
      <c r="E16" s="180">
        <v>63093</v>
      </c>
      <c r="F16" s="180">
        <v>314359</v>
      </c>
      <c r="G16" s="180">
        <v>400174</v>
      </c>
      <c r="H16" s="180">
        <v>432187.92</v>
      </c>
      <c r="I16" s="180">
        <f t="shared" si="0"/>
        <v>272431</v>
      </c>
      <c r="J16" s="180">
        <f>F16/D16</f>
        <v>7.4975911085670672</v>
      </c>
      <c r="K16" s="180">
        <f t="shared" si="1"/>
        <v>117828.91999999998</v>
      </c>
      <c r="L16" s="180">
        <f t="shared" si="3"/>
        <v>1.374822798138434</v>
      </c>
    </row>
    <row r="17" spans="2:12" ht="15" customHeight="1" x14ac:dyDescent="0.2">
      <c r="B17" s="178" t="s">
        <v>323</v>
      </c>
      <c r="C17" s="179" t="s">
        <v>324</v>
      </c>
      <c r="D17" s="180">
        <v>500</v>
      </c>
      <c r="E17" s="180">
        <v>593</v>
      </c>
      <c r="F17" s="180">
        <v>0</v>
      </c>
      <c r="G17" s="180">
        <v>700</v>
      </c>
      <c r="H17" s="180">
        <v>756</v>
      </c>
      <c r="I17" s="180">
        <f t="shared" si="0"/>
        <v>-500</v>
      </c>
      <c r="J17" s="180">
        <f>F17/D17</f>
        <v>0</v>
      </c>
      <c r="K17" s="180">
        <f t="shared" si="1"/>
        <v>756</v>
      </c>
      <c r="L17" s="180">
        <v>0</v>
      </c>
    </row>
    <row r="18" spans="2:12" ht="15" customHeight="1" x14ac:dyDescent="0.2">
      <c r="B18" s="178" t="s">
        <v>325</v>
      </c>
      <c r="C18" s="179" t="s">
        <v>326</v>
      </c>
      <c r="D18" s="180">
        <v>4820</v>
      </c>
      <c r="E18" s="180">
        <v>7022</v>
      </c>
      <c r="F18" s="180">
        <v>57900</v>
      </c>
      <c r="G18" s="180">
        <v>1700</v>
      </c>
      <c r="H18" s="180">
        <v>62532</v>
      </c>
      <c r="I18" s="180">
        <f t="shared" si="0"/>
        <v>53080</v>
      </c>
      <c r="J18" s="180">
        <f>F18/D18</f>
        <v>12.012448132780083</v>
      </c>
      <c r="K18" s="180">
        <f t="shared" si="1"/>
        <v>4632</v>
      </c>
      <c r="L18" s="180">
        <f t="shared" ref="L18:L24" si="4">H18/F18</f>
        <v>1.08</v>
      </c>
    </row>
    <row r="19" spans="2:12" ht="15" customHeight="1" x14ac:dyDescent="0.2">
      <c r="B19" s="178" t="s">
        <v>327</v>
      </c>
      <c r="C19" s="179" t="s">
        <v>328</v>
      </c>
      <c r="D19" s="180">
        <v>2070</v>
      </c>
      <c r="E19" s="180">
        <v>37717</v>
      </c>
      <c r="F19" s="180">
        <v>36700</v>
      </c>
      <c r="G19" s="180">
        <v>43345</v>
      </c>
      <c r="H19" s="180">
        <v>46812.6</v>
      </c>
      <c r="I19" s="180">
        <f t="shared" si="0"/>
        <v>34630</v>
      </c>
      <c r="J19" s="180">
        <f>F19/D19</f>
        <v>17.729468599033815</v>
      </c>
      <c r="K19" s="180">
        <f t="shared" si="1"/>
        <v>10112.599999999999</v>
      </c>
      <c r="L19" s="180">
        <f t="shared" si="4"/>
        <v>1.2755476839237057</v>
      </c>
    </row>
    <row r="20" spans="2:12" ht="15" customHeight="1" x14ac:dyDescent="0.2">
      <c r="B20" s="178" t="s">
        <v>329</v>
      </c>
      <c r="C20" s="179" t="s">
        <v>330</v>
      </c>
      <c r="D20" s="180">
        <v>0</v>
      </c>
      <c r="E20" s="180">
        <v>280</v>
      </c>
      <c r="F20" s="180">
        <v>280</v>
      </c>
      <c r="G20" s="180">
        <v>590</v>
      </c>
      <c r="H20" s="180">
        <v>637.20000000000005</v>
      </c>
      <c r="I20" s="180">
        <f t="shared" si="0"/>
        <v>280</v>
      </c>
      <c r="J20" s="180">
        <v>0</v>
      </c>
      <c r="K20" s="180">
        <f t="shared" si="1"/>
        <v>357.20000000000005</v>
      </c>
      <c r="L20" s="180">
        <f t="shared" si="4"/>
        <v>2.2757142857142858</v>
      </c>
    </row>
    <row r="21" spans="2:12" x14ac:dyDescent="0.2">
      <c r="B21" s="178" t="s">
        <v>331</v>
      </c>
      <c r="C21" s="179" t="s">
        <v>332</v>
      </c>
      <c r="D21" s="180">
        <v>0</v>
      </c>
      <c r="E21" s="180">
        <v>2095</v>
      </c>
      <c r="F21" s="180">
        <v>2095</v>
      </c>
      <c r="G21" s="180">
        <v>0</v>
      </c>
      <c r="H21" s="180">
        <v>2262.6</v>
      </c>
      <c r="I21" s="180">
        <f t="shared" si="0"/>
        <v>2095</v>
      </c>
      <c r="J21" s="180">
        <v>0</v>
      </c>
      <c r="K21" s="180">
        <f t="shared" si="1"/>
        <v>167.59999999999991</v>
      </c>
      <c r="L21" s="180">
        <f t="shared" si="4"/>
        <v>1.0799999999999998</v>
      </c>
    </row>
    <row r="22" spans="2:12" ht="15" customHeight="1" x14ac:dyDescent="0.2">
      <c r="B22" s="178" t="s">
        <v>333</v>
      </c>
      <c r="C22" s="179" t="s">
        <v>334</v>
      </c>
      <c r="D22" s="180">
        <v>840</v>
      </c>
      <c r="E22" s="180">
        <v>2310</v>
      </c>
      <c r="F22" s="180">
        <v>1270</v>
      </c>
      <c r="G22" s="180">
        <v>83162</v>
      </c>
      <c r="H22" s="180">
        <v>89814.96</v>
      </c>
      <c r="I22" s="180">
        <f t="shared" si="0"/>
        <v>430</v>
      </c>
      <c r="J22" s="180">
        <f>F22/D22</f>
        <v>1.5119047619047619</v>
      </c>
      <c r="K22" s="180">
        <f t="shared" si="1"/>
        <v>88544.960000000006</v>
      </c>
      <c r="L22" s="180">
        <f t="shared" si="4"/>
        <v>70.720440944881901</v>
      </c>
    </row>
    <row r="23" spans="2:12" x14ac:dyDescent="0.2">
      <c r="B23" s="178" t="s">
        <v>335</v>
      </c>
      <c r="C23" s="179" t="s">
        <v>336</v>
      </c>
      <c r="D23" s="180">
        <v>0</v>
      </c>
      <c r="E23" s="180">
        <v>34650</v>
      </c>
      <c r="F23" s="180">
        <v>4850</v>
      </c>
      <c r="G23" s="180">
        <v>0</v>
      </c>
      <c r="H23" s="180">
        <v>5238</v>
      </c>
      <c r="I23" s="180">
        <f t="shared" si="0"/>
        <v>4850</v>
      </c>
      <c r="J23" s="180">
        <v>0</v>
      </c>
      <c r="K23" s="180">
        <f t="shared" si="1"/>
        <v>388</v>
      </c>
      <c r="L23" s="180">
        <f t="shared" si="4"/>
        <v>1.08</v>
      </c>
    </row>
    <row r="24" spans="2:12" ht="15" customHeight="1" x14ac:dyDescent="0.2">
      <c r="B24" s="178" t="s">
        <v>337</v>
      </c>
      <c r="C24" s="179" t="s">
        <v>153</v>
      </c>
      <c r="D24" s="180">
        <v>0</v>
      </c>
      <c r="E24" s="180">
        <v>3450</v>
      </c>
      <c r="F24" s="180">
        <v>53300</v>
      </c>
      <c r="G24" s="180">
        <v>1950</v>
      </c>
      <c r="H24" s="180">
        <v>57564</v>
      </c>
      <c r="I24" s="180">
        <f t="shared" si="0"/>
        <v>53300</v>
      </c>
      <c r="J24" s="180">
        <v>0</v>
      </c>
      <c r="K24" s="180">
        <f t="shared" si="1"/>
        <v>4264</v>
      </c>
      <c r="L24" s="180">
        <f t="shared" si="4"/>
        <v>1.08</v>
      </c>
    </row>
    <row r="25" spans="2:12" x14ac:dyDescent="0.2">
      <c r="B25" s="178" t="s">
        <v>338</v>
      </c>
      <c r="C25" s="179" t="s">
        <v>339</v>
      </c>
      <c r="D25" s="180">
        <v>3050</v>
      </c>
      <c r="E25" s="180">
        <v>0</v>
      </c>
      <c r="F25" s="180">
        <v>0</v>
      </c>
      <c r="G25" s="180">
        <v>0</v>
      </c>
      <c r="H25" s="180">
        <v>0</v>
      </c>
      <c r="I25" s="180">
        <f t="shared" si="0"/>
        <v>-3050</v>
      </c>
      <c r="J25" s="180">
        <f>F25/D25</f>
        <v>0</v>
      </c>
      <c r="K25" s="180">
        <f t="shared" si="1"/>
        <v>0</v>
      </c>
      <c r="L25" s="180">
        <v>0</v>
      </c>
    </row>
    <row r="26" spans="2:12" ht="15" customHeight="1" x14ac:dyDescent="0.2">
      <c r="B26" s="178" t="s">
        <v>340</v>
      </c>
      <c r="C26" s="179" t="s">
        <v>341</v>
      </c>
      <c r="D26" s="180">
        <v>0</v>
      </c>
      <c r="E26" s="180">
        <v>0</v>
      </c>
      <c r="F26" s="180">
        <v>0</v>
      </c>
      <c r="G26" s="180">
        <v>1100</v>
      </c>
      <c r="H26" s="180">
        <v>1188</v>
      </c>
      <c r="I26" s="180">
        <f t="shared" si="0"/>
        <v>0</v>
      </c>
      <c r="J26" s="180">
        <v>0</v>
      </c>
      <c r="K26" s="180">
        <f t="shared" si="1"/>
        <v>1188</v>
      </c>
      <c r="L26" s="180">
        <v>0</v>
      </c>
    </row>
    <row r="27" spans="2:12" ht="45" customHeight="1" x14ac:dyDescent="0.2">
      <c r="B27" s="178" t="s">
        <v>342</v>
      </c>
      <c r="C27" s="179" t="s">
        <v>343</v>
      </c>
      <c r="D27" s="180">
        <v>0</v>
      </c>
      <c r="E27" s="180">
        <v>334</v>
      </c>
      <c r="F27" s="180">
        <v>0</v>
      </c>
      <c r="G27" s="180">
        <v>1833318</v>
      </c>
      <c r="H27" s="180">
        <v>2500000</v>
      </c>
      <c r="I27" s="180">
        <f t="shared" si="0"/>
        <v>0</v>
      </c>
      <c r="J27" s="180">
        <v>0</v>
      </c>
      <c r="K27" s="180">
        <f t="shared" si="1"/>
        <v>2500000</v>
      </c>
      <c r="L27" s="180">
        <v>0</v>
      </c>
    </row>
    <row r="28" spans="2:12" ht="15" customHeight="1" x14ac:dyDescent="0.2">
      <c r="B28" s="178" t="s">
        <v>344</v>
      </c>
      <c r="C28" s="179" t="s">
        <v>345</v>
      </c>
      <c r="D28" s="180">
        <v>18976</v>
      </c>
      <c r="E28" s="180">
        <v>14255</v>
      </c>
      <c r="F28" s="180">
        <v>17796</v>
      </c>
      <c r="G28" s="180">
        <v>3898</v>
      </c>
      <c r="H28" s="180">
        <v>19219.68</v>
      </c>
      <c r="I28" s="180">
        <f t="shared" si="0"/>
        <v>-1180</v>
      </c>
      <c r="J28" s="180">
        <f>F28/D28</f>
        <v>0.93781618887015172</v>
      </c>
      <c r="K28" s="180">
        <f t="shared" si="1"/>
        <v>1423.6800000000003</v>
      </c>
      <c r="L28" s="180">
        <f>H28/F28</f>
        <v>1.08</v>
      </c>
    </row>
    <row r="29" spans="2:12" ht="30" x14ac:dyDescent="0.2">
      <c r="B29" s="178" t="s">
        <v>346</v>
      </c>
      <c r="C29" s="179" t="s">
        <v>347</v>
      </c>
      <c r="D29" s="180">
        <v>1200</v>
      </c>
      <c r="E29" s="180">
        <v>0</v>
      </c>
      <c r="F29" s="180">
        <v>0</v>
      </c>
      <c r="G29" s="180">
        <v>0</v>
      </c>
      <c r="H29" s="180">
        <v>0</v>
      </c>
      <c r="I29" s="180">
        <f t="shared" si="0"/>
        <v>-1200</v>
      </c>
      <c r="J29" s="180">
        <f>F29/D29</f>
        <v>0</v>
      </c>
      <c r="K29" s="180">
        <f t="shared" si="1"/>
        <v>0</v>
      </c>
      <c r="L29" s="180">
        <v>0</v>
      </c>
    </row>
    <row r="30" spans="2:12" x14ac:dyDescent="0.2">
      <c r="B30" s="178" t="s">
        <v>348</v>
      </c>
      <c r="C30" s="179" t="s">
        <v>349</v>
      </c>
      <c r="D30" s="180">
        <v>1250</v>
      </c>
      <c r="E30" s="180">
        <v>0</v>
      </c>
      <c r="F30" s="180">
        <v>0</v>
      </c>
      <c r="G30" s="180">
        <v>0</v>
      </c>
      <c r="H30" s="180">
        <v>0</v>
      </c>
      <c r="I30" s="180">
        <f t="shared" si="0"/>
        <v>-1250</v>
      </c>
      <c r="J30" s="180">
        <f>F30/D30</f>
        <v>0</v>
      </c>
      <c r="K30" s="180">
        <f t="shared" si="1"/>
        <v>0</v>
      </c>
      <c r="L30" s="180">
        <v>0</v>
      </c>
    </row>
    <row r="31" spans="2:12" ht="30" customHeight="1" x14ac:dyDescent="0.2">
      <c r="B31" s="178" t="s">
        <v>350</v>
      </c>
      <c r="C31" s="179" t="s">
        <v>351</v>
      </c>
      <c r="D31" s="180">
        <v>0</v>
      </c>
      <c r="E31" s="180">
        <v>749</v>
      </c>
      <c r="F31" s="180">
        <v>749</v>
      </c>
      <c r="G31" s="180">
        <v>51</v>
      </c>
      <c r="H31" s="180">
        <v>808.92</v>
      </c>
      <c r="I31" s="180">
        <f t="shared" si="0"/>
        <v>749</v>
      </c>
      <c r="J31" s="180">
        <v>0</v>
      </c>
      <c r="K31" s="180">
        <f t="shared" si="1"/>
        <v>59.919999999999959</v>
      </c>
      <c r="L31" s="180">
        <f>H31/F31</f>
        <v>1.0799999999999998</v>
      </c>
    </row>
    <row r="32" spans="2:12" ht="15" customHeight="1" x14ac:dyDescent="0.2">
      <c r="B32" s="178" t="s">
        <v>352</v>
      </c>
      <c r="C32" s="179" t="s">
        <v>353</v>
      </c>
      <c r="D32" s="180">
        <v>1826</v>
      </c>
      <c r="E32" s="180">
        <v>2326</v>
      </c>
      <c r="F32" s="180">
        <v>1826</v>
      </c>
      <c r="G32" s="180">
        <v>1826</v>
      </c>
      <c r="H32" s="180">
        <v>1972.08</v>
      </c>
      <c r="I32" s="180">
        <f t="shared" si="0"/>
        <v>0</v>
      </c>
      <c r="J32" s="180">
        <f>F32/D32</f>
        <v>1</v>
      </c>
      <c r="K32" s="180">
        <f t="shared" si="1"/>
        <v>146.07999999999993</v>
      </c>
      <c r="L32" s="180">
        <f>H32/F32</f>
        <v>1.08</v>
      </c>
    </row>
    <row r="33" spans="2:12" x14ac:dyDescent="0.2">
      <c r="B33" s="178" t="s">
        <v>354</v>
      </c>
      <c r="C33" s="179" t="s">
        <v>355</v>
      </c>
      <c r="D33" s="180">
        <v>0</v>
      </c>
      <c r="E33" s="180">
        <v>30000</v>
      </c>
      <c r="F33" s="180">
        <v>0</v>
      </c>
      <c r="G33" s="180">
        <v>0</v>
      </c>
      <c r="H33" s="180">
        <v>0</v>
      </c>
      <c r="I33" s="180">
        <f t="shared" si="0"/>
        <v>0</v>
      </c>
      <c r="J33" s="180">
        <v>0</v>
      </c>
      <c r="K33" s="180">
        <f t="shared" si="1"/>
        <v>0</v>
      </c>
      <c r="L33" s="180">
        <v>0</v>
      </c>
    </row>
    <row r="34" spans="2:12" ht="30" x14ac:dyDescent="0.2">
      <c r="B34" s="178" t="s">
        <v>356</v>
      </c>
      <c r="C34" s="179" t="s">
        <v>357</v>
      </c>
      <c r="D34" s="180">
        <v>0</v>
      </c>
      <c r="E34" s="180">
        <v>24</v>
      </c>
      <c r="F34" s="180">
        <v>0</v>
      </c>
      <c r="G34" s="180">
        <v>0</v>
      </c>
      <c r="H34" s="180">
        <v>0</v>
      </c>
      <c r="I34" s="180">
        <f t="shared" si="0"/>
        <v>0</v>
      </c>
      <c r="J34" s="180">
        <v>0</v>
      </c>
      <c r="K34" s="180">
        <f t="shared" si="1"/>
        <v>0</v>
      </c>
      <c r="L34" s="180">
        <v>0</v>
      </c>
    </row>
    <row r="35" spans="2:12" ht="15" customHeight="1" x14ac:dyDescent="0.2">
      <c r="B35" s="178" t="s">
        <v>358</v>
      </c>
      <c r="C35" s="179" t="s">
        <v>359</v>
      </c>
      <c r="D35" s="180">
        <v>0</v>
      </c>
      <c r="E35" s="180">
        <v>40</v>
      </c>
      <c r="F35" s="180">
        <v>0</v>
      </c>
      <c r="G35" s="180">
        <v>129</v>
      </c>
      <c r="H35" s="180">
        <v>139.32</v>
      </c>
      <c r="I35" s="180">
        <f t="shared" si="0"/>
        <v>0</v>
      </c>
      <c r="J35" s="180">
        <v>0</v>
      </c>
      <c r="K35" s="180">
        <f t="shared" si="1"/>
        <v>139.32</v>
      </c>
      <c r="L35" s="180">
        <v>0</v>
      </c>
    </row>
    <row r="36" spans="2:12" ht="15" customHeight="1" x14ac:dyDescent="0.2">
      <c r="B36" s="178" t="s">
        <v>360</v>
      </c>
      <c r="C36" s="179" t="s">
        <v>361</v>
      </c>
      <c r="D36" s="180">
        <v>4095</v>
      </c>
      <c r="E36" s="180">
        <v>4824</v>
      </c>
      <c r="F36" s="180">
        <v>4400</v>
      </c>
      <c r="G36" s="180">
        <v>48808</v>
      </c>
      <c r="H36" s="180">
        <v>52712.639999999999</v>
      </c>
      <c r="I36" s="180">
        <f t="shared" si="0"/>
        <v>305</v>
      </c>
      <c r="J36" s="180">
        <f>F36/D36</f>
        <v>1.0744810744810744</v>
      </c>
      <c r="K36" s="180">
        <f t="shared" si="1"/>
        <v>48312.639999999999</v>
      </c>
      <c r="L36" s="180">
        <f t="shared" ref="L36:L41" si="5">H36/F36</f>
        <v>11.980145454545454</v>
      </c>
    </row>
    <row r="37" spans="2:12" ht="30" customHeight="1" x14ac:dyDescent="0.2">
      <c r="B37" s="178" t="s">
        <v>362</v>
      </c>
      <c r="C37" s="179" t="s">
        <v>363</v>
      </c>
      <c r="D37" s="180">
        <v>17284</v>
      </c>
      <c r="E37" s="180">
        <v>0</v>
      </c>
      <c r="F37" s="180">
        <v>12303</v>
      </c>
      <c r="G37" s="180">
        <v>303</v>
      </c>
      <c r="H37" s="180">
        <v>13287.24</v>
      </c>
      <c r="I37" s="180">
        <f t="shared" si="0"/>
        <v>-4981</v>
      </c>
      <c r="J37" s="180">
        <f>F37/D37</f>
        <v>0.71181439481601483</v>
      </c>
      <c r="K37" s="180">
        <f t="shared" si="1"/>
        <v>984.23999999999978</v>
      </c>
      <c r="L37" s="180">
        <f t="shared" si="5"/>
        <v>1.08</v>
      </c>
    </row>
    <row r="38" spans="2:12" x14ac:dyDescent="0.2">
      <c r="B38" s="178" t="s">
        <v>364</v>
      </c>
      <c r="C38" s="179" t="s">
        <v>365</v>
      </c>
      <c r="D38" s="180">
        <v>0</v>
      </c>
      <c r="E38" s="180">
        <v>610</v>
      </c>
      <c r="F38" s="180">
        <v>1000</v>
      </c>
      <c r="G38" s="180">
        <v>0</v>
      </c>
      <c r="H38" s="180">
        <v>1080</v>
      </c>
      <c r="I38" s="180">
        <f t="shared" si="0"/>
        <v>1000</v>
      </c>
      <c r="J38" s="180">
        <v>0</v>
      </c>
      <c r="K38" s="180">
        <f t="shared" si="1"/>
        <v>80</v>
      </c>
      <c r="L38" s="180">
        <f t="shared" si="5"/>
        <v>1.08</v>
      </c>
    </row>
    <row r="39" spans="2:12" ht="15" customHeight="1" x14ac:dyDescent="0.2">
      <c r="B39" s="178" t="s">
        <v>366</v>
      </c>
      <c r="C39" s="179" t="s">
        <v>367</v>
      </c>
      <c r="D39" s="180">
        <v>209266</v>
      </c>
      <c r="E39" s="180">
        <v>58780</v>
      </c>
      <c r="F39" s="180">
        <v>128594</v>
      </c>
      <c r="G39" s="180">
        <v>82111</v>
      </c>
      <c r="H39" s="180">
        <v>138881.51999999999</v>
      </c>
      <c r="I39" s="180">
        <f t="shared" si="0"/>
        <v>-80672</v>
      </c>
      <c r="J39" s="180">
        <f t="shared" ref="J39:J51" si="6">F39/D39</f>
        <v>0.61450020548010664</v>
      </c>
      <c r="K39" s="180">
        <f t="shared" si="1"/>
        <v>10287.51999999999</v>
      </c>
      <c r="L39" s="180">
        <f t="shared" si="5"/>
        <v>1.0799999999999998</v>
      </c>
    </row>
    <row r="40" spans="2:12" ht="15" customHeight="1" x14ac:dyDescent="0.2">
      <c r="B40" s="178" t="s">
        <v>368</v>
      </c>
      <c r="C40" s="179" t="s">
        <v>21</v>
      </c>
      <c r="D40" s="180">
        <v>452854</v>
      </c>
      <c r="E40" s="180">
        <v>667030</v>
      </c>
      <c r="F40" s="180">
        <v>456241</v>
      </c>
      <c r="G40" s="180">
        <v>649352</v>
      </c>
      <c r="H40" s="180">
        <v>701300.16</v>
      </c>
      <c r="I40" s="180">
        <f t="shared" si="0"/>
        <v>3387</v>
      </c>
      <c r="J40" s="180">
        <f t="shared" si="6"/>
        <v>1.0074792317170655</v>
      </c>
      <c r="K40" s="180">
        <f t="shared" si="1"/>
        <v>245059.16000000003</v>
      </c>
      <c r="L40" s="180">
        <f t="shared" si="5"/>
        <v>1.5371265624965753</v>
      </c>
    </row>
    <row r="41" spans="2:12" ht="30" customHeight="1" x14ac:dyDescent="0.2">
      <c r="B41" s="178" t="s">
        <v>369</v>
      </c>
      <c r="C41" s="179" t="s">
        <v>370</v>
      </c>
      <c r="D41" s="180">
        <v>611642</v>
      </c>
      <c r="E41" s="180">
        <v>1199091</v>
      </c>
      <c r="F41" s="180">
        <v>743292</v>
      </c>
      <c r="G41" s="180">
        <v>630015</v>
      </c>
      <c r="H41" s="180">
        <v>802755.36</v>
      </c>
      <c r="I41" s="180">
        <f t="shared" si="0"/>
        <v>131650</v>
      </c>
      <c r="J41" s="180">
        <f t="shared" si="6"/>
        <v>1.2152402876192283</v>
      </c>
      <c r="K41" s="180">
        <f t="shared" si="1"/>
        <v>59463.359999999986</v>
      </c>
      <c r="L41" s="180">
        <f t="shared" si="5"/>
        <v>1.08</v>
      </c>
    </row>
    <row r="42" spans="2:12" x14ac:dyDescent="0.2">
      <c r="B42" s="178" t="s">
        <v>371</v>
      </c>
      <c r="C42" s="179" t="s">
        <v>372</v>
      </c>
      <c r="D42" s="180">
        <v>3550</v>
      </c>
      <c r="E42" s="180">
        <v>0</v>
      </c>
      <c r="F42" s="180">
        <v>0</v>
      </c>
      <c r="G42" s="180">
        <v>0</v>
      </c>
      <c r="H42" s="180">
        <v>0</v>
      </c>
      <c r="I42" s="180">
        <f t="shared" si="0"/>
        <v>-3550</v>
      </c>
      <c r="J42" s="180">
        <f t="shared" si="6"/>
        <v>0</v>
      </c>
      <c r="K42" s="180">
        <f t="shared" si="1"/>
        <v>0</v>
      </c>
      <c r="L42" s="180">
        <v>0</v>
      </c>
    </row>
    <row r="43" spans="2:12" ht="15" customHeight="1" x14ac:dyDescent="0.2">
      <c r="B43" s="178" t="s">
        <v>373</v>
      </c>
      <c r="C43" s="179" t="s">
        <v>374</v>
      </c>
      <c r="D43" s="180">
        <v>77892</v>
      </c>
      <c r="E43" s="180">
        <v>260838</v>
      </c>
      <c r="F43" s="180">
        <v>224332</v>
      </c>
      <c r="G43" s="180">
        <v>244706</v>
      </c>
      <c r="H43" s="180">
        <v>264282.48</v>
      </c>
      <c r="I43" s="180">
        <f t="shared" si="0"/>
        <v>146440</v>
      </c>
      <c r="J43" s="180">
        <f t="shared" si="6"/>
        <v>2.8800390283982953</v>
      </c>
      <c r="K43" s="180">
        <f t="shared" si="1"/>
        <v>39950.479999999981</v>
      </c>
      <c r="L43" s="180">
        <f t="shared" ref="L43:L51" si="7">H43/F43</f>
        <v>1.1780864076458106</v>
      </c>
    </row>
    <row r="44" spans="2:12" ht="15" customHeight="1" x14ac:dyDescent="0.2">
      <c r="B44" s="178" t="s">
        <v>375</v>
      </c>
      <c r="C44" s="179" t="s">
        <v>376</v>
      </c>
      <c r="D44" s="180">
        <v>42458</v>
      </c>
      <c r="E44" s="180">
        <v>44794</v>
      </c>
      <c r="F44" s="180">
        <v>43244</v>
      </c>
      <c r="G44" s="180">
        <v>47759</v>
      </c>
      <c r="H44" s="180">
        <v>51579.72</v>
      </c>
      <c r="I44" s="180">
        <f t="shared" si="0"/>
        <v>786</v>
      </c>
      <c r="J44" s="180">
        <f t="shared" si="6"/>
        <v>1.0185124122662397</v>
      </c>
      <c r="K44" s="180">
        <f t="shared" si="1"/>
        <v>8335.7200000000012</v>
      </c>
      <c r="L44" s="180">
        <f t="shared" si="7"/>
        <v>1.1927601516973454</v>
      </c>
    </row>
    <row r="45" spans="2:12" x14ac:dyDescent="0.2">
      <c r="B45" s="178" t="s">
        <v>377</v>
      </c>
      <c r="C45" s="179" t="s">
        <v>378</v>
      </c>
      <c r="D45" s="180">
        <v>166426</v>
      </c>
      <c r="E45" s="180">
        <v>1704</v>
      </c>
      <c r="F45" s="180">
        <v>2304</v>
      </c>
      <c r="G45" s="180">
        <v>0</v>
      </c>
      <c r="H45" s="180">
        <v>2488.3200000000002</v>
      </c>
      <c r="I45" s="180">
        <f t="shared" si="0"/>
        <v>-164122</v>
      </c>
      <c r="J45" s="180">
        <f t="shared" si="6"/>
        <v>1.3843990722603439E-2</v>
      </c>
      <c r="K45" s="180">
        <f t="shared" si="1"/>
        <v>184.32000000000016</v>
      </c>
      <c r="L45" s="180">
        <f t="shared" si="7"/>
        <v>1.08</v>
      </c>
    </row>
    <row r="46" spans="2:12" ht="15" customHeight="1" x14ac:dyDescent="0.2">
      <c r="B46" s="178" t="s">
        <v>379</v>
      </c>
      <c r="C46" s="179" t="s">
        <v>380</v>
      </c>
      <c r="D46" s="180">
        <v>76899</v>
      </c>
      <c r="E46" s="180">
        <v>74866</v>
      </c>
      <c r="F46" s="180">
        <v>55000</v>
      </c>
      <c r="G46" s="180">
        <v>52350</v>
      </c>
      <c r="H46" s="180">
        <v>56538</v>
      </c>
      <c r="I46" s="180">
        <f t="shared" si="0"/>
        <v>-21899</v>
      </c>
      <c r="J46" s="180">
        <f t="shared" si="6"/>
        <v>0.71522386506976687</v>
      </c>
      <c r="K46" s="180">
        <f t="shared" si="1"/>
        <v>1538</v>
      </c>
      <c r="L46" s="180">
        <f t="shared" si="7"/>
        <v>1.0279636363636364</v>
      </c>
    </row>
    <row r="47" spans="2:12" ht="15" customHeight="1" x14ac:dyDescent="0.2">
      <c r="B47" s="178" t="s">
        <v>381</v>
      </c>
      <c r="C47" s="179" t="s">
        <v>382</v>
      </c>
      <c r="D47" s="180">
        <v>6381</v>
      </c>
      <c r="E47" s="180">
        <v>209378</v>
      </c>
      <c r="F47" s="180">
        <v>211401</v>
      </c>
      <c r="G47" s="180">
        <v>208690</v>
      </c>
      <c r="H47" s="180">
        <v>225385.2</v>
      </c>
      <c r="I47" s="180">
        <f t="shared" si="0"/>
        <v>205020</v>
      </c>
      <c r="J47" s="180">
        <f t="shared" si="6"/>
        <v>33.129760225669955</v>
      </c>
      <c r="K47" s="180">
        <f t="shared" si="1"/>
        <v>13984.200000000012</v>
      </c>
      <c r="L47" s="180">
        <f t="shared" si="7"/>
        <v>1.0661501128187663</v>
      </c>
    </row>
    <row r="48" spans="2:12" ht="15" customHeight="1" x14ac:dyDescent="0.2">
      <c r="B48" s="178" t="s">
        <v>383</v>
      </c>
      <c r="C48" s="179" t="s">
        <v>384</v>
      </c>
      <c r="D48" s="180">
        <v>102764</v>
      </c>
      <c r="E48" s="180">
        <v>173308</v>
      </c>
      <c r="F48" s="180">
        <v>115049</v>
      </c>
      <c r="G48" s="180">
        <v>215613</v>
      </c>
      <c r="H48" s="180">
        <v>232862.04</v>
      </c>
      <c r="I48" s="180">
        <f t="shared" si="0"/>
        <v>12285</v>
      </c>
      <c r="J48" s="180">
        <f t="shared" si="6"/>
        <v>1.1195457553228758</v>
      </c>
      <c r="K48" s="180">
        <f t="shared" si="1"/>
        <v>117813.04000000001</v>
      </c>
      <c r="L48" s="180">
        <f t="shared" si="7"/>
        <v>2.0240248937409278</v>
      </c>
    </row>
    <row r="49" spans="2:12" x14ac:dyDescent="0.2">
      <c r="B49" s="178" t="s">
        <v>385</v>
      </c>
      <c r="C49" s="179" t="s">
        <v>386</v>
      </c>
      <c r="D49" s="180">
        <v>3456</v>
      </c>
      <c r="E49" s="180">
        <v>0</v>
      </c>
      <c r="F49" s="180">
        <v>3456</v>
      </c>
      <c r="G49" s="180">
        <v>0</v>
      </c>
      <c r="H49" s="180">
        <v>3732.48</v>
      </c>
      <c r="I49" s="180">
        <f t="shared" si="0"/>
        <v>0</v>
      </c>
      <c r="J49" s="180">
        <f t="shared" si="6"/>
        <v>1</v>
      </c>
      <c r="K49" s="180">
        <f t="shared" si="1"/>
        <v>276.48</v>
      </c>
      <c r="L49" s="180">
        <f t="shared" si="7"/>
        <v>1.08</v>
      </c>
    </row>
    <row r="50" spans="2:12" ht="15" customHeight="1" x14ac:dyDescent="0.2">
      <c r="B50" s="178" t="s">
        <v>387</v>
      </c>
      <c r="C50" s="179" t="s">
        <v>388</v>
      </c>
      <c r="D50" s="180">
        <v>88364</v>
      </c>
      <c r="E50" s="180">
        <v>127535</v>
      </c>
      <c r="F50" s="180">
        <v>71080</v>
      </c>
      <c r="G50" s="180">
        <v>178421</v>
      </c>
      <c r="H50" s="180">
        <v>192694.68</v>
      </c>
      <c r="I50" s="180">
        <f t="shared" si="0"/>
        <v>-17284</v>
      </c>
      <c r="J50" s="180">
        <f t="shared" si="6"/>
        <v>0.8043999818930786</v>
      </c>
      <c r="K50" s="180">
        <f t="shared" si="1"/>
        <v>121614.68</v>
      </c>
      <c r="L50" s="180">
        <f t="shared" si="7"/>
        <v>2.710954980303883</v>
      </c>
    </row>
    <row r="51" spans="2:12" ht="15" customHeight="1" x14ac:dyDescent="0.2">
      <c r="B51" s="178" t="s">
        <v>389</v>
      </c>
      <c r="C51" s="179" t="s">
        <v>390</v>
      </c>
      <c r="D51" s="180">
        <v>13279</v>
      </c>
      <c r="E51" s="180">
        <v>13279</v>
      </c>
      <c r="F51" s="180">
        <v>13279</v>
      </c>
      <c r="G51" s="180">
        <v>7842</v>
      </c>
      <c r="H51" s="180">
        <v>14341.32</v>
      </c>
      <c r="I51" s="180">
        <f t="shared" si="0"/>
        <v>0</v>
      </c>
      <c r="J51" s="180">
        <f t="shared" si="6"/>
        <v>1</v>
      </c>
      <c r="K51" s="180">
        <f t="shared" si="1"/>
        <v>1062.3199999999997</v>
      </c>
      <c r="L51" s="180">
        <f t="shared" si="7"/>
        <v>1.08</v>
      </c>
    </row>
    <row r="52" spans="2:12" x14ac:dyDescent="0.2">
      <c r="B52" s="178" t="s">
        <v>391</v>
      </c>
      <c r="C52" s="179" t="s">
        <v>392</v>
      </c>
      <c r="D52" s="180">
        <v>0</v>
      </c>
      <c r="E52" s="180">
        <v>829</v>
      </c>
      <c r="F52" s="180">
        <v>0</v>
      </c>
      <c r="G52" s="180">
        <v>0</v>
      </c>
      <c r="H52" s="180">
        <v>0</v>
      </c>
      <c r="I52" s="180">
        <f t="shared" si="0"/>
        <v>0</v>
      </c>
      <c r="J52" s="180">
        <v>0</v>
      </c>
      <c r="K52" s="180">
        <f t="shared" si="1"/>
        <v>0</v>
      </c>
      <c r="L52" s="180">
        <v>0</v>
      </c>
    </row>
    <row r="53" spans="2:12" ht="15" customHeight="1" x14ac:dyDescent="0.2">
      <c r="B53" s="178" t="s">
        <v>393</v>
      </c>
      <c r="C53" s="179" t="s">
        <v>394</v>
      </c>
      <c r="D53" s="180">
        <v>0</v>
      </c>
      <c r="E53" s="180">
        <v>0</v>
      </c>
      <c r="F53" s="180">
        <v>0</v>
      </c>
      <c r="G53" s="180">
        <v>43720</v>
      </c>
      <c r="H53" s="180">
        <v>47217.599999999999</v>
      </c>
      <c r="I53" s="180">
        <f t="shared" si="0"/>
        <v>0</v>
      </c>
      <c r="J53" s="180">
        <v>0</v>
      </c>
      <c r="K53" s="180">
        <f t="shared" si="1"/>
        <v>47217.599999999999</v>
      </c>
      <c r="L53" s="180">
        <v>0</v>
      </c>
    </row>
    <row r="54" spans="2:12" x14ac:dyDescent="0.2">
      <c r="B54" s="178" t="s">
        <v>395</v>
      </c>
      <c r="C54" s="179" t="s">
        <v>396</v>
      </c>
      <c r="D54" s="180">
        <v>2400</v>
      </c>
      <c r="E54" s="180">
        <v>0</v>
      </c>
      <c r="F54" s="180">
        <v>0</v>
      </c>
      <c r="G54" s="180">
        <v>0</v>
      </c>
      <c r="H54" s="180">
        <v>0</v>
      </c>
      <c r="I54" s="180">
        <f t="shared" si="0"/>
        <v>-2400</v>
      </c>
      <c r="J54" s="180">
        <f>F54/D54</f>
        <v>0</v>
      </c>
      <c r="K54" s="180">
        <f t="shared" si="1"/>
        <v>0</v>
      </c>
      <c r="L54" s="180">
        <v>0</v>
      </c>
    </row>
    <row r="55" spans="2:12" ht="15" customHeight="1" x14ac:dyDescent="0.2">
      <c r="B55" s="178" t="s">
        <v>397</v>
      </c>
      <c r="C55" s="179" t="s">
        <v>398</v>
      </c>
      <c r="D55" s="180">
        <v>62400</v>
      </c>
      <c r="E55" s="180">
        <v>444655</v>
      </c>
      <c r="F55" s="180">
        <v>1125000</v>
      </c>
      <c r="G55" s="180">
        <v>790622</v>
      </c>
      <c r="H55" s="180">
        <v>1215000</v>
      </c>
      <c r="I55" s="180">
        <f t="shared" si="0"/>
        <v>1062600</v>
      </c>
      <c r="J55" s="180">
        <f>F55/D55</f>
        <v>18.028846153846153</v>
      </c>
      <c r="K55" s="180">
        <f t="shared" si="1"/>
        <v>90000</v>
      </c>
      <c r="L55" s="180">
        <f>H55/F55</f>
        <v>1.08</v>
      </c>
    </row>
    <row r="56" spans="2:12" x14ac:dyDescent="0.2">
      <c r="B56" s="178" t="s">
        <v>399</v>
      </c>
      <c r="C56" s="179" t="s">
        <v>400</v>
      </c>
      <c r="D56" s="180">
        <v>500</v>
      </c>
      <c r="E56" s="180">
        <v>69328</v>
      </c>
      <c r="F56" s="180">
        <v>0</v>
      </c>
      <c r="G56" s="180">
        <v>0</v>
      </c>
      <c r="H56" s="180">
        <v>0</v>
      </c>
      <c r="I56" s="180">
        <f t="shared" si="0"/>
        <v>-500</v>
      </c>
      <c r="J56" s="180">
        <f>F56/D56</f>
        <v>0</v>
      </c>
      <c r="K56" s="180">
        <f t="shared" si="1"/>
        <v>0</v>
      </c>
      <c r="L56" s="180">
        <v>0</v>
      </c>
    </row>
    <row r="57" spans="2:12" x14ac:dyDescent="0.2">
      <c r="B57" s="178" t="s">
        <v>401</v>
      </c>
      <c r="C57" s="179" t="s">
        <v>402</v>
      </c>
      <c r="D57" s="180">
        <v>0</v>
      </c>
      <c r="E57" s="180">
        <v>4461645</v>
      </c>
      <c r="F57" s="180">
        <v>0</v>
      </c>
      <c r="G57" s="180">
        <v>0</v>
      </c>
      <c r="H57" s="180">
        <v>0</v>
      </c>
      <c r="I57" s="180">
        <f t="shared" si="0"/>
        <v>0</v>
      </c>
      <c r="J57" s="180">
        <v>0</v>
      </c>
      <c r="K57" s="180">
        <f t="shared" si="1"/>
        <v>0</v>
      </c>
      <c r="L57" s="180">
        <v>0</v>
      </c>
    </row>
    <row r="58" spans="2:12" x14ac:dyDescent="0.2">
      <c r="B58" s="178" t="s">
        <v>403</v>
      </c>
      <c r="C58" s="179" t="s">
        <v>328</v>
      </c>
      <c r="D58" s="180">
        <v>0</v>
      </c>
      <c r="E58" s="180">
        <v>438924</v>
      </c>
      <c r="F58" s="180">
        <v>0</v>
      </c>
      <c r="G58" s="180">
        <v>0</v>
      </c>
      <c r="H58" s="180">
        <v>0</v>
      </c>
      <c r="I58" s="180">
        <f t="shared" si="0"/>
        <v>0</v>
      </c>
      <c r="J58" s="180">
        <v>0</v>
      </c>
      <c r="K58" s="180">
        <f t="shared" si="1"/>
        <v>0</v>
      </c>
      <c r="L58" s="180">
        <v>0</v>
      </c>
    </row>
    <row r="59" spans="2:12" x14ac:dyDescent="0.2">
      <c r="B59" s="178" t="s">
        <v>404</v>
      </c>
      <c r="C59" s="179" t="s">
        <v>405</v>
      </c>
      <c r="D59" s="180">
        <v>500</v>
      </c>
      <c r="E59" s="180">
        <v>6800</v>
      </c>
      <c r="F59" s="180">
        <v>0</v>
      </c>
      <c r="G59" s="180">
        <v>0</v>
      </c>
      <c r="H59" s="180">
        <v>0</v>
      </c>
      <c r="I59" s="180">
        <f t="shared" si="0"/>
        <v>-500</v>
      </c>
      <c r="J59" s="180">
        <f>F59/D59</f>
        <v>0</v>
      </c>
      <c r="K59" s="180">
        <f t="shared" si="1"/>
        <v>0</v>
      </c>
      <c r="L59" s="180">
        <v>0</v>
      </c>
    </row>
    <row r="60" spans="2:12" ht="15" customHeight="1" x14ac:dyDescent="0.2">
      <c r="B60" s="178" t="s">
        <v>406</v>
      </c>
      <c r="C60" s="179" t="s">
        <v>400</v>
      </c>
      <c r="D60" s="180">
        <v>0</v>
      </c>
      <c r="E60" s="180">
        <v>0</v>
      </c>
      <c r="F60" s="180">
        <v>1679100</v>
      </c>
      <c r="G60" s="180">
        <v>883663</v>
      </c>
      <c r="H60" s="180">
        <v>1813428</v>
      </c>
      <c r="I60" s="180">
        <f t="shared" si="0"/>
        <v>1679100</v>
      </c>
      <c r="J60" s="180">
        <v>0</v>
      </c>
      <c r="K60" s="180">
        <f t="shared" si="1"/>
        <v>134328</v>
      </c>
      <c r="L60" s="180">
        <f>H60/F60</f>
        <v>1.08</v>
      </c>
    </row>
    <row r="61" spans="2:12" ht="30" customHeight="1" x14ac:dyDescent="0.2">
      <c r="B61" s="178" t="s">
        <v>407</v>
      </c>
      <c r="C61" s="179" t="s">
        <v>408</v>
      </c>
      <c r="D61" s="180">
        <v>0</v>
      </c>
      <c r="E61" s="180">
        <v>0</v>
      </c>
      <c r="F61" s="180">
        <v>0</v>
      </c>
      <c r="G61" s="180">
        <v>947176</v>
      </c>
      <c r="H61" s="180">
        <v>1022950.08</v>
      </c>
      <c r="I61" s="180">
        <f t="shared" si="0"/>
        <v>0</v>
      </c>
      <c r="J61" s="180">
        <v>0</v>
      </c>
      <c r="K61" s="180">
        <f t="shared" si="1"/>
        <v>1022950.08</v>
      </c>
      <c r="L61" s="180">
        <v>0</v>
      </c>
    </row>
    <row r="62" spans="2:12" ht="15" customHeight="1" x14ac:dyDescent="0.2">
      <c r="B62" s="178" t="s">
        <v>409</v>
      </c>
      <c r="C62" s="179" t="s">
        <v>328</v>
      </c>
      <c r="D62" s="180">
        <v>0</v>
      </c>
      <c r="E62" s="180">
        <v>0</v>
      </c>
      <c r="F62" s="180">
        <v>0</v>
      </c>
      <c r="G62" s="180">
        <v>480754</v>
      </c>
      <c r="H62" s="180">
        <v>519214.32</v>
      </c>
      <c r="I62" s="180">
        <f t="shared" si="0"/>
        <v>0</v>
      </c>
      <c r="J62" s="180">
        <v>0</v>
      </c>
      <c r="K62" s="180">
        <f t="shared" si="1"/>
        <v>519214.32</v>
      </c>
      <c r="L62" s="180">
        <v>0</v>
      </c>
    </row>
    <row r="63" spans="2:12" ht="15" customHeight="1" x14ac:dyDescent="0.2">
      <c r="B63" s="178" t="s">
        <v>410</v>
      </c>
      <c r="C63" s="179" t="s">
        <v>405</v>
      </c>
      <c r="D63" s="180">
        <v>0</v>
      </c>
      <c r="E63" s="180">
        <v>0</v>
      </c>
      <c r="F63" s="180">
        <v>0</v>
      </c>
      <c r="G63" s="180">
        <v>6044</v>
      </c>
      <c r="H63" s="180">
        <v>6527.52</v>
      </c>
      <c r="I63" s="180">
        <f t="shared" si="0"/>
        <v>0</v>
      </c>
      <c r="J63" s="180">
        <v>0</v>
      </c>
      <c r="K63" s="180">
        <f t="shared" si="1"/>
        <v>6527.52</v>
      </c>
      <c r="L63" s="180">
        <v>0</v>
      </c>
    </row>
    <row r="64" spans="2:12" ht="15" customHeight="1" x14ac:dyDescent="0.2">
      <c r="B64" s="178" t="s">
        <v>411</v>
      </c>
      <c r="C64" s="179" t="s">
        <v>412</v>
      </c>
      <c r="D64" s="180">
        <v>154910</v>
      </c>
      <c r="E64" s="180">
        <v>332894</v>
      </c>
      <c r="F64" s="180">
        <v>224350</v>
      </c>
      <c r="G64" s="180">
        <v>365398</v>
      </c>
      <c r="H64" s="180">
        <v>394629.84</v>
      </c>
      <c r="I64" s="180">
        <f t="shared" si="0"/>
        <v>69440</v>
      </c>
      <c r="J64" s="180">
        <f>F64/D64</f>
        <v>1.4482602801626752</v>
      </c>
      <c r="K64" s="180">
        <f t="shared" si="1"/>
        <v>170279.84000000003</v>
      </c>
      <c r="L64" s="180">
        <f>H64/F64</f>
        <v>1.7589919322487186</v>
      </c>
    </row>
    <row r="65" spans="2:12" x14ac:dyDescent="0.2">
      <c r="B65" s="178" t="s">
        <v>413</v>
      </c>
      <c r="C65" s="179" t="s">
        <v>414</v>
      </c>
      <c r="D65" s="180">
        <v>0</v>
      </c>
      <c r="E65" s="180">
        <v>0</v>
      </c>
      <c r="F65" s="180">
        <v>750000</v>
      </c>
      <c r="G65" s="180">
        <v>0</v>
      </c>
      <c r="H65" s="180">
        <v>810000</v>
      </c>
      <c r="I65" s="180">
        <f t="shared" si="0"/>
        <v>750000</v>
      </c>
      <c r="J65" s="180">
        <v>0</v>
      </c>
      <c r="K65" s="180">
        <f t="shared" si="1"/>
        <v>60000</v>
      </c>
      <c r="L65" s="180">
        <f>H65/F65</f>
        <v>1.08</v>
      </c>
    </row>
    <row r="66" spans="2:12" x14ac:dyDescent="0.2">
      <c r="B66" s="178" t="s">
        <v>415</v>
      </c>
      <c r="C66" s="179" t="s">
        <v>416</v>
      </c>
      <c r="D66" s="180">
        <v>5000</v>
      </c>
      <c r="E66" s="180">
        <v>600</v>
      </c>
      <c r="F66" s="180">
        <v>0</v>
      </c>
      <c r="G66" s="180">
        <v>0</v>
      </c>
      <c r="H66" s="180">
        <v>0</v>
      </c>
      <c r="I66" s="180">
        <f t="shared" si="0"/>
        <v>-5000</v>
      </c>
      <c r="J66" s="180">
        <f>F66/D66</f>
        <v>0</v>
      </c>
      <c r="K66" s="180">
        <f t="shared" si="1"/>
        <v>0</v>
      </c>
      <c r="L66" s="180">
        <v>0</v>
      </c>
    </row>
    <row r="67" spans="2:12" ht="15" customHeight="1" x14ac:dyDescent="0.2">
      <c r="B67" s="178" t="s">
        <v>417</v>
      </c>
      <c r="C67" s="179" t="s">
        <v>418</v>
      </c>
      <c r="D67" s="180">
        <v>0</v>
      </c>
      <c r="E67" s="180">
        <v>170000</v>
      </c>
      <c r="F67" s="180">
        <v>0</v>
      </c>
      <c r="G67" s="180">
        <v>170000</v>
      </c>
      <c r="H67" s="180">
        <v>183600</v>
      </c>
      <c r="I67" s="180">
        <f t="shared" si="0"/>
        <v>0</v>
      </c>
      <c r="J67" s="180">
        <v>0</v>
      </c>
      <c r="K67" s="180">
        <f t="shared" si="1"/>
        <v>183600</v>
      </c>
      <c r="L67" s="180">
        <v>0</v>
      </c>
    </row>
    <row r="68" spans="2:12" ht="15" customHeight="1" x14ac:dyDescent="0.2">
      <c r="B68" s="178" t="s">
        <v>419</v>
      </c>
      <c r="C68" s="179" t="s">
        <v>420</v>
      </c>
      <c r="D68" s="180">
        <v>35391</v>
      </c>
      <c r="E68" s="180">
        <v>4312</v>
      </c>
      <c r="F68" s="180">
        <v>25958</v>
      </c>
      <c r="G68" s="180">
        <v>3180</v>
      </c>
      <c r="H68" s="180">
        <v>28034.639999999999</v>
      </c>
      <c r="I68" s="180">
        <f t="shared" si="0"/>
        <v>-9433</v>
      </c>
      <c r="J68" s="180">
        <f>F68/D68</f>
        <v>0.73346330988104325</v>
      </c>
      <c r="K68" s="180">
        <f t="shared" si="1"/>
        <v>2076.6399999999994</v>
      </c>
      <c r="L68" s="180">
        <f>H68/F68</f>
        <v>1.08</v>
      </c>
    </row>
    <row r="69" spans="2:12" ht="15" customHeight="1" x14ac:dyDescent="0.2">
      <c r="B69" s="178" t="s">
        <v>421</v>
      </c>
      <c r="C69" s="179" t="s">
        <v>422</v>
      </c>
      <c r="D69" s="180">
        <v>24757</v>
      </c>
      <c r="E69" s="180">
        <v>6000</v>
      </c>
      <c r="F69" s="180">
        <v>13000</v>
      </c>
      <c r="G69" s="180">
        <v>74244</v>
      </c>
      <c r="H69" s="180">
        <v>80183.520000000004</v>
      </c>
      <c r="I69" s="180">
        <f t="shared" ref="I69:I86" si="8">F69-D69</f>
        <v>-11757</v>
      </c>
      <c r="J69" s="180">
        <f>F69/D69</f>
        <v>0.5251040109867916</v>
      </c>
      <c r="K69" s="180">
        <f t="shared" ref="K69:K86" si="9">+H69-F69</f>
        <v>67183.520000000004</v>
      </c>
      <c r="L69" s="180">
        <f>H69/F69</f>
        <v>6.1679630769230771</v>
      </c>
    </row>
    <row r="70" spans="2:12" ht="30" customHeight="1" x14ac:dyDescent="0.2">
      <c r="B70" s="178" t="s">
        <v>423</v>
      </c>
      <c r="C70" s="179" t="s">
        <v>424</v>
      </c>
      <c r="D70" s="180">
        <v>12736</v>
      </c>
      <c r="E70" s="180">
        <v>12455</v>
      </c>
      <c r="F70" s="180">
        <v>466830</v>
      </c>
      <c r="G70" s="180">
        <v>14752</v>
      </c>
      <c r="H70" s="180">
        <v>504176.4</v>
      </c>
      <c r="I70" s="180">
        <f t="shared" si="8"/>
        <v>454094</v>
      </c>
      <c r="J70" s="180">
        <f>F70/D70</f>
        <v>36.65436557788945</v>
      </c>
      <c r="K70" s="180">
        <f t="shared" si="9"/>
        <v>37346.400000000023</v>
      </c>
      <c r="L70" s="180">
        <f>H70/F70</f>
        <v>1.08</v>
      </c>
    </row>
    <row r="71" spans="2:12" ht="15" customHeight="1" x14ac:dyDescent="0.2">
      <c r="B71" s="178" t="s">
        <v>425</v>
      </c>
      <c r="C71" s="179" t="s">
        <v>426</v>
      </c>
      <c r="D71" s="180">
        <v>0</v>
      </c>
      <c r="E71" s="180">
        <v>1710</v>
      </c>
      <c r="F71" s="180">
        <v>1200</v>
      </c>
      <c r="G71" s="180">
        <v>1200</v>
      </c>
      <c r="H71" s="180">
        <v>1296</v>
      </c>
      <c r="I71" s="180">
        <f t="shared" si="8"/>
        <v>1200</v>
      </c>
      <c r="J71" s="180">
        <v>0</v>
      </c>
      <c r="K71" s="180">
        <f t="shared" si="9"/>
        <v>96</v>
      </c>
      <c r="L71" s="180">
        <f>H71/F71</f>
        <v>1.08</v>
      </c>
    </row>
    <row r="72" spans="2:12" ht="30" customHeight="1" x14ac:dyDescent="0.2">
      <c r="B72" s="178" t="s">
        <v>427</v>
      </c>
      <c r="C72" s="179" t="s">
        <v>424</v>
      </c>
      <c r="D72" s="180">
        <v>0</v>
      </c>
      <c r="E72" s="180">
        <v>0</v>
      </c>
      <c r="F72" s="180">
        <v>0</v>
      </c>
      <c r="G72" s="180">
        <v>37353</v>
      </c>
      <c r="H72" s="180">
        <v>40341.24</v>
      </c>
      <c r="I72" s="180">
        <f t="shared" si="8"/>
        <v>0</v>
      </c>
      <c r="J72" s="180">
        <v>0</v>
      </c>
      <c r="K72" s="180">
        <f t="shared" si="9"/>
        <v>40341.24</v>
      </c>
      <c r="L72" s="180">
        <v>0</v>
      </c>
    </row>
    <row r="73" spans="2:12" ht="15" customHeight="1" x14ac:dyDescent="0.2">
      <c r="B73" s="178" t="s">
        <v>428</v>
      </c>
      <c r="C73" s="179" t="s">
        <v>25</v>
      </c>
      <c r="D73" s="180">
        <v>74000</v>
      </c>
      <c r="E73" s="180">
        <v>77000</v>
      </c>
      <c r="F73" s="180">
        <v>29066</v>
      </c>
      <c r="G73" s="180">
        <v>43200</v>
      </c>
      <c r="H73" s="180">
        <v>46656</v>
      </c>
      <c r="I73" s="180">
        <f t="shared" si="8"/>
        <v>-44934</v>
      </c>
      <c r="J73" s="180">
        <f>F73/D73</f>
        <v>0.39278378378378376</v>
      </c>
      <c r="K73" s="180">
        <f t="shared" si="9"/>
        <v>17590</v>
      </c>
      <c r="L73" s="180">
        <f>H73/F73</f>
        <v>1.6051744306062066</v>
      </c>
    </row>
    <row r="74" spans="2:12" x14ac:dyDescent="0.2">
      <c r="B74" s="178" t="s">
        <v>429</v>
      </c>
      <c r="C74" s="179" t="s">
        <v>430</v>
      </c>
      <c r="D74" s="180">
        <v>10000</v>
      </c>
      <c r="E74" s="180">
        <v>0</v>
      </c>
      <c r="F74" s="180">
        <v>0</v>
      </c>
      <c r="G74" s="180">
        <v>0</v>
      </c>
      <c r="H74" s="180">
        <v>0</v>
      </c>
      <c r="I74" s="180">
        <f t="shared" si="8"/>
        <v>-10000</v>
      </c>
      <c r="J74" s="180">
        <f>F74/D74</f>
        <v>0</v>
      </c>
      <c r="K74" s="180">
        <f t="shared" si="9"/>
        <v>0</v>
      </c>
      <c r="L74" s="180">
        <v>0</v>
      </c>
    </row>
    <row r="75" spans="2:12" x14ac:dyDescent="0.2">
      <c r="B75" s="178" t="s">
        <v>431</v>
      </c>
      <c r="C75" s="179" t="s">
        <v>432</v>
      </c>
      <c r="D75" s="180">
        <v>0</v>
      </c>
      <c r="E75" s="180">
        <v>0</v>
      </c>
      <c r="F75" s="180">
        <v>200000</v>
      </c>
      <c r="G75" s="180">
        <v>0</v>
      </c>
      <c r="H75" s="180">
        <v>216000</v>
      </c>
      <c r="I75" s="180">
        <f t="shared" si="8"/>
        <v>200000</v>
      </c>
      <c r="J75" s="180">
        <v>0</v>
      </c>
      <c r="K75" s="180">
        <f t="shared" si="9"/>
        <v>16000</v>
      </c>
      <c r="L75" s="180">
        <f>H75/F75</f>
        <v>1.08</v>
      </c>
    </row>
    <row r="76" spans="2:12" x14ac:dyDescent="0.2">
      <c r="B76" s="178" t="s">
        <v>433</v>
      </c>
      <c r="C76" s="179" t="s">
        <v>434</v>
      </c>
      <c r="D76" s="180">
        <v>800</v>
      </c>
      <c r="E76" s="180">
        <v>0</v>
      </c>
      <c r="F76" s="180">
        <v>250000</v>
      </c>
      <c r="G76" s="180">
        <v>0</v>
      </c>
      <c r="H76" s="180">
        <v>270000</v>
      </c>
      <c r="I76" s="180">
        <f t="shared" si="8"/>
        <v>249200</v>
      </c>
      <c r="J76" s="180">
        <f>F76/D76</f>
        <v>312.5</v>
      </c>
      <c r="K76" s="180">
        <f t="shared" si="9"/>
        <v>20000</v>
      </c>
      <c r="L76" s="180">
        <f>H76/F76</f>
        <v>1.08</v>
      </c>
    </row>
    <row r="77" spans="2:12" ht="15" customHeight="1" x14ac:dyDescent="0.2">
      <c r="B77" s="178" t="s">
        <v>435</v>
      </c>
      <c r="C77" s="179" t="s">
        <v>436</v>
      </c>
      <c r="D77" s="180">
        <v>0</v>
      </c>
      <c r="E77" s="180">
        <v>314700</v>
      </c>
      <c r="F77" s="180">
        <v>0</v>
      </c>
      <c r="G77" s="180">
        <v>249000</v>
      </c>
      <c r="H77" s="180">
        <v>268920</v>
      </c>
      <c r="I77" s="180">
        <f t="shared" si="8"/>
        <v>0</v>
      </c>
      <c r="J77" s="180">
        <v>0</v>
      </c>
      <c r="K77" s="180">
        <f t="shared" si="9"/>
        <v>268920</v>
      </c>
      <c r="L77" s="180">
        <v>0</v>
      </c>
    </row>
    <row r="78" spans="2:12" x14ac:dyDescent="0.2">
      <c r="B78" s="178" t="s">
        <v>437</v>
      </c>
      <c r="C78" s="179" t="s">
        <v>438</v>
      </c>
      <c r="D78" s="180">
        <v>0</v>
      </c>
      <c r="E78" s="180">
        <v>0</v>
      </c>
      <c r="F78" s="180">
        <v>100000</v>
      </c>
      <c r="G78" s="180">
        <v>0</v>
      </c>
      <c r="H78" s="180">
        <v>108000</v>
      </c>
      <c r="I78" s="180">
        <f t="shared" si="8"/>
        <v>100000</v>
      </c>
      <c r="J78" s="180">
        <v>0</v>
      </c>
      <c r="K78" s="180">
        <f t="shared" si="9"/>
        <v>8000</v>
      </c>
      <c r="L78" s="180">
        <f>H78/F78</f>
        <v>1.08</v>
      </c>
    </row>
    <row r="79" spans="2:12" x14ac:dyDescent="0.2">
      <c r="B79" s="178" t="s">
        <v>439</v>
      </c>
      <c r="C79" s="179" t="s">
        <v>440</v>
      </c>
      <c r="D79" s="180">
        <v>0</v>
      </c>
      <c r="E79" s="180">
        <v>0</v>
      </c>
      <c r="F79" s="180">
        <v>22000</v>
      </c>
      <c r="G79" s="180">
        <v>0</v>
      </c>
      <c r="H79" s="180">
        <v>23760</v>
      </c>
      <c r="I79" s="180">
        <f t="shared" si="8"/>
        <v>22000</v>
      </c>
      <c r="J79" s="180">
        <v>0</v>
      </c>
      <c r="K79" s="180">
        <f t="shared" si="9"/>
        <v>1760</v>
      </c>
      <c r="L79" s="180">
        <f>H79/F79</f>
        <v>1.08</v>
      </c>
    </row>
    <row r="80" spans="2:12" x14ac:dyDescent="0.2">
      <c r="B80" s="178" t="s">
        <v>441</v>
      </c>
      <c r="C80" s="179" t="s">
        <v>372</v>
      </c>
      <c r="D80" s="180">
        <v>22000</v>
      </c>
      <c r="E80" s="180">
        <v>0</v>
      </c>
      <c r="F80" s="180">
        <v>0</v>
      </c>
      <c r="G80" s="180">
        <v>0</v>
      </c>
      <c r="H80" s="180">
        <v>0</v>
      </c>
      <c r="I80" s="180">
        <f t="shared" si="8"/>
        <v>-22000</v>
      </c>
      <c r="J80" s="180">
        <f>F80/D80</f>
        <v>0</v>
      </c>
      <c r="K80" s="180">
        <f t="shared" si="9"/>
        <v>0</v>
      </c>
      <c r="L80" s="180">
        <v>0</v>
      </c>
    </row>
    <row r="81" spans="2:12" ht="30" customHeight="1" x14ac:dyDescent="0.2">
      <c r="B81" s="178" t="s">
        <v>442</v>
      </c>
      <c r="C81" s="179" t="s">
        <v>443</v>
      </c>
      <c r="D81" s="180">
        <v>0</v>
      </c>
      <c r="E81" s="180">
        <v>0</v>
      </c>
      <c r="F81" s="180">
        <v>500000</v>
      </c>
      <c r="G81" s="180">
        <v>29</v>
      </c>
      <c r="H81" s="180">
        <v>540000</v>
      </c>
      <c r="I81" s="180">
        <f t="shared" si="8"/>
        <v>500000</v>
      </c>
      <c r="J81" s="180">
        <v>0</v>
      </c>
      <c r="K81" s="180">
        <f t="shared" si="9"/>
        <v>40000</v>
      </c>
      <c r="L81" s="180">
        <f>H81/F81</f>
        <v>1.08</v>
      </c>
    </row>
    <row r="82" spans="2:12" x14ac:dyDescent="0.2">
      <c r="B82" s="178" t="s">
        <v>444</v>
      </c>
      <c r="C82" s="179" t="s">
        <v>445</v>
      </c>
      <c r="D82" s="180">
        <v>4606</v>
      </c>
      <c r="E82" s="180">
        <v>0</v>
      </c>
      <c r="F82" s="180">
        <v>0</v>
      </c>
      <c r="G82" s="180">
        <v>0</v>
      </c>
      <c r="H82" s="180">
        <v>0</v>
      </c>
      <c r="I82" s="180">
        <f t="shared" si="8"/>
        <v>-4606</v>
      </c>
      <c r="J82" s="180">
        <f>F82/D82</f>
        <v>0</v>
      </c>
      <c r="K82" s="180">
        <f t="shared" si="9"/>
        <v>0</v>
      </c>
      <c r="L82" s="180">
        <v>0</v>
      </c>
    </row>
    <row r="83" spans="2:12" ht="30" customHeight="1" x14ac:dyDescent="0.2">
      <c r="B83" s="178" t="s">
        <v>446</v>
      </c>
      <c r="C83" s="179" t="s">
        <v>447</v>
      </c>
      <c r="D83" s="180">
        <v>45380</v>
      </c>
      <c r="E83" s="180">
        <v>87155</v>
      </c>
      <c r="F83" s="180">
        <v>30000</v>
      </c>
      <c r="G83" s="180">
        <v>63000</v>
      </c>
      <c r="H83" s="180">
        <v>68040</v>
      </c>
      <c r="I83" s="180">
        <f t="shared" si="8"/>
        <v>-15380</v>
      </c>
      <c r="J83" s="180">
        <f>F83/D83</f>
        <v>0.66108417805200526</v>
      </c>
      <c r="K83" s="180">
        <f t="shared" si="9"/>
        <v>38040</v>
      </c>
      <c r="L83" s="180">
        <f>H83/F83</f>
        <v>2.2679999999999998</v>
      </c>
    </row>
    <row r="84" spans="2:12" ht="30" customHeight="1" x14ac:dyDescent="0.2">
      <c r="B84" s="178" t="s">
        <v>448</v>
      </c>
      <c r="C84" s="179" t="s">
        <v>449</v>
      </c>
      <c r="D84" s="180">
        <v>0</v>
      </c>
      <c r="E84" s="180">
        <v>1200</v>
      </c>
      <c r="F84" s="180">
        <v>0</v>
      </c>
      <c r="G84" s="180">
        <v>471602</v>
      </c>
      <c r="H84" s="180">
        <v>509330.16000000003</v>
      </c>
      <c r="I84" s="180">
        <f t="shared" si="8"/>
        <v>0</v>
      </c>
      <c r="J84" s="180">
        <v>0</v>
      </c>
      <c r="K84" s="180">
        <f t="shared" si="9"/>
        <v>509330.16000000003</v>
      </c>
      <c r="L84" s="180">
        <v>0</v>
      </c>
    </row>
    <row r="85" spans="2:12" ht="30" customHeight="1" x14ac:dyDescent="0.2">
      <c r="B85" s="178" t="s">
        <v>450</v>
      </c>
      <c r="C85" s="179" t="s">
        <v>451</v>
      </c>
      <c r="D85" s="180">
        <v>29412</v>
      </c>
      <c r="E85" s="180">
        <v>63254</v>
      </c>
      <c r="F85" s="180">
        <v>51061</v>
      </c>
      <c r="G85" s="180">
        <v>18700</v>
      </c>
      <c r="H85" s="180">
        <v>55145.88</v>
      </c>
      <c r="I85" s="180">
        <f t="shared" si="8"/>
        <v>21649</v>
      </c>
      <c r="J85" s="180">
        <f>F85/D85</f>
        <v>1.7360601115191079</v>
      </c>
      <c r="K85" s="180">
        <f t="shared" si="9"/>
        <v>4084.8799999999974</v>
      </c>
      <c r="L85" s="180">
        <f>H85/F85</f>
        <v>1.0799999999999998</v>
      </c>
    </row>
    <row r="86" spans="2:12" ht="15" customHeight="1" x14ac:dyDescent="0.2">
      <c r="B86" s="178" t="s">
        <v>452</v>
      </c>
      <c r="C86" s="179" t="s">
        <v>453</v>
      </c>
      <c r="D86" s="180">
        <v>15074733</v>
      </c>
      <c r="E86" s="180">
        <v>12543794</v>
      </c>
      <c r="F86" s="180">
        <v>8968718</v>
      </c>
      <c r="G86" s="180">
        <v>11367942</v>
      </c>
      <c r="H86" s="180">
        <v>21512512</v>
      </c>
      <c r="I86" s="180">
        <f t="shared" si="8"/>
        <v>-6106015</v>
      </c>
      <c r="J86" s="180">
        <f>F86/D86</f>
        <v>0.59495037159198771</v>
      </c>
      <c r="K86" s="180">
        <f t="shared" si="9"/>
        <v>12543794</v>
      </c>
      <c r="L86" s="180">
        <f>H86/F86</f>
        <v>2.3986161678848639</v>
      </c>
    </row>
    <row r="87" spans="2:12" ht="15" customHeight="1" x14ac:dyDescent="0.2">
      <c r="B87" s="307" t="s">
        <v>0</v>
      </c>
      <c r="C87" s="307"/>
      <c r="D87" s="181">
        <f>SUM(D5:D86)</f>
        <v>18548886</v>
      </c>
      <c r="E87" s="181">
        <f t="shared" ref="E87:I87" si="10">SUM(E5:E86)</f>
        <v>23522282</v>
      </c>
      <c r="F87" s="181">
        <f t="shared" si="10"/>
        <v>19092115</v>
      </c>
      <c r="G87" s="181">
        <f t="shared" si="10"/>
        <v>22050321</v>
      </c>
      <c r="H87" s="181">
        <f t="shared" si="10"/>
        <v>38790588.32</v>
      </c>
      <c r="I87" s="181">
        <f t="shared" si="10"/>
        <v>543229</v>
      </c>
      <c r="J87" s="181">
        <f>F87/D87</f>
        <v>1.0292863409694792</v>
      </c>
      <c r="K87" s="181">
        <f ca="1">SUM(K5:K110)</f>
        <v>4716079.919999999</v>
      </c>
      <c r="L87" s="182">
        <f>H87/F87</f>
        <v>2.0317596201363757</v>
      </c>
    </row>
    <row r="88" spans="2:12" ht="15" customHeight="1" x14ac:dyDescent="0.2">
      <c r="D88" s="184"/>
      <c r="E88" s="184"/>
      <c r="F88" s="184"/>
      <c r="G88" s="184"/>
      <c r="H88" s="184"/>
      <c r="I88" s="184"/>
      <c r="J88" s="184"/>
      <c r="K88" s="184"/>
      <c r="L88" s="184"/>
    </row>
    <row r="89" spans="2:12" x14ac:dyDescent="0.2">
      <c r="D89" s="184"/>
      <c r="E89" s="184"/>
      <c r="F89" s="184"/>
      <c r="G89" s="184"/>
      <c r="H89" s="184"/>
      <c r="I89" s="184"/>
      <c r="J89" s="184"/>
      <c r="K89" s="184"/>
      <c r="L89" s="184"/>
    </row>
    <row r="90" spans="2:12" x14ac:dyDescent="0.2">
      <c r="D90" s="184"/>
      <c r="E90" s="184"/>
      <c r="F90" s="184"/>
      <c r="G90" s="184"/>
      <c r="H90" s="184"/>
      <c r="I90" s="184"/>
      <c r="J90" s="184"/>
      <c r="K90" s="184"/>
      <c r="L90" s="184"/>
    </row>
    <row r="91" spans="2:12" x14ac:dyDescent="0.2">
      <c r="D91" s="184"/>
      <c r="E91" s="184"/>
      <c r="F91" s="184"/>
      <c r="G91" s="184"/>
      <c r="H91" s="184"/>
      <c r="I91" s="184"/>
      <c r="J91" s="184"/>
      <c r="K91" s="184"/>
      <c r="L91" s="184"/>
    </row>
    <row r="92" spans="2:12" x14ac:dyDescent="0.2">
      <c r="D92" s="184"/>
      <c r="E92" s="184"/>
      <c r="F92" s="184"/>
      <c r="G92" s="184"/>
      <c r="H92" s="184"/>
      <c r="I92" s="184"/>
      <c r="J92" s="184"/>
      <c r="K92" s="184"/>
      <c r="L92" s="184"/>
    </row>
    <row r="93" spans="2:12" x14ac:dyDescent="0.2">
      <c r="D93" s="184"/>
      <c r="E93" s="184"/>
      <c r="F93" s="184"/>
      <c r="G93" s="184"/>
      <c r="H93" s="184"/>
      <c r="I93" s="184"/>
      <c r="J93" s="184"/>
      <c r="K93" s="184"/>
      <c r="L93" s="184"/>
    </row>
    <row r="94" spans="2:12" x14ac:dyDescent="0.2">
      <c r="D94" s="184"/>
      <c r="E94" s="184"/>
      <c r="F94" s="184"/>
      <c r="G94" s="184"/>
      <c r="H94" s="184"/>
      <c r="I94" s="184"/>
      <c r="J94" s="184"/>
      <c r="K94" s="184"/>
      <c r="L94" s="184"/>
    </row>
    <row r="95" spans="2:12" x14ac:dyDescent="0.2">
      <c r="D95" s="184"/>
      <c r="E95" s="184"/>
      <c r="F95" s="184"/>
      <c r="G95" s="184"/>
      <c r="H95" s="184"/>
      <c r="I95" s="184"/>
      <c r="J95" s="184"/>
      <c r="K95" s="184"/>
      <c r="L95" s="184"/>
    </row>
    <row r="96" spans="2:12" x14ac:dyDescent="0.2">
      <c r="D96" s="184"/>
      <c r="E96" s="184"/>
      <c r="F96" s="184"/>
      <c r="G96" s="184"/>
      <c r="H96" s="184"/>
      <c r="I96" s="184"/>
      <c r="J96" s="184"/>
      <c r="K96" s="184"/>
      <c r="L96" s="184"/>
    </row>
    <row r="97" spans="4:12" x14ac:dyDescent="0.2">
      <c r="D97" s="184"/>
      <c r="E97" s="184"/>
      <c r="F97" s="184"/>
      <c r="G97" s="184"/>
      <c r="H97" s="184"/>
      <c r="I97" s="184"/>
      <c r="J97" s="184"/>
      <c r="K97" s="184"/>
      <c r="L97" s="184"/>
    </row>
    <row r="98" spans="4:12" x14ac:dyDescent="0.2">
      <c r="D98" s="184"/>
      <c r="E98" s="184"/>
      <c r="F98" s="184"/>
      <c r="G98" s="184"/>
      <c r="H98" s="184"/>
      <c r="I98" s="184"/>
      <c r="J98" s="184"/>
      <c r="K98" s="184"/>
      <c r="L98" s="184"/>
    </row>
    <row r="99" spans="4:12" x14ac:dyDescent="0.2">
      <c r="D99" s="184"/>
      <c r="E99" s="184"/>
      <c r="F99" s="184"/>
      <c r="G99" s="184"/>
      <c r="H99" s="184"/>
      <c r="I99" s="184"/>
      <c r="J99" s="184"/>
      <c r="K99" s="184"/>
      <c r="L99" s="184"/>
    </row>
    <row r="100" spans="4:12" x14ac:dyDescent="0.2">
      <c r="D100" s="184"/>
      <c r="E100" s="184"/>
      <c r="F100" s="184"/>
      <c r="G100" s="184"/>
      <c r="H100" s="184"/>
      <c r="I100" s="184"/>
      <c r="J100" s="184"/>
      <c r="K100" s="184"/>
      <c r="L100" s="184"/>
    </row>
    <row r="101" spans="4:12" x14ac:dyDescent="0.2">
      <c r="D101" s="184"/>
      <c r="E101" s="184"/>
      <c r="F101" s="184"/>
      <c r="G101" s="184"/>
      <c r="H101" s="184"/>
      <c r="I101" s="184"/>
      <c r="J101" s="184"/>
      <c r="K101" s="184"/>
      <c r="L101" s="184"/>
    </row>
    <row r="102" spans="4:12" x14ac:dyDescent="0.2">
      <c r="D102" s="184"/>
      <c r="E102" s="184"/>
      <c r="F102" s="184"/>
      <c r="G102" s="184"/>
      <c r="H102" s="184"/>
      <c r="I102" s="184"/>
      <c r="J102" s="184"/>
      <c r="K102" s="184"/>
      <c r="L102" s="184"/>
    </row>
    <row r="103" spans="4:12" x14ac:dyDescent="0.2">
      <c r="D103" s="184"/>
      <c r="E103" s="184"/>
      <c r="F103" s="184"/>
      <c r="G103" s="184"/>
      <c r="H103" s="184"/>
      <c r="I103" s="184"/>
      <c r="J103" s="184"/>
      <c r="K103" s="184"/>
      <c r="L103" s="184"/>
    </row>
    <row r="104" spans="4:12" x14ac:dyDescent="0.2">
      <c r="D104" s="184"/>
      <c r="E104" s="184"/>
      <c r="F104" s="184"/>
      <c r="G104" s="184"/>
      <c r="H104" s="184"/>
      <c r="I104" s="184"/>
      <c r="J104" s="184"/>
      <c r="K104" s="184"/>
      <c r="L104" s="184"/>
    </row>
    <row r="105" spans="4:12" x14ac:dyDescent="0.2">
      <c r="D105" s="184"/>
      <c r="E105" s="184"/>
      <c r="F105" s="184"/>
      <c r="G105" s="184"/>
      <c r="H105" s="184"/>
      <c r="I105" s="184"/>
      <c r="J105" s="184"/>
      <c r="K105" s="184"/>
      <c r="L105" s="184"/>
    </row>
    <row r="106" spans="4:12" x14ac:dyDescent="0.2">
      <c r="D106" s="184"/>
      <c r="E106" s="184"/>
      <c r="F106" s="184"/>
      <c r="G106" s="184"/>
      <c r="H106" s="184"/>
      <c r="I106" s="184"/>
      <c r="J106" s="184"/>
      <c r="K106" s="184"/>
      <c r="L106" s="184"/>
    </row>
    <row r="107" spans="4:12" x14ac:dyDescent="0.2">
      <c r="D107" s="184"/>
      <c r="E107" s="184"/>
      <c r="F107" s="184"/>
      <c r="G107" s="184"/>
      <c r="H107" s="184"/>
      <c r="I107" s="184"/>
      <c r="J107" s="184"/>
      <c r="K107" s="184"/>
      <c r="L107" s="184"/>
    </row>
    <row r="108" spans="4:12" x14ac:dyDescent="0.2">
      <c r="D108" s="184"/>
      <c r="E108" s="184"/>
      <c r="F108" s="184"/>
      <c r="G108" s="184"/>
      <c r="H108" s="184"/>
      <c r="I108" s="184"/>
      <c r="J108" s="184"/>
      <c r="K108" s="184"/>
      <c r="L108" s="184"/>
    </row>
    <row r="109" spans="4:12" x14ac:dyDescent="0.2">
      <c r="D109" s="184"/>
      <c r="E109" s="184"/>
      <c r="F109" s="184"/>
      <c r="G109" s="184"/>
      <c r="H109" s="184"/>
      <c r="I109" s="184"/>
      <c r="J109" s="184"/>
      <c r="K109" s="184"/>
      <c r="L109" s="184"/>
    </row>
    <row r="110" spans="4:12" x14ac:dyDescent="0.2">
      <c r="D110" s="184"/>
      <c r="E110" s="184"/>
      <c r="F110" s="184"/>
      <c r="G110" s="184"/>
      <c r="H110" s="184"/>
      <c r="I110" s="184"/>
      <c r="J110" s="184"/>
      <c r="K110" s="184"/>
      <c r="L110" s="184"/>
    </row>
    <row r="111" spans="4:12" x14ac:dyDescent="0.2">
      <c r="D111" s="184"/>
      <c r="E111" s="184"/>
      <c r="F111" s="184"/>
      <c r="G111" s="184"/>
      <c r="H111" s="184"/>
      <c r="I111" s="184"/>
      <c r="J111" s="184"/>
      <c r="K111" s="184"/>
      <c r="L111" s="184"/>
    </row>
    <row r="112" spans="4:12" x14ac:dyDescent="0.2">
      <c r="D112" s="184"/>
      <c r="E112" s="184"/>
      <c r="F112" s="184"/>
      <c r="G112" s="184"/>
      <c r="H112" s="184"/>
      <c r="I112" s="184"/>
      <c r="J112" s="184"/>
      <c r="K112" s="184"/>
      <c r="L112" s="184"/>
    </row>
    <row r="113" spans="4:12" x14ac:dyDescent="0.2">
      <c r="D113" s="184"/>
      <c r="E113" s="184"/>
      <c r="F113" s="184"/>
      <c r="G113" s="184"/>
      <c r="H113" s="184"/>
      <c r="I113" s="184"/>
      <c r="J113" s="184"/>
      <c r="K113" s="184"/>
      <c r="L113" s="184"/>
    </row>
    <row r="114" spans="4:12" x14ac:dyDescent="0.2">
      <c r="D114" s="184"/>
      <c r="E114" s="184"/>
      <c r="F114" s="184"/>
      <c r="G114" s="184"/>
      <c r="H114" s="184"/>
      <c r="I114" s="184"/>
      <c r="J114" s="184"/>
      <c r="K114" s="184"/>
      <c r="L114" s="184"/>
    </row>
    <row r="115" spans="4:12" x14ac:dyDescent="0.2">
      <c r="D115" s="184"/>
      <c r="E115" s="184"/>
      <c r="F115" s="184"/>
      <c r="G115" s="184"/>
      <c r="H115" s="184"/>
      <c r="I115" s="184"/>
      <c r="J115" s="184"/>
      <c r="K115" s="184"/>
      <c r="L115" s="184"/>
    </row>
    <row r="116" spans="4:12" x14ac:dyDescent="0.2">
      <c r="D116" s="184"/>
      <c r="E116" s="184"/>
      <c r="F116" s="184"/>
      <c r="G116" s="184"/>
      <c r="H116" s="184"/>
      <c r="I116" s="184"/>
      <c r="J116" s="184"/>
      <c r="K116" s="184"/>
      <c r="L116" s="184"/>
    </row>
    <row r="117" spans="4:12" x14ac:dyDescent="0.2">
      <c r="D117" s="184"/>
      <c r="E117" s="184"/>
      <c r="F117" s="184"/>
      <c r="G117" s="184"/>
      <c r="H117" s="184"/>
      <c r="I117" s="184"/>
      <c r="J117" s="184"/>
      <c r="K117" s="184"/>
      <c r="L117" s="184"/>
    </row>
    <row r="118" spans="4:12" x14ac:dyDescent="0.2">
      <c r="D118" s="184"/>
      <c r="E118" s="184"/>
      <c r="F118" s="184"/>
      <c r="G118" s="184"/>
      <c r="H118" s="184"/>
      <c r="I118" s="184"/>
      <c r="J118" s="184"/>
      <c r="K118" s="184"/>
      <c r="L118" s="184"/>
    </row>
    <row r="119" spans="4:12" x14ac:dyDescent="0.2">
      <c r="D119" s="184"/>
      <c r="E119" s="184"/>
      <c r="F119" s="184"/>
      <c r="G119" s="184"/>
      <c r="H119" s="184"/>
      <c r="I119" s="184"/>
      <c r="J119" s="184"/>
      <c r="K119" s="184"/>
      <c r="L119" s="184"/>
    </row>
    <row r="120" spans="4:12" x14ac:dyDescent="0.2">
      <c r="D120" s="184"/>
      <c r="E120" s="184"/>
      <c r="F120" s="184"/>
      <c r="G120" s="184"/>
      <c r="H120" s="184"/>
      <c r="I120" s="184"/>
      <c r="J120" s="184"/>
      <c r="K120" s="184"/>
      <c r="L120" s="184"/>
    </row>
    <row r="121" spans="4:12" x14ac:dyDescent="0.2">
      <c r="D121" s="184"/>
      <c r="E121" s="184"/>
      <c r="F121" s="184"/>
      <c r="G121" s="184"/>
      <c r="H121" s="184"/>
      <c r="I121" s="184"/>
      <c r="J121" s="184"/>
      <c r="K121" s="184"/>
      <c r="L121" s="184"/>
    </row>
    <row r="122" spans="4:12" x14ac:dyDescent="0.2">
      <c r="D122" s="184"/>
      <c r="E122" s="184"/>
      <c r="F122" s="184"/>
      <c r="G122" s="184"/>
      <c r="H122" s="184"/>
      <c r="I122" s="184"/>
      <c r="J122" s="184"/>
      <c r="K122" s="184"/>
      <c r="L122" s="184"/>
    </row>
    <row r="123" spans="4:12" x14ac:dyDescent="0.2">
      <c r="D123" s="184"/>
      <c r="E123" s="184"/>
      <c r="F123" s="184"/>
      <c r="G123" s="184"/>
      <c r="H123" s="184"/>
      <c r="I123" s="184"/>
      <c r="J123" s="184"/>
      <c r="K123" s="184"/>
      <c r="L123" s="184"/>
    </row>
    <row r="124" spans="4:12" x14ac:dyDescent="0.2">
      <c r="D124" s="184"/>
      <c r="E124" s="184"/>
      <c r="F124" s="184"/>
      <c r="G124" s="184"/>
      <c r="H124" s="184"/>
      <c r="I124" s="184"/>
      <c r="J124" s="184"/>
      <c r="K124" s="184"/>
      <c r="L124" s="184"/>
    </row>
    <row r="125" spans="4:12" x14ac:dyDescent="0.2">
      <c r="D125" s="184"/>
      <c r="E125" s="184"/>
      <c r="F125" s="184"/>
      <c r="G125" s="184"/>
      <c r="H125" s="184"/>
      <c r="I125" s="184"/>
      <c r="J125" s="184"/>
      <c r="K125" s="184"/>
      <c r="L125" s="184"/>
    </row>
    <row r="126" spans="4:12" x14ac:dyDescent="0.2">
      <c r="D126" s="184"/>
      <c r="E126" s="184"/>
      <c r="F126" s="184"/>
      <c r="G126" s="184"/>
      <c r="H126" s="184"/>
      <c r="I126" s="184"/>
      <c r="J126" s="184"/>
      <c r="K126" s="184"/>
      <c r="L126" s="184"/>
    </row>
    <row r="127" spans="4:12" x14ac:dyDescent="0.2">
      <c r="D127" s="184"/>
      <c r="E127" s="184"/>
      <c r="F127" s="184"/>
      <c r="G127" s="184"/>
      <c r="H127" s="184"/>
      <c r="I127" s="184"/>
      <c r="J127" s="184"/>
      <c r="K127" s="184"/>
      <c r="L127" s="184"/>
    </row>
    <row r="128" spans="4:12" x14ac:dyDescent="0.2">
      <c r="D128" s="184"/>
      <c r="E128" s="184"/>
      <c r="F128" s="184"/>
      <c r="G128" s="184"/>
      <c r="H128" s="184"/>
      <c r="I128" s="184"/>
      <c r="J128" s="184"/>
      <c r="K128" s="184"/>
      <c r="L128" s="184"/>
    </row>
    <row r="129" spans="4:12" x14ac:dyDescent="0.2">
      <c r="D129" s="184"/>
      <c r="E129" s="184"/>
      <c r="F129" s="184"/>
      <c r="G129" s="184"/>
      <c r="H129" s="184"/>
      <c r="I129" s="184"/>
      <c r="J129" s="184"/>
      <c r="K129" s="184"/>
      <c r="L129" s="184"/>
    </row>
    <row r="130" spans="4:12" x14ac:dyDescent="0.2">
      <c r="D130" s="184"/>
      <c r="E130" s="184"/>
      <c r="F130" s="184"/>
      <c r="G130" s="184"/>
      <c r="H130" s="184"/>
      <c r="I130" s="184"/>
      <c r="J130" s="184"/>
      <c r="K130" s="184"/>
      <c r="L130" s="184"/>
    </row>
    <row r="131" spans="4:12" x14ac:dyDescent="0.2">
      <c r="D131" s="184"/>
      <c r="E131" s="184"/>
      <c r="F131" s="184"/>
      <c r="G131" s="184"/>
      <c r="H131" s="184"/>
      <c r="I131" s="184"/>
      <c r="J131" s="184"/>
      <c r="K131" s="184"/>
      <c r="L131" s="184"/>
    </row>
    <row r="132" spans="4:12" x14ac:dyDescent="0.2">
      <c r="D132" s="184"/>
      <c r="E132" s="184"/>
      <c r="F132" s="184"/>
      <c r="G132" s="184"/>
      <c r="H132" s="184"/>
      <c r="I132" s="184"/>
      <c r="J132" s="184"/>
      <c r="K132" s="184"/>
      <c r="L132" s="184"/>
    </row>
    <row r="133" spans="4:12" x14ac:dyDescent="0.2">
      <c r="D133" s="184"/>
      <c r="E133" s="184"/>
      <c r="F133" s="184"/>
      <c r="G133" s="184"/>
      <c r="H133" s="184"/>
      <c r="I133" s="184"/>
      <c r="J133" s="184"/>
      <c r="K133" s="184"/>
      <c r="L133" s="184"/>
    </row>
    <row r="134" spans="4:12" x14ac:dyDescent="0.2">
      <c r="D134" s="184"/>
      <c r="E134" s="184"/>
      <c r="F134" s="184"/>
      <c r="G134" s="184"/>
      <c r="H134" s="184"/>
      <c r="I134" s="184"/>
      <c r="J134" s="184"/>
      <c r="K134" s="184"/>
      <c r="L134" s="184"/>
    </row>
    <row r="135" spans="4:12" x14ac:dyDescent="0.2">
      <c r="D135" s="184"/>
      <c r="E135" s="184"/>
      <c r="F135" s="184"/>
      <c r="G135" s="184"/>
      <c r="H135" s="184"/>
      <c r="I135" s="184"/>
      <c r="J135" s="184"/>
      <c r="K135" s="184"/>
      <c r="L135" s="184"/>
    </row>
    <row r="136" spans="4:12" x14ac:dyDescent="0.2">
      <c r="D136" s="184"/>
      <c r="E136" s="184"/>
      <c r="F136" s="184"/>
      <c r="G136" s="184"/>
      <c r="H136" s="184"/>
      <c r="I136" s="184"/>
      <c r="J136" s="184"/>
      <c r="K136" s="184"/>
      <c r="L136" s="184"/>
    </row>
    <row r="137" spans="4:12" x14ac:dyDescent="0.2">
      <c r="D137" s="184"/>
      <c r="E137" s="184"/>
      <c r="F137" s="184"/>
      <c r="G137" s="184"/>
      <c r="H137" s="184"/>
      <c r="I137" s="184"/>
      <c r="J137" s="184"/>
      <c r="K137" s="184"/>
      <c r="L137" s="184"/>
    </row>
    <row r="138" spans="4:12" x14ac:dyDescent="0.2">
      <c r="D138" s="184"/>
      <c r="E138" s="184"/>
      <c r="F138" s="184"/>
      <c r="G138" s="184"/>
      <c r="H138" s="184"/>
      <c r="I138" s="184"/>
      <c r="J138" s="184"/>
      <c r="K138" s="184"/>
      <c r="L138" s="184"/>
    </row>
    <row r="139" spans="4:12" x14ac:dyDescent="0.2">
      <c r="D139" s="184"/>
      <c r="E139" s="184"/>
      <c r="F139" s="184"/>
      <c r="G139" s="184"/>
      <c r="H139" s="184"/>
      <c r="I139" s="184"/>
      <c r="J139" s="184"/>
      <c r="K139" s="184"/>
      <c r="L139" s="184"/>
    </row>
    <row r="140" spans="4:12" x14ac:dyDescent="0.2">
      <c r="D140" s="184"/>
      <c r="E140" s="184"/>
      <c r="F140" s="184"/>
      <c r="G140" s="184"/>
      <c r="H140" s="184"/>
      <c r="I140" s="184"/>
      <c r="J140" s="184"/>
      <c r="K140" s="184"/>
      <c r="L140" s="184"/>
    </row>
    <row r="141" spans="4:12" x14ac:dyDescent="0.2">
      <c r="D141" s="184"/>
      <c r="E141" s="184"/>
      <c r="F141" s="184"/>
      <c r="G141" s="184"/>
      <c r="H141" s="184"/>
      <c r="I141" s="184"/>
      <c r="J141" s="184"/>
      <c r="K141" s="184"/>
      <c r="L141" s="184"/>
    </row>
    <row r="142" spans="4:12" x14ac:dyDescent="0.2">
      <c r="D142" s="184"/>
      <c r="E142" s="184"/>
      <c r="F142" s="184"/>
      <c r="G142" s="184"/>
      <c r="H142" s="184"/>
      <c r="I142" s="184"/>
      <c r="J142" s="184"/>
      <c r="K142" s="184"/>
      <c r="L142" s="184"/>
    </row>
    <row r="143" spans="4:12" x14ac:dyDescent="0.2">
      <c r="D143" s="184"/>
      <c r="E143" s="184"/>
      <c r="F143" s="184"/>
      <c r="G143" s="184"/>
      <c r="H143" s="184"/>
      <c r="I143" s="184"/>
      <c r="J143" s="184"/>
      <c r="K143" s="184"/>
      <c r="L143" s="184"/>
    </row>
    <row r="144" spans="4:12" x14ac:dyDescent="0.2">
      <c r="D144" s="184"/>
      <c r="E144" s="184"/>
      <c r="F144" s="184"/>
      <c r="G144" s="184"/>
      <c r="H144" s="184"/>
      <c r="I144" s="184"/>
      <c r="J144" s="184"/>
      <c r="K144" s="184"/>
      <c r="L144" s="184"/>
    </row>
    <row r="145" spans="4:12" x14ac:dyDescent="0.2">
      <c r="D145" s="184"/>
      <c r="E145" s="184"/>
      <c r="F145" s="184"/>
      <c r="G145" s="184"/>
      <c r="H145" s="184"/>
      <c r="I145" s="184"/>
      <c r="J145" s="184"/>
      <c r="K145" s="184"/>
      <c r="L145" s="184"/>
    </row>
    <row r="146" spans="4:12" x14ac:dyDescent="0.2">
      <c r="D146" s="184"/>
      <c r="E146" s="184"/>
      <c r="F146" s="184"/>
      <c r="G146" s="184"/>
      <c r="H146" s="184"/>
      <c r="I146" s="184"/>
      <c r="J146" s="184"/>
      <c r="K146" s="184"/>
      <c r="L146" s="184"/>
    </row>
    <row r="147" spans="4:12" x14ac:dyDescent="0.2">
      <c r="D147" s="184"/>
      <c r="E147" s="184"/>
      <c r="F147" s="184"/>
      <c r="G147" s="184"/>
      <c r="H147" s="184"/>
      <c r="I147" s="184"/>
      <c r="J147" s="184"/>
      <c r="K147" s="184"/>
      <c r="L147" s="184"/>
    </row>
    <row r="148" spans="4:12" x14ac:dyDescent="0.2">
      <c r="D148" s="184"/>
      <c r="E148" s="184"/>
      <c r="F148" s="184"/>
      <c r="G148" s="184"/>
      <c r="H148" s="184"/>
      <c r="I148" s="184"/>
      <c r="J148" s="184"/>
      <c r="K148" s="184"/>
      <c r="L148" s="184"/>
    </row>
    <row r="149" spans="4:12" x14ac:dyDescent="0.2">
      <c r="D149" s="184"/>
      <c r="E149" s="184"/>
      <c r="F149" s="184"/>
      <c r="G149" s="184"/>
      <c r="H149" s="184"/>
      <c r="I149" s="184"/>
      <c r="J149" s="184"/>
      <c r="K149" s="184"/>
      <c r="L149" s="184"/>
    </row>
    <row r="150" spans="4:12" x14ac:dyDescent="0.2">
      <c r="D150" s="184"/>
      <c r="E150" s="184"/>
      <c r="F150" s="184"/>
      <c r="G150" s="184"/>
      <c r="H150" s="184"/>
      <c r="I150" s="184"/>
      <c r="J150" s="184"/>
      <c r="K150" s="184"/>
      <c r="L150" s="184"/>
    </row>
    <row r="151" spans="4:12" x14ac:dyDescent="0.2">
      <c r="D151" s="184"/>
      <c r="E151" s="184"/>
      <c r="F151" s="184"/>
      <c r="G151" s="184"/>
      <c r="H151" s="184"/>
      <c r="I151" s="184"/>
      <c r="J151" s="184"/>
      <c r="K151" s="184"/>
      <c r="L151" s="184"/>
    </row>
    <row r="152" spans="4:12" x14ac:dyDescent="0.2">
      <c r="D152" s="184"/>
      <c r="E152" s="184"/>
      <c r="F152" s="184"/>
      <c r="G152" s="184"/>
      <c r="H152" s="184"/>
      <c r="I152" s="184"/>
      <c r="J152" s="184"/>
      <c r="K152" s="184"/>
      <c r="L152" s="184"/>
    </row>
    <row r="153" spans="4:12" x14ac:dyDescent="0.2">
      <c r="D153" s="184"/>
      <c r="E153" s="184"/>
      <c r="F153" s="184"/>
      <c r="G153" s="184"/>
      <c r="H153" s="184"/>
      <c r="I153" s="184"/>
      <c r="J153" s="184"/>
      <c r="K153" s="184"/>
      <c r="L153" s="184"/>
    </row>
    <row r="154" spans="4:12" x14ac:dyDescent="0.2">
      <c r="D154" s="184"/>
      <c r="E154" s="184"/>
      <c r="F154" s="184"/>
      <c r="G154" s="184"/>
      <c r="H154" s="184"/>
      <c r="I154" s="184"/>
      <c r="J154" s="184"/>
      <c r="K154" s="184"/>
      <c r="L154" s="184"/>
    </row>
    <row r="155" spans="4:12" x14ac:dyDescent="0.2">
      <c r="D155" s="184"/>
      <c r="E155" s="184"/>
      <c r="F155" s="184"/>
      <c r="G155" s="184"/>
      <c r="H155" s="184"/>
      <c r="I155" s="184"/>
      <c r="J155" s="184"/>
      <c r="K155" s="184"/>
      <c r="L155" s="184"/>
    </row>
    <row r="156" spans="4:12" x14ac:dyDescent="0.2">
      <c r="D156" s="184"/>
      <c r="E156" s="184"/>
      <c r="F156" s="184"/>
      <c r="G156" s="184"/>
      <c r="H156" s="184"/>
      <c r="I156" s="184"/>
      <c r="J156" s="184"/>
      <c r="K156" s="184"/>
      <c r="L156" s="184"/>
    </row>
    <row r="157" spans="4:12" x14ac:dyDescent="0.2">
      <c r="D157" s="184"/>
      <c r="E157" s="184"/>
      <c r="F157" s="184"/>
      <c r="G157" s="184"/>
      <c r="H157" s="184"/>
      <c r="I157" s="184"/>
      <c r="J157" s="184"/>
      <c r="K157" s="184"/>
      <c r="L157" s="184"/>
    </row>
    <row r="158" spans="4:12" x14ac:dyDescent="0.2">
      <c r="D158" s="184"/>
      <c r="E158" s="184"/>
      <c r="F158" s="184"/>
      <c r="G158" s="184"/>
      <c r="H158" s="184"/>
      <c r="I158" s="184"/>
      <c r="J158" s="184"/>
      <c r="K158" s="184"/>
      <c r="L158" s="184"/>
    </row>
    <row r="159" spans="4:12" x14ac:dyDescent="0.2">
      <c r="D159" s="184"/>
      <c r="E159" s="184"/>
      <c r="F159" s="184"/>
      <c r="G159" s="184"/>
      <c r="H159" s="184"/>
      <c r="I159" s="184"/>
      <c r="J159" s="184"/>
      <c r="K159" s="184"/>
      <c r="L159" s="184"/>
    </row>
    <row r="160" spans="4:12" x14ac:dyDescent="0.2">
      <c r="D160" s="184"/>
      <c r="E160" s="184"/>
      <c r="F160" s="184"/>
      <c r="G160" s="184"/>
      <c r="H160" s="184"/>
      <c r="I160" s="184"/>
      <c r="J160" s="184"/>
      <c r="K160" s="184"/>
      <c r="L160" s="184"/>
    </row>
    <row r="161" spans="4:12" x14ac:dyDescent="0.2">
      <c r="D161" s="184"/>
      <c r="E161" s="184"/>
      <c r="F161" s="184"/>
      <c r="G161" s="184"/>
      <c r="H161" s="184"/>
      <c r="I161" s="184"/>
      <c r="J161" s="184"/>
      <c r="K161" s="184"/>
      <c r="L161" s="184"/>
    </row>
    <row r="162" spans="4:12" x14ac:dyDescent="0.2">
      <c r="D162" s="184"/>
      <c r="E162" s="184"/>
      <c r="F162" s="184"/>
      <c r="G162" s="184"/>
      <c r="H162" s="184"/>
      <c r="I162" s="184"/>
      <c r="J162" s="184"/>
      <c r="K162" s="184"/>
      <c r="L162" s="184"/>
    </row>
    <row r="163" spans="4:12" x14ac:dyDescent="0.2">
      <c r="D163" s="184"/>
      <c r="E163" s="184"/>
      <c r="F163" s="184"/>
      <c r="G163" s="184"/>
      <c r="H163" s="184"/>
      <c r="I163" s="184"/>
      <c r="J163" s="184"/>
      <c r="K163" s="184"/>
      <c r="L163" s="184"/>
    </row>
    <row r="164" spans="4:12" x14ac:dyDescent="0.2">
      <c r="D164" s="184"/>
      <c r="E164" s="184"/>
      <c r="F164" s="184"/>
      <c r="G164" s="184"/>
      <c r="H164" s="184"/>
      <c r="I164" s="184"/>
      <c r="J164" s="184"/>
      <c r="K164" s="184"/>
      <c r="L164" s="184"/>
    </row>
    <row r="165" spans="4:12" x14ac:dyDescent="0.2">
      <c r="D165" s="184"/>
      <c r="E165" s="184"/>
      <c r="F165" s="184"/>
      <c r="G165" s="184"/>
      <c r="H165" s="184"/>
      <c r="I165" s="184"/>
      <c r="J165" s="184"/>
      <c r="K165" s="184"/>
      <c r="L165" s="184"/>
    </row>
    <row r="166" spans="4:12" x14ac:dyDescent="0.2">
      <c r="D166" s="184"/>
      <c r="E166" s="184"/>
      <c r="F166" s="184"/>
      <c r="G166" s="184"/>
      <c r="H166" s="184"/>
      <c r="I166" s="184"/>
      <c r="J166" s="184"/>
      <c r="K166" s="184"/>
      <c r="L166" s="184"/>
    </row>
    <row r="167" spans="4:12" x14ac:dyDescent="0.2">
      <c r="D167" s="184"/>
      <c r="E167" s="184"/>
      <c r="F167" s="184"/>
      <c r="G167" s="184"/>
      <c r="H167" s="184"/>
      <c r="I167" s="184"/>
      <c r="J167" s="184"/>
      <c r="K167" s="184"/>
      <c r="L167" s="184"/>
    </row>
    <row r="168" spans="4:12" x14ac:dyDescent="0.2">
      <c r="D168" s="184"/>
      <c r="E168" s="184"/>
      <c r="F168" s="184"/>
      <c r="G168" s="184"/>
      <c r="H168" s="184"/>
      <c r="I168" s="184"/>
      <c r="J168" s="184"/>
      <c r="K168" s="184"/>
      <c r="L168" s="184"/>
    </row>
    <row r="169" spans="4:12" x14ac:dyDescent="0.2">
      <c r="D169" s="184"/>
      <c r="E169" s="184"/>
      <c r="F169" s="184"/>
      <c r="G169" s="184"/>
      <c r="H169" s="184"/>
      <c r="I169" s="184"/>
      <c r="J169" s="184"/>
      <c r="K169" s="184"/>
      <c r="L169" s="184"/>
    </row>
    <row r="170" spans="4:12" x14ac:dyDescent="0.2">
      <c r="D170" s="184"/>
      <c r="E170" s="184"/>
      <c r="F170" s="184"/>
      <c r="G170" s="184"/>
      <c r="H170" s="184"/>
      <c r="I170" s="184"/>
      <c r="J170" s="184"/>
      <c r="K170" s="184"/>
      <c r="L170" s="184"/>
    </row>
    <row r="171" spans="4:12" x14ac:dyDescent="0.2">
      <c r="D171" s="184"/>
      <c r="E171" s="184"/>
      <c r="F171" s="184"/>
      <c r="G171" s="184"/>
      <c r="H171" s="184"/>
      <c r="I171" s="184"/>
      <c r="J171" s="184"/>
      <c r="K171" s="184"/>
      <c r="L171" s="184"/>
    </row>
    <row r="172" spans="4:12" x14ac:dyDescent="0.2">
      <c r="D172" s="184"/>
      <c r="E172" s="184"/>
      <c r="F172" s="184"/>
      <c r="G172" s="184"/>
      <c r="H172" s="184"/>
      <c r="I172" s="184"/>
      <c r="J172" s="184"/>
      <c r="K172" s="184"/>
      <c r="L172" s="184"/>
    </row>
    <row r="173" spans="4:12" x14ac:dyDescent="0.2">
      <c r="D173" s="184"/>
      <c r="E173" s="184"/>
      <c r="F173" s="184"/>
      <c r="G173" s="184"/>
      <c r="H173" s="184"/>
      <c r="I173" s="184"/>
      <c r="J173" s="184"/>
      <c r="K173" s="184"/>
      <c r="L173" s="184"/>
    </row>
    <row r="174" spans="4:12" x14ac:dyDescent="0.2">
      <c r="D174" s="184"/>
      <c r="E174" s="184"/>
      <c r="F174" s="184"/>
      <c r="G174" s="184"/>
      <c r="H174" s="184"/>
      <c r="I174" s="184"/>
      <c r="J174" s="184"/>
      <c r="K174" s="184"/>
      <c r="L174" s="184"/>
    </row>
    <row r="175" spans="4:12" x14ac:dyDescent="0.2">
      <c r="D175" s="184"/>
      <c r="E175" s="184"/>
      <c r="F175" s="184"/>
      <c r="G175" s="184"/>
      <c r="H175" s="184"/>
      <c r="I175" s="184"/>
      <c r="J175" s="184"/>
      <c r="K175" s="184"/>
      <c r="L175" s="184"/>
    </row>
    <row r="176" spans="4:12" x14ac:dyDescent="0.2">
      <c r="D176" s="184"/>
      <c r="E176" s="184"/>
      <c r="F176" s="184"/>
      <c r="G176" s="184"/>
      <c r="H176" s="184"/>
      <c r="I176" s="184"/>
      <c r="J176" s="184"/>
      <c r="K176" s="184"/>
      <c r="L176" s="184"/>
    </row>
    <row r="177" spans="4:12" x14ac:dyDescent="0.2">
      <c r="D177" s="184"/>
      <c r="E177" s="184"/>
      <c r="F177" s="184"/>
      <c r="G177" s="184"/>
      <c r="H177" s="184"/>
      <c r="I177" s="184"/>
      <c r="J177" s="184"/>
      <c r="K177" s="184"/>
      <c r="L177" s="184"/>
    </row>
    <row r="178" spans="4:12" x14ac:dyDescent="0.2">
      <c r="D178" s="184"/>
      <c r="E178" s="184"/>
      <c r="F178" s="184"/>
      <c r="G178" s="184"/>
      <c r="H178" s="184"/>
      <c r="I178" s="184"/>
      <c r="J178" s="184"/>
      <c r="K178" s="184"/>
      <c r="L178" s="184"/>
    </row>
    <row r="179" spans="4:12" x14ac:dyDescent="0.2">
      <c r="D179" s="184"/>
      <c r="E179" s="184"/>
      <c r="F179" s="184"/>
      <c r="G179" s="184"/>
      <c r="H179" s="184"/>
      <c r="I179" s="184"/>
      <c r="J179" s="184"/>
      <c r="K179" s="184"/>
      <c r="L179" s="184"/>
    </row>
    <row r="180" spans="4:12" x14ac:dyDescent="0.2">
      <c r="D180" s="184"/>
      <c r="E180" s="184"/>
      <c r="F180" s="184"/>
      <c r="G180" s="184"/>
      <c r="H180" s="184"/>
      <c r="I180" s="184"/>
      <c r="J180" s="184"/>
      <c r="K180" s="184"/>
      <c r="L180" s="184"/>
    </row>
    <row r="181" spans="4:12" x14ac:dyDescent="0.2">
      <c r="D181" s="184"/>
      <c r="E181" s="184"/>
      <c r="F181" s="184"/>
      <c r="G181" s="184"/>
      <c r="H181" s="184"/>
      <c r="I181" s="184"/>
      <c r="J181" s="184"/>
      <c r="K181" s="184"/>
      <c r="L181" s="184"/>
    </row>
    <row r="182" spans="4:12" x14ac:dyDescent="0.2">
      <c r="D182" s="184"/>
      <c r="E182" s="184"/>
      <c r="F182" s="184"/>
      <c r="G182" s="184"/>
      <c r="H182" s="184"/>
      <c r="I182" s="184"/>
      <c r="J182" s="184"/>
      <c r="K182" s="184"/>
      <c r="L182" s="184"/>
    </row>
    <row r="183" spans="4:12" x14ac:dyDescent="0.2">
      <c r="D183" s="184"/>
      <c r="E183" s="184"/>
      <c r="F183" s="184"/>
      <c r="G183" s="184"/>
      <c r="H183" s="184"/>
      <c r="I183" s="184"/>
      <c r="J183" s="184"/>
      <c r="K183" s="184"/>
      <c r="L183" s="184"/>
    </row>
    <row r="184" spans="4:12" x14ac:dyDescent="0.2">
      <c r="D184" s="184"/>
      <c r="E184" s="184"/>
      <c r="F184" s="184"/>
      <c r="G184" s="184"/>
      <c r="H184" s="184"/>
      <c r="I184" s="184"/>
      <c r="J184" s="184"/>
      <c r="K184" s="184"/>
      <c r="L184" s="184"/>
    </row>
    <row r="185" spans="4:12" x14ac:dyDescent="0.2">
      <c r="D185" s="184"/>
      <c r="E185" s="184"/>
      <c r="F185" s="184"/>
      <c r="G185" s="184"/>
      <c r="H185" s="184"/>
      <c r="I185" s="184"/>
      <c r="J185" s="184"/>
      <c r="K185" s="184"/>
      <c r="L185" s="184"/>
    </row>
    <row r="186" spans="4:12" x14ac:dyDescent="0.2">
      <c r="D186" s="184"/>
      <c r="E186" s="184"/>
      <c r="F186" s="184"/>
      <c r="G186" s="184"/>
      <c r="H186" s="184"/>
      <c r="I186" s="184"/>
      <c r="J186" s="184"/>
      <c r="K186" s="184"/>
      <c r="L186" s="184"/>
    </row>
    <row r="187" spans="4:12" x14ac:dyDescent="0.2">
      <c r="D187" s="184"/>
      <c r="E187" s="184"/>
      <c r="F187" s="184"/>
      <c r="G187" s="184"/>
      <c r="H187" s="184"/>
      <c r="I187" s="184"/>
      <c r="J187" s="184"/>
      <c r="K187" s="184"/>
      <c r="L187" s="184"/>
    </row>
    <row r="188" spans="4:12" x14ac:dyDescent="0.2">
      <c r="D188" s="184"/>
      <c r="E188" s="184"/>
      <c r="F188" s="184"/>
      <c r="G188" s="184"/>
      <c r="H188" s="184"/>
      <c r="I188" s="184"/>
      <c r="J188" s="184"/>
      <c r="K188" s="184"/>
      <c r="L188" s="184"/>
    </row>
    <row r="189" spans="4:12" x14ac:dyDescent="0.2">
      <c r="D189" s="184"/>
      <c r="E189" s="184"/>
      <c r="F189" s="184"/>
      <c r="G189" s="184"/>
      <c r="H189" s="184"/>
      <c r="I189" s="184"/>
      <c r="J189" s="184"/>
      <c r="K189" s="184"/>
      <c r="L189" s="184"/>
    </row>
    <row r="190" spans="4:12" x14ac:dyDescent="0.2">
      <c r="D190" s="184"/>
      <c r="E190" s="184"/>
      <c r="F190" s="184"/>
      <c r="G190" s="184"/>
      <c r="H190" s="184"/>
      <c r="I190" s="184"/>
      <c r="J190" s="184"/>
      <c r="K190" s="184"/>
      <c r="L190" s="184"/>
    </row>
    <row r="191" spans="4:12" x14ac:dyDescent="0.2">
      <c r="D191" s="184"/>
      <c r="E191" s="184"/>
      <c r="F191" s="184"/>
      <c r="G191" s="184"/>
      <c r="H191" s="184"/>
      <c r="I191" s="184"/>
      <c r="J191" s="184"/>
      <c r="K191" s="184"/>
      <c r="L191" s="184"/>
    </row>
    <row r="192" spans="4:12" x14ac:dyDescent="0.2">
      <c r="D192" s="184"/>
      <c r="E192" s="184"/>
      <c r="F192" s="184"/>
      <c r="G192" s="184"/>
      <c r="H192" s="184"/>
      <c r="I192" s="184"/>
      <c r="J192" s="184"/>
      <c r="K192" s="184"/>
      <c r="L192" s="184"/>
    </row>
    <row r="193" spans="4:12" x14ac:dyDescent="0.2">
      <c r="D193" s="184"/>
      <c r="E193" s="184"/>
      <c r="F193" s="184"/>
      <c r="G193" s="184"/>
      <c r="H193" s="184"/>
      <c r="I193" s="184"/>
      <c r="J193" s="184"/>
      <c r="K193" s="184"/>
      <c r="L193" s="184"/>
    </row>
    <row r="194" spans="4:12" x14ac:dyDescent="0.2">
      <c r="D194" s="184"/>
      <c r="E194" s="184"/>
      <c r="F194" s="184"/>
      <c r="G194" s="184"/>
      <c r="H194" s="184"/>
      <c r="I194" s="184"/>
      <c r="J194" s="184"/>
      <c r="K194" s="184"/>
      <c r="L194" s="184"/>
    </row>
    <row r="195" spans="4:12" x14ac:dyDescent="0.2">
      <c r="D195" s="184"/>
      <c r="E195" s="184"/>
      <c r="F195" s="184"/>
      <c r="G195" s="184"/>
      <c r="H195" s="184"/>
      <c r="I195" s="184"/>
      <c r="J195" s="184"/>
      <c r="K195" s="184"/>
      <c r="L195" s="184"/>
    </row>
    <row r="196" spans="4:12" x14ac:dyDescent="0.2">
      <c r="D196" s="184"/>
      <c r="E196" s="184"/>
      <c r="F196" s="184"/>
      <c r="G196" s="184"/>
      <c r="H196" s="184"/>
      <c r="I196" s="184"/>
      <c r="J196" s="184"/>
      <c r="K196" s="184"/>
      <c r="L196" s="184"/>
    </row>
    <row r="197" spans="4:12" x14ac:dyDescent="0.2">
      <c r="D197" s="184"/>
      <c r="E197" s="184"/>
      <c r="F197" s="184"/>
      <c r="G197" s="184"/>
      <c r="H197" s="184"/>
      <c r="I197" s="184"/>
      <c r="J197" s="184"/>
      <c r="K197" s="184"/>
      <c r="L197" s="184"/>
    </row>
    <row r="198" spans="4:12" x14ac:dyDescent="0.2">
      <c r="D198" s="184"/>
      <c r="E198" s="184"/>
      <c r="F198" s="184"/>
      <c r="G198" s="184"/>
      <c r="H198" s="184"/>
      <c r="I198" s="184"/>
      <c r="J198" s="184"/>
      <c r="K198" s="184"/>
      <c r="L198" s="184"/>
    </row>
    <row r="199" spans="4:12" x14ac:dyDescent="0.2">
      <c r="D199" s="184"/>
      <c r="E199" s="184"/>
      <c r="F199" s="184"/>
      <c r="G199" s="184"/>
      <c r="H199" s="184"/>
      <c r="I199" s="184"/>
      <c r="J199" s="184"/>
      <c r="K199" s="184"/>
      <c r="L199" s="184"/>
    </row>
    <row r="200" spans="4:12" x14ac:dyDescent="0.2">
      <c r="D200" s="184"/>
      <c r="E200" s="184"/>
      <c r="F200" s="184"/>
      <c r="G200" s="184"/>
      <c r="H200" s="184"/>
      <c r="I200" s="184"/>
      <c r="J200" s="184"/>
      <c r="K200" s="184"/>
      <c r="L200" s="184"/>
    </row>
    <row r="201" spans="4:12" x14ac:dyDescent="0.2">
      <c r="D201" s="184"/>
      <c r="E201" s="184"/>
      <c r="F201" s="184"/>
      <c r="G201" s="184"/>
      <c r="H201" s="184"/>
      <c r="I201" s="184"/>
      <c r="J201" s="184"/>
      <c r="K201" s="184"/>
      <c r="L201" s="184"/>
    </row>
    <row r="202" spans="4:12" x14ac:dyDescent="0.2">
      <c r="D202" s="184"/>
      <c r="E202" s="184"/>
      <c r="F202" s="184"/>
      <c r="G202" s="184"/>
      <c r="H202" s="184"/>
      <c r="I202" s="184"/>
      <c r="J202" s="184"/>
      <c r="K202" s="184"/>
      <c r="L202" s="184"/>
    </row>
    <row r="203" spans="4:12" x14ac:dyDescent="0.2">
      <c r="D203" s="184"/>
      <c r="E203" s="184"/>
      <c r="F203" s="184"/>
      <c r="G203" s="184"/>
      <c r="H203" s="184"/>
      <c r="I203" s="184"/>
      <c r="J203" s="184"/>
      <c r="K203" s="184"/>
      <c r="L203" s="184"/>
    </row>
    <row r="204" spans="4:12" x14ac:dyDescent="0.2">
      <c r="D204" s="184"/>
      <c r="E204" s="184"/>
      <c r="F204" s="184"/>
      <c r="G204" s="184"/>
      <c r="H204" s="184"/>
      <c r="I204" s="184"/>
      <c r="J204" s="184"/>
      <c r="K204" s="184"/>
      <c r="L204" s="184"/>
    </row>
    <row r="205" spans="4:12" x14ac:dyDescent="0.2">
      <c r="D205" s="184"/>
      <c r="E205" s="184"/>
      <c r="F205" s="184"/>
      <c r="G205" s="184"/>
      <c r="H205" s="184"/>
      <c r="I205" s="184"/>
      <c r="J205" s="184"/>
      <c r="K205" s="184"/>
      <c r="L205" s="184"/>
    </row>
    <row r="206" spans="4:12" x14ac:dyDescent="0.2">
      <c r="D206" s="184"/>
      <c r="E206" s="184"/>
      <c r="F206" s="184"/>
      <c r="G206" s="184"/>
      <c r="H206" s="184"/>
      <c r="I206" s="184"/>
      <c r="J206" s="184"/>
      <c r="K206" s="184"/>
      <c r="L206" s="184"/>
    </row>
    <row r="207" spans="4:12" x14ac:dyDescent="0.2">
      <c r="D207" s="184"/>
      <c r="E207" s="184"/>
      <c r="F207" s="184"/>
      <c r="G207" s="184"/>
      <c r="H207" s="184"/>
      <c r="I207" s="184"/>
      <c r="J207" s="184"/>
      <c r="K207" s="184"/>
      <c r="L207" s="184"/>
    </row>
    <row r="208" spans="4:12" x14ac:dyDescent="0.2">
      <c r="D208" s="184"/>
      <c r="E208" s="184"/>
      <c r="F208" s="184"/>
      <c r="G208" s="184"/>
      <c r="H208" s="184"/>
      <c r="I208" s="184"/>
      <c r="J208" s="184"/>
      <c r="K208" s="184"/>
      <c r="L208" s="184"/>
    </row>
    <row r="209" spans="4:12" x14ac:dyDescent="0.2">
      <c r="D209" s="184"/>
      <c r="E209" s="184"/>
      <c r="F209" s="184"/>
      <c r="G209" s="184"/>
      <c r="H209" s="184"/>
      <c r="I209" s="184"/>
      <c r="J209" s="184"/>
      <c r="K209" s="184"/>
      <c r="L209" s="184"/>
    </row>
    <row r="210" spans="4:12" x14ac:dyDescent="0.2">
      <c r="D210" s="184"/>
      <c r="E210" s="184"/>
      <c r="F210" s="184"/>
      <c r="G210" s="184"/>
      <c r="H210" s="184"/>
      <c r="I210" s="184"/>
      <c r="J210" s="184"/>
      <c r="K210" s="184"/>
      <c r="L210" s="184"/>
    </row>
    <row r="211" spans="4:12" x14ac:dyDescent="0.2">
      <c r="D211" s="184"/>
      <c r="E211" s="184"/>
      <c r="F211" s="184"/>
      <c r="G211" s="184"/>
      <c r="H211" s="184"/>
      <c r="I211" s="184"/>
      <c r="J211" s="184"/>
      <c r="K211" s="184"/>
      <c r="L211" s="184"/>
    </row>
    <row r="212" spans="4:12" x14ac:dyDescent="0.2">
      <c r="D212" s="184"/>
      <c r="E212" s="184"/>
      <c r="F212" s="184"/>
      <c r="G212" s="184"/>
      <c r="H212" s="184"/>
      <c r="I212" s="184"/>
      <c r="J212" s="184"/>
      <c r="K212" s="184"/>
      <c r="L212" s="184"/>
    </row>
    <row r="213" spans="4:12" x14ac:dyDescent="0.2">
      <c r="D213" s="184"/>
      <c r="E213" s="184"/>
      <c r="F213" s="184"/>
      <c r="G213" s="184"/>
      <c r="H213" s="184"/>
      <c r="I213" s="184"/>
      <c r="J213" s="184"/>
      <c r="K213" s="184"/>
      <c r="L213" s="184"/>
    </row>
    <row r="214" spans="4:12" x14ac:dyDescent="0.2">
      <c r="D214" s="184"/>
      <c r="E214" s="184"/>
      <c r="F214" s="184"/>
      <c r="G214" s="184"/>
      <c r="H214" s="184"/>
      <c r="I214" s="184"/>
      <c r="J214" s="184"/>
      <c r="K214" s="184"/>
      <c r="L214" s="184"/>
    </row>
    <row r="215" spans="4:12" x14ac:dyDescent="0.2">
      <c r="D215" s="184"/>
      <c r="E215" s="184"/>
      <c r="F215" s="184"/>
      <c r="G215" s="184"/>
      <c r="H215" s="184"/>
      <c r="I215" s="184"/>
      <c r="J215" s="184"/>
      <c r="K215" s="184"/>
      <c r="L215" s="184"/>
    </row>
    <row r="216" spans="4:12" x14ac:dyDescent="0.2">
      <c r="D216" s="184"/>
      <c r="E216" s="184"/>
      <c r="F216" s="184"/>
      <c r="G216" s="184"/>
      <c r="H216" s="184"/>
      <c r="I216" s="184"/>
      <c r="J216" s="184"/>
      <c r="K216" s="184"/>
      <c r="L216" s="184"/>
    </row>
    <row r="217" spans="4:12" x14ac:dyDescent="0.2">
      <c r="D217" s="184"/>
      <c r="E217" s="184"/>
      <c r="F217" s="184"/>
      <c r="G217" s="184"/>
      <c r="H217" s="184"/>
      <c r="I217" s="184"/>
      <c r="J217" s="184"/>
      <c r="K217" s="184"/>
      <c r="L217" s="184"/>
    </row>
    <row r="218" spans="4:12" x14ac:dyDescent="0.2">
      <c r="D218" s="184"/>
      <c r="E218" s="184"/>
      <c r="F218" s="184"/>
      <c r="G218" s="184"/>
      <c r="H218" s="184"/>
      <c r="I218" s="184"/>
      <c r="J218" s="184"/>
      <c r="K218" s="184"/>
      <c r="L218" s="184"/>
    </row>
    <row r="219" spans="4:12" x14ac:dyDescent="0.2">
      <c r="D219" s="184"/>
      <c r="E219" s="184"/>
      <c r="F219" s="184"/>
      <c r="G219" s="184"/>
      <c r="H219" s="184"/>
      <c r="I219" s="184"/>
      <c r="J219" s="184"/>
      <c r="K219" s="184"/>
      <c r="L219" s="184"/>
    </row>
    <row r="220" spans="4:12" x14ac:dyDescent="0.2">
      <c r="D220" s="184"/>
      <c r="E220" s="184"/>
      <c r="F220" s="184"/>
      <c r="G220" s="184"/>
      <c r="H220" s="184"/>
      <c r="I220" s="184"/>
      <c r="J220" s="184"/>
      <c r="K220" s="184"/>
      <c r="L220" s="184"/>
    </row>
    <row r="221" spans="4:12" x14ac:dyDescent="0.2">
      <c r="D221" s="184"/>
      <c r="E221" s="184"/>
      <c r="F221" s="184"/>
      <c r="G221" s="184"/>
      <c r="H221" s="184"/>
      <c r="I221" s="184"/>
      <c r="J221" s="184"/>
      <c r="K221" s="184"/>
      <c r="L221" s="184"/>
    </row>
    <row r="222" spans="4:12" x14ac:dyDescent="0.2">
      <c r="D222" s="184"/>
      <c r="E222" s="184"/>
      <c r="F222" s="184"/>
      <c r="G222" s="184"/>
      <c r="H222" s="184"/>
      <c r="I222" s="184"/>
      <c r="J222" s="184"/>
      <c r="K222" s="184"/>
      <c r="L222" s="184"/>
    </row>
    <row r="223" spans="4:12" x14ac:dyDescent="0.2">
      <c r="D223" s="184"/>
      <c r="E223" s="184"/>
      <c r="F223" s="184"/>
      <c r="G223" s="184"/>
      <c r="H223" s="184"/>
      <c r="I223" s="184"/>
      <c r="J223" s="184"/>
      <c r="K223" s="184"/>
      <c r="L223" s="184"/>
    </row>
    <row r="224" spans="4:12" x14ac:dyDescent="0.2">
      <c r="D224" s="184"/>
      <c r="E224" s="184"/>
      <c r="F224" s="184"/>
      <c r="G224" s="184"/>
      <c r="H224" s="184"/>
      <c r="I224" s="184"/>
      <c r="J224" s="184"/>
      <c r="K224" s="184"/>
      <c r="L224" s="184"/>
    </row>
    <row r="225" spans="4:12" x14ac:dyDescent="0.2">
      <c r="D225" s="184"/>
      <c r="E225" s="184"/>
      <c r="F225" s="184"/>
      <c r="G225" s="184"/>
      <c r="H225" s="184"/>
      <c r="I225" s="184"/>
      <c r="J225" s="184"/>
      <c r="K225" s="184"/>
      <c r="L225" s="184"/>
    </row>
    <row r="226" spans="4:12" x14ac:dyDescent="0.2">
      <c r="D226" s="184"/>
      <c r="E226" s="184"/>
      <c r="F226" s="184"/>
      <c r="G226" s="184"/>
      <c r="H226" s="184"/>
      <c r="I226" s="184"/>
      <c r="J226" s="184"/>
      <c r="K226" s="184"/>
      <c r="L226" s="184"/>
    </row>
    <row r="227" spans="4:12" x14ac:dyDescent="0.2">
      <c r="D227" s="184"/>
      <c r="E227" s="184"/>
      <c r="F227" s="184"/>
      <c r="G227" s="184"/>
      <c r="H227" s="184"/>
      <c r="I227" s="184"/>
      <c r="J227" s="184"/>
      <c r="K227" s="184"/>
      <c r="L227" s="184"/>
    </row>
    <row r="228" spans="4:12" x14ac:dyDescent="0.2">
      <c r="D228" s="184"/>
      <c r="E228" s="184"/>
      <c r="F228" s="184"/>
      <c r="G228" s="184"/>
      <c r="H228" s="184"/>
      <c r="I228" s="184"/>
      <c r="J228" s="184"/>
      <c r="K228" s="184"/>
      <c r="L228" s="184"/>
    </row>
    <row r="229" spans="4:12" x14ac:dyDescent="0.2">
      <c r="D229" s="184"/>
      <c r="E229" s="184"/>
      <c r="F229" s="184"/>
      <c r="G229" s="184"/>
      <c r="H229" s="184"/>
      <c r="I229" s="184"/>
      <c r="J229" s="184"/>
      <c r="K229" s="184"/>
      <c r="L229" s="184"/>
    </row>
    <row r="230" spans="4:12" x14ac:dyDescent="0.2">
      <c r="D230" s="184"/>
      <c r="E230" s="184"/>
      <c r="F230" s="184"/>
      <c r="G230" s="184"/>
      <c r="H230" s="184"/>
      <c r="I230" s="184"/>
      <c r="J230" s="184"/>
      <c r="K230" s="184"/>
      <c r="L230" s="184"/>
    </row>
    <row r="231" spans="4:12" x14ac:dyDescent="0.2">
      <c r="D231" s="184"/>
      <c r="E231" s="184"/>
      <c r="F231" s="184"/>
      <c r="G231" s="184"/>
      <c r="H231" s="184"/>
      <c r="I231" s="184"/>
      <c r="J231" s="184"/>
      <c r="K231" s="184"/>
      <c r="L231" s="184"/>
    </row>
    <row r="232" spans="4:12" x14ac:dyDescent="0.2">
      <c r="D232" s="184"/>
      <c r="E232" s="184"/>
      <c r="F232" s="184"/>
      <c r="G232" s="184"/>
      <c r="H232" s="184"/>
      <c r="I232" s="184"/>
      <c r="J232" s="184"/>
      <c r="K232" s="184"/>
      <c r="L232" s="184"/>
    </row>
    <row r="233" spans="4:12" x14ac:dyDescent="0.2">
      <c r="D233" s="184"/>
      <c r="E233" s="184"/>
      <c r="F233" s="184"/>
      <c r="G233" s="184"/>
      <c r="H233" s="184"/>
      <c r="I233" s="184"/>
      <c r="J233" s="184"/>
      <c r="K233" s="184"/>
      <c r="L233" s="184"/>
    </row>
    <row r="234" spans="4:12" x14ac:dyDescent="0.2">
      <c r="D234" s="184"/>
      <c r="E234" s="184"/>
      <c r="F234" s="184"/>
      <c r="G234" s="184"/>
      <c r="H234" s="184"/>
      <c r="I234" s="184"/>
      <c r="J234" s="184"/>
      <c r="K234" s="184"/>
      <c r="L234" s="184"/>
    </row>
    <row r="235" spans="4:12" x14ac:dyDescent="0.2">
      <c r="D235" s="184"/>
      <c r="E235" s="184"/>
      <c r="F235" s="184"/>
      <c r="G235" s="184"/>
      <c r="H235" s="184"/>
      <c r="I235" s="184"/>
      <c r="J235" s="184"/>
      <c r="K235" s="184"/>
      <c r="L235" s="184"/>
    </row>
    <row r="236" spans="4:12" x14ac:dyDescent="0.2">
      <c r="D236" s="184"/>
      <c r="E236" s="184"/>
      <c r="F236" s="184"/>
      <c r="G236" s="184"/>
      <c r="H236" s="184"/>
      <c r="I236" s="184"/>
      <c r="J236" s="184"/>
      <c r="K236" s="184"/>
      <c r="L236" s="184"/>
    </row>
    <row r="237" spans="4:12" x14ac:dyDescent="0.2">
      <c r="D237" s="184"/>
      <c r="E237" s="184"/>
      <c r="F237" s="184"/>
      <c r="G237" s="184"/>
      <c r="H237" s="184"/>
      <c r="I237" s="184"/>
      <c r="J237" s="184"/>
      <c r="K237" s="184"/>
      <c r="L237" s="184"/>
    </row>
    <row r="238" spans="4:12" x14ac:dyDescent="0.2">
      <c r="D238" s="184"/>
      <c r="E238" s="184"/>
      <c r="F238" s="184"/>
      <c r="G238" s="184"/>
      <c r="H238" s="184"/>
      <c r="I238" s="184"/>
      <c r="J238" s="184"/>
      <c r="K238" s="184"/>
      <c r="L238" s="184"/>
    </row>
    <row r="239" spans="4:12" x14ac:dyDescent="0.2">
      <c r="D239" s="184"/>
      <c r="E239" s="184"/>
      <c r="F239" s="184"/>
      <c r="G239" s="184"/>
      <c r="H239" s="184"/>
      <c r="I239" s="184"/>
      <c r="J239" s="184"/>
      <c r="K239" s="184"/>
      <c r="L239" s="184"/>
    </row>
    <row r="240" spans="4:12" x14ac:dyDescent="0.2">
      <c r="D240" s="184"/>
      <c r="E240" s="184"/>
      <c r="F240" s="184"/>
      <c r="G240" s="184"/>
      <c r="H240" s="184"/>
      <c r="I240" s="184"/>
      <c r="J240" s="184"/>
      <c r="K240" s="184"/>
      <c r="L240" s="184"/>
    </row>
    <row r="241" spans="4:12" x14ac:dyDescent="0.2">
      <c r="D241" s="184"/>
      <c r="E241" s="184"/>
      <c r="F241" s="184"/>
      <c r="G241" s="184"/>
      <c r="H241" s="184"/>
      <c r="I241" s="184"/>
      <c r="J241" s="184"/>
      <c r="K241" s="184"/>
      <c r="L241" s="184"/>
    </row>
    <row r="242" spans="4:12" x14ac:dyDescent="0.2">
      <c r="D242" s="184"/>
      <c r="E242" s="184"/>
      <c r="F242" s="184"/>
      <c r="G242" s="184"/>
      <c r="H242" s="184"/>
      <c r="I242" s="184"/>
      <c r="J242" s="184"/>
      <c r="K242" s="184"/>
      <c r="L242" s="184"/>
    </row>
    <row r="243" spans="4:12" x14ac:dyDescent="0.2">
      <c r="D243" s="184"/>
      <c r="E243" s="184"/>
      <c r="F243" s="184"/>
      <c r="G243" s="184"/>
      <c r="H243" s="184"/>
      <c r="I243" s="184"/>
      <c r="J243" s="184"/>
      <c r="K243" s="184"/>
      <c r="L243" s="184"/>
    </row>
    <row r="244" spans="4:12" x14ac:dyDescent="0.2">
      <c r="D244" s="184"/>
      <c r="E244" s="184"/>
      <c r="F244" s="184"/>
      <c r="G244" s="184"/>
      <c r="H244" s="184"/>
      <c r="I244" s="184"/>
      <c r="J244" s="184"/>
      <c r="K244" s="184"/>
      <c r="L244" s="184"/>
    </row>
    <row r="245" spans="4:12" x14ac:dyDescent="0.2">
      <c r="D245" s="184"/>
      <c r="E245" s="184"/>
      <c r="F245" s="184"/>
      <c r="G245" s="184"/>
      <c r="H245" s="184"/>
      <c r="I245" s="184"/>
      <c r="J245" s="184"/>
      <c r="K245" s="184"/>
      <c r="L245" s="184"/>
    </row>
    <row r="246" spans="4:12" x14ac:dyDescent="0.2">
      <c r="D246" s="184"/>
      <c r="E246" s="184"/>
      <c r="F246" s="184"/>
      <c r="G246" s="184"/>
      <c r="H246" s="184"/>
      <c r="I246" s="184"/>
      <c r="J246" s="184"/>
      <c r="K246" s="184"/>
      <c r="L246" s="184"/>
    </row>
    <row r="247" spans="4:12" x14ac:dyDescent="0.2">
      <c r="D247" s="184"/>
      <c r="E247" s="184"/>
      <c r="F247" s="184"/>
      <c r="G247" s="184"/>
      <c r="H247" s="184"/>
      <c r="I247" s="184"/>
      <c r="J247" s="184"/>
      <c r="K247" s="184"/>
      <c r="L247" s="184"/>
    </row>
    <row r="248" spans="4:12" x14ac:dyDescent="0.2">
      <c r="D248" s="184"/>
      <c r="E248" s="184"/>
      <c r="F248" s="184"/>
      <c r="G248" s="184"/>
      <c r="H248" s="184"/>
      <c r="I248" s="184"/>
      <c r="J248" s="184"/>
      <c r="K248" s="184"/>
      <c r="L248" s="184"/>
    </row>
    <row r="249" spans="4:12" x14ac:dyDescent="0.2">
      <c r="D249" s="184"/>
      <c r="E249" s="184"/>
      <c r="F249" s="184"/>
      <c r="G249" s="184"/>
      <c r="H249" s="184"/>
      <c r="I249" s="184"/>
      <c r="J249" s="184"/>
      <c r="K249" s="184"/>
      <c r="L249" s="184"/>
    </row>
    <row r="250" spans="4:12" x14ac:dyDescent="0.2">
      <c r="D250" s="184"/>
      <c r="E250" s="184"/>
      <c r="F250" s="184"/>
      <c r="G250" s="184"/>
      <c r="H250" s="184"/>
      <c r="I250" s="184"/>
      <c r="J250" s="184"/>
      <c r="K250" s="184"/>
      <c r="L250" s="184"/>
    </row>
    <row r="251" spans="4:12" x14ac:dyDescent="0.2">
      <c r="D251" s="184"/>
      <c r="E251" s="184"/>
      <c r="F251" s="184"/>
      <c r="G251" s="184"/>
      <c r="H251" s="184"/>
      <c r="I251" s="184"/>
      <c r="J251" s="184"/>
      <c r="K251" s="184"/>
      <c r="L251" s="184"/>
    </row>
    <row r="252" spans="4:12" x14ac:dyDescent="0.2">
      <c r="D252" s="184"/>
      <c r="E252" s="184"/>
      <c r="F252" s="184"/>
      <c r="G252" s="184"/>
      <c r="H252" s="184"/>
      <c r="I252" s="184"/>
      <c r="J252" s="184"/>
      <c r="K252" s="184"/>
      <c r="L252" s="184"/>
    </row>
    <row r="253" spans="4:12" x14ac:dyDescent="0.2">
      <c r="D253" s="184"/>
      <c r="E253" s="184"/>
      <c r="F253" s="184"/>
      <c r="G253" s="184"/>
      <c r="H253" s="184"/>
      <c r="I253" s="184"/>
      <c r="J253" s="184"/>
      <c r="K253" s="184"/>
      <c r="L253" s="184"/>
    </row>
    <row r="254" spans="4:12" x14ac:dyDescent="0.2">
      <c r="D254" s="184"/>
      <c r="E254" s="184"/>
      <c r="F254" s="184"/>
      <c r="G254" s="184"/>
      <c r="H254" s="184"/>
      <c r="I254" s="184"/>
      <c r="J254" s="184"/>
      <c r="K254" s="184"/>
      <c r="L254" s="184"/>
    </row>
    <row r="255" spans="4:12" x14ac:dyDescent="0.2">
      <c r="D255" s="184"/>
      <c r="E255" s="184"/>
      <c r="F255" s="184"/>
      <c r="G255" s="184"/>
      <c r="H255" s="184"/>
      <c r="I255" s="184"/>
      <c r="J255" s="184"/>
      <c r="K255" s="184"/>
      <c r="L255" s="184"/>
    </row>
    <row r="256" spans="4:12" x14ac:dyDescent="0.2">
      <c r="D256" s="184"/>
      <c r="E256" s="184"/>
      <c r="F256" s="184"/>
      <c r="G256" s="184"/>
      <c r="H256" s="184"/>
      <c r="I256" s="184"/>
      <c r="J256" s="184"/>
      <c r="K256" s="184"/>
      <c r="L256" s="184"/>
    </row>
    <row r="257" spans="4:12" x14ac:dyDescent="0.2">
      <c r="D257" s="184"/>
      <c r="E257" s="184"/>
      <c r="F257" s="184"/>
      <c r="G257" s="184"/>
      <c r="H257" s="184"/>
      <c r="I257" s="184"/>
      <c r="J257" s="184"/>
      <c r="K257" s="184"/>
      <c r="L257" s="184"/>
    </row>
    <row r="258" spans="4:12" x14ac:dyDescent="0.2">
      <c r="D258" s="184"/>
      <c r="E258" s="184"/>
      <c r="F258" s="184"/>
      <c r="G258" s="184"/>
      <c r="H258" s="184"/>
      <c r="I258" s="184"/>
      <c r="J258" s="184"/>
      <c r="K258" s="184"/>
      <c r="L258" s="184"/>
    </row>
    <row r="259" spans="4:12" x14ac:dyDescent="0.2">
      <c r="D259" s="184"/>
      <c r="E259" s="184"/>
      <c r="F259" s="184"/>
      <c r="G259" s="184"/>
      <c r="H259" s="184"/>
      <c r="I259" s="184"/>
      <c r="J259" s="184"/>
      <c r="K259" s="184"/>
      <c r="L259" s="184"/>
    </row>
    <row r="260" spans="4:12" x14ac:dyDescent="0.2">
      <c r="D260" s="184"/>
      <c r="E260" s="184"/>
      <c r="F260" s="184"/>
      <c r="G260" s="184"/>
      <c r="H260" s="184"/>
      <c r="I260" s="184"/>
      <c r="J260" s="184"/>
      <c r="K260" s="184"/>
      <c r="L260" s="184"/>
    </row>
    <row r="261" spans="4:12" x14ac:dyDescent="0.2">
      <c r="D261" s="184"/>
      <c r="E261" s="184"/>
      <c r="F261" s="184"/>
      <c r="G261" s="184"/>
      <c r="H261" s="184"/>
      <c r="I261" s="184"/>
      <c r="J261" s="184"/>
      <c r="K261" s="184"/>
      <c r="L261" s="184"/>
    </row>
    <row r="262" spans="4:12" x14ac:dyDescent="0.2">
      <c r="D262" s="184"/>
      <c r="E262" s="184"/>
      <c r="F262" s="184"/>
      <c r="G262" s="184"/>
      <c r="H262" s="184"/>
      <c r="I262" s="184"/>
      <c r="J262" s="184"/>
      <c r="K262" s="184"/>
      <c r="L262" s="184"/>
    </row>
    <row r="263" spans="4:12" x14ac:dyDescent="0.2">
      <c r="D263" s="184"/>
      <c r="E263" s="184"/>
      <c r="F263" s="184"/>
      <c r="G263" s="184"/>
      <c r="H263" s="184"/>
      <c r="I263" s="184"/>
      <c r="J263" s="184"/>
      <c r="K263" s="184"/>
      <c r="L263" s="184"/>
    </row>
    <row r="264" spans="4:12" x14ac:dyDescent="0.2">
      <c r="D264" s="184"/>
      <c r="E264" s="184"/>
      <c r="F264" s="184"/>
      <c r="G264" s="184"/>
      <c r="H264" s="184"/>
      <c r="I264" s="184"/>
      <c r="J264" s="184"/>
      <c r="K264" s="184"/>
      <c r="L264" s="184"/>
    </row>
    <row r="265" spans="4:12" x14ac:dyDescent="0.2">
      <c r="D265" s="184"/>
      <c r="E265" s="184"/>
      <c r="F265" s="184"/>
      <c r="G265" s="184"/>
      <c r="H265" s="184"/>
      <c r="I265" s="184"/>
      <c r="J265" s="184"/>
      <c r="K265" s="184"/>
      <c r="L265" s="184"/>
    </row>
    <row r="266" spans="4:12" x14ac:dyDescent="0.2">
      <c r="D266" s="184"/>
      <c r="E266" s="184"/>
      <c r="F266" s="184"/>
      <c r="G266" s="184"/>
      <c r="H266" s="184"/>
      <c r="I266" s="184"/>
      <c r="J266" s="184"/>
      <c r="K266" s="184"/>
      <c r="L266" s="184"/>
    </row>
    <row r="267" spans="4:12" x14ac:dyDescent="0.2">
      <c r="D267" s="184"/>
      <c r="E267" s="184"/>
      <c r="F267" s="184"/>
      <c r="G267" s="184"/>
      <c r="H267" s="184"/>
      <c r="I267" s="184"/>
      <c r="J267" s="184"/>
      <c r="K267" s="184"/>
      <c r="L267" s="184"/>
    </row>
    <row r="268" spans="4:12" x14ac:dyDescent="0.2">
      <c r="D268" s="184"/>
      <c r="E268" s="184"/>
      <c r="F268" s="184"/>
      <c r="G268" s="184"/>
      <c r="H268" s="184"/>
      <c r="I268" s="184"/>
      <c r="J268" s="184"/>
      <c r="K268" s="184"/>
      <c r="L268" s="184"/>
    </row>
    <row r="269" spans="4:12" x14ac:dyDescent="0.2">
      <c r="D269" s="184"/>
      <c r="E269" s="184"/>
      <c r="F269" s="184"/>
      <c r="G269" s="184"/>
      <c r="H269" s="184"/>
      <c r="I269" s="184"/>
      <c r="J269" s="184"/>
      <c r="K269" s="184"/>
      <c r="L269" s="184"/>
    </row>
    <row r="270" spans="4:12" x14ac:dyDescent="0.2">
      <c r="D270" s="184"/>
      <c r="E270" s="184"/>
      <c r="F270" s="184"/>
      <c r="G270" s="184"/>
      <c r="H270" s="184"/>
      <c r="I270" s="184"/>
      <c r="J270" s="184"/>
      <c r="K270" s="184"/>
      <c r="L270" s="184"/>
    </row>
    <row r="271" spans="4:12" x14ac:dyDescent="0.2">
      <c r="D271" s="184"/>
      <c r="E271" s="184"/>
      <c r="F271" s="184"/>
      <c r="G271" s="184"/>
      <c r="H271" s="184"/>
      <c r="I271" s="184"/>
      <c r="J271" s="184"/>
      <c r="K271" s="184"/>
      <c r="L271" s="184"/>
    </row>
    <row r="272" spans="4:12" x14ac:dyDescent="0.2">
      <c r="D272" s="184"/>
      <c r="E272" s="184"/>
      <c r="F272" s="184"/>
      <c r="G272" s="184"/>
      <c r="H272" s="184"/>
      <c r="I272" s="184"/>
      <c r="J272" s="184"/>
      <c r="K272" s="184"/>
      <c r="L272" s="184"/>
    </row>
    <row r="273" spans="4:12" x14ac:dyDescent="0.2">
      <c r="D273" s="184"/>
      <c r="E273" s="184"/>
      <c r="F273" s="184"/>
      <c r="G273" s="184"/>
      <c r="H273" s="184"/>
      <c r="I273" s="184"/>
      <c r="J273" s="184"/>
      <c r="K273" s="184"/>
      <c r="L273" s="184"/>
    </row>
    <row r="274" spans="4:12" x14ac:dyDescent="0.2">
      <c r="D274" s="184"/>
      <c r="E274" s="184"/>
      <c r="F274" s="184"/>
      <c r="G274" s="184"/>
      <c r="H274" s="184"/>
      <c r="I274" s="184"/>
      <c r="J274" s="184"/>
      <c r="K274" s="184"/>
      <c r="L274" s="184"/>
    </row>
    <row r="275" spans="4:12" x14ac:dyDescent="0.2">
      <c r="D275" s="184"/>
      <c r="E275" s="184"/>
      <c r="F275" s="184"/>
      <c r="G275" s="184"/>
      <c r="H275" s="184"/>
      <c r="I275" s="184"/>
      <c r="J275" s="184"/>
      <c r="K275" s="184"/>
      <c r="L275" s="184"/>
    </row>
    <row r="276" spans="4:12" x14ac:dyDescent="0.2">
      <c r="D276" s="184"/>
      <c r="E276" s="184"/>
      <c r="F276" s="184"/>
      <c r="G276" s="184"/>
      <c r="H276" s="184"/>
      <c r="I276" s="184"/>
      <c r="J276" s="184"/>
      <c r="K276" s="184"/>
      <c r="L276" s="184"/>
    </row>
    <row r="277" spans="4:12" x14ac:dyDescent="0.2">
      <c r="D277" s="184"/>
      <c r="E277" s="184"/>
      <c r="F277" s="184"/>
      <c r="G277" s="184"/>
      <c r="H277" s="184"/>
      <c r="I277" s="184"/>
      <c r="J277" s="184"/>
      <c r="K277" s="184"/>
      <c r="L277" s="184"/>
    </row>
    <row r="278" spans="4:12" x14ac:dyDescent="0.2">
      <c r="D278" s="184"/>
      <c r="E278" s="184"/>
      <c r="F278" s="184"/>
      <c r="G278" s="184"/>
      <c r="H278" s="184"/>
      <c r="I278" s="184"/>
      <c r="J278" s="184"/>
      <c r="K278" s="184"/>
      <c r="L278" s="184"/>
    </row>
    <row r="279" spans="4:12" x14ac:dyDescent="0.2">
      <c r="D279" s="184"/>
      <c r="E279" s="184"/>
      <c r="F279" s="184"/>
      <c r="G279" s="184"/>
      <c r="H279" s="184"/>
      <c r="I279" s="184"/>
      <c r="J279" s="184"/>
      <c r="K279" s="184"/>
      <c r="L279" s="184"/>
    </row>
    <row r="280" spans="4:12" x14ac:dyDescent="0.2">
      <c r="D280" s="184"/>
      <c r="E280" s="184"/>
      <c r="F280" s="184"/>
      <c r="G280" s="184"/>
      <c r="H280" s="184"/>
      <c r="I280" s="184"/>
      <c r="J280" s="184"/>
      <c r="K280" s="184"/>
      <c r="L280" s="184"/>
    </row>
    <row r="281" spans="4:12" x14ac:dyDescent="0.2">
      <c r="D281" s="184"/>
      <c r="E281" s="184"/>
      <c r="F281" s="184"/>
      <c r="G281" s="184"/>
      <c r="H281" s="184"/>
      <c r="I281" s="184"/>
      <c r="J281" s="184"/>
      <c r="K281" s="184"/>
      <c r="L281" s="184"/>
    </row>
    <row r="282" spans="4:12" x14ac:dyDescent="0.2">
      <c r="D282" s="184"/>
      <c r="E282" s="184"/>
      <c r="F282" s="184"/>
      <c r="G282" s="184"/>
      <c r="H282" s="184"/>
      <c r="I282" s="184"/>
      <c r="J282" s="184"/>
      <c r="K282" s="184"/>
      <c r="L282" s="184"/>
    </row>
    <row r="283" spans="4:12" x14ac:dyDescent="0.2">
      <c r="D283" s="184"/>
      <c r="E283" s="184"/>
      <c r="F283" s="184"/>
      <c r="G283" s="184"/>
      <c r="H283" s="184"/>
      <c r="I283" s="184"/>
      <c r="J283" s="184"/>
      <c r="K283" s="184"/>
      <c r="L283" s="184"/>
    </row>
    <row r="284" spans="4:12" x14ac:dyDescent="0.2">
      <c r="D284" s="184"/>
      <c r="E284" s="184"/>
      <c r="F284" s="184"/>
      <c r="G284" s="184"/>
      <c r="H284" s="184"/>
      <c r="I284" s="184"/>
      <c r="J284" s="184"/>
      <c r="K284" s="184"/>
      <c r="L284" s="184"/>
    </row>
    <row r="285" spans="4:12" x14ac:dyDescent="0.2">
      <c r="D285" s="184"/>
      <c r="E285" s="184"/>
      <c r="F285" s="184"/>
      <c r="G285" s="184"/>
      <c r="H285" s="184"/>
      <c r="I285" s="184"/>
      <c r="J285" s="184"/>
      <c r="K285" s="184"/>
      <c r="L285" s="184"/>
    </row>
    <row r="286" spans="4:12" x14ac:dyDescent="0.2">
      <c r="D286" s="184"/>
      <c r="E286" s="184"/>
      <c r="F286" s="184"/>
      <c r="G286" s="184"/>
      <c r="H286" s="184"/>
      <c r="I286" s="184"/>
      <c r="J286" s="184"/>
      <c r="K286" s="184"/>
      <c r="L286" s="184"/>
    </row>
  </sheetData>
  <mergeCells count="1">
    <mergeCell ref="B87:C87"/>
  </mergeCells>
  <printOptions horizontalCentered="1"/>
  <pageMargins left="0.19685039370078741" right="0.19685039370078741" top="0.55118110236220474" bottom="0.55118110236220474" header="0" footer="0"/>
  <pageSetup paperSize="9" scale="8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DD917-B836-4124-8723-2D4B6B30E878}">
  <sheetPr>
    <tabColor theme="9" tint="-0.249977111117893"/>
    <pageSetUpPr fitToPage="1"/>
  </sheetPr>
  <dimension ref="A1:Y38"/>
  <sheetViews>
    <sheetView topLeftCell="A10" zoomScale="85" zoomScaleNormal="100" zoomScaleSheetLayoutView="90" workbookViewId="0">
      <selection activeCell="H24" sqref="H24"/>
    </sheetView>
  </sheetViews>
  <sheetFormatPr baseColWidth="10" defaultColWidth="11.42578125" defaultRowHeight="12" x14ac:dyDescent="0.2"/>
  <cols>
    <col min="1" max="1" width="36.85546875" style="108" customWidth="1"/>
    <col min="2" max="2" width="15.5703125" style="108" customWidth="1"/>
    <col min="3" max="3" width="29.5703125" style="108" customWidth="1"/>
    <col min="4" max="4" width="15.5703125" style="108" customWidth="1"/>
    <col min="5" max="5" width="24.5703125" style="108" customWidth="1"/>
    <col min="6" max="6" width="19.140625" style="108" customWidth="1"/>
    <col min="7" max="7" width="15.5703125" style="108" customWidth="1"/>
    <col min="8" max="8" width="29.5703125" style="108" customWidth="1"/>
    <col min="9" max="14" width="15.5703125" style="108" customWidth="1"/>
    <col min="15" max="16384" width="11.42578125" style="108"/>
  </cols>
  <sheetData>
    <row r="1" spans="1:25" ht="15.75" customHeight="1" x14ac:dyDescent="0.2">
      <c r="A1" s="185" t="s">
        <v>239</v>
      </c>
      <c r="B1" s="185"/>
      <c r="C1" s="185"/>
      <c r="D1" s="185"/>
      <c r="E1" s="185"/>
      <c r="F1" s="185"/>
      <c r="G1" s="185"/>
      <c r="H1" s="185"/>
      <c r="I1" s="185"/>
      <c r="J1" s="185"/>
      <c r="K1" s="185"/>
      <c r="L1" s="185"/>
      <c r="M1" s="185"/>
      <c r="N1" s="185"/>
    </row>
    <row r="2" spans="1:25" x14ac:dyDescent="0.2">
      <c r="A2" s="185" t="s">
        <v>657</v>
      </c>
      <c r="B2" s="185"/>
      <c r="C2" s="185"/>
      <c r="D2" s="185"/>
      <c r="E2" s="185"/>
      <c r="F2" s="185"/>
      <c r="G2" s="185"/>
      <c r="H2" s="185"/>
      <c r="I2" s="185"/>
      <c r="J2" s="185"/>
      <c r="K2" s="185"/>
      <c r="L2" s="185"/>
      <c r="M2" s="185"/>
      <c r="N2" s="185"/>
      <c r="O2" s="185"/>
      <c r="P2" s="185"/>
      <c r="Q2" s="185"/>
      <c r="R2" s="185"/>
      <c r="S2" s="185"/>
      <c r="T2" s="185"/>
      <c r="U2" s="185"/>
      <c r="V2" s="185"/>
      <c r="W2" s="185"/>
      <c r="X2" s="185"/>
      <c r="Y2" s="185"/>
    </row>
    <row r="3" spans="1:25" ht="12.75" thickBot="1" x14ac:dyDescent="0.25">
      <c r="B3" s="6"/>
      <c r="G3" s="6"/>
      <c r="H3" s="6"/>
    </row>
    <row r="4" spans="1:25" ht="13.5" hidden="1" customHeight="1" x14ac:dyDescent="0.2">
      <c r="A4" s="33" t="s">
        <v>62</v>
      </c>
      <c r="B4" s="30"/>
      <c r="C4" s="41"/>
      <c r="D4" s="41"/>
      <c r="E4" s="41"/>
      <c r="F4" s="41"/>
      <c r="G4" s="41"/>
      <c r="H4" s="41"/>
      <c r="I4" s="41"/>
      <c r="J4" s="41"/>
      <c r="K4" s="41"/>
      <c r="L4" s="41"/>
      <c r="M4" s="41"/>
      <c r="N4" s="41"/>
    </row>
    <row r="5" spans="1:25" ht="57" customHeight="1" thickBot="1" x14ac:dyDescent="0.25">
      <c r="A5" s="142" t="s">
        <v>64</v>
      </c>
      <c r="B5" s="102" t="s">
        <v>65</v>
      </c>
      <c r="C5" s="101" t="s">
        <v>66</v>
      </c>
      <c r="D5" s="101" t="s">
        <v>149</v>
      </c>
      <c r="E5" s="101" t="s">
        <v>150</v>
      </c>
      <c r="F5" s="101" t="s">
        <v>151</v>
      </c>
      <c r="G5" s="101" t="s">
        <v>110</v>
      </c>
      <c r="H5" s="101" t="s">
        <v>148</v>
      </c>
      <c r="I5" s="101" t="s">
        <v>112</v>
      </c>
      <c r="J5" s="101" t="s">
        <v>111</v>
      </c>
      <c r="K5" s="101" t="s">
        <v>113</v>
      </c>
      <c r="L5" s="101" t="s">
        <v>114</v>
      </c>
      <c r="M5" s="101" t="s">
        <v>115</v>
      </c>
      <c r="N5" s="101" t="s">
        <v>116</v>
      </c>
    </row>
    <row r="6" spans="1:25" s="261" customFormat="1" ht="94.5" customHeight="1" x14ac:dyDescent="0.2">
      <c r="A6" s="259" t="s">
        <v>656</v>
      </c>
      <c r="B6" s="254"/>
      <c r="C6" s="254" t="s">
        <v>655</v>
      </c>
      <c r="D6" s="254"/>
      <c r="E6" s="254" t="s">
        <v>654</v>
      </c>
      <c r="F6" s="256">
        <v>10530000</v>
      </c>
      <c r="G6" s="260">
        <v>43796</v>
      </c>
      <c r="H6" s="254" t="s">
        <v>653</v>
      </c>
      <c r="I6" s="254" t="s">
        <v>652</v>
      </c>
      <c r="J6" s="254"/>
      <c r="K6" s="254"/>
      <c r="L6" s="254"/>
      <c r="M6" s="259"/>
      <c r="N6" s="259"/>
    </row>
    <row r="7" spans="1:25" ht="84" x14ac:dyDescent="0.2">
      <c r="A7" s="259" t="s">
        <v>651</v>
      </c>
      <c r="B7" s="253"/>
      <c r="C7" s="252" t="s">
        <v>583</v>
      </c>
      <c r="D7" s="252"/>
      <c r="E7" s="254" t="s">
        <v>650</v>
      </c>
      <c r="F7" s="256">
        <v>588739.30000000005</v>
      </c>
      <c r="G7" s="260">
        <v>43815</v>
      </c>
      <c r="H7" s="254" t="s">
        <v>649</v>
      </c>
      <c r="I7" s="254" t="s">
        <v>589</v>
      </c>
      <c r="J7" s="252"/>
      <c r="K7" s="252"/>
      <c r="L7" s="252"/>
      <c r="M7" s="251"/>
      <c r="N7" s="251"/>
    </row>
    <row r="8" spans="1:25" ht="72" x14ac:dyDescent="0.2">
      <c r="A8" s="259" t="s">
        <v>648</v>
      </c>
      <c r="B8" s="253"/>
      <c r="C8" s="252" t="s">
        <v>583</v>
      </c>
      <c r="D8" s="252"/>
      <c r="E8" s="254" t="s">
        <v>647</v>
      </c>
      <c r="F8" s="256">
        <v>446262.36</v>
      </c>
      <c r="G8" s="260">
        <v>43815</v>
      </c>
      <c r="H8" s="254" t="s">
        <v>646</v>
      </c>
      <c r="I8" s="254" t="s">
        <v>645</v>
      </c>
      <c r="J8" s="252"/>
      <c r="K8" s="252"/>
      <c r="L8" s="252"/>
      <c r="M8" s="251"/>
      <c r="N8" s="251"/>
    </row>
    <row r="9" spans="1:25" ht="68.25" customHeight="1" x14ac:dyDescent="0.2">
      <c r="A9" s="259" t="s">
        <v>644</v>
      </c>
      <c r="B9" s="253"/>
      <c r="C9" s="252" t="s">
        <v>578</v>
      </c>
      <c r="D9" s="252"/>
      <c r="E9" s="254" t="s">
        <v>643</v>
      </c>
      <c r="F9" s="256">
        <v>2283000</v>
      </c>
      <c r="G9" s="260">
        <v>43802</v>
      </c>
      <c r="H9" s="254" t="s">
        <v>642</v>
      </c>
      <c r="I9" s="254" t="s">
        <v>641</v>
      </c>
      <c r="J9" s="252"/>
      <c r="K9" s="252"/>
      <c r="L9" s="252"/>
      <c r="M9" s="251"/>
      <c r="N9" s="251"/>
    </row>
    <row r="10" spans="1:25" ht="72" x14ac:dyDescent="0.2">
      <c r="A10" s="259" t="s">
        <v>640</v>
      </c>
      <c r="B10" s="253"/>
      <c r="C10" s="252" t="s">
        <v>583</v>
      </c>
      <c r="D10" s="252"/>
      <c r="E10" s="254" t="s">
        <v>638</v>
      </c>
      <c r="F10" s="256">
        <v>97607.039999999994</v>
      </c>
      <c r="G10" s="260">
        <v>43815</v>
      </c>
      <c r="H10" s="254" t="s">
        <v>637</v>
      </c>
      <c r="I10" s="254" t="s">
        <v>589</v>
      </c>
      <c r="J10" s="252"/>
      <c r="K10" s="252"/>
      <c r="L10" s="252"/>
      <c r="M10" s="251"/>
      <c r="N10" s="251"/>
    </row>
    <row r="11" spans="1:25" ht="72" x14ac:dyDescent="0.2">
      <c r="A11" s="259" t="s">
        <v>639</v>
      </c>
      <c r="B11" s="253"/>
      <c r="C11" s="252" t="s">
        <v>583</v>
      </c>
      <c r="D11" s="252"/>
      <c r="E11" s="254" t="s">
        <v>638</v>
      </c>
      <c r="F11" s="256">
        <v>58801.03</v>
      </c>
      <c r="G11" s="260">
        <v>43815</v>
      </c>
      <c r="H11" s="254" t="s">
        <v>637</v>
      </c>
      <c r="I11" s="254" t="s">
        <v>589</v>
      </c>
      <c r="J11" s="252"/>
      <c r="K11" s="252"/>
      <c r="L11" s="252"/>
      <c r="M11" s="251"/>
      <c r="N11" s="251"/>
    </row>
    <row r="12" spans="1:25" ht="72" x14ac:dyDescent="0.2">
      <c r="A12" s="259" t="s">
        <v>636</v>
      </c>
      <c r="B12" s="253"/>
      <c r="C12" s="252" t="s">
        <v>583</v>
      </c>
      <c r="D12" s="252"/>
      <c r="E12" s="254" t="s">
        <v>635</v>
      </c>
      <c r="F12" s="256">
        <v>171121.2</v>
      </c>
      <c r="G12" s="255">
        <v>43734</v>
      </c>
      <c r="H12" s="254" t="s">
        <v>634</v>
      </c>
      <c r="I12" s="254" t="s">
        <v>619</v>
      </c>
      <c r="J12" s="252"/>
      <c r="K12" s="252"/>
      <c r="L12" s="252"/>
      <c r="M12" s="251"/>
      <c r="N12" s="251"/>
    </row>
    <row r="13" spans="1:25" ht="84" x14ac:dyDescent="0.2">
      <c r="A13" s="259" t="s">
        <v>633</v>
      </c>
      <c r="B13" s="253"/>
      <c r="C13" s="252" t="s">
        <v>578</v>
      </c>
      <c r="D13" s="252"/>
      <c r="E13" s="254" t="s">
        <v>632</v>
      </c>
      <c r="F13" s="256">
        <v>7826939.6200000001</v>
      </c>
      <c r="G13" s="255">
        <v>43677</v>
      </c>
      <c r="H13" s="254" t="s">
        <v>631</v>
      </c>
      <c r="I13" s="254" t="s">
        <v>613</v>
      </c>
      <c r="J13" s="252"/>
      <c r="K13" s="252"/>
      <c r="L13" s="252"/>
      <c r="M13" s="251"/>
      <c r="N13" s="251"/>
    </row>
    <row r="14" spans="1:25" ht="96" x14ac:dyDescent="0.2">
      <c r="A14" s="259" t="s">
        <v>630</v>
      </c>
      <c r="B14" s="253"/>
      <c r="C14" s="252" t="s">
        <v>578</v>
      </c>
      <c r="D14" s="252"/>
      <c r="E14" s="254" t="s">
        <v>629</v>
      </c>
      <c r="F14" s="256">
        <v>7508777.7300000004</v>
      </c>
      <c r="G14" s="255">
        <v>43711</v>
      </c>
      <c r="H14" s="254" t="s">
        <v>628</v>
      </c>
      <c r="I14" s="254" t="s">
        <v>575</v>
      </c>
      <c r="J14" s="252"/>
      <c r="K14" s="252"/>
      <c r="L14" s="252"/>
      <c r="M14" s="251"/>
      <c r="N14" s="251"/>
    </row>
    <row r="15" spans="1:25" ht="97.5" customHeight="1" x14ac:dyDescent="0.2">
      <c r="A15" s="259" t="s">
        <v>627</v>
      </c>
      <c r="B15" s="253"/>
      <c r="C15" s="252" t="s">
        <v>578</v>
      </c>
      <c r="D15" s="252"/>
      <c r="E15" s="254" t="s">
        <v>626</v>
      </c>
      <c r="F15" s="256">
        <v>9087295.3900000006</v>
      </c>
      <c r="G15" s="255">
        <v>43669</v>
      </c>
      <c r="H15" s="254" t="s">
        <v>625</v>
      </c>
      <c r="I15" s="254" t="s">
        <v>613</v>
      </c>
      <c r="J15" s="252"/>
      <c r="K15" s="252"/>
      <c r="L15" s="252"/>
      <c r="M15" s="251"/>
      <c r="N15" s="251"/>
    </row>
    <row r="16" spans="1:25" ht="122.25" customHeight="1" x14ac:dyDescent="0.2">
      <c r="A16" s="259" t="s">
        <v>624</v>
      </c>
      <c r="B16" s="253"/>
      <c r="C16" s="252" t="s">
        <v>578</v>
      </c>
      <c r="D16" s="252"/>
      <c r="E16" s="254" t="s">
        <v>621</v>
      </c>
      <c r="F16" s="256">
        <v>824756.71</v>
      </c>
      <c r="G16" s="255">
        <v>43668</v>
      </c>
      <c r="H16" s="254" t="s">
        <v>620</v>
      </c>
      <c r="I16" s="254" t="s">
        <v>623</v>
      </c>
      <c r="J16" s="252"/>
      <c r="K16" s="252"/>
      <c r="L16" s="252"/>
      <c r="M16" s="251"/>
      <c r="N16" s="251"/>
    </row>
    <row r="17" spans="1:14" ht="190.5" customHeight="1" x14ac:dyDescent="0.2">
      <c r="A17" s="259" t="s">
        <v>622</v>
      </c>
      <c r="B17" s="253"/>
      <c r="C17" s="252" t="s">
        <v>578</v>
      </c>
      <c r="D17" s="252"/>
      <c r="E17" s="254" t="s">
        <v>621</v>
      </c>
      <c r="F17" s="256">
        <v>1101563.46</v>
      </c>
      <c r="G17" s="255">
        <v>43668</v>
      </c>
      <c r="H17" s="254" t="s">
        <v>620</v>
      </c>
      <c r="I17" s="254" t="s">
        <v>619</v>
      </c>
      <c r="J17" s="252"/>
      <c r="K17" s="252"/>
      <c r="L17" s="252"/>
      <c r="M17" s="251"/>
      <c r="N17" s="251"/>
    </row>
    <row r="18" spans="1:14" ht="146.25" customHeight="1" x14ac:dyDescent="0.2">
      <c r="A18" s="259" t="s">
        <v>618</v>
      </c>
      <c r="B18" s="253"/>
      <c r="C18" s="252" t="s">
        <v>578</v>
      </c>
      <c r="D18" s="252"/>
      <c r="E18" s="254" t="s">
        <v>617</v>
      </c>
      <c r="F18" s="256">
        <v>7358053.0099999998</v>
      </c>
      <c r="G18" s="255">
        <v>43637</v>
      </c>
      <c r="H18" s="254" t="s">
        <v>616</v>
      </c>
      <c r="I18" s="254" t="s">
        <v>613</v>
      </c>
      <c r="J18" s="252"/>
      <c r="K18" s="252"/>
      <c r="L18" s="252"/>
      <c r="M18" s="251"/>
      <c r="N18" s="251"/>
    </row>
    <row r="19" spans="1:14" ht="100.5" customHeight="1" x14ac:dyDescent="0.2">
      <c r="A19" s="259" t="s">
        <v>615</v>
      </c>
      <c r="B19" s="253"/>
      <c r="C19" s="252" t="s">
        <v>578</v>
      </c>
      <c r="D19" s="252"/>
      <c r="E19" s="254" t="s">
        <v>607</v>
      </c>
      <c r="F19" s="256">
        <v>7374000</v>
      </c>
      <c r="G19" s="255">
        <v>43655</v>
      </c>
      <c r="H19" s="254" t="s">
        <v>614</v>
      </c>
      <c r="I19" s="254" t="s">
        <v>613</v>
      </c>
      <c r="J19" s="252"/>
      <c r="K19" s="252"/>
      <c r="L19" s="252"/>
      <c r="M19" s="251"/>
      <c r="N19" s="251"/>
    </row>
    <row r="20" spans="1:14" ht="92.25" customHeight="1" x14ac:dyDescent="0.2">
      <c r="A20" s="259" t="s">
        <v>612</v>
      </c>
      <c r="B20" s="253"/>
      <c r="C20" s="252" t="s">
        <v>578</v>
      </c>
      <c r="D20" s="252"/>
      <c r="E20" s="254" t="s">
        <v>611</v>
      </c>
      <c r="F20" s="256">
        <v>4872320.28</v>
      </c>
      <c r="G20" s="255">
        <v>43655</v>
      </c>
      <c r="H20" s="254" t="s">
        <v>610</v>
      </c>
      <c r="I20" s="254" t="s">
        <v>609</v>
      </c>
      <c r="J20" s="252"/>
      <c r="K20" s="252"/>
      <c r="L20" s="252"/>
      <c r="M20" s="251"/>
      <c r="N20" s="251"/>
    </row>
    <row r="21" spans="1:14" ht="134.25" customHeight="1" x14ac:dyDescent="0.2">
      <c r="A21" s="259" t="s">
        <v>608</v>
      </c>
      <c r="B21" s="253"/>
      <c r="C21" s="252" t="s">
        <v>583</v>
      </c>
      <c r="D21" s="252"/>
      <c r="E21" s="254" t="s">
        <v>607</v>
      </c>
      <c r="F21" s="256">
        <v>130441.19</v>
      </c>
      <c r="G21" s="255">
        <v>43580</v>
      </c>
      <c r="H21" s="254" t="s">
        <v>606</v>
      </c>
      <c r="I21" s="254" t="s">
        <v>605</v>
      </c>
      <c r="J21" s="252"/>
      <c r="K21" s="252"/>
      <c r="L21" s="252"/>
      <c r="M21" s="251"/>
      <c r="N21" s="251"/>
    </row>
    <row r="22" spans="1:14" ht="67.5" x14ac:dyDescent="0.3">
      <c r="A22" s="258" t="s">
        <v>604</v>
      </c>
      <c r="B22" s="253"/>
      <c r="C22" s="252" t="s">
        <v>592</v>
      </c>
      <c r="D22" s="252"/>
      <c r="E22" s="254" t="s">
        <v>603</v>
      </c>
      <c r="F22" s="256">
        <v>1268000.92</v>
      </c>
      <c r="G22" s="255">
        <v>44054</v>
      </c>
      <c r="H22" s="254" t="s">
        <v>602</v>
      </c>
      <c r="I22" s="254" t="s">
        <v>589</v>
      </c>
      <c r="J22" s="252"/>
      <c r="K22" s="252"/>
      <c r="L22" s="252"/>
      <c r="M22" s="251"/>
      <c r="N22" s="251"/>
    </row>
    <row r="23" spans="1:14" ht="93" customHeight="1" x14ac:dyDescent="0.2">
      <c r="A23" s="257" t="s">
        <v>601</v>
      </c>
      <c r="B23" s="253"/>
      <c r="C23" s="252" t="s">
        <v>592</v>
      </c>
      <c r="D23" s="252"/>
      <c r="E23" s="254" t="s">
        <v>600</v>
      </c>
      <c r="F23" s="256">
        <v>150756.78</v>
      </c>
      <c r="G23" s="255">
        <v>44081</v>
      </c>
      <c r="H23" s="254" t="s">
        <v>599</v>
      </c>
      <c r="I23" s="254" t="s">
        <v>589</v>
      </c>
      <c r="J23" s="252"/>
      <c r="K23" s="252"/>
      <c r="L23" s="252"/>
      <c r="M23" s="251"/>
      <c r="N23" s="251"/>
    </row>
    <row r="24" spans="1:14" ht="97.5" customHeight="1" x14ac:dyDescent="0.2">
      <c r="A24" s="257" t="s">
        <v>598</v>
      </c>
      <c r="B24" s="253"/>
      <c r="C24" s="252" t="s">
        <v>592</v>
      </c>
      <c r="D24" s="252"/>
      <c r="E24" s="254" t="s">
        <v>595</v>
      </c>
      <c r="F24" s="256">
        <v>554858.31999999995</v>
      </c>
      <c r="G24" s="255">
        <v>44077</v>
      </c>
      <c r="H24" s="254" t="s">
        <v>597</v>
      </c>
      <c r="I24" s="254" t="s">
        <v>589</v>
      </c>
      <c r="J24" s="252"/>
      <c r="K24" s="252"/>
      <c r="L24" s="252"/>
      <c r="M24" s="251"/>
      <c r="N24" s="251"/>
    </row>
    <row r="25" spans="1:14" ht="90" customHeight="1" x14ac:dyDescent="0.2">
      <c r="A25" s="257" t="s">
        <v>596</v>
      </c>
      <c r="B25" s="253"/>
      <c r="C25" s="252" t="s">
        <v>592</v>
      </c>
      <c r="D25" s="252"/>
      <c r="E25" s="254" t="s">
        <v>595</v>
      </c>
      <c r="F25" s="256">
        <v>660000</v>
      </c>
      <c r="G25" s="255">
        <v>44077</v>
      </c>
      <c r="H25" s="254" t="s">
        <v>594</v>
      </c>
      <c r="I25" s="254" t="s">
        <v>589</v>
      </c>
      <c r="J25" s="252"/>
      <c r="K25" s="252"/>
      <c r="L25" s="252"/>
      <c r="M25" s="251"/>
      <c r="N25" s="251"/>
    </row>
    <row r="26" spans="1:14" ht="119.25" customHeight="1" x14ac:dyDescent="0.2">
      <c r="A26" s="257" t="s">
        <v>593</v>
      </c>
      <c r="B26" s="253"/>
      <c r="C26" s="252" t="s">
        <v>592</v>
      </c>
      <c r="D26" s="252"/>
      <c r="E26" s="254" t="s">
        <v>591</v>
      </c>
      <c r="F26" s="256">
        <v>539054.25</v>
      </c>
      <c r="G26" s="255">
        <v>44077</v>
      </c>
      <c r="H26" s="254" t="s">
        <v>590</v>
      </c>
      <c r="I26" s="254" t="s">
        <v>589</v>
      </c>
      <c r="J26" s="252"/>
      <c r="K26" s="252"/>
      <c r="L26" s="252"/>
      <c r="M26" s="251"/>
      <c r="N26" s="251"/>
    </row>
    <row r="27" spans="1:14" ht="88.5" customHeight="1" x14ac:dyDescent="0.2">
      <c r="A27" s="257" t="s">
        <v>588</v>
      </c>
      <c r="B27" s="253"/>
      <c r="C27" s="252" t="s">
        <v>583</v>
      </c>
      <c r="D27" s="252"/>
      <c r="E27" s="254" t="s">
        <v>587</v>
      </c>
      <c r="F27" s="256">
        <v>645000</v>
      </c>
      <c r="G27" s="255">
        <v>44068</v>
      </c>
      <c r="H27" s="254" t="s">
        <v>586</v>
      </c>
      <c r="I27" s="254" t="s">
        <v>585</v>
      </c>
      <c r="J27" s="252"/>
      <c r="K27" s="252"/>
      <c r="L27" s="252"/>
      <c r="M27" s="251"/>
      <c r="N27" s="251"/>
    </row>
    <row r="28" spans="1:14" ht="129.75" customHeight="1" x14ac:dyDescent="0.2">
      <c r="A28" s="257" t="s">
        <v>584</v>
      </c>
      <c r="B28" s="253"/>
      <c r="C28" s="252" t="s">
        <v>583</v>
      </c>
      <c r="D28" s="252"/>
      <c r="E28" s="254" t="s">
        <v>582</v>
      </c>
      <c r="F28" s="256">
        <v>140024.24</v>
      </c>
      <c r="G28" s="255">
        <v>44027</v>
      </c>
      <c r="H28" s="254" t="s">
        <v>581</v>
      </c>
      <c r="I28" s="254" t="s">
        <v>580</v>
      </c>
      <c r="J28" s="252"/>
      <c r="K28" s="252"/>
      <c r="L28" s="252"/>
      <c r="M28" s="251"/>
      <c r="N28" s="251"/>
    </row>
    <row r="29" spans="1:14" ht="108" x14ac:dyDescent="0.2">
      <c r="A29" s="257" t="s">
        <v>579</v>
      </c>
      <c r="B29" s="253"/>
      <c r="C29" s="252" t="s">
        <v>578</v>
      </c>
      <c r="D29" s="252"/>
      <c r="E29" s="254" t="s">
        <v>577</v>
      </c>
      <c r="F29" s="256">
        <v>7141129.9000000004</v>
      </c>
      <c r="G29" s="255">
        <v>44061</v>
      </c>
      <c r="H29" s="254" t="s">
        <v>576</v>
      </c>
      <c r="I29" s="254" t="s">
        <v>575</v>
      </c>
      <c r="J29" s="252"/>
      <c r="K29" s="252"/>
      <c r="L29" s="252"/>
      <c r="M29" s="251"/>
      <c r="N29" s="251"/>
    </row>
    <row r="30" spans="1:14" x14ac:dyDescent="0.2">
      <c r="A30" s="188"/>
      <c r="B30" s="253"/>
      <c r="C30" s="252"/>
      <c r="D30" s="252"/>
      <c r="E30" s="252"/>
      <c r="F30" s="252"/>
      <c r="G30" s="252"/>
      <c r="H30" s="252"/>
      <c r="I30" s="252"/>
      <c r="J30" s="252"/>
      <c r="K30" s="252"/>
      <c r="L30" s="252"/>
      <c r="M30" s="251"/>
      <c r="N30" s="251"/>
    </row>
    <row r="31" spans="1:14" x14ac:dyDescent="0.2">
      <c r="A31" s="188"/>
      <c r="B31" s="253"/>
      <c r="C31" s="252"/>
      <c r="D31" s="252"/>
      <c r="E31" s="252"/>
      <c r="F31" s="252"/>
      <c r="G31" s="252"/>
      <c r="H31" s="252"/>
      <c r="I31" s="252"/>
      <c r="J31" s="252"/>
      <c r="K31" s="252"/>
      <c r="L31" s="252"/>
      <c r="M31" s="251"/>
      <c r="N31" s="251"/>
    </row>
    <row r="32" spans="1:14" ht="12.75" thickBot="1" x14ac:dyDescent="0.25">
      <c r="A32" s="35"/>
      <c r="B32" s="32"/>
      <c r="C32" s="19"/>
      <c r="D32" s="19"/>
      <c r="E32" s="19"/>
      <c r="F32" s="19"/>
      <c r="G32" s="19"/>
      <c r="H32" s="19"/>
      <c r="I32" s="19"/>
      <c r="J32" s="19"/>
      <c r="K32" s="19"/>
      <c r="L32" s="19"/>
      <c r="M32" s="23"/>
      <c r="N32" s="23"/>
    </row>
    <row r="33" spans="1:14" ht="12.75" thickBot="1" x14ac:dyDescent="0.25">
      <c r="A33" s="43" t="s">
        <v>0</v>
      </c>
      <c r="B33" s="26"/>
      <c r="C33" s="24"/>
      <c r="D33" s="21"/>
      <c r="E33" s="21"/>
      <c r="F33" s="21"/>
      <c r="G33" s="24"/>
      <c r="H33" s="24"/>
      <c r="I33" s="24"/>
      <c r="J33" s="24"/>
      <c r="K33" s="24"/>
      <c r="L33" s="24"/>
      <c r="M33" s="24"/>
      <c r="N33" s="24"/>
    </row>
    <row r="34" spans="1:14" x14ac:dyDescent="0.2">
      <c r="A34" s="199" t="s">
        <v>193</v>
      </c>
      <c r="B34" s="185"/>
      <c r="C34" s="185"/>
      <c r="D34" s="185"/>
      <c r="E34" s="185"/>
      <c r="F34" s="185"/>
      <c r="G34" s="185"/>
      <c r="H34" s="185"/>
      <c r="I34" s="185"/>
      <c r="J34" s="185"/>
      <c r="K34" s="185"/>
      <c r="L34" s="185"/>
    </row>
    <row r="35" spans="1:14" x14ac:dyDescent="0.2">
      <c r="A35" s="198"/>
      <c r="B35" s="198"/>
    </row>
    <row r="36" spans="1:14" x14ac:dyDescent="0.2">
      <c r="A36" s="198"/>
    </row>
    <row r="37" spans="1:14" x14ac:dyDescent="0.2">
      <c r="A37" s="198"/>
    </row>
    <row r="38" spans="1:14" x14ac:dyDescent="0.2">
      <c r="A38" s="198"/>
    </row>
  </sheetData>
  <printOptions horizontalCentered="1"/>
  <pageMargins left="0.25" right="0.25" top="0.75" bottom="0.75" header="0.3" footer="0.3"/>
  <pageSetup paperSize="9" scale="52" fitToHeight="0" orientation="landscape" r:id="rId1"/>
  <headerFooter alignWithMargins="0">
    <oddHeader xml:space="preserve">&amp;C&amp;"Arial,Negrita"&amp;18PROYECTO DE PRESUPUESTO 2021
</oddHeader>
    <oddFooter>&amp;L&amp;"Arial,Negrita"&amp;8PROYECTO DE PRESUPUESTO PARA EL AÑO FISCAL 2020
INFORMACIÓN PARA LA COMISIÓN DE PRESUPUESTO Y CUENTA GENERAL DE LA REPÚBLICA DEL CONGRESO DE LA REPÚBLICA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B58CB-38A9-4356-BAC0-7B7C258BFC10}">
  <sheetPr>
    <tabColor theme="9" tint="-0.249977111117893"/>
    <pageSetUpPr fitToPage="1"/>
  </sheetPr>
  <dimension ref="A1:Y77"/>
  <sheetViews>
    <sheetView topLeftCell="A17" zoomScale="70" zoomScaleNormal="70" zoomScaleSheetLayoutView="100" workbookViewId="0">
      <selection activeCell="S7" sqref="S7"/>
    </sheetView>
  </sheetViews>
  <sheetFormatPr baseColWidth="10" defaultColWidth="11.42578125" defaultRowHeight="12" x14ac:dyDescent="0.2"/>
  <cols>
    <col min="1" max="1" width="11.42578125" style="108"/>
    <col min="2" max="2" width="21.140625" style="108" customWidth="1"/>
    <col min="3" max="4" width="20.28515625" style="261" customWidth="1"/>
    <col min="5" max="6" width="17.7109375" style="261" customWidth="1"/>
    <col min="7" max="7" width="22.85546875" style="261" customWidth="1"/>
    <col min="8" max="10" width="17.7109375" style="261" customWidth="1"/>
    <col min="11" max="11" width="36.42578125" style="261" customWidth="1"/>
    <col min="12" max="16384" width="11.42578125" style="108"/>
  </cols>
  <sheetData>
    <row r="1" spans="1:25" ht="15.75" customHeight="1" x14ac:dyDescent="0.2">
      <c r="A1" s="185" t="s">
        <v>240</v>
      </c>
      <c r="B1" s="185"/>
      <c r="C1" s="185"/>
      <c r="D1" s="185"/>
      <c r="E1" s="185"/>
      <c r="F1" s="185"/>
      <c r="G1" s="185"/>
      <c r="H1" s="185"/>
      <c r="I1" s="185"/>
      <c r="J1" s="185"/>
      <c r="K1" s="108"/>
    </row>
    <row r="2" spans="1:25" x14ac:dyDescent="0.2">
      <c r="A2" s="249" t="s">
        <v>756</v>
      </c>
      <c r="B2" s="185"/>
      <c r="C2" s="185"/>
      <c r="D2" s="185"/>
      <c r="E2" s="185"/>
      <c r="F2" s="185"/>
      <c r="G2" s="185"/>
      <c r="H2" s="185"/>
      <c r="I2" s="185"/>
      <c r="J2" s="185"/>
      <c r="K2" s="185"/>
      <c r="L2" s="185"/>
      <c r="M2" s="185"/>
      <c r="N2" s="185"/>
      <c r="O2" s="185"/>
      <c r="P2" s="185"/>
      <c r="Q2" s="185"/>
      <c r="R2" s="185"/>
      <c r="S2" s="185"/>
      <c r="T2" s="185"/>
      <c r="U2" s="185"/>
      <c r="V2" s="185"/>
      <c r="W2" s="185"/>
      <c r="X2" s="185"/>
      <c r="Y2" s="185"/>
    </row>
    <row r="3" spans="1:25" ht="14.25" customHeight="1" thickBot="1" x14ac:dyDescent="0.25">
      <c r="C3" s="272"/>
      <c r="D3" s="272"/>
      <c r="E3" s="272"/>
      <c r="F3" s="272"/>
      <c r="G3" s="272"/>
      <c r="H3" s="273"/>
    </row>
    <row r="4" spans="1:25" ht="13.5" hidden="1" customHeight="1" x14ac:dyDescent="0.2">
      <c r="C4" s="274"/>
      <c r="D4" s="274"/>
      <c r="E4" s="275"/>
      <c r="F4" s="275"/>
      <c r="G4" s="275"/>
      <c r="H4" s="275" t="s">
        <v>24</v>
      </c>
      <c r="I4" s="275" t="s">
        <v>63</v>
      </c>
      <c r="J4" s="276"/>
      <c r="K4" s="276"/>
    </row>
    <row r="5" spans="1:25" ht="36" x14ac:dyDescent="0.2">
      <c r="A5" s="277" t="s">
        <v>757</v>
      </c>
      <c r="B5" s="278" t="s">
        <v>67</v>
      </c>
      <c r="C5" s="82" t="s">
        <v>66</v>
      </c>
      <c r="D5" s="82" t="s">
        <v>149</v>
      </c>
      <c r="E5" s="83" t="s">
        <v>150</v>
      </c>
      <c r="F5" s="83" t="s">
        <v>1</v>
      </c>
      <c r="G5" s="83" t="s">
        <v>148</v>
      </c>
      <c r="H5" s="82" t="s">
        <v>69</v>
      </c>
      <c r="I5" s="83" t="s">
        <v>110</v>
      </c>
      <c r="J5" s="83" t="s">
        <v>115</v>
      </c>
      <c r="K5" s="83" t="s">
        <v>68</v>
      </c>
    </row>
    <row r="6" spans="1:25" ht="34.5" customHeight="1" x14ac:dyDescent="0.2">
      <c r="A6" s="308" t="s">
        <v>758</v>
      </c>
      <c r="B6" s="308"/>
      <c r="C6" s="308"/>
      <c r="D6" s="308"/>
      <c r="E6" s="308"/>
      <c r="F6" s="308"/>
      <c r="G6" s="308"/>
      <c r="H6" s="308"/>
      <c r="I6" s="308"/>
      <c r="J6" s="308"/>
      <c r="K6" s="308"/>
    </row>
    <row r="7" spans="1:25" ht="151.5" customHeight="1" x14ac:dyDescent="0.2">
      <c r="A7" s="279">
        <v>1</v>
      </c>
      <c r="B7" s="280" t="s">
        <v>759</v>
      </c>
      <c r="C7" s="279" t="s">
        <v>760</v>
      </c>
      <c r="D7" s="279"/>
      <c r="E7" s="279" t="s">
        <v>761</v>
      </c>
      <c r="F7" s="279" t="s">
        <v>762</v>
      </c>
      <c r="G7" s="279" t="s">
        <v>763</v>
      </c>
      <c r="H7" s="279" t="s">
        <v>764</v>
      </c>
      <c r="I7" s="281">
        <v>43994</v>
      </c>
      <c r="J7" s="279"/>
      <c r="K7" s="279" t="s">
        <v>765</v>
      </c>
    </row>
    <row r="8" spans="1:25" ht="36" customHeight="1" x14ac:dyDescent="0.2">
      <c r="A8" s="309">
        <v>2</v>
      </c>
      <c r="B8" s="312" t="s">
        <v>766</v>
      </c>
      <c r="C8" s="315" t="s">
        <v>767</v>
      </c>
      <c r="D8" s="309"/>
      <c r="E8" s="315" t="s">
        <v>768</v>
      </c>
      <c r="F8" s="282" t="s">
        <v>769</v>
      </c>
      <c r="G8" s="282" t="s">
        <v>770</v>
      </c>
      <c r="H8" s="282" t="s">
        <v>764</v>
      </c>
      <c r="I8" s="316">
        <v>44007</v>
      </c>
      <c r="J8" s="282"/>
      <c r="K8" s="282" t="s">
        <v>771</v>
      </c>
    </row>
    <row r="9" spans="1:25" ht="24" x14ac:dyDescent="0.2">
      <c r="A9" s="310"/>
      <c r="B9" s="313"/>
      <c r="C9" s="315"/>
      <c r="D9" s="310"/>
      <c r="E9" s="315"/>
      <c r="F9" s="282" t="s">
        <v>772</v>
      </c>
      <c r="G9" s="282" t="s">
        <v>770</v>
      </c>
      <c r="H9" s="282" t="s">
        <v>764</v>
      </c>
      <c r="I9" s="315"/>
      <c r="J9" s="282"/>
      <c r="K9" s="282" t="s">
        <v>773</v>
      </c>
    </row>
    <row r="10" spans="1:25" ht="24" x14ac:dyDescent="0.2">
      <c r="A10" s="310"/>
      <c r="B10" s="313"/>
      <c r="C10" s="315"/>
      <c r="D10" s="310"/>
      <c r="E10" s="315"/>
      <c r="F10" s="282" t="s">
        <v>774</v>
      </c>
      <c r="G10" s="282" t="s">
        <v>770</v>
      </c>
      <c r="H10" s="282" t="s">
        <v>764</v>
      </c>
      <c r="I10" s="315"/>
      <c r="J10" s="282"/>
      <c r="K10" s="282" t="s">
        <v>775</v>
      </c>
    </row>
    <row r="11" spans="1:25" ht="45.75" customHeight="1" x14ac:dyDescent="0.2">
      <c r="A11" s="311"/>
      <c r="B11" s="314"/>
      <c r="C11" s="315"/>
      <c r="D11" s="311"/>
      <c r="E11" s="315"/>
      <c r="F11" s="282" t="s">
        <v>776</v>
      </c>
      <c r="G11" s="282" t="s">
        <v>777</v>
      </c>
      <c r="H11" s="282" t="s">
        <v>764</v>
      </c>
      <c r="I11" s="283">
        <v>44041</v>
      </c>
      <c r="J11" s="282"/>
      <c r="K11" s="282" t="s">
        <v>778</v>
      </c>
    </row>
    <row r="12" spans="1:25" ht="45.75" customHeight="1" x14ac:dyDescent="0.2">
      <c r="A12" s="309">
        <v>3</v>
      </c>
      <c r="B12" s="317" t="s">
        <v>779</v>
      </c>
      <c r="C12" s="315" t="s">
        <v>780</v>
      </c>
      <c r="D12" s="309"/>
      <c r="E12" s="315" t="s">
        <v>781</v>
      </c>
      <c r="F12" s="284">
        <v>347150.8</v>
      </c>
      <c r="G12" s="285" t="s">
        <v>782</v>
      </c>
      <c r="H12" s="282" t="s">
        <v>783</v>
      </c>
      <c r="I12" s="283">
        <v>44047</v>
      </c>
      <c r="J12" s="282"/>
      <c r="K12" s="282" t="s">
        <v>771</v>
      </c>
    </row>
    <row r="13" spans="1:25" ht="45.75" customHeight="1" x14ac:dyDescent="0.2">
      <c r="A13" s="311"/>
      <c r="B13" s="318"/>
      <c r="C13" s="315"/>
      <c r="D13" s="311"/>
      <c r="E13" s="315"/>
      <c r="F13" s="284">
        <v>136931.5</v>
      </c>
      <c r="G13" s="285" t="s">
        <v>784</v>
      </c>
      <c r="H13" s="282" t="s">
        <v>783</v>
      </c>
      <c r="I13" s="283">
        <v>44055</v>
      </c>
      <c r="J13" s="282"/>
      <c r="K13" s="282" t="s">
        <v>773</v>
      </c>
    </row>
    <row r="14" spans="1:25" ht="45.75" customHeight="1" x14ac:dyDescent="0.2">
      <c r="A14" s="309">
        <v>4</v>
      </c>
      <c r="B14" s="317" t="s">
        <v>785</v>
      </c>
      <c r="C14" s="315" t="s">
        <v>786</v>
      </c>
      <c r="D14" s="309"/>
      <c r="E14" s="315" t="s">
        <v>787</v>
      </c>
      <c r="F14" s="284">
        <v>4616400</v>
      </c>
      <c r="G14" s="319" t="s">
        <v>788</v>
      </c>
      <c r="H14" s="282" t="s">
        <v>764</v>
      </c>
      <c r="I14" s="316">
        <v>44039</v>
      </c>
      <c r="J14" s="282"/>
      <c r="K14" s="282" t="s">
        <v>771</v>
      </c>
    </row>
    <row r="15" spans="1:25" ht="45.75" customHeight="1" x14ac:dyDescent="0.2">
      <c r="A15" s="311"/>
      <c r="B15" s="318"/>
      <c r="C15" s="315"/>
      <c r="D15" s="311"/>
      <c r="E15" s="315"/>
      <c r="F15" s="284" t="s">
        <v>789</v>
      </c>
      <c r="G15" s="319"/>
      <c r="H15" s="282" t="s">
        <v>764</v>
      </c>
      <c r="I15" s="316"/>
      <c r="J15" s="282"/>
      <c r="K15" s="282" t="s">
        <v>773</v>
      </c>
    </row>
    <row r="16" spans="1:25" ht="81" customHeight="1" x14ac:dyDescent="0.2">
      <c r="A16" s="282">
        <v>5</v>
      </c>
      <c r="B16" s="286" t="s">
        <v>790</v>
      </c>
      <c r="C16" s="282" t="s">
        <v>791</v>
      </c>
      <c r="D16" s="282"/>
      <c r="E16" s="282" t="s">
        <v>792</v>
      </c>
      <c r="F16" s="282" t="s">
        <v>793</v>
      </c>
      <c r="G16" s="282" t="s">
        <v>794</v>
      </c>
      <c r="H16" s="282" t="s">
        <v>783</v>
      </c>
      <c r="I16" s="283">
        <v>44121</v>
      </c>
      <c r="J16" s="282"/>
      <c r="K16" s="282" t="s">
        <v>765</v>
      </c>
    </row>
    <row r="17" spans="1:11" ht="136.5" customHeight="1" x14ac:dyDescent="0.2">
      <c r="A17" s="282">
        <v>6</v>
      </c>
      <c r="B17" s="286" t="s">
        <v>795</v>
      </c>
      <c r="C17" s="282" t="s">
        <v>796</v>
      </c>
      <c r="D17" s="282"/>
      <c r="E17" s="282" t="s">
        <v>797</v>
      </c>
      <c r="F17" s="284">
        <v>77000</v>
      </c>
      <c r="G17" s="282" t="s">
        <v>798</v>
      </c>
      <c r="H17" s="282" t="s">
        <v>783</v>
      </c>
      <c r="I17" s="283">
        <v>44121</v>
      </c>
      <c r="J17" s="282"/>
      <c r="K17" s="282" t="s">
        <v>765</v>
      </c>
    </row>
    <row r="18" spans="1:11" ht="108" customHeight="1" x14ac:dyDescent="0.2">
      <c r="A18" s="282">
        <v>7</v>
      </c>
      <c r="B18" s="286" t="s">
        <v>799</v>
      </c>
      <c r="C18" s="282" t="s">
        <v>800</v>
      </c>
      <c r="D18" s="282"/>
      <c r="E18" s="282" t="s">
        <v>801</v>
      </c>
      <c r="F18" s="284">
        <v>49000</v>
      </c>
      <c r="G18" s="282" t="s">
        <v>798</v>
      </c>
      <c r="H18" s="282" t="s">
        <v>783</v>
      </c>
      <c r="I18" s="283">
        <v>44121</v>
      </c>
      <c r="J18" s="282"/>
      <c r="K18" s="282" t="s">
        <v>765</v>
      </c>
    </row>
    <row r="19" spans="1:11" ht="168.75" customHeight="1" x14ac:dyDescent="0.2">
      <c r="A19" s="282">
        <v>8</v>
      </c>
      <c r="B19" s="286" t="s">
        <v>802</v>
      </c>
      <c r="C19" s="282" t="s">
        <v>803</v>
      </c>
      <c r="D19" s="282"/>
      <c r="E19" s="282" t="s">
        <v>595</v>
      </c>
      <c r="F19" s="284">
        <v>109700</v>
      </c>
      <c r="G19" s="282" t="s">
        <v>804</v>
      </c>
      <c r="H19" s="282" t="s">
        <v>783</v>
      </c>
      <c r="I19" s="283">
        <v>44126</v>
      </c>
      <c r="J19" s="282"/>
      <c r="K19" s="282" t="s">
        <v>771</v>
      </c>
    </row>
    <row r="20" spans="1:11" ht="24" customHeight="1" x14ac:dyDescent="0.2">
      <c r="A20" s="309">
        <v>9</v>
      </c>
      <c r="B20" s="317" t="s">
        <v>805</v>
      </c>
      <c r="C20" s="309" t="s">
        <v>806</v>
      </c>
      <c r="D20" s="309"/>
      <c r="E20" s="309" t="s">
        <v>807</v>
      </c>
      <c r="F20" s="284">
        <v>47500</v>
      </c>
      <c r="G20" s="282" t="s">
        <v>808</v>
      </c>
      <c r="H20" s="282" t="s">
        <v>783</v>
      </c>
      <c r="I20" s="283">
        <v>44053</v>
      </c>
      <c r="J20" s="282"/>
      <c r="K20" s="282" t="s">
        <v>771</v>
      </c>
    </row>
    <row r="21" spans="1:11" ht="24" x14ac:dyDescent="0.2">
      <c r="A21" s="310"/>
      <c r="B21" s="313"/>
      <c r="C21" s="310"/>
      <c r="D21" s="310"/>
      <c r="E21" s="310"/>
      <c r="F21" s="284" t="s">
        <v>809</v>
      </c>
      <c r="G21" s="282" t="s">
        <v>810</v>
      </c>
      <c r="H21" s="282" t="s">
        <v>783</v>
      </c>
      <c r="I21" s="283">
        <v>44053</v>
      </c>
      <c r="J21" s="282"/>
      <c r="K21" s="282" t="s">
        <v>773</v>
      </c>
    </row>
    <row r="22" spans="1:11" ht="24" x14ac:dyDescent="0.2">
      <c r="A22" s="310"/>
      <c r="B22" s="313"/>
      <c r="C22" s="310"/>
      <c r="D22" s="310"/>
      <c r="E22" s="310"/>
      <c r="F22" s="282" t="s">
        <v>811</v>
      </c>
      <c r="G22" s="282" t="s">
        <v>808</v>
      </c>
      <c r="H22" s="282" t="s">
        <v>783</v>
      </c>
      <c r="I22" s="283">
        <v>44053</v>
      </c>
      <c r="J22" s="282"/>
      <c r="K22" s="282" t="s">
        <v>775</v>
      </c>
    </row>
    <row r="23" spans="1:11" ht="36" x14ac:dyDescent="0.2">
      <c r="A23" s="310"/>
      <c r="B23" s="313"/>
      <c r="C23" s="310"/>
      <c r="D23" s="310"/>
      <c r="E23" s="310"/>
      <c r="F23" s="284">
        <v>823500</v>
      </c>
      <c r="G23" s="282" t="s">
        <v>812</v>
      </c>
      <c r="H23" s="282" t="s">
        <v>783</v>
      </c>
      <c r="I23" s="283">
        <v>44053</v>
      </c>
      <c r="J23" s="282"/>
      <c r="K23" s="282" t="s">
        <v>778</v>
      </c>
    </row>
    <row r="24" spans="1:11" ht="24" x14ac:dyDescent="0.2">
      <c r="A24" s="310"/>
      <c r="B24" s="313"/>
      <c r="C24" s="310"/>
      <c r="D24" s="310"/>
      <c r="E24" s="310"/>
      <c r="F24" s="282" t="s">
        <v>813</v>
      </c>
      <c r="G24" s="282" t="s">
        <v>810</v>
      </c>
      <c r="H24" s="282" t="s">
        <v>783</v>
      </c>
      <c r="I24" s="283">
        <v>44053</v>
      </c>
      <c r="J24" s="282"/>
      <c r="K24" s="282" t="s">
        <v>814</v>
      </c>
    </row>
    <row r="25" spans="1:11" ht="24" customHeight="1" x14ac:dyDescent="0.2">
      <c r="A25" s="310"/>
      <c r="B25" s="313"/>
      <c r="C25" s="310"/>
      <c r="D25" s="310"/>
      <c r="E25" s="310"/>
      <c r="F25" s="284">
        <v>1000000</v>
      </c>
      <c r="G25" s="309" t="s">
        <v>815</v>
      </c>
      <c r="H25" s="282" t="s">
        <v>783</v>
      </c>
      <c r="I25" s="320">
        <v>44053</v>
      </c>
      <c r="J25" s="282"/>
      <c r="K25" s="282" t="s">
        <v>816</v>
      </c>
    </row>
    <row r="26" spans="1:11" x14ac:dyDescent="0.2">
      <c r="A26" s="310"/>
      <c r="B26" s="313"/>
      <c r="C26" s="310"/>
      <c r="D26" s="310"/>
      <c r="E26" s="310"/>
      <c r="F26" s="284">
        <v>159000</v>
      </c>
      <c r="G26" s="311"/>
      <c r="H26" s="282"/>
      <c r="I26" s="321"/>
      <c r="J26" s="282"/>
      <c r="K26" s="282" t="s">
        <v>817</v>
      </c>
    </row>
    <row r="27" spans="1:11" ht="59.25" customHeight="1" x14ac:dyDescent="0.2">
      <c r="A27" s="310"/>
      <c r="B27" s="313"/>
      <c r="C27" s="310"/>
      <c r="D27" s="310"/>
      <c r="E27" s="310"/>
      <c r="F27" s="284">
        <v>325000</v>
      </c>
      <c r="G27" s="282" t="s">
        <v>812</v>
      </c>
      <c r="H27" s="282" t="s">
        <v>783</v>
      </c>
      <c r="I27" s="283">
        <v>44053</v>
      </c>
      <c r="J27" s="282"/>
      <c r="K27" s="282" t="s">
        <v>818</v>
      </c>
    </row>
    <row r="28" spans="1:11" ht="36" customHeight="1" x14ac:dyDescent="0.2">
      <c r="A28" s="311"/>
      <c r="B28" s="314"/>
      <c r="C28" s="311"/>
      <c r="D28" s="311"/>
      <c r="E28" s="311"/>
      <c r="F28" s="284">
        <v>76000</v>
      </c>
      <c r="G28" s="282" t="s">
        <v>819</v>
      </c>
      <c r="H28" s="282" t="s">
        <v>783</v>
      </c>
      <c r="I28" s="283">
        <v>44007</v>
      </c>
      <c r="J28" s="282"/>
      <c r="K28" s="282" t="s">
        <v>820</v>
      </c>
    </row>
    <row r="29" spans="1:11" ht="32.25" customHeight="1" x14ac:dyDescent="0.2">
      <c r="A29" s="322" t="s">
        <v>821</v>
      </c>
      <c r="B29" s="323"/>
      <c r="C29" s="323"/>
      <c r="D29" s="323"/>
      <c r="E29" s="323"/>
      <c r="F29" s="323"/>
      <c r="G29" s="323"/>
      <c r="H29" s="323"/>
      <c r="I29" s="323"/>
      <c r="J29" s="323"/>
      <c r="K29" s="324"/>
    </row>
    <row r="30" spans="1:11" ht="24" x14ac:dyDescent="0.2">
      <c r="A30" s="309">
        <v>1</v>
      </c>
      <c r="B30" s="317" t="s">
        <v>822</v>
      </c>
      <c r="C30" s="309" t="s">
        <v>592</v>
      </c>
      <c r="D30" s="309"/>
      <c r="E30" s="309" t="s">
        <v>823</v>
      </c>
      <c r="F30" s="284">
        <v>12390</v>
      </c>
      <c r="G30" s="282" t="s">
        <v>824</v>
      </c>
      <c r="H30" s="282" t="s">
        <v>783</v>
      </c>
      <c r="I30" s="283">
        <v>43977</v>
      </c>
      <c r="J30" s="282"/>
      <c r="K30" s="282" t="s">
        <v>825</v>
      </c>
    </row>
    <row r="31" spans="1:11" ht="24" x14ac:dyDescent="0.2">
      <c r="A31" s="310"/>
      <c r="B31" s="325"/>
      <c r="C31" s="310"/>
      <c r="D31" s="310"/>
      <c r="E31" s="310"/>
      <c r="F31" s="284">
        <v>17640</v>
      </c>
      <c r="G31" s="282" t="s">
        <v>826</v>
      </c>
      <c r="H31" s="282" t="s">
        <v>783</v>
      </c>
      <c r="I31" s="283">
        <v>43977</v>
      </c>
      <c r="J31" s="282"/>
      <c r="K31" s="282" t="s">
        <v>825</v>
      </c>
    </row>
    <row r="32" spans="1:11" ht="36" x14ac:dyDescent="0.2">
      <c r="A32" s="310"/>
      <c r="B32" s="325"/>
      <c r="C32" s="310"/>
      <c r="D32" s="310"/>
      <c r="E32" s="310"/>
      <c r="F32" s="284">
        <v>13773.06</v>
      </c>
      <c r="G32" s="282" t="s">
        <v>827</v>
      </c>
      <c r="H32" s="282" t="s">
        <v>783</v>
      </c>
      <c r="I32" s="283">
        <v>43977</v>
      </c>
      <c r="J32" s="282"/>
      <c r="K32" s="282" t="s">
        <v>825</v>
      </c>
    </row>
    <row r="33" spans="1:11" ht="24" x14ac:dyDescent="0.2">
      <c r="A33" s="310"/>
      <c r="B33" s="325"/>
      <c r="C33" s="310"/>
      <c r="D33" s="310"/>
      <c r="E33" s="310"/>
      <c r="F33" s="284">
        <v>38106.75</v>
      </c>
      <c r="G33" s="282" t="s">
        <v>826</v>
      </c>
      <c r="H33" s="282" t="s">
        <v>783</v>
      </c>
      <c r="I33" s="283">
        <v>43977</v>
      </c>
      <c r="J33" s="282"/>
      <c r="K33" s="282" t="s">
        <v>828</v>
      </c>
    </row>
    <row r="34" spans="1:11" ht="36" x14ac:dyDescent="0.2">
      <c r="A34" s="311"/>
      <c r="B34" s="318"/>
      <c r="C34" s="311"/>
      <c r="D34" s="311"/>
      <c r="E34" s="311"/>
      <c r="F34" s="284">
        <v>58830</v>
      </c>
      <c r="G34" s="282" t="s">
        <v>829</v>
      </c>
      <c r="H34" s="282" t="s">
        <v>783</v>
      </c>
      <c r="I34" s="283">
        <v>43977</v>
      </c>
      <c r="J34" s="282"/>
      <c r="K34" s="282" t="s">
        <v>830</v>
      </c>
    </row>
    <row r="35" spans="1:11" ht="36" x14ac:dyDescent="0.2">
      <c r="A35" s="309">
        <v>2</v>
      </c>
      <c r="B35" s="317" t="s">
        <v>831</v>
      </c>
      <c r="C35" s="326" t="s">
        <v>592</v>
      </c>
      <c r="D35" s="326"/>
      <c r="E35" s="326" t="s">
        <v>832</v>
      </c>
      <c r="F35" s="284">
        <v>20120</v>
      </c>
      <c r="G35" s="282" t="s">
        <v>833</v>
      </c>
      <c r="H35" s="282" t="s">
        <v>783</v>
      </c>
      <c r="I35" s="283" t="s">
        <v>834</v>
      </c>
      <c r="J35" s="283"/>
      <c r="K35" s="283" t="s">
        <v>825</v>
      </c>
    </row>
    <row r="36" spans="1:11" ht="69" customHeight="1" x14ac:dyDescent="0.2">
      <c r="A36" s="311"/>
      <c r="B36" s="318"/>
      <c r="C36" s="328"/>
      <c r="D36" s="328"/>
      <c r="E36" s="328"/>
      <c r="F36" s="284">
        <v>26955</v>
      </c>
      <c r="G36" s="282" t="s">
        <v>835</v>
      </c>
      <c r="H36" s="282" t="s">
        <v>783</v>
      </c>
      <c r="I36" s="283">
        <v>43979</v>
      </c>
      <c r="J36" s="283"/>
      <c r="K36" s="283" t="s">
        <v>828</v>
      </c>
    </row>
    <row r="37" spans="1:11" ht="53.25" customHeight="1" x14ac:dyDescent="0.2">
      <c r="A37" s="309">
        <v>3</v>
      </c>
      <c r="B37" s="317" t="s">
        <v>836</v>
      </c>
      <c r="C37" s="326" t="s">
        <v>592</v>
      </c>
      <c r="D37" s="326"/>
      <c r="E37" s="326" t="s">
        <v>837</v>
      </c>
      <c r="F37" s="284">
        <v>46900</v>
      </c>
      <c r="G37" s="282" t="s">
        <v>838</v>
      </c>
      <c r="H37" s="282" t="s">
        <v>783</v>
      </c>
      <c r="I37" s="283">
        <v>43951</v>
      </c>
      <c r="J37" s="283"/>
      <c r="K37" s="283" t="s">
        <v>825</v>
      </c>
    </row>
    <row r="38" spans="1:11" ht="36" x14ac:dyDescent="0.2">
      <c r="A38" s="310"/>
      <c r="B38" s="313"/>
      <c r="C38" s="327"/>
      <c r="D38" s="327"/>
      <c r="E38" s="327"/>
      <c r="F38" s="284">
        <v>35280</v>
      </c>
      <c r="G38" s="282" t="s">
        <v>839</v>
      </c>
      <c r="H38" s="282" t="s">
        <v>783</v>
      </c>
      <c r="I38" s="283">
        <v>43951</v>
      </c>
      <c r="J38" s="283"/>
      <c r="K38" s="283" t="s">
        <v>828</v>
      </c>
    </row>
    <row r="39" spans="1:11" ht="36" x14ac:dyDescent="0.2">
      <c r="A39" s="310"/>
      <c r="B39" s="313"/>
      <c r="C39" s="327"/>
      <c r="D39" s="327"/>
      <c r="E39" s="327"/>
      <c r="F39" s="284">
        <v>32130</v>
      </c>
      <c r="G39" s="282" t="s">
        <v>840</v>
      </c>
      <c r="H39" s="282" t="s">
        <v>783</v>
      </c>
      <c r="I39" s="283">
        <v>43951</v>
      </c>
      <c r="J39" s="283"/>
      <c r="K39" s="283" t="s">
        <v>830</v>
      </c>
    </row>
    <row r="40" spans="1:11" ht="24" x14ac:dyDescent="0.2">
      <c r="A40" s="310"/>
      <c r="B40" s="313"/>
      <c r="C40" s="327"/>
      <c r="D40" s="327"/>
      <c r="E40" s="327"/>
      <c r="F40" s="284">
        <v>24500</v>
      </c>
      <c r="G40" s="282" t="s">
        <v>841</v>
      </c>
      <c r="H40" s="282" t="s">
        <v>783</v>
      </c>
      <c r="I40" s="283">
        <v>43951</v>
      </c>
      <c r="J40" s="283"/>
      <c r="K40" s="283" t="s">
        <v>830</v>
      </c>
    </row>
    <row r="41" spans="1:11" ht="36" x14ac:dyDescent="0.2">
      <c r="A41" s="310"/>
      <c r="B41" s="313"/>
      <c r="C41" s="327"/>
      <c r="D41" s="327"/>
      <c r="E41" s="327"/>
      <c r="F41" s="284">
        <v>5600</v>
      </c>
      <c r="G41" s="282" t="s">
        <v>842</v>
      </c>
      <c r="H41" s="282" t="s">
        <v>783</v>
      </c>
      <c r="I41" s="283">
        <v>43951</v>
      </c>
      <c r="J41" s="283"/>
      <c r="K41" s="283" t="s">
        <v>843</v>
      </c>
    </row>
    <row r="42" spans="1:11" ht="24" x14ac:dyDescent="0.2">
      <c r="A42" s="311"/>
      <c r="B42" s="314"/>
      <c r="C42" s="328"/>
      <c r="D42" s="328"/>
      <c r="E42" s="328"/>
      <c r="F42" s="284">
        <v>33390</v>
      </c>
      <c r="G42" s="282" t="s">
        <v>844</v>
      </c>
      <c r="H42" s="282" t="s">
        <v>783</v>
      </c>
      <c r="I42" s="283">
        <v>43951</v>
      </c>
      <c r="J42" s="283"/>
      <c r="K42" s="283" t="s">
        <v>843</v>
      </c>
    </row>
    <row r="43" spans="1:11" ht="24" x14ac:dyDescent="0.2">
      <c r="A43" s="309">
        <v>4</v>
      </c>
      <c r="B43" s="317" t="s">
        <v>845</v>
      </c>
      <c r="C43" s="326" t="s">
        <v>592</v>
      </c>
      <c r="D43" s="326"/>
      <c r="E43" s="326" t="s">
        <v>846</v>
      </c>
      <c r="F43" s="284">
        <v>60534</v>
      </c>
      <c r="G43" s="282" t="s">
        <v>847</v>
      </c>
      <c r="H43" s="282" t="s">
        <v>783</v>
      </c>
      <c r="I43" s="283">
        <v>43965</v>
      </c>
      <c r="J43" s="283"/>
      <c r="K43" s="283" t="s">
        <v>825</v>
      </c>
    </row>
    <row r="44" spans="1:11" ht="36" x14ac:dyDescent="0.2">
      <c r="A44" s="310"/>
      <c r="B44" s="313"/>
      <c r="C44" s="327"/>
      <c r="D44" s="327"/>
      <c r="E44" s="327"/>
      <c r="F44" s="284">
        <v>18900</v>
      </c>
      <c r="G44" s="282" t="s">
        <v>848</v>
      </c>
      <c r="H44" s="282" t="s">
        <v>783</v>
      </c>
      <c r="I44" s="283">
        <v>43965</v>
      </c>
      <c r="J44" s="283"/>
      <c r="K44" s="283" t="s">
        <v>828</v>
      </c>
    </row>
    <row r="45" spans="1:11" ht="77.25" customHeight="1" x14ac:dyDescent="0.2">
      <c r="A45" s="311"/>
      <c r="B45" s="314"/>
      <c r="C45" s="328"/>
      <c r="D45" s="328"/>
      <c r="E45" s="328"/>
      <c r="F45" s="284">
        <v>40500</v>
      </c>
      <c r="G45" s="282" t="s">
        <v>849</v>
      </c>
      <c r="H45" s="282" t="s">
        <v>783</v>
      </c>
      <c r="I45" s="283">
        <v>43965</v>
      </c>
      <c r="J45" s="283"/>
      <c r="K45" s="283" t="s">
        <v>828</v>
      </c>
    </row>
    <row r="46" spans="1:11" ht="36" x14ac:dyDescent="0.2">
      <c r="A46" s="309">
        <v>5</v>
      </c>
      <c r="B46" s="317" t="s">
        <v>850</v>
      </c>
      <c r="C46" s="326" t="s">
        <v>592</v>
      </c>
      <c r="D46" s="326"/>
      <c r="E46" s="326" t="s">
        <v>851</v>
      </c>
      <c r="F46" s="284">
        <v>13300</v>
      </c>
      <c r="G46" s="282" t="s">
        <v>852</v>
      </c>
      <c r="H46" s="282" t="s">
        <v>783</v>
      </c>
      <c r="I46" s="283">
        <v>43969</v>
      </c>
      <c r="J46" s="283"/>
      <c r="K46" s="320" t="s">
        <v>825</v>
      </c>
    </row>
    <row r="47" spans="1:11" ht="124.5" customHeight="1" x14ac:dyDescent="0.2">
      <c r="A47" s="311"/>
      <c r="B47" s="318"/>
      <c r="C47" s="328"/>
      <c r="D47" s="328"/>
      <c r="E47" s="327"/>
      <c r="F47" s="284">
        <v>23100</v>
      </c>
      <c r="G47" s="282" t="s">
        <v>853</v>
      </c>
      <c r="H47" s="282" t="s">
        <v>783</v>
      </c>
      <c r="I47" s="283">
        <v>43969</v>
      </c>
      <c r="J47" s="283"/>
      <c r="K47" s="321"/>
    </row>
    <row r="48" spans="1:11" ht="145.5" customHeight="1" x14ac:dyDescent="0.2">
      <c r="A48" s="282">
        <v>6</v>
      </c>
      <c r="B48" s="286" t="s">
        <v>854</v>
      </c>
      <c r="C48" s="283" t="s">
        <v>592</v>
      </c>
      <c r="D48" s="283"/>
      <c r="E48" s="283" t="s">
        <v>855</v>
      </c>
      <c r="F48" s="284">
        <v>85400</v>
      </c>
      <c r="G48" s="282" t="s">
        <v>856</v>
      </c>
      <c r="H48" s="282" t="s">
        <v>783</v>
      </c>
      <c r="I48" s="283">
        <v>43972</v>
      </c>
      <c r="J48" s="283"/>
      <c r="K48" s="283" t="s">
        <v>825</v>
      </c>
    </row>
    <row r="49" spans="1:11" ht="24" x14ac:dyDescent="0.2">
      <c r="A49" s="309">
        <v>7</v>
      </c>
      <c r="B49" s="317" t="s">
        <v>857</v>
      </c>
      <c r="C49" s="320" t="s">
        <v>592</v>
      </c>
      <c r="D49" s="320"/>
      <c r="E49" s="320" t="s">
        <v>858</v>
      </c>
      <c r="F49" s="284">
        <v>53120</v>
      </c>
      <c r="G49" s="282" t="s">
        <v>859</v>
      </c>
      <c r="H49" s="282" t="s">
        <v>783</v>
      </c>
      <c r="I49" s="283">
        <v>43941</v>
      </c>
      <c r="J49" s="283"/>
      <c r="K49" s="283" t="s">
        <v>825</v>
      </c>
    </row>
    <row r="50" spans="1:11" ht="163.5" customHeight="1" x14ac:dyDescent="0.2">
      <c r="A50" s="311"/>
      <c r="B50" s="318"/>
      <c r="C50" s="321"/>
      <c r="D50" s="321"/>
      <c r="E50" s="321"/>
      <c r="F50" s="284">
        <v>124950</v>
      </c>
      <c r="G50" s="282" t="s">
        <v>860</v>
      </c>
      <c r="H50" s="282" t="s">
        <v>783</v>
      </c>
      <c r="I50" s="283">
        <v>44001</v>
      </c>
      <c r="J50" s="283"/>
      <c r="K50" s="283" t="s">
        <v>828</v>
      </c>
    </row>
    <row r="51" spans="1:11" ht="138.75" customHeight="1" x14ac:dyDescent="0.2">
      <c r="A51" s="282">
        <v>8</v>
      </c>
      <c r="B51" s="286" t="s">
        <v>861</v>
      </c>
      <c r="C51" s="283" t="s">
        <v>592</v>
      </c>
      <c r="D51" s="284"/>
      <c r="E51" s="284" t="s">
        <v>781</v>
      </c>
      <c r="F51" s="284">
        <v>92830.86</v>
      </c>
      <c r="G51" s="282" t="s">
        <v>862</v>
      </c>
      <c r="H51" s="282" t="s">
        <v>783</v>
      </c>
      <c r="I51" s="283">
        <v>43938</v>
      </c>
      <c r="J51" s="283"/>
      <c r="K51" s="283" t="s">
        <v>825</v>
      </c>
    </row>
    <row r="52" spans="1:11" ht="126.75" customHeight="1" x14ac:dyDescent="0.2">
      <c r="A52" s="282">
        <v>9</v>
      </c>
      <c r="B52" s="286" t="s">
        <v>863</v>
      </c>
      <c r="C52" s="283" t="s">
        <v>583</v>
      </c>
      <c r="D52" s="287"/>
      <c r="E52" s="284" t="s">
        <v>858</v>
      </c>
      <c r="F52" s="284">
        <v>167235.75</v>
      </c>
      <c r="G52" s="282" t="s">
        <v>864</v>
      </c>
      <c r="H52" s="282" t="s">
        <v>783</v>
      </c>
      <c r="I52" s="283">
        <v>44007</v>
      </c>
      <c r="J52" s="283"/>
      <c r="K52" s="283" t="s">
        <v>825</v>
      </c>
    </row>
    <row r="53" spans="1:11" ht="67.5" customHeight="1" x14ac:dyDescent="0.2">
      <c r="A53" s="322" t="s">
        <v>865</v>
      </c>
      <c r="B53" s="329"/>
      <c r="C53" s="329"/>
      <c r="D53" s="329"/>
      <c r="E53" s="329"/>
      <c r="F53" s="329"/>
      <c r="G53" s="329"/>
      <c r="H53" s="329"/>
      <c r="I53" s="329"/>
      <c r="J53" s="329"/>
      <c r="K53" s="330"/>
    </row>
    <row r="54" spans="1:11" ht="261.75" customHeight="1" x14ac:dyDescent="0.2">
      <c r="A54" s="282">
        <v>1</v>
      </c>
      <c r="B54" s="286" t="s">
        <v>866</v>
      </c>
      <c r="C54" s="283" t="s">
        <v>583</v>
      </c>
      <c r="D54" s="281"/>
      <c r="E54" s="284" t="s">
        <v>867</v>
      </c>
      <c r="F54" s="284">
        <v>127000</v>
      </c>
      <c r="G54" s="282" t="s">
        <v>868</v>
      </c>
      <c r="H54" s="282" t="s">
        <v>783</v>
      </c>
      <c r="I54" s="283">
        <v>43885</v>
      </c>
      <c r="J54" s="283"/>
      <c r="K54" s="283" t="s">
        <v>825</v>
      </c>
    </row>
    <row r="55" spans="1:11" ht="218.25" customHeight="1" x14ac:dyDescent="0.2">
      <c r="A55" s="309">
        <v>2</v>
      </c>
      <c r="B55" s="317" t="s">
        <v>869</v>
      </c>
      <c r="C55" s="320" t="s">
        <v>583</v>
      </c>
      <c r="D55" s="332"/>
      <c r="E55" s="326" t="s">
        <v>870</v>
      </c>
      <c r="F55" s="284">
        <v>138000</v>
      </c>
      <c r="G55" s="282" t="s">
        <v>871</v>
      </c>
      <c r="H55" s="282" t="s">
        <v>783</v>
      </c>
      <c r="I55" s="283">
        <v>43885</v>
      </c>
      <c r="J55" s="283"/>
      <c r="K55" s="283" t="s">
        <v>825</v>
      </c>
    </row>
    <row r="56" spans="1:11" ht="156" x14ac:dyDescent="0.2">
      <c r="A56" s="310"/>
      <c r="B56" s="313"/>
      <c r="C56" s="331"/>
      <c r="D56" s="333"/>
      <c r="E56" s="327"/>
      <c r="F56" s="284">
        <v>111000</v>
      </c>
      <c r="G56" s="282" t="s">
        <v>871</v>
      </c>
      <c r="H56" s="282" t="s">
        <v>783</v>
      </c>
      <c r="I56" s="283">
        <v>43885</v>
      </c>
      <c r="J56" s="283"/>
      <c r="K56" s="283" t="s">
        <v>828</v>
      </c>
    </row>
    <row r="57" spans="1:11" ht="156" x14ac:dyDescent="0.2">
      <c r="A57" s="310"/>
      <c r="B57" s="313"/>
      <c r="C57" s="331"/>
      <c r="D57" s="333"/>
      <c r="E57" s="327"/>
      <c r="F57" s="284">
        <v>151000</v>
      </c>
      <c r="G57" s="282" t="s">
        <v>871</v>
      </c>
      <c r="H57" s="282" t="s">
        <v>783</v>
      </c>
      <c r="I57" s="283">
        <v>43885</v>
      </c>
      <c r="J57" s="283"/>
      <c r="K57" s="283" t="s">
        <v>830</v>
      </c>
    </row>
    <row r="58" spans="1:11" ht="156" x14ac:dyDescent="0.2">
      <c r="A58" s="310"/>
      <c r="B58" s="313"/>
      <c r="C58" s="331"/>
      <c r="D58" s="333"/>
      <c r="E58" s="327"/>
      <c r="F58" s="284">
        <v>108000</v>
      </c>
      <c r="G58" s="282" t="s">
        <v>871</v>
      </c>
      <c r="H58" s="282" t="s">
        <v>783</v>
      </c>
      <c r="I58" s="283">
        <v>43885</v>
      </c>
      <c r="J58" s="283"/>
      <c r="K58" s="283" t="s">
        <v>843</v>
      </c>
    </row>
    <row r="59" spans="1:11" ht="156" x14ac:dyDescent="0.2">
      <c r="A59" s="310"/>
      <c r="B59" s="313"/>
      <c r="C59" s="331"/>
      <c r="D59" s="333"/>
      <c r="E59" s="327"/>
      <c r="F59" s="284">
        <v>49500</v>
      </c>
      <c r="G59" s="282" t="s">
        <v>871</v>
      </c>
      <c r="H59" s="282" t="s">
        <v>783</v>
      </c>
      <c r="I59" s="283">
        <v>43885</v>
      </c>
      <c r="J59" s="283"/>
      <c r="K59" s="283" t="s">
        <v>872</v>
      </c>
    </row>
    <row r="60" spans="1:11" ht="156" x14ac:dyDescent="0.2">
      <c r="A60" s="310"/>
      <c r="B60" s="313"/>
      <c r="C60" s="331"/>
      <c r="D60" s="333"/>
      <c r="E60" s="327"/>
      <c r="F60" s="284">
        <v>79000</v>
      </c>
      <c r="G60" s="282" t="s">
        <v>871</v>
      </c>
      <c r="H60" s="282" t="s">
        <v>783</v>
      </c>
      <c r="I60" s="283">
        <v>43885</v>
      </c>
      <c r="J60" s="283"/>
      <c r="K60" s="283" t="s">
        <v>873</v>
      </c>
    </row>
    <row r="61" spans="1:11" ht="156" x14ac:dyDescent="0.2">
      <c r="A61" s="310"/>
      <c r="B61" s="313"/>
      <c r="C61" s="331"/>
      <c r="D61" s="333"/>
      <c r="E61" s="327"/>
      <c r="F61" s="284">
        <v>36500</v>
      </c>
      <c r="G61" s="282" t="s">
        <v>871</v>
      </c>
      <c r="H61" s="282" t="s">
        <v>783</v>
      </c>
      <c r="I61" s="283">
        <v>43885</v>
      </c>
      <c r="J61" s="283"/>
      <c r="K61" s="283" t="s">
        <v>874</v>
      </c>
    </row>
    <row r="62" spans="1:11" ht="156" x14ac:dyDescent="0.2">
      <c r="A62" s="310"/>
      <c r="B62" s="313"/>
      <c r="C62" s="331"/>
      <c r="D62" s="333"/>
      <c r="E62" s="327"/>
      <c r="F62" s="284">
        <v>162000</v>
      </c>
      <c r="G62" s="282" t="s">
        <v>871</v>
      </c>
      <c r="H62" s="282" t="s">
        <v>783</v>
      </c>
      <c r="I62" s="283">
        <v>43885</v>
      </c>
      <c r="J62" s="283"/>
      <c r="K62" s="283" t="s">
        <v>875</v>
      </c>
    </row>
    <row r="63" spans="1:11" ht="156" x14ac:dyDescent="0.2">
      <c r="A63" s="311"/>
      <c r="B63" s="314"/>
      <c r="C63" s="321"/>
      <c r="D63" s="333"/>
      <c r="E63" s="328"/>
      <c r="F63" s="284">
        <v>59700</v>
      </c>
      <c r="G63" s="282" t="s">
        <v>871</v>
      </c>
      <c r="H63" s="282" t="s">
        <v>783</v>
      </c>
      <c r="I63" s="283">
        <v>43885</v>
      </c>
      <c r="J63" s="283"/>
      <c r="K63" s="283" t="s">
        <v>876</v>
      </c>
    </row>
    <row r="64" spans="1:11" ht="36" x14ac:dyDescent="0.2">
      <c r="A64" s="309">
        <v>3</v>
      </c>
      <c r="B64" s="317" t="s">
        <v>877</v>
      </c>
      <c r="C64" s="309" t="s">
        <v>878</v>
      </c>
      <c r="D64" s="334"/>
      <c r="E64" s="309" t="s">
        <v>879</v>
      </c>
      <c r="F64" s="284">
        <v>338770</v>
      </c>
      <c r="G64" s="282" t="s">
        <v>880</v>
      </c>
      <c r="H64" s="282" t="s">
        <v>783</v>
      </c>
      <c r="I64" s="283">
        <v>43875</v>
      </c>
      <c r="J64" s="283"/>
      <c r="K64" s="283" t="s">
        <v>825</v>
      </c>
    </row>
    <row r="65" spans="1:11" ht="24" x14ac:dyDescent="0.2">
      <c r="A65" s="310"/>
      <c r="B65" s="313"/>
      <c r="C65" s="310"/>
      <c r="D65" s="334"/>
      <c r="E65" s="310"/>
      <c r="F65" s="284">
        <v>166920</v>
      </c>
      <c r="G65" s="282" t="s">
        <v>881</v>
      </c>
      <c r="H65" s="282" t="s">
        <v>783</v>
      </c>
      <c r="I65" s="283">
        <v>43875</v>
      </c>
      <c r="J65" s="283"/>
      <c r="K65" s="283" t="s">
        <v>828</v>
      </c>
    </row>
    <row r="66" spans="1:11" ht="72" x14ac:dyDescent="0.2">
      <c r="A66" s="310"/>
      <c r="B66" s="313"/>
      <c r="C66" s="310"/>
      <c r="D66" s="334"/>
      <c r="E66" s="310"/>
      <c r="F66" s="284">
        <v>106000</v>
      </c>
      <c r="G66" s="282" t="s">
        <v>882</v>
      </c>
      <c r="H66" s="282" t="s">
        <v>783</v>
      </c>
      <c r="I66" s="283">
        <v>43875</v>
      </c>
      <c r="J66" s="283"/>
      <c r="K66" s="283" t="s">
        <v>830</v>
      </c>
    </row>
    <row r="67" spans="1:11" ht="60" x14ac:dyDescent="0.2">
      <c r="A67" s="310"/>
      <c r="B67" s="313"/>
      <c r="C67" s="310"/>
      <c r="D67" s="334"/>
      <c r="E67" s="310"/>
      <c r="F67" s="284">
        <v>99545.42</v>
      </c>
      <c r="G67" s="282" t="s">
        <v>883</v>
      </c>
      <c r="H67" s="282" t="s">
        <v>783</v>
      </c>
      <c r="I67" s="283">
        <v>43875</v>
      </c>
      <c r="J67" s="283"/>
      <c r="K67" s="283" t="s">
        <v>843</v>
      </c>
    </row>
    <row r="68" spans="1:11" ht="36" x14ac:dyDescent="0.2">
      <c r="A68" s="310"/>
      <c r="B68" s="313"/>
      <c r="C68" s="310"/>
      <c r="D68" s="334"/>
      <c r="E68" s="310"/>
      <c r="F68" s="284">
        <v>63940</v>
      </c>
      <c r="G68" s="282" t="s">
        <v>884</v>
      </c>
      <c r="H68" s="282" t="s">
        <v>783</v>
      </c>
      <c r="I68" s="283">
        <v>43875</v>
      </c>
      <c r="J68" s="283"/>
      <c r="K68" s="283" t="s">
        <v>872</v>
      </c>
    </row>
    <row r="69" spans="1:11" ht="48" x14ac:dyDescent="0.2">
      <c r="A69" s="310"/>
      <c r="B69" s="313"/>
      <c r="C69" s="310"/>
      <c r="D69" s="334"/>
      <c r="E69" s="310"/>
      <c r="F69" s="284">
        <v>75540</v>
      </c>
      <c r="G69" s="282" t="s">
        <v>885</v>
      </c>
      <c r="H69" s="282" t="s">
        <v>783</v>
      </c>
      <c r="I69" s="283">
        <v>43875</v>
      </c>
      <c r="J69" s="283"/>
      <c r="K69" s="283" t="s">
        <v>873</v>
      </c>
    </row>
    <row r="70" spans="1:11" ht="36" x14ac:dyDescent="0.2">
      <c r="A70" s="310"/>
      <c r="B70" s="313"/>
      <c r="C70" s="310"/>
      <c r="D70" s="334"/>
      <c r="E70" s="310"/>
      <c r="F70" s="284">
        <v>55035</v>
      </c>
      <c r="G70" s="282" t="s">
        <v>886</v>
      </c>
      <c r="H70" s="282" t="s">
        <v>783</v>
      </c>
      <c r="I70" s="283">
        <v>43875</v>
      </c>
      <c r="J70" s="283"/>
      <c r="K70" s="283" t="s">
        <v>874</v>
      </c>
    </row>
    <row r="71" spans="1:11" ht="36" x14ac:dyDescent="0.2">
      <c r="A71" s="310"/>
      <c r="B71" s="313"/>
      <c r="C71" s="310"/>
      <c r="D71" s="334"/>
      <c r="E71" s="310"/>
      <c r="F71" s="284">
        <v>202555</v>
      </c>
      <c r="G71" s="282" t="s">
        <v>887</v>
      </c>
      <c r="H71" s="282" t="s">
        <v>783</v>
      </c>
      <c r="I71" s="283">
        <v>43875</v>
      </c>
      <c r="J71" s="283"/>
      <c r="K71" s="283" t="s">
        <v>875</v>
      </c>
    </row>
    <row r="72" spans="1:11" ht="36" x14ac:dyDescent="0.2">
      <c r="A72" s="310"/>
      <c r="B72" s="313"/>
      <c r="C72" s="310"/>
      <c r="D72" s="334"/>
      <c r="E72" s="310"/>
      <c r="F72" s="284">
        <v>151540</v>
      </c>
      <c r="G72" s="282" t="s">
        <v>887</v>
      </c>
      <c r="H72" s="282" t="s">
        <v>783</v>
      </c>
      <c r="I72" s="283">
        <v>43875</v>
      </c>
      <c r="J72" s="283"/>
      <c r="K72" s="283" t="s">
        <v>876</v>
      </c>
    </row>
    <row r="73" spans="1:11" ht="36" x14ac:dyDescent="0.2">
      <c r="A73" s="311"/>
      <c r="B73" s="314"/>
      <c r="C73" s="311"/>
      <c r="D73" s="334"/>
      <c r="E73" s="311"/>
      <c r="F73" s="284">
        <v>407440</v>
      </c>
      <c r="G73" s="282" t="s">
        <v>888</v>
      </c>
      <c r="H73" s="282" t="s">
        <v>783</v>
      </c>
      <c r="I73" s="283">
        <v>43875</v>
      </c>
      <c r="J73" s="283"/>
      <c r="K73" s="283" t="s">
        <v>889</v>
      </c>
    </row>
    <row r="74" spans="1:11" ht="187.5" customHeight="1" x14ac:dyDescent="0.2">
      <c r="A74" s="282">
        <v>4</v>
      </c>
      <c r="B74" s="286" t="s">
        <v>890</v>
      </c>
      <c r="C74" s="288" t="s">
        <v>583</v>
      </c>
      <c r="D74" s="288"/>
      <c r="E74" s="288" t="s">
        <v>891</v>
      </c>
      <c r="F74" s="282">
        <v>75500</v>
      </c>
      <c r="G74" s="282" t="s">
        <v>892</v>
      </c>
      <c r="H74" s="282" t="s">
        <v>783</v>
      </c>
      <c r="I74" s="283">
        <v>43768</v>
      </c>
      <c r="J74" s="283"/>
      <c r="K74" s="283" t="s">
        <v>825</v>
      </c>
    </row>
    <row r="75" spans="1:11" ht="231" customHeight="1" x14ac:dyDescent="0.2">
      <c r="A75" s="282">
        <v>5</v>
      </c>
      <c r="B75" s="286" t="s">
        <v>893</v>
      </c>
      <c r="C75" s="288" t="s">
        <v>583</v>
      </c>
      <c r="D75" s="288"/>
      <c r="E75" s="288" t="s">
        <v>894</v>
      </c>
      <c r="F75" s="282">
        <v>204666.68</v>
      </c>
      <c r="G75" s="282" t="s">
        <v>895</v>
      </c>
      <c r="H75" s="282" t="s">
        <v>783</v>
      </c>
      <c r="I75" s="283">
        <v>43704</v>
      </c>
      <c r="J75" s="283"/>
      <c r="K75" s="283" t="s">
        <v>825</v>
      </c>
    </row>
    <row r="76" spans="1:11" ht="112.5" customHeight="1" x14ac:dyDescent="0.2">
      <c r="A76" s="282">
        <v>6</v>
      </c>
      <c r="B76" s="286" t="s">
        <v>896</v>
      </c>
      <c r="C76" s="288" t="s">
        <v>583</v>
      </c>
      <c r="D76" s="288"/>
      <c r="E76" s="288" t="s">
        <v>654</v>
      </c>
      <c r="F76" s="282">
        <v>119444.4</v>
      </c>
      <c r="G76" s="282" t="s">
        <v>897</v>
      </c>
      <c r="H76" s="282" t="s">
        <v>783</v>
      </c>
      <c r="I76" s="283">
        <v>43570</v>
      </c>
      <c r="J76" s="283"/>
      <c r="K76" s="283" t="s">
        <v>825</v>
      </c>
    </row>
    <row r="77" spans="1:11" ht="129.75" customHeight="1" x14ac:dyDescent="0.2">
      <c r="A77" s="282">
        <v>7</v>
      </c>
      <c r="B77" s="286" t="s">
        <v>898</v>
      </c>
      <c r="C77" s="282" t="s">
        <v>899</v>
      </c>
      <c r="D77" s="282"/>
      <c r="E77" s="282" t="s">
        <v>611</v>
      </c>
      <c r="F77" s="282">
        <v>781230.69</v>
      </c>
      <c r="G77" s="282" t="s">
        <v>900</v>
      </c>
      <c r="H77" s="282" t="s">
        <v>783</v>
      </c>
      <c r="I77" s="283">
        <v>43642</v>
      </c>
      <c r="J77" s="283"/>
      <c r="K77" s="283" t="s">
        <v>825</v>
      </c>
    </row>
  </sheetData>
  <mergeCells count="69">
    <mergeCell ref="A64:A73"/>
    <mergeCell ref="B64:B73"/>
    <mergeCell ref="C64:C73"/>
    <mergeCell ref="D64:D73"/>
    <mergeCell ref="E64:E73"/>
    <mergeCell ref="A53:K53"/>
    <mergeCell ref="A55:A63"/>
    <mergeCell ref="B55:B63"/>
    <mergeCell ref="C55:C63"/>
    <mergeCell ref="D55:D63"/>
    <mergeCell ref="E55:E63"/>
    <mergeCell ref="K46:K47"/>
    <mergeCell ref="A49:A50"/>
    <mergeCell ref="B49:B50"/>
    <mergeCell ref="C49:C50"/>
    <mergeCell ref="D49:D50"/>
    <mergeCell ref="E49:E50"/>
    <mergeCell ref="A46:A47"/>
    <mergeCell ref="B46:B47"/>
    <mergeCell ref="C46:C47"/>
    <mergeCell ref="D46:D47"/>
    <mergeCell ref="E46:E47"/>
    <mergeCell ref="A43:A45"/>
    <mergeCell ref="B43:B45"/>
    <mergeCell ref="C43:C45"/>
    <mergeCell ref="D43:D45"/>
    <mergeCell ref="E43:E45"/>
    <mergeCell ref="A35:A36"/>
    <mergeCell ref="B35:B36"/>
    <mergeCell ref="C35:C36"/>
    <mergeCell ref="D35:D36"/>
    <mergeCell ref="E35:E36"/>
    <mergeCell ref="A37:A42"/>
    <mergeCell ref="B37:B42"/>
    <mergeCell ref="C37:C42"/>
    <mergeCell ref="D37:D42"/>
    <mergeCell ref="E37:E42"/>
    <mergeCell ref="A29:K29"/>
    <mergeCell ref="A30:A34"/>
    <mergeCell ref="B30:B34"/>
    <mergeCell ref="C30:C34"/>
    <mergeCell ref="D30:D34"/>
    <mergeCell ref="E30:E34"/>
    <mergeCell ref="G14:G15"/>
    <mergeCell ref="I14:I15"/>
    <mergeCell ref="A20:A28"/>
    <mergeCell ref="B20:B28"/>
    <mergeCell ref="C20:C28"/>
    <mergeCell ref="D20:D28"/>
    <mergeCell ref="E20:E28"/>
    <mergeCell ref="G25:G26"/>
    <mergeCell ref="I25:I26"/>
    <mergeCell ref="A14:A15"/>
    <mergeCell ref="B14:B15"/>
    <mergeCell ref="C14:C15"/>
    <mergeCell ref="D14:D15"/>
    <mergeCell ref="E14:E15"/>
    <mergeCell ref="A12:A13"/>
    <mergeCell ref="B12:B13"/>
    <mergeCell ref="C12:C13"/>
    <mergeCell ref="D12:D13"/>
    <mergeCell ref="E12:E13"/>
    <mergeCell ref="A6:K6"/>
    <mergeCell ref="A8:A11"/>
    <mergeCell ref="B8:B11"/>
    <mergeCell ref="C8:C11"/>
    <mergeCell ref="D8:D11"/>
    <mergeCell ref="E8:E11"/>
    <mergeCell ref="I8:I10"/>
  </mergeCells>
  <printOptions horizontalCentered="1"/>
  <pageMargins left="0.25" right="0.25" top="0.75" bottom="0.75" header="0.3" footer="0.3"/>
  <pageSetup paperSize="9" scale="49" orientation="landscape" r:id="rId1"/>
  <headerFooter alignWithMargins="0">
    <oddHeader>&amp;C&amp;"Arial,Negrita"&amp;18PROYECTO DE PRESUPUESTO 2021</oddHeader>
    <oddFooter>&amp;L&amp;"Arial,Negrita"&amp;8PROYECTO DE PRESUPUESTO PARA EL AÑO FISCAL 2020
INFORMACIÓN PARA LA COMISIÓN DE PRESUPUESTO Y CUENTA GENERAL DE LA REPÚBLICA DEL CONGRESO DE LA REPÚBLICA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454E1-7A86-4491-870F-E1C31852135E}">
  <sheetPr>
    <tabColor theme="9" tint="-0.249977111117893"/>
    <pageSetUpPr fitToPage="1"/>
  </sheetPr>
  <dimension ref="A1:W27"/>
  <sheetViews>
    <sheetView zoomScaleNormal="100" zoomScaleSheetLayoutView="100" zoomScalePageLayoutView="85" workbookViewId="0">
      <selection activeCell="F21" sqref="F21"/>
    </sheetView>
  </sheetViews>
  <sheetFormatPr baseColWidth="10" defaultColWidth="11.42578125" defaultRowHeight="12" x14ac:dyDescent="0.2"/>
  <cols>
    <col min="1" max="1" width="15.5703125" style="108" customWidth="1"/>
    <col min="2" max="2" width="30.7109375" style="108" customWidth="1"/>
    <col min="3" max="3" width="33" style="108" customWidth="1"/>
    <col min="4" max="4" width="23.28515625" style="108" customWidth="1"/>
    <col min="5" max="5" width="22.28515625" style="108" customWidth="1"/>
    <col min="6" max="6" width="32.85546875" style="108" customWidth="1"/>
    <col min="7" max="7" width="39.5703125" style="108" customWidth="1"/>
    <col min="8" max="8" width="23.5703125" style="108" customWidth="1"/>
    <col min="9" max="16384" width="11.42578125" style="108"/>
  </cols>
  <sheetData>
    <row r="1" spans="1:23" x14ac:dyDescent="0.2">
      <c r="A1" s="185" t="s">
        <v>241</v>
      </c>
      <c r="B1" s="185"/>
      <c r="C1" s="185"/>
      <c r="D1" s="185"/>
      <c r="E1" s="185"/>
      <c r="F1" s="185"/>
      <c r="G1" s="185"/>
    </row>
    <row r="2" spans="1:23" x14ac:dyDescent="0.2">
      <c r="A2" s="185" t="s">
        <v>182</v>
      </c>
      <c r="B2" s="185"/>
      <c r="C2" s="185"/>
      <c r="D2" s="185"/>
      <c r="E2" s="185"/>
      <c r="F2" s="185"/>
      <c r="G2" s="185"/>
      <c r="H2" s="185"/>
      <c r="I2" s="185"/>
      <c r="J2" s="185"/>
      <c r="K2" s="185"/>
      <c r="L2" s="185"/>
      <c r="M2" s="185"/>
      <c r="N2" s="185"/>
      <c r="O2" s="185"/>
      <c r="P2" s="185"/>
      <c r="Q2" s="185"/>
      <c r="R2" s="185"/>
      <c r="S2" s="185"/>
      <c r="T2" s="185"/>
      <c r="U2" s="185"/>
      <c r="V2" s="185"/>
      <c r="W2" s="185"/>
    </row>
    <row r="3" spans="1:23" ht="12.75" thickBot="1" x14ac:dyDescent="0.25">
      <c r="A3" s="186"/>
      <c r="B3" s="186"/>
      <c r="C3" s="186"/>
      <c r="D3" s="187"/>
      <c r="E3" s="187"/>
      <c r="F3" s="187"/>
    </row>
    <row r="4" spans="1:23" ht="12.75" thickBot="1" x14ac:dyDescent="0.25">
      <c r="A4" s="335" t="s">
        <v>25</v>
      </c>
      <c r="B4" s="335" t="s">
        <v>194</v>
      </c>
      <c r="C4" s="335" t="s">
        <v>195</v>
      </c>
      <c r="D4" s="103" t="s">
        <v>454</v>
      </c>
      <c r="E4" s="103" t="s">
        <v>455</v>
      </c>
      <c r="F4" s="141" t="s">
        <v>456</v>
      </c>
      <c r="G4" s="335" t="s">
        <v>39</v>
      </c>
      <c r="H4" s="335" t="s">
        <v>78</v>
      </c>
    </row>
    <row r="5" spans="1:23" ht="12.75" customHeight="1" thickBot="1" x14ac:dyDescent="0.25">
      <c r="A5" s="336"/>
      <c r="B5" s="336"/>
      <c r="C5" s="336"/>
      <c r="D5" s="104" t="s">
        <v>192</v>
      </c>
      <c r="E5" s="104" t="s">
        <v>192</v>
      </c>
      <c r="F5" s="104" t="s">
        <v>192</v>
      </c>
      <c r="G5" s="337"/>
      <c r="H5" s="337"/>
    </row>
    <row r="6" spans="1:23" ht="24" x14ac:dyDescent="0.2">
      <c r="A6" s="188">
        <v>1</v>
      </c>
      <c r="B6" s="188"/>
      <c r="C6" s="188" t="s">
        <v>457</v>
      </c>
      <c r="D6" s="189">
        <v>36000</v>
      </c>
      <c r="E6" s="185"/>
      <c r="F6" s="190"/>
      <c r="G6" s="191" t="s">
        <v>458</v>
      </c>
      <c r="H6" s="192"/>
    </row>
    <row r="7" spans="1:23" ht="36" x14ac:dyDescent="0.2">
      <c r="A7" s="188">
        <v>2</v>
      </c>
      <c r="B7" s="188"/>
      <c r="C7" s="188" t="s">
        <v>459</v>
      </c>
      <c r="D7" s="189">
        <v>3500</v>
      </c>
      <c r="E7" s="185"/>
      <c r="F7" s="190"/>
      <c r="G7" s="191" t="s">
        <v>460</v>
      </c>
      <c r="H7" s="192"/>
    </row>
    <row r="8" spans="1:23" ht="36" x14ac:dyDescent="0.2">
      <c r="A8" s="188">
        <v>3</v>
      </c>
      <c r="B8" s="188"/>
      <c r="C8" s="188" t="s">
        <v>461</v>
      </c>
      <c r="D8" s="189">
        <v>4000</v>
      </c>
      <c r="E8" s="185"/>
      <c r="F8" s="190"/>
      <c r="G8" s="191" t="s">
        <v>460</v>
      </c>
      <c r="H8" s="192"/>
    </row>
    <row r="9" spans="1:23" ht="36" x14ac:dyDescent="0.2">
      <c r="A9" s="188">
        <v>4</v>
      </c>
      <c r="B9" s="188"/>
      <c r="C9" s="188" t="s">
        <v>462</v>
      </c>
      <c r="D9" s="189">
        <v>4000</v>
      </c>
      <c r="E9" s="185"/>
      <c r="F9" s="190"/>
      <c r="G9" s="191" t="s">
        <v>460</v>
      </c>
      <c r="H9" s="192"/>
    </row>
    <row r="10" spans="1:23" ht="36" x14ac:dyDescent="0.2">
      <c r="A10" s="188">
        <v>5</v>
      </c>
      <c r="B10" s="188"/>
      <c r="C10" s="188" t="s">
        <v>463</v>
      </c>
      <c r="D10" s="189">
        <v>3500</v>
      </c>
      <c r="E10" s="185"/>
      <c r="F10" s="190"/>
      <c r="G10" s="191" t="s">
        <v>460</v>
      </c>
      <c r="H10" s="192"/>
    </row>
    <row r="11" spans="1:23" ht="36" x14ac:dyDescent="0.2">
      <c r="A11" s="188">
        <v>6</v>
      </c>
      <c r="B11" s="188"/>
      <c r="C11" s="193" t="s">
        <v>464</v>
      </c>
      <c r="D11" s="189">
        <v>3500</v>
      </c>
      <c r="E11" s="185"/>
      <c r="F11" s="190"/>
      <c r="G11" s="191" t="s">
        <v>460</v>
      </c>
      <c r="H11" s="192"/>
    </row>
    <row r="12" spans="1:23" ht="36" x14ac:dyDescent="0.2">
      <c r="A12" s="188">
        <v>7</v>
      </c>
      <c r="B12" s="188"/>
      <c r="C12" s="193" t="s">
        <v>465</v>
      </c>
      <c r="D12" s="189">
        <v>3500</v>
      </c>
      <c r="E12" s="185"/>
      <c r="F12" s="190"/>
      <c r="G12" s="191" t="s">
        <v>460</v>
      </c>
      <c r="H12" s="192"/>
    </row>
    <row r="13" spans="1:23" ht="24" x14ac:dyDescent="0.2">
      <c r="A13" s="188">
        <v>8</v>
      </c>
      <c r="B13" s="188"/>
      <c r="C13" s="193" t="s">
        <v>466</v>
      </c>
      <c r="D13" s="189">
        <v>3750</v>
      </c>
      <c r="E13" s="185"/>
      <c r="F13" s="190"/>
      <c r="G13" s="191" t="s">
        <v>467</v>
      </c>
      <c r="H13" s="192"/>
    </row>
    <row r="14" spans="1:23" ht="24" x14ac:dyDescent="0.2">
      <c r="A14" s="188">
        <v>9</v>
      </c>
      <c r="B14" s="188"/>
      <c r="C14" s="193" t="s">
        <v>468</v>
      </c>
      <c r="D14" s="189">
        <v>2000</v>
      </c>
      <c r="E14" s="185"/>
      <c r="F14" s="190"/>
      <c r="G14" s="191" t="s">
        <v>467</v>
      </c>
      <c r="H14" s="192"/>
    </row>
    <row r="15" spans="1:23" ht="36" x14ac:dyDescent="0.2">
      <c r="A15" s="188">
        <v>10</v>
      </c>
      <c r="B15" s="188"/>
      <c r="C15" s="193" t="s">
        <v>469</v>
      </c>
      <c r="D15" s="189">
        <v>1250</v>
      </c>
      <c r="E15" s="185"/>
      <c r="F15" s="190"/>
      <c r="G15" s="191" t="s">
        <v>470</v>
      </c>
      <c r="H15" s="192"/>
    </row>
    <row r="16" spans="1:23" x14ac:dyDescent="0.2">
      <c r="A16" s="188">
        <v>11</v>
      </c>
      <c r="B16" s="188"/>
      <c r="C16" s="193" t="s">
        <v>471</v>
      </c>
      <c r="D16" s="189">
        <v>6000</v>
      </c>
      <c r="E16" s="185"/>
      <c r="F16" s="190"/>
      <c r="G16" s="191" t="s">
        <v>472</v>
      </c>
      <c r="H16" s="192"/>
    </row>
    <row r="17" spans="1:8" ht="36" x14ac:dyDescent="0.2">
      <c r="A17" s="188">
        <v>12</v>
      </c>
      <c r="B17" s="193" t="s">
        <v>473</v>
      </c>
      <c r="C17" s="193"/>
      <c r="D17" s="189">
        <v>24000</v>
      </c>
      <c r="E17" s="185"/>
      <c r="F17" s="190"/>
      <c r="G17" s="191" t="s">
        <v>474</v>
      </c>
      <c r="H17" s="192"/>
    </row>
    <row r="18" spans="1:8" ht="72" x14ac:dyDescent="0.2">
      <c r="A18" s="188">
        <v>13</v>
      </c>
      <c r="B18" s="188"/>
      <c r="C18" s="193" t="s">
        <v>475</v>
      </c>
      <c r="D18" s="189">
        <v>17000</v>
      </c>
      <c r="E18" s="185"/>
      <c r="F18" s="190"/>
      <c r="G18" s="191" t="s">
        <v>476</v>
      </c>
      <c r="H18" s="192"/>
    </row>
    <row r="19" spans="1:8" ht="36" x14ac:dyDescent="0.2">
      <c r="A19" s="188">
        <v>14</v>
      </c>
      <c r="B19" s="188"/>
      <c r="C19" s="193" t="s">
        <v>477</v>
      </c>
      <c r="D19" s="189">
        <v>28072</v>
      </c>
      <c r="E19" s="185"/>
      <c r="F19" s="190"/>
      <c r="G19" s="191" t="s">
        <v>478</v>
      </c>
      <c r="H19" s="192"/>
    </row>
    <row r="20" spans="1:8" ht="24" x14ac:dyDescent="0.2">
      <c r="A20" s="188">
        <v>15</v>
      </c>
      <c r="B20" s="188"/>
      <c r="C20" s="193" t="s">
        <v>479</v>
      </c>
      <c r="D20" s="189">
        <v>5000</v>
      </c>
      <c r="E20" s="185"/>
      <c r="F20" s="190"/>
      <c r="G20" s="191" t="s">
        <v>480</v>
      </c>
      <c r="H20" s="192"/>
    </row>
    <row r="21" spans="1:8" ht="24" x14ac:dyDescent="0.2">
      <c r="A21" s="188">
        <v>16</v>
      </c>
      <c r="B21" s="188"/>
      <c r="C21" s="188" t="s">
        <v>457</v>
      </c>
      <c r="D21" s="189"/>
      <c r="E21" s="194">
        <v>21600</v>
      </c>
      <c r="F21" s="194">
        <v>17000</v>
      </c>
      <c r="G21" s="191" t="s">
        <v>458</v>
      </c>
      <c r="H21" s="192"/>
    </row>
    <row r="22" spans="1:8" ht="36" x14ac:dyDescent="0.2">
      <c r="A22" s="188">
        <v>17</v>
      </c>
      <c r="B22" s="193" t="s">
        <v>481</v>
      </c>
      <c r="C22" s="193"/>
      <c r="D22" s="189"/>
      <c r="E22" s="194">
        <v>8000</v>
      </c>
      <c r="F22" s="190"/>
      <c r="G22" s="191" t="s">
        <v>482</v>
      </c>
      <c r="H22" s="192"/>
    </row>
    <row r="23" spans="1:8" ht="24.75" thickBot="1" x14ac:dyDescent="0.25">
      <c r="A23" s="188">
        <v>18</v>
      </c>
      <c r="B23" s="188"/>
      <c r="C23" s="193" t="s">
        <v>483</v>
      </c>
      <c r="D23" s="189"/>
      <c r="E23" s="194">
        <v>6000</v>
      </c>
      <c r="F23" s="190"/>
      <c r="G23" s="191" t="s">
        <v>484</v>
      </c>
      <c r="H23" s="192"/>
    </row>
    <row r="24" spans="1:8" ht="12.75" thickBot="1" x14ac:dyDescent="0.25">
      <c r="A24" s="43" t="s">
        <v>26</v>
      </c>
      <c r="B24" s="26"/>
      <c r="C24" s="26"/>
      <c r="D24" s="195">
        <f>SUM(D6:D23)</f>
        <v>145072</v>
      </c>
      <c r="E24" s="196">
        <f>SUM(E6:E23)</f>
        <v>35600</v>
      </c>
      <c r="F24" s="107"/>
      <c r="G24" s="22"/>
      <c r="H24" s="22"/>
    </row>
    <row r="25" spans="1:8" x14ac:dyDescent="0.2">
      <c r="A25" s="197"/>
      <c r="B25" s="197"/>
      <c r="C25" s="197"/>
      <c r="D25" s="185"/>
      <c r="E25" s="185"/>
      <c r="F25" s="185"/>
    </row>
    <row r="26" spans="1:8" x14ac:dyDescent="0.2">
      <c r="A26" s="198" t="s">
        <v>40</v>
      </c>
      <c r="B26" s="198"/>
      <c r="C26" s="198"/>
      <c r="D26" s="185"/>
      <c r="E26" s="185"/>
      <c r="F26" s="185"/>
    </row>
    <row r="27" spans="1:8" x14ac:dyDescent="0.2">
      <c r="A27" s="199" t="s">
        <v>79</v>
      </c>
      <c r="B27" s="199"/>
      <c r="C27" s="199"/>
      <c r="D27" s="185"/>
      <c r="E27" s="185"/>
      <c r="F27" s="185"/>
    </row>
  </sheetData>
  <mergeCells count="5">
    <mergeCell ref="A4:A5"/>
    <mergeCell ref="B4:B5"/>
    <mergeCell ref="C4:C5"/>
    <mergeCell ref="G4:G5"/>
    <mergeCell ref="H4:H5"/>
  </mergeCells>
  <printOptions horizontalCentered="1"/>
  <pageMargins left="0.25" right="0.29950980392156862" top="0.75" bottom="0.75" header="0.3" footer="0.3"/>
  <pageSetup paperSize="9" scale="65" orientation="landscape" r:id="rId1"/>
  <headerFooter alignWithMargins="0">
    <oddHeader>&amp;C&amp;"Arial,Negrita"&amp;18PROYECTO DE PRESUPUESTO 2021</oddHeader>
    <oddFooter>&amp;L&amp;"Arial,Negrita"&amp;8PROYECTO DE PRESUPUESTO PARA EL AÑO FISCAL 2020
INFORMACIÓN PARA LA COMISIÓN DE PRESUPUESTO Y CUENTA GENERAL DE LA REPÚBLICA DEL CONGRESO DE LA REPÚBLICA</oddFooter>
  </headerFooter>
  <colBreaks count="1" manualBreakCount="1">
    <brk id="8"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249977111117893"/>
    <pageSetUpPr fitToPage="1"/>
  </sheetPr>
  <dimension ref="A1:V27"/>
  <sheetViews>
    <sheetView view="pageLayout" zoomScale="85" zoomScaleNormal="100" zoomScaleSheetLayoutView="100" zoomScalePageLayoutView="85" workbookViewId="0">
      <selection activeCell="A28" sqref="A28"/>
    </sheetView>
  </sheetViews>
  <sheetFormatPr baseColWidth="10" defaultColWidth="11.42578125" defaultRowHeight="12" x14ac:dyDescent="0.2"/>
  <cols>
    <col min="1" max="1" width="42" style="108" bestFit="1" customWidth="1"/>
    <col min="2" max="2" width="23.5703125" style="108" customWidth="1"/>
    <col min="3" max="3" width="35.42578125" style="108" customWidth="1"/>
    <col min="4" max="8" width="15.5703125" style="108" customWidth="1"/>
    <col min="9" max="16384" width="11.42578125" style="108"/>
  </cols>
  <sheetData>
    <row r="1" spans="1:22" s="132" customFormat="1" ht="15.75" x14ac:dyDescent="0.25">
      <c r="A1" s="134" t="s">
        <v>242</v>
      </c>
      <c r="B1" s="133"/>
      <c r="C1" s="133"/>
      <c r="D1" s="133"/>
      <c r="E1" s="133"/>
      <c r="F1" s="133"/>
      <c r="G1" s="133"/>
      <c r="H1" s="133"/>
    </row>
    <row r="2" spans="1:22" s="131" customFormat="1" ht="15.75" x14ac:dyDescent="0.2">
      <c r="A2" s="67" t="s">
        <v>182</v>
      </c>
      <c r="B2" s="69"/>
      <c r="C2" s="69"/>
      <c r="D2" s="69"/>
      <c r="E2" s="69"/>
      <c r="F2" s="69"/>
      <c r="G2" s="69"/>
      <c r="H2" s="69"/>
      <c r="I2" s="69"/>
      <c r="J2" s="69"/>
      <c r="K2" s="69"/>
      <c r="L2" s="69"/>
      <c r="M2" s="69"/>
      <c r="N2" s="69"/>
      <c r="O2" s="69"/>
      <c r="P2" s="69"/>
      <c r="Q2" s="69"/>
      <c r="R2" s="69"/>
      <c r="S2" s="69"/>
      <c r="T2" s="69"/>
      <c r="U2" s="69"/>
      <c r="V2" s="69"/>
    </row>
    <row r="3" spans="1:22" ht="12.75" thickBot="1" x14ac:dyDescent="0.25"/>
    <row r="4" spans="1:22" ht="12.75" thickBot="1" x14ac:dyDescent="0.25">
      <c r="A4" s="340" t="s">
        <v>203</v>
      </c>
      <c r="B4" s="340" t="s">
        <v>73</v>
      </c>
      <c r="C4" s="338" t="s">
        <v>202</v>
      </c>
      <c r="D4" s="339"/>
      <c r="E4" s="339"/>
      <c r="F4" s="339"/>
      <c r="G4" s="339"/>
      <c r="H4" s="339"/>
    </row>
    <row r="5" spans="1:22" s="126" customFormat="1" ht="13.5" customHeight="1" thickBot="1" x14ac:dyDescent="0.25">
      <c r="A5" s="341"/>
      <c r="B5" s="341"/>
      <c r="C5" s="130" t="s">
        <v>201</v>
      </c>
      <c r="D5" s="129" t="s">
        <v>200</v>
      </c>
      <c r="E5" s="128" t="s">
        <v>199</v>
      </c>
      <c r="F5" s="127" t="s">
        <v>198</v>
      </c>
      <c r="G5" s="127" t="s">
        <v>204</v>
      </c>
      <c r="H5" s="127" t="s">
        <v>205</v>
      </c>
    </row>
    <row r="6" spans="1:22" x14ac:dyDescent="0.2">
      <c r="A6" s="125"/>
      <c r="B6" s="124"/>
      <c r="C6" s="118"/>
      <c r="D6" s="120"/>
      <c r="E6" s="119"/>
      <c r="F6" s="118"/>
      <c r="G6" s="118"/>
      <c r="H6" s="118"/>
    </row>
    <row r="7" spans="1:22" x14ac:dyDescent="0.2">
      <c r="A7" s="114" t="s">
        <v>27</v>
      </c>
      <c r="B7" s="113"/>
      <c r="C7" s="118"/>
      <c r="D7" s="120"/>
      <c r="E7" s="119"/>
      <c r="F7" s="118"/>
      <c r="G7" s="118"/>
      <c r="H7" s="118"/>
    </row>
    <row r="8" spans="1:22" x14ac:dyDescent="0.2">
      <c r="A8" s="114"/>
      <c r="B8" s="113"/>
      <c r="C8" s="118"/>
      <c r="D8" s="120"/>
      <c r="E8" s="119"/>
      <c r="F8" s="118"/>
      <c r="G8" s="118"/>
      <c r="H8" s="118"/>
    </row>
    <row r="9" spans="1:22" x14ac:dyDescent="0.2">
      <c r="A9" s="114" t="s">
        <v>28</v>
      </c>
      <c r="B9" s="113"/>
      <c r="C9" s="118"/>
      <c r="D9" s="120"/>
      <c r="E9" s="119"/>
      <c r="F9" s="118"/>
      <c r="G9" s="118"/>
      <c r="H9" s="118"/>
    </row>
    <row r="10" spans="1:22" x14ac:dyDescent="0.2">
      <c r="A10" s="114"/>
      <c r="B10" s="113"/>
      <c r="C10" s="118"/>
      <c r="D10" s="120"/>
      <c r="E10" s="119"/>
      <c r="F10" s="118"/>
      <c r="G10" s="118"/>
      <c r="H10" s="118"/>
    </row>
    <row r="11" spans="1:22" x14ac:dyDescent="0.2">
      <c r="A11" s="114" t="s">
        <v>29</v>
      </c>
      <c r="B11" s="113"/>
      <c r="C11" s="118"/>
      <c r="D11" s="120"/>
      <c r="E11" s="119"/>
      <c r="F11" s="118"/>
      <c r="G11" s="118"/>
      <c r="H11" s="118"/>
    </row>
    <row r="12" spans="1:22" x14ac:dyDescent="0.2">
      <c r="A12" s="114" t="s">
        <v>197</v>
      </c>
      <c r="B12" s="113"/>
      <c r="C12" s="118"/>
      <c r="D12" s="120"/>
      <c r="E12" s="119"/>
      <c r="F12" s="118"/>
      <c r="G12" s="118"/>
      <c r="H12" s="118"/>
    </row>
    <row r="13" spans="1:22" x14ac:dyDescent="0.2">
      <c r="A13" s="114"/>
      <c r="B13" s="113"/>
      <c r="C13" s="118"/>
      <c r="D13" s="120"/>
      <c r="E13" s="119"/>
      <c r="F13" s="118"/>
      <c r="G13" s="118"/>
      <c r="H13" s="118"/>
    </row>
    <row r="14" spans="1:22" x14ac:dyDescent="0.2">
      <c r="A14" s="114" t="s">
        <v>30</v>
      </c>
      <c r="B14" s="113"/>
      <c r="C14" s="121"/>
      <c r="D14" s="123"/>
      <c r="E14" s="122"/>
      <c r="F14" s="121"/>
      <c r="G14" s="118"/>
      <c r="H14" s="118"/>
    </row>
    <row r="15" spans="1:22" x14ac:dyDescent="0.2">
      <c r="A15" s="114"/>
      <c r="B15" s="113"/>
      <c r="C15" s="118"/>
      <c r="D15" s="120"/>
      <c r="E15" s="119"/>
      <c r="F15" s="118"/>
      <c r="G15" s="118"/>
      <c r="H15" s="118"/>
    </row>
    <row r="16" spans="1:22" x14ac:dyDescent="0.2">
      <c r="A16" s="114" t="s">
        <v>31</v>
      </c>
      <c r="B16" s="113"/>
      <c r="C16" s="118"/>
      <c r="D16" s="120"/>
      <c r="E16" s="119"/>
      <c r="F16" s="118"/>
      <c r="G16" s="118"/>
      <c r="H16" s="118"/>
    </row>
    <row r="17" spans="1:8" x14ac:dyDescent="0.2">
      <c r="A17" s="114"/>
      <c r="B17" s="113"/>
      <c r="C17" s="118"/>
      <c r="D17" s="120"/>
      <c r="E17" s="119"/>
      <c r="F17" s="118"/>
      <c r="G17" s="118"/>
      <c r="H17" s="118"/>
    </row>
    <row r="18" spans="1:8" x14ac:dyDescent="0.2">
      <c r="A18" s="114" t="s">
        <v>35</v>
      </c>
      <c r="B18" s="113"/>
      <c r="C18" s="118"/>
      <c r="D18" s="120"/>
      <c r="E18" s="119"/>
      <c r="F18" s="118"/>
      <c r="G18" s="118"/>
      <c r="H18" s="118"/>
    </row>
    <row r="19" spans="1:8" x14ac:dyDescent="0.2">
      <c r="A19" s="114" t="s">
        <v>36</v>
      </c>
      <c r="B19" s="113"/>
      <c r="C19" s="118"/>
      <c r="D19" s="120"/>
      <c r="E19" s="119"/>
      <c r="F19" s="118"/>
      <c r="G19" s="118"/>
      <c r="H19" s="118"/>
    </row>
    <row r="20" spans="1:8" x14ac:dyDescent="0.2">
      <c r="A20" s="114" t="s">
        <v>32</v>
      </c>
      <c r="B20" s="113"/>
      <c r="C20" s="118"/>
      <c r="D20" s="120"/>
      <c r="E20" s="119"/>
      <c r="F20" s="118"/>
      <c r="G20" s="118"/>
      <c r="H20" s="118"/>
    </row>
    <row r="21" spans="1:8" x14ac:dyDescent="0.2">
      <c r="A21" s="114" t="s">
        <v>33</v>
      </c>
      <c r="B21" s="113"/>
      <c r="C21" s="118"/>
      <c r="D21" s="120"/>
      <c r="E21" s="119"/>
      <c r="F21" s="118"/>
      <c r="G21" s="118"/>
      <c r="H21" s="118"/>
    </row>
    <row r="22" spans="1:8" x14ac:dyDescent="0.2">
      <c r="A22" s="114" t="s">
        <v>34</v>
      </c>
      <c r="B22" s="113"/>
      <c r="C22" s="118"/>
      <c r="D22" s="120"/>
      <c r="E22" s="119"/>
      <c r="F22" s="118"/>
      <c r="G22" s="118"/>
      <c r="H22" s="118"/>
    </row>
    <row r="23" spans="1:8" x14ac:dyDescent="0.2">
      <c r="A23" s="114" t="s">
        <v>196</v>
      </c>
      <c r="B23" s="113"/>
      <c r="C23" s="118"/>
      <c r="D23" s="120"/>
      <c r="E23" s="119"/>
      <c r="F23" s="118"/>
      <c r="G23" s="118"/>
      <c r="H23" s="118"/>
    </row>
    <row r="24" spans="1:8" ht="12.75" thickBot="1" x14ac:dyDescent="0.25">
      <c r="A24" s="117"/>
      <c r="B24" s="116"/>
      <c r="C24" s="113"/>
      <c r="D24" s="115"/>
      <c r="E24" s="114"/>
      <c r="F24" s="113"/>
      <c r="G24" s="113"/>
      <c r="H24" s="113"/>
    </row>
    <row r="25" spans="1:8" ht="12.75" thickBot="1" x14ac:dyDescent="0.25">
      <c r="A25" s="112" t="s">
        <v>0</v>
      </c>
      <c r="B25" s="111"/>
      <c r="C25" s="110"/>
      <c r="D25" s="110"/>
      <c r="E25" s="110"/>
      <c r="F25" s="110"/>
      <c r="G25" s="110"/>
      <c r="H25" s="109"/>
    </row>
    <row r="26" spans="1:8" x14ac:dyDescent="0.2">
      <c r="A26" s="108" t="s">
        <v>243</v>
      </c>
    </row>
    <row r="27" spans="1:8" x14ac:dyDescent="0.2">
      <c r="A27" s="108" t="s">
        <v>244</v>
      </c>
    </row>
  </sheetData>
  <mergeCells count="3">
    <mergeCell ref="C4:H4"/>
    <mergeCell ref="B4:B5"/>
    <mergeCell ref="A4:A5"/>
  </mergeCells>
  <printOptions horizontalCentered="1"/>
  <pageMargins left="0.25" right="0.25" top="0.75" bottom="0.75" header="0.3" footer="0.3"/>
  <pageSetup paperSize="9" scale="81" orientation="landscape" r:id="rId1"/>
  <headerFooter alignWithMargins="0">
    <oddHeader xml:space="preserve">&amp;C&amp;"Arial,Negrita"&amp;18PROYECTO DE PRESUPUESTO 2021
</oddHeader>
    <oddFooter>&amp;L&amp;"Arial,Negrita"&amp;8PROYECTO DE PRESUPUESTO PARA EL AÑO FISCAL 2020
INFORMACIÓN PARA LA COMISIÓN DE PRESUPUESTO Y CUENTA GENERAL DE LA REPÚBLICA DEL CONGRESO DE LA REPÚBLICA</oddFooter>
  </headerFooter>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12</vt:i4>
      </vt:variant>
    </vt:vector>
  </HeadingPairs>
  <TitlesOfParts>
    <vt:vector size="24" baseType="lpstr">
      <vt:lpstr>Índice</vt:lpstr>
      <vt:lpstr>F-09</vt:lpstr>
      <vt:lpstr>F-10</vt:lpstr>
      <vt:lpstr>F-11</vt:lpstr>
      <vt:lpstr>F-12</vt:lpstr>
      <vt:lpstr>F-13</vt:lpstr>
      <vt:lpstr>F-14</vt:lpstr>
      <vt:lpstr>F-15</vt:lpstr>
      <vt:lpstr>F-16</vt:lpstr>
      <vt:lpstr>F-17</vt:lpstr>
      <vt:lpstr>F-18</vt:lpstr>
      <vt:lpstr>Hoja1</vt:lpstr>
      <vt:lpstr>'F-09'!Área_de_impresión</vt:lpstr>
      <vt:lpstr>'F-10'!Área_de_impresión</vt:lpstr>
      <vt:lpstr>'F-11'!Área_de_impresión</vt:lpstr>
      <vt:lpstr>'F-12'!Área_de_impresión</vt:lpstr>
      <vt:lpstr>'F-13'!Área_de_impresión</vt:lpstr>
      <vt:lpstr>'F-14'!Área_de_impresión</vt:lpstr>
      <vt:lpstr>'F-15'!Área_de_impresión</vt:lpstr>
      <vt:lpstr>'F-16'!Área_de_impresión</vt:lpstr>
      <vt:lpstr>'F-17'!Área_de_impresión</vt:lpstr>
      <vt:lpstr>Índice!Área_de_impresión</vt:lpstr>
      <vt:lpstr>'F-12'!Títulos_a_imprimir</vt:lpstr>
      <vt:lpstr>Índice!Títulos_a_imprimir</vt:lpstr>
    </vt:vector>
  </TitlesOfParts>
  <Company>Congreso de la República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Directiva Formulaicón de Presupuesto (V 2008)</dc:title>
  <dc:creator>Asesoria de Presupuesto</dc:creator>
  <cp:lastModifiedBy>pined</cp:lastModifiedBy>
  <cp:lastPrinted>2019-08-26T22:01:28Z</cp:lastPrinted>
  <dcterms:created xsi:type="dcterms:W3CDTF">1998-08-20T20:27:58Z</dcterms:created>
  <dcterms:modified xsi:type="dcterms:W3CDTF">2020-10-22T22:31:54Z</dcterms:modified>
</cp:coreProperties>
</file>