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GORES\Puno\"/>
    </mc:Choice>
  </mc:AlternateContent>
  <xr:revisionPtr revIDLastSave="0" documentId="8_{642EF716-F4AA-46AD-94A6-9E226ADB73BB}" xr6:coauthVersionLast="45" xr6:coauthVersionMax="45" xr10:uidLastSave="{00000000-0000-0000-0000-000000000000}"/>
  <bookViews>
    <workbookView xWindow="-120" yWindow="-120" windowWidth="20730" windowHeight="11160" tabRatio="825" xr2:uid="{00000000-000D-0000-FFFF-FFFF00000000}"/>
  </bookViews>
  <sheets>
    <sheet name="Índice" sheetId="55" r:id="rId1"/>
    <sheet name="F-01" sheetId="62" r:id="rId2"/>
    <sheet name="F-02" sheetId="73" r:id="rId3"/>
    <sheet name="F-03" sheetId="70" r:id="rId4"/>
    <sheet name="F-04" sheetId="30" r:id="rId5"/>
    <sheet name="F-05" sheetId="80" r:id="rId6"/>
    <sheet name="F-06" sheetId="81" r:id="rId7"/>
    <sheet name="F-07" sheetId="82" r:id="rId8"/>
    <sheet name="F-08" sheetId="83" r:id="rId9"/>
    <sheet name="F-09" sheetId="87" r:id="rId10"/>
    <sheet name="F-10" sheetId="88" r:id="rId11"/>
    <sheet name="F-11 " sheetId="89" r:id="rId12"/>
    <sheet name="F-12" sheetId="85" r:id="rId13"/>
    <sheet name="F-13" sheetId="90" r:id="rId14"/>
    <sheet name="F-14" sheetId="91" r:id="rId15"/>
    <sheet name="F-15" sheetId="39" r:id="rId16"/>
    <sheet name="F-16" sheetId="79" r:id="rId17"/>
    <sheet name="F-17" sheetId="53" r:id="rId18"/>
    <sheet name="F-18" sheetId="86" r:id="rId19"/>
    <sheet name="Hoja1" sheetId="78" state="hidden" r:id="rId20"/>
  </sheets>
  <definedNames>
    <definedName name="_xlnm.Print_Area" localSheetId="1">'F-01'!$A$5:$N$27</definedName>
    <definedName name="_xlnm.Print_Area" localSheetId="6">'F-06'!$A$1:$N$42</definedName>
    <definedName name="_xlnm.Print_Area" localSheetId="7">'F-07'!$A$1:$Q$25</definedName>
    <definedName name="_xlnm.Print_Area" localSheetId="8">'F-08'!$A$1:$R$93</definedName>
    <definedName name="_xlnm.Print_Area" localSheetId="9">'F-09'!$A$1:$AH$50</definedName>
    <definedName name="_xlnm.Print_Area" localSheetId="10">'F-10'!$A$2:$I$25</definedName>
    <definedName name="_xlnm.Print_Area" localSheetId="11">'F-11 '!$A$1:$AI$1210</definedName>
    <definedName name="_xlnm.Print_Area" localSheetId="12">'F-12'!$A$6:$J$141</definedName>
    <definedName name="_xlnm.Print_Area" localSheetId="13">'F-13'!$A$1:$N$15</definedName>
    <definedName name="_xlnm.Print_Area" localSheetId="15">'F-15'!$A$1:$H$21</definedName>
    <definedName name="_xlnm.Print_Area" localSheetId="16">'F-16'!$A$1:$H$32</definedName>
    <definedName name="_xlnm.Print_Area" localSheetId="17">'F-17'!$A$6:$P$290</definedName>
    <definedName name="_xlnm.Print_Area" localSheetId="18">'F-18'!$A$1:$N$11</definedName>
    <definedName name="_xlnm.Print_Area" localSheetId="0">Índice!$A$1:$E$35</definedName>
    <definedName name="dd" localSheetId="2">#REF!</definedName>
    <definedName name="dd" localSheetId="3">#REF!</definedName>
    <definedName name="dd" localSheetId="5">#REF!</definedName>
    <definedName name="dd" localSheetId="12">#REF!</definedName>
    <definedName name="dd" localSheetId="18">#REF!</definedName>
    <definedName name="dd">#REF!</definedName>
    <definedName name="DIRECREC" localSheetId="1">#REF!</definedName>
    <definedName name="DIRECREC" localSheetId="2">#REF!</definedName>
    <definedName name="DIRECREC" localSheetId="3">#REF!</definedName>
    <definedName name="DIRECREC" localSheetId="5">#REF!</definedName>
    <definedName name="DIRECREC" localSheetId="6">#REF!</definedName>
    <definedName name="DIRECREC" localSheetId="9">#REF!</definedName>
    <definedName name="DIRECREC" localSheetId="12">#REF!</definedName>
    <definedName name="DIRECREC" localSheetId="18">#REF!</definedName>
    <definedName name="DIRECREC">#REF!</definedName>
    <definedName name="DONAC" localSheetId="1">#REF!</definedName>
    <definedName name="DONAC" localSheetId="2">#REF!</definedName>
    <definedName name="DONAC" localSheetId="3">#REF!</definedName>
    <definedName name="DONAC" localSheetId="5">#REF!</definedName>
    <definedName name="DONAC" localSheetId="6">#REF!</definedName>
    <definedName name="DONAC" localSheetId="9">#REF!</definedName>
    <definedName name="DONAC" localSheetId="12">#REF!</definedName>
    <definedName name="DONAC" localSheetId="18">#REF!</definedName>
    <definedName name="DONAC">#REF!</definedName>
    <definedName name="EE" localSheetId="2">#REF!</definedName>
    <definedName name="EE" localSheetId="3">#REF!</definedName>
    <definedName name="EE" localSheetId="5">#REF!</definedName>
    <definedName name="EE" localSheetId="12">#REF!</definedName>
    <definedName name="EE" localSheetId="18">#REF!</definedName>
    <definedName name="EE">#REF!</definedName>
    <definedName name="RECORD" localSheetId="1">#REF!</definedName>
    <definedName name="RECORD" localSheetId="2">#REF!</definedName>
    <definedName name="RECORD" localSheetId="3">#REF!</definedName>
    <definedName name="RECORD" localSheetId="5">#REF!</definedName>
    <definedName name="RECORD" localSheetId="6">#REF!</definedName>
    <definedName name="RECORD" localSheetId="9">#REF!</definedName>
    <definedName name="RECORD" localSheetId="12">#REF!</definedName>
    <definedName name="RECORD" localSheetId="18">#REF!</definedName>
    <definedName name="RECORD">#REF!</definedName>
    <definedName name="RECPUB" localSheetId="1">#REF!</definedName>
    <definedName name="RECPUB" localSheetId="2">#REF!</definedName>
    <definedName name="RECPUB" localSheetId="3">#REF!</definedName>
    <definedName name="RECPUB" localSheetId="5">#REF!</definedName>
    <definedName name="RECPUB" localSheetId="6">#REF!</definedName>
    <definedName name="RECPUB" localSheetId="9">#REF!</definedName>
    <definedName name="RECPUB" localSheetId="12">#REF!</definedName>
    <definedName name="RECPUB" localSheetId="18">#REF!</definedName>
    <definedName name="RECPUB">#REF!</definedName>
    <definedName name="_xlnm.Print_Titles" localSheetId="1">'F-01'!$1:$4</definedName>
    <definedName name="_xlnm.Print_Titles" localSheetId="10">'F-10'!$1:$1</definedName>
    <definedName name="_xlnm.Print_Titles" localSheetId="11">'F-11 '!$2:$5</definedName>
    <definedName name="_xlnm.Print_Titles" localSheetId="12">'F-12'!$1:$5</definedName>
    <definedName name="_xlnm.Print_Titles" localSheetId="14">'F-14'!$1:$5</definedName>
    <definedName name="_xlnm.Print_Titles" localSheetId="17">'F-17'!$1:$5</definedName>
    <definedName name="_xlnm.Print_Titles" localSheetId="0">Índice!$1:$1</definedName>
    <definedName name="XPRINT" localSheetId="1">#REF!</definedName>
    <definedName name="XPRINT" localSheetId="2">#REF!</definedName>
    <definedName name="XPRINT" localSheetId="3">#REF!</definedName>
    <definedName name="XPRINT" localSheetId="5">#REF!</definedName>
    <definedName name="XPRINT" localSheetId="6">#REF!</definedName>
    <definedName name="XPRINT" localSheetId="9">#REF!</definedName>
    <definedName name="XPRINT" localSheetId="12">#REF!</definedName>
    <definedName name="XPRINT" localSheetId="18">#REF!</definedName>
    <definedName name="XPRINT">#REF!</definedName>
    <definedName name="XPRINT2" localSheetId="1">#REF!</definedName>
    <definedName name="XPRINT2" localSheetId="2">#REF!</definedName>
    <definedName name="XPRINT2" localSheetId="3">#REF!</definedName>
    <definedName name="XPRINT2" localSheetId="5">#REF!</definedName>
    <definedName name="XPRINT2" localSheetId="6">#REF!</definedName>
    <definedName name="XPRINT2" localSheetId="9">#REF!</definedName>
    <definedName name="XPRINT2" localSheetId="12">#REF!</definedName>
    <definedName name="XPRINT2" localSheetId="18">#REF!</definedName>
    <definedName name="XPRINT2">#REF!</definedName>
    <definedName name="XPRINT3" localSheetId="1">#REF!</definedName>
    <definedName name="XPRINT3" localSheetId="2">#REF!</definedName>
    <definedName name="XPRINT3" localSheetId="3">#REF!</definedName>
    <definedName name="XPRINT3" localSheetId="5">#REF!</definedName>
    <definedName name="XPRINT3" localSheetId="6">#REF!</definedName>
    <definedName name="XPRINT3" localSheetId="9">#REF!</definedName>
    <definedName name="XPRINT3" localSheetId="12">#REF!</definedName>
    <definedName name="XPRINT3" localSheetId="18">#REF!</definedName>
    <definedName name="XPRINT3">#REF!</definedName>
    <definedName name="XPRINT4" localSheetId="1">#REF!</definedName>
    <definedName name="XPRINT4" localSheetId="2">#REF!</definedName>
    <definedName name="XPRINT4" localSheetId="3">#REF!</definedName>
    <definedName name="XPRINT4" localSheetId="5">#REF!</definedName>
    <definedName name="XPRINT4" localSheetId="6">#REF!</definedName>
    <definedName name="XPRINT4" localSheetId="9">#REF!</definedName>
    <definedName name="XPRINT4" localSheetId="12">#REF!</definedName>
    <definedName name="XPRINT4" localSheetId="18">#REF!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 i="83" l="1"/>
  <c r="F91" i="83"/>
  <c r="G91" i="83"/>
  <c r="H91" i="83"/>
  <c r="J91" i="83"/>
  <c r="K91" i="83"/>
  <c r="L91" i="83"/>
  <c r="M91" i="83"/>
  <c r="O91" i="83"/>
  <c r="D91" i="83"/>
  <c r="E64" i="91" l="1"/>
  <c r="E42" i="91"/>
  <c r="E66" i="91" s="1"/>
  <c r="E31" i="91"/>
  <c r="F14" i="90"/>
  <c r="J7" i="90"/>
  <c r="J8" i="90"/>
  <c r="J9" i="90"/>
  <c r="J10" i="90"/>
  <c r="J11" i="90"/>
  <c r="H29" i="79" l="1"/>
  <c r="G29" i="79"/>
  <c r="AH46" i="87" l="1"/>
  <c r="AF46" i="87"/>
  <c r="AE46" i="87"/>
  <c r="AD46" i="87"/>
  <c r="AC46" i="87"/>
  <c r="AB46" i="87"/>
  <c r="AA46" i="87"/>
  <c r="Z46" i="87"/>
  <c r="X46" i="87"/>
  <c r="W46" i="87"/>
  <c r="V46" i="87"/>
  <c r="U46" i="87"/>
  <c r="T46" i="87"/>
  <c r="S46" i="87"/>
  <c r="R46" i="87"/>
  <c r="Q46" i="87"/>
  <c r="P46" i="87"/>
  <c r="O46" i="87"/>
  <c r="N46" i="87"/>
  <c r="M46" i="87"/>
  <c r="AG45" i="87"/>
  <c r="AG44" i="87"/>
  <c r="Y43" i="87"/>
  <c r="AG43" i="87" s="1"/>
  <c r="AG42" i="87"/>
  <c r="AG41" i="87"/>
  <c r="AG40" i="87"/>
  <c r="AG39" i="87"/>
  <c r="AG38" i="87"/>
  <c r="O92" i="83"/>
  <c r="F92" i="83"/>
  <c r="E92" i="83"/>
  <c r="O90" i="83"/>
  <c r="M90" i="83"/>
  <c r="L90" i="83"/>
  <c r="L92" i="83" s="1"/>
  <c r="K90" i="83"/>
  <c r="J90" i="83"/>
  <c r="H90" i="83"/>
  <c r="H92" i="83" s="1"/>
  <c r="G90" i="83"/>
  <c r="F90" i="83"/>
  <c r="E90" i="83"/>
  <c r="D90" i="83"/>
  <c r="D92" i="83" s="1"/>
  <c r="O89" i="83"/>
  <c r="M89" i="83"/>
  <c r="L89" i="83"/>
  <c r="K89" i="83"/>
  <c r="J89" i="83"/>
  <c r="H89" i="83"/>
  <c r="G89" i="83"/>
  <c r="F89" i="83"/>
  <c r="E89" i="83"/>
  <c r="D89" i="83"/>
  <c r="O88" i="83"/>
  <c r="P87" i="83"/>
  <c r="Q86" i="83"/>
  <c r="P86" i="83"/>
  <c r="P90" i="83" s="1"/>
  <c r="P85" i="83"/>
  <c r="Q85" i="83" s="1"/>
  <c r="H84" i="83"/>
  <c r="E84" i="83"/>
  <c r="Q83" i="83"/>
  <c r="Q84" i="83" s="1"/>
  <c r="I83" i="83"/>
  <c r="I84" i="83" s="1"/>
  <c r="Q82" i="83"/>
  <c r="I82" i="83"/>
  <c r="Q81" i="83"/>
  <c r="I81" i="83"/>
  <c r="F80" i="83"/>
  <c r="D80" i="83"/>
  <c r="N79" i="83"/>
  <c r="I79" i="83"/>
  <c r="Q78" i="83"/>
  <c r="N78" i="83"/>
  <c r="Q77" i="83"/>
  <c r="N77" i="83"/>
  <c r="I77" i="83"/>
  <c r="L76" i="83"/>
  <c r="H76" i="83"/>
  <c r="F76" i="83"/>
  <c r="E76" i="83"/>
  <c r="D76" i="83"/>
  <c r="N75" i="83"/>
  <c r="I75" i="83"/>
  <c r="N74" i="83"/>
  <c r="I74" i="83"/>
  <c r="Q74" i="83" s="1"/>
  <c r="N73" i="83"/>
  <c r="I73" i="83"/>
  <c r="L72" i="83"/>
  <c r="N71" i="83"/>
  <c r="N72" i="83" s="1"/>
  <c r="N70" i="83"/>
  <c r="Q70" i="83" s="1"/>
  <c r="N69" i="83"/>
  <c r="Q69" i="83" s="1"/>
  <c r="L68" i="83"/>
  <c r="H68" i="83"/>
  <c r="F68" i="83"/>
  <c r="E68" i="83"/>
  <c r="D68" i="83"/>
  <c r="N67" i="83"/>
  <c r="N68" i="83" s="1"/>
  <c r="I67" i="83"/>
  <c r="Q66" i="83"/>
  <c r="N66" i="83"/>
  <c r="I66" i="83"/>
  <c r="N65" i="83"/>
  <c r="Q65" i="83" s="1"/>
  <c r="I65" i="83"/>
  <c r="L64" i="83"/>
  <c r="F64" i="83"/>
  <c r="E64" i="83"/>
  <c r="D64" i="83"/>
  <c r="N63" i="83"/>
  <c r="I63" i="83"/>
  <c r="Q63" i="83" s="1"/>
  <c r="N62" i="83"/>
  <c r="I62" i="83"/>
  <c r="Q62" i="83" s="1"/>
  <c r="N61" i="83"/>
  <c r="I61" i="83"/>
  <c r="F60" i="83"/>
  <c r="N59" i="83"/>
  <c r="I59" i="83"/>
  <c r="Q59" i="83" s="1"/>
  <c r="Q60" i="83" s="1"/>
  <c r="N58" i="83"/>
  <c r="I58" i="83"/>
  <c r="Q58" i="83" s="1"/>
  <c r="Q57" i="83"/>
  <c r="N57" i="83"/>
  <c r="I57" i="83"/>
  <c r="N55" i="83"/>
  <c r="Q55" i="83" s="1"/>
  <c r="N54" i="83"/>
  <c r="Q54" i="83" s="1"/>
  <c r="N53" i="83"/>
  <c r="I53" i="83"/>
  <c r="Q53" i="83" s="1"/>
  <c r="L52" i="83"/>
  <c r="F52" i="83"/>
  <c r="E52" i="83"/>
  <c r="D52" i="83"/>
  <c r="N51" i="83"/>
  <c r="N52" i="83" s="1"/>
  <c r="I51" i="83"/>
  <c r="N50" i="83"/>
  <c r="I50" i="83"/>
  <c r="Q50" i="83" s="1"/>
  <c r="N49" i="83"/>
  <c r="I49" i="83"/>
  <c r="F48" i="83"/>
  <c r="D48" i="83"/>
  <c r="I47" i="83"/>
  <c r="I48" i="83" s="1"/>
  <c r="Q46" i="83"/>
  <c r="I46" i="83"/>
  <c r="I45" i="83"/>
  <c r="Q45" i="83" s="1"/>
  <c r="F44" i="83"/>
  <c r="D44" i="83"/>
  <c r="I43" i="83"/>
  <c r="Q43" i="83" s="1"/>
  <c r="I42" i="83"/>
  <c r="Q42" i="83" s="1"/>
  <c r="I41" i="83"/>
  <c r="Q41" i="83" s="1"/>
  <c r="L40" i="83"/>
  <c r="F40" i="83"/>
  <c r="D40" i="83"/>
  <c r="N39" i="83"/>
  <c r="I39" i="83"/>
  <c r="Q39" i="83" s="1"/>
  <c r="N38" i="83"/>
  <c r="N40" i="83" s="1"/>
  <c r="I38" i="83"/>
  <c r="N37" i="83"/>
  <c r="I37" i="83"/>
  <c r="Q37" i="83" s="1"/>
  <c r="L36" i="83"/>
  <c r="H36" i="83"/>
  <c r="F36" i="83"/>
  <c r="E36" i="83"/>
  <c r="D36" i="83"/>
  <c r="N35" i="83"/>
  <c r="I35" i="83"/>
  <c r="Q35" i="83" s="1"/>
  <c r="N34" i="83"/>
  <c r="I34" i="83"/>
  <c r="N33" i="83"/>
  <c r="I33" i="83"/>
  <c r="L32" i="83"/>
  <c r="F32" i="83"/>
  <c r="D32" i="83"/>
  <c r="N31" i="83"/>
  <c r="I31" i="83"/>
  <c r="Q31" i="83" s="1"/>
  <c r="Q32" i="83" s="1"/>
  <c r="N30" i="83"/>
  <c r="I30" i="83"/>
  <c r="Q30" i="83" s="1"/>
  <c r="N29" i="83"/>
  <c r="I29" i="83"/>
  <c r="Q29" i="83" s="1"/>
  <c r="L28" i="83"/>
  <c r="N27" i="83"/>
  <c r="Q27" i="83" s="1"/>
  <c r="Q28" i="83" s="1"/>
  <c r="Q26" i="83"/>
  <c r="N26" i="83"/>
  <c r="N25" i="83"/>
  <c r="Q25" i="83" s="1"/>
  <c r="F24" i="83"/>
  <c r="D24" i="83"/>
  <c r="I23" i="83"/>
  <c r="Q23" i="83" s="1"/>
  <c r="Q22" i="83"/>
  <c r="I22" i="83"/>
  <c r="I21" i="83"/>
  <c r="Q21" i="83" s="1"/>
  <c r="L20" i="83"/>
  <c r="I20" i="83"/>
  <c r="F20" i="83"/>
  <c r="E20" i="83"/>
  <c r="D20" i="83"/>
  <c r="N19" i="83"/>
  <c r="I19" i="83"/>
  <c r="Q19" i="83" s="1"/>
  <c r="N18" i="83"/>
  <c r="Q18" i="83" s="1"/>
  <c r="I18" i="83"/>
  <c r="Q17" i="83"/>
  <c r="N17" i="83"/>
  <c r="I17" i="83"/>
  <c r="L16" i="83"/>
  <c r="F16" i="83"/>
  <c r="E16" i="83"/>
  <c r="D16" i="83"/>
  <c r="N15" i="83"/>
  <c r="I15" i="83"/>
  <c r="N14" i="83"/>
  <c r="I14" i="83"/>
  <c r="N13" i="83"/>
  <c r="I13" i="83"/>
  <c r="I89" i="83" s="1"/>
  <c r="G22" i="88"/>
  <c r="E22" i="88"/>
  <c r="C22" i="88"/>
  <c r="I21" i="88"/>
  <c r="H21" i="88"/>
  <c r="I20" i="88"/>
  <c r="H20" i="88"/>
  <c r="I19" i="88"/>
  <c r="H19" i="88"/>
  <c r="I18" i="88"/>
  <c r="H18" i="88"/>
  <c r="I17" i="88"/>
  <c r="H17" i="88"/>
  <c r="I16" i="88"/>
  <c r="H16" i="88"/>
  <c r="I15" i="88"/>
  <c r="H15" i="88"/>
  <c r="I14" i="88"/>
  <c r="H14" i="88"/>
  <c r="I13" i="88"/>
  <c r="H13" i="88"/>
  <c r="I12" i="88"/>
  <c r="H12" i="88"/>
  <c r="I11" i="88"/>
  <c r="H11" i="88"/>
  <c r="I10" i="88"/>
  <c r="H10" i="88"/>
  <c r="I9" i="88"/>
  <c r="H9" i="88"/>
  <c r="I8" i="88"/>
  <c r="H8" i="88"/>
  <c r="I7" i="88"/>
  <c r="H7" i="88"/>
  <c r="I6" i="88"/>
  <c r="H6" i="88"/>
  <c r="P88" i="83" l="1"/>
  <c r="P91" i="83"/>
  <c r="N89" i="83"/>
  <c r="N28" i="83"/>
  <c r="N32" i="83"/>
  <c r="Q34" i="83"/>
  <c r="I44" i="83"/>
  <c r="Q49" i="83"/>
  <c r="Q61" i="83"/>
  <c r="I68" i="83"/>
  <c r="Q73" i="83"/>
  <c r="I80" i="83"/>
  <c r="N20" i="83"/>
  <c r="N90" i="83"/>
  <c r="I24" i="83"/>
  <c r="N36" i="83"/>
  <c r="Q38" i="83"/>
  <c r="I16" i="83"/>
  <c r="I91" i="83"/>
  <c r="I32" i="83"/>
  <c r="I52" i="83"/>
  <c r="Q71" i="83"/>
  <c r="Q72" i="83" s="1"/>
  <c r="I76" i="83"/>
  <c r="N76" i="83"/>
  <c r="Q13" i="83"/>
  <c r="I90" i="83"/>
  <c r="I92" i="83" s="1"/>
  <c r="I22" i="88"/>
  <c r="N16" i="83"/>
  <c r="N91" i="83"/>
  <c r="Q15" i="83"/>
  <c r="Q33" i="83"/>
  <c r="N64" i="83"/>
  <c r="AG46" i="87"/>
  <c r="Y46" i="87"/>
  <c r="Q36" i="83"/>
  <c r="Q40" i="83"/>
  <c r="Q44" i="83"/>
  <c r="Q64" i="83"/>
  <c r="I36" i="83"/>
  <c r="Q67" i="83"/>
  <c r="Q75" i="83"/>
  <c r="Q24" i="83"/>
  <c r="I40" i="83"/>
  <c r="Q47" i="83"/>
  <c r="Q51" i="83"/>
  <c r="I64" i="83"/>
  <c r="N92" i="83"/>
  <c r="Q79" i="83"/>
  <c r="P92" i="83"/>
  <c r="Q16" i="83"/>
  <c r="Q20" i="83"/>
  <c r="Q87" i="83"/>
  <c r="Q14" i="83"/>
  <c r="P89" i="83"/>
  <c r="H17" i="82"/>
  <c r="M10" i="82"/>
  <c r="P10" i="82" s="1"/>
  <c r="D123" i="80"/>
  <c r="D122" i="80"/>
  <c r="D121" i="80"/>
  <c r="D120" i="80"/>
  <c r="D119" i="80"/>
  <c r="D118" i="80"/>
  <c r="D117" i="80"/>
  <c r="D116" i="80"/>
  <c r="D115" i="80"/>
  <c r="D114" i="80"/>
  <c r="D113" i="80"/>
  <c r="D112" i="80"/>
  <c r="D111" i="80"/>
  <c r="D110" i="80"/>
  <c r="D109" i="80"/>
  <c r="D108" i="80"/>
  <c r="D107" i="80"/>
  <c r="D106" i="80"/>
  <c r="D105" i="80"/>
  <c r="D104" i="80"/>
  <c r="D103" i="80"/>
  <c r="D102" i="80"/>
  <c r="D101" i="80"/>
  <c r="D100" i="80"/>
  <c r="D98" i="80"/>
  <c r="D96" i="80"/>
  <c r="D95" i="80"/>
  <c r="D94" i="80"/>
  <c r="D93" i="80"/>
  <c r="D92" i="80"/>
  <c r="D57" i="80"/>
  <c r="D99" i="80" s="1"/>
  <c r="D55" i="80"/>
  <c r="D97" i="80" s="1"/>
  <c r="D49" i="80"/>
  <c r="D91" i="80" s="1"/>
  <c r="D48" i="80"/>
  <c r="D90" i="80" s="1"/>
  <c r="D47" i="80"/>
  <c r="D89" i="80" s="1"/>
  <c r="D46" i="80"/>
  <c r="D88" i="80" s="1"/>
  <c r="D45" i="80"/>
  <c r="D87" i="80" s="1"/>
  <c r="D44" i="80"/>
  <c r="D86" i="80" s="1"/>
  <c r="D43" i="80"/>
  <c r="D85" i="80" s="1"/>
  <c r="Q89" i="83" l="1"/>
  <c r="Q48" i="83"/>
  <c r="Q68" i="83"/>
  <c r="Q91" i="83"/>
  <c r="Q90" i="83"/>
  <c r="R14" i="83" s="1"/>
  <c r="Q88" i="83"/>
  <c r="Q52" i="83"/>
  <c r="Q76" i="83"/>
  <c r="C123" i="80"/>
  <c r="C122" i="80"/>
  <c r="C120" i="80"/>
  <c r="C119" i="80"/>
  <c r="C118" i="80"/>
  <c r="C117" i="80"/>
  <c r="C116" i="80"/>
  <c r="C115" i="80"/>
  <c r="C114" i="80"/>
  <c r="C113" i="80"/>
  <c r="C112" i="80"/>
  <c r="C111" i="80"/>
  <c r="C110" i="80"/>
  <c r="C109" i="80"/>
  <c r="C108" i="80"/>
  <c r="C107" i="80"/>
  <c r="C106" i="80"/>
  <c r="C105" i="80"/>
  <c r="C104" i="80"/>
  <c r="C103" i="80"/>
  <c r="C102" i="80"/>
  <c r="C101" i="80"/>
  <c r="C100" i="80"/>
  <c r="C99" i="80"/>
  <c r="C98" i="80"/>
  <c r="C97" i="80"/>
  <c r="C96" i="80"/>
  <c r="C95" i="80"/>
  <c r="C94" i="80"/>
  <c r="C93" i="80"/>
  <c r="C92" i="80"/>
  <c r="C91" i="80"/>
  <c r="C90" i="80"/>
  <c r="C89" i="80"/>
  <c r="C88" i="80"/>
  <c r="C87" i="80"/>
  <c r="C86" i="80"/>
  <c r="C85" i="80"/>
  <c r="R53" i="83" l="1"/>
  <c r="R85" i="83"/>
  <c r="R17" i="83"/>
  <c r="R33" i="83"/>
  <c r="R89" i="83"/>
  <c r="R57" i="83"/>
  <c r="R21" i="83"/>
  <c r="R61" i="83"/>
  <c r="R29" i="83"/>
  <c r="R69" i="83"/>
  <c r="R25" i="83"/>
  <c r="R77" i="83"/>
  <c r="R81" i="83"/>
  <c r="R45" i="83"/>
  <c r="R73" i="83"/>
  <c r="R41" i="83"/>
  <c r="R13" i="83"/>
  <c r="R37" i="83"/>
  <c r="R65" i="83"/>
  <c r="R49" i="83"/>
  <c r="Q92" i="83"/>
  <c r="R91" i="83"/>
  <c r="R55" i="83"/>
  <c r="R31" i="83"/>
  <c r="R63" i="83"/>
  <c r="R83" i="83"/>
  <c r="R71" i="83"/>
  <c r="R39" i="83"/>
  <c r="R15" i="83"/>
  <c r="R35" i="83"/>
  <c r="R23" i="83"/>
  <c r="R27" i="83"/>
  <c r="R19" i="83"/>
  <c r="R43" i="83"/>
  <c r="R59" i="83"/>
  <c r="R79" i="83"/>
  <c r="R70" i="83"/>
  <c r="R26" i="83"/>
  <c r="R18" i="83"/>
  <c r="R90" i="83"/>
  <c r="R34" i="83"/>
  <c r="R50" i="83"/>
  <c r="R38" i="83"/>
  <c r="R62" i="83"/>
  <c r="R86" i="83"/>
  <c r="R46" i="83"/>
  <c r="R58" i="83"/>
  <c r="R74" i="83"/>
  <c r="R66" i="83"/>
  <c r="R78" i="83"/>
  <c r="R22" i="83"/>
  <c r="R82" i="83"/>
  <c r="R30" i="83"/>
  <c r="R42" i="83"/>
  <c r="R54" i="83"/>
  <c r="R51" i="83"/>
  <c r="R67" i="83"/>
  <c r="R47" i="83"/>
  <c r="R75" i="83"/>
  <c r="R87" i="83"/>
  <c r="C124" i="80"/>
  <c r="D124" i="80"/>
  <c r="B124" i="80"/>
  <c r="D40" i="80"/>
  <c r="C40" i="80"/>
  <c r="B40" i="80"/>
  <c r="I136" i="85"/>
  <c r="G136" i="85"/>
  <c r="I135" i="85"/>
  <c r="G135" i="85"/>
  <c r="I132" i="85"/>
  <c r="G132" i="85"/>
  <c r="I131" i="85"/>
  <c r="G131" i="85"/>
  <c r="I130" i="85"/>
  <c r="G130" i="85"/>
  <c r="I129" i="85"/>
  <c r="G129" i="85"/>
  <c r="I128" i="85"/>
  <c r="G128" i="85"/>
  <c r="I127" i="85"/>
  <c r="J127" i="85" s="1"/>
  <c r="G127" i="85"/>
  <c r="I126" i="85"/>
  <c r="J126" i="85" s="1"/>
  <c r="G126" i="85"/>
  <c r="H126" i="85" s="1"/>
  <c r="I125" i="85"/>
  <c r="G125" i="85"/>
  <c r="I124" i="85"/>
  <c r="J124" i="85" s="1"/>
  <c r="G124" i="85"/>
  <c r="H124" i="85" s="1"/>
  <c r="J123" i="85"/>
  <c r="I123" i="85"/>
  <c r="G123" i="85"/>
  <c r="H123" i="85" s="1"/>
  <c r="I122" i="85"/>
  <c r="J122" i="85" s="1"/>
  <c r="G122" i="85"/>
  <c r="H122" i="85" s="1"/>
  <c r="I121" i="85"/>
  <c r="J121" i="85" s="1"/>
  <c r="G121" i="85"/>
  <c r="H121" i="85" s="1"/>
  <c r="I120" i="85"/>
  <c r="G120" i="85"/>
  <c r="H120" i="85" s="1"/>
  <c r="I119" i="85"/>
  <c r="J119" i="85" s="1"/>
  <c r="G119" i="85"/>
  <c r="H119" i="85" s="1"/>
  <c r="I118" i="85"/>
  <c r="J118" i="85" s="1"/>
  <c r="H118" i="85"/>
  <c r="G118" i="85"/>
  <c r="J117" i="85"/>
  <c r="I117" i="85"/>
  <c r="G117" i="85"/>
  <c r="H117" i="85" s="1"/>
  <c r="I116" i="85"/>
  <c r="J116" i="85" s="1"/>
  <c r="G116" i="85"/>
  <c r="H116" i="85" s="1"/>
  <c r="J115" i="85"/>
  <c r="I115" i="85"/>
  <c r="G115" i="85"/>
  <c r="H115" i="85" s="1"/>
  <c r="I114" i="85"/>
  <c r="G114" i="85"/>
  <c r="I113" i="85"/>
  <c r="G113" i="85"/>
  <c r="H113" i="85" s="1"/>
  <c r="I112" i="85"/>
  <c r="G112" i="85"/>
  <c r="I111" i="85"/>
  <c r="J111" i="85" s="1"/>
  <c r="G111" i="85"/>
  <c r="H111" i="85" s="1"/>
  <c r="I110" i="85"/>
  <c r="J110" i="85" s="1"/>
  <c r="G110" i="85"/>
  <c r="H110" i="85" s="1"/>
  <c r="I109" i="85"/>
  <c r="J109" i="85" s="1"/>
  <c r="G109" i="85"/>
  <c r="H109" i="85" s="1"/>
  <c r="I108" i="85"/>
  <c r="J108" i="85" s="1"/>
  <c r="G108" i="85"/>
  <c r="H108" i="85" s="1"/>
  <c r="I107" i="85"/>
  <c r="J107" i="85" s="1"/>
  <c r="G107" i="85"/>
  <c r="H107" i="85" s="1"/>
  <c r="I106" i="85"/>
  <c r="J106" i="85" s="1"/>
  <c r="G106" i="85"/>
  <c r="H106" i="85" s="1"/>
  <c r="I105" i="85"/>
  <c r="J105" i="85" s="1"/>
  <c r="G105" i="85"/>
  <c r="H105" i="85" s="1"/>
  <c r="I104" i="85"/>
  <c r="J104" i="85" s="1"/>
  <c r="G104" i="85"/>
  <c r="H104" i="85" s="1"/>
  <c r="I103" i="85"/>
  <c r="J103" i="85" s="1"/>
  <c r="G103" i="85"/>
  <c r="H103" i="85" s="1"/>
  <c r="I102" i="85"/>
  <c r="G102" i="85"/>
  <c r="I101" i="85"/>
  <c r="J101" i="85" s="1"/>
  <c r="G101" i="85"/>
  <c r="I100" i="85"/>
  <c r="G100" i="85"/>
  <c r="H100" i="85" s="1"/>
  <c r="I99" i="85"/>
  <c r="G99" i="85"/>
  <c r="H99" i="85" s="1"/>
  <c r="I98" i="85"/>
  <c r="J98" i="85" s="1"/>
  <c r="G98" i="85"/>
  <c r="H98" i="85" s="1"/>
  <c r="I97" i="85"/>
  <c r="J97" i="85" s="1"/>
  <c r="G97" i="85"/>
  <c r="H97" i="85" s="1"/>
  <c r="I96" i="85"/>
  <c r="G96" i="85"/>
  <c r="H96" i="85" s="1"/>
  <c r="I95" i="85"/>
  <c r="G95" i="85"/>
  <c r="I94" i="85"/>
  <c r="G94" i="85"/>
  <c r="H94" i="85" s="1"/>
  <c r="I93" i="85"/>
  <c r="G93" i="85"/>
  <c r="H93" i="85" s="1"/>
  <c r="I92" i="85"/>
  <c r="J92" i="85" s="1"/>
  <c r="G92" i="85"/>
  <c r="H92" i="85" s="1"/>
  <c r="I91" i="85"/>
  <c r="J91" i="85" s="1"/>
  <c r="G91" i="85"/>
  <c r="H91" i="85" s="1"/>
  <c r="I90" i="85"/>
  <c r="G90" i="85"/>
  <c r="J89" i="85"/>
  <c r="I89" i="85"/>
  <c r="G89" i="85"/>
  <c r="H89" i="85" s="1"/>
  <c r="I88" i="85"/>
  <c r="J88" i="85" s="1"/>
  <c r="G88" i="85"/>
  <c r="H88" i="85" s="1"/>
  <c r="I87" i="85"/>
  <c r="J87" i="85" s="1"/>
  <c r="G87" i="85"/>
  <c r="H87" i="85" s="1"/>
  <c r="I86" i="85"/>
  <c r="J86" i="85" s="1"/>
  <c r="G86" i="85"/>
  <c r="H86" i="85" s="1"/>
  <c r="I85" i="85"/>
  <c r="J85" i="85" s="1"/>
  <c r="G85" i="85"/>
  <c r="H85" i="85" s="1"/>
  <c r="I84" i="85"/>
  <c r="J84" i="85" s="1"/>
  <c r="G84" i="85"/>
  <c r="H84" i="85" s="1"/>
  <c r="I83" i="85"/>
  <c r="J83" i="85" s="1"/>
  <c r="G83" i="85"/>
  <c r="H83" i="85" s="1"/>
  <c r="I82" i="85"/>
  <c r="J82" i="85" s="1"/>
  <c r="G82" i="85"/>
  <c r="H82" i="85" s="1"/>
  <c r="I81" i="85"/>
  <c r="J81" i="85" s="1"/>
  <c r="G81" i="85"/>
  <c r="H81" i="85" s="1"/>
  <c r="I80" i="85"/>
  <c r="J80" i="85" s="1"/>
  <c r="H80" i="85"/>
  <c r="G80" i="85"/>
  <c r="I79" i="85"/>
  <c r="J79" i="85" s="1"/>
  <c r="G79" i="85"/>
  <c r="H79" i="85" s="1"/>
  <c r="I78" i="85"/>
  <c r="J78" i="85" s="1"/>
  <c r="G78" i="85"/>
  <c r="H78" i="85" s="1"/>
  <c r="J77" i="85"/>
  <c r="I77" i="85"/>
  <c r="G77" i="85"/>
  <c r="H77" i="85" s="1"/>
  <c r="I76" i="85"/>
  <c r="J76" i="85" s="1"/>
  <c r="G76" i="85"/>
  <c r="H76" i="85" s="1"/>
  <c r="I75" i="85"/>
  <c r="J75" i="85" s="1"/>
  <c r="G75" i="85"/>
  <c r="H75" i="85" s="1"/>
  <c r="I74" i="85"/>
  <c r="J74" i="85" s="1"/>
  <c r="G74" i="85"/>
  <c r="H74" i="85" s="1"/>
  <c r="I73" i="85"/>
  <c r="J73" i="85" s="1"/>
  <c r="G73" i="85"/>
  <c r="I72" i="85"/>
  <c r="J72" i="85" s="1"/>
  <c r="G72" i="85"/>
  <c r="H72" i="85" s="1"/>
  <c r="I71" i="85"/>
  <c r="J71" i="85" s="1"/>
  <c r="G71" i="85"/>
  <c r="H71" i="85" s="1"/>
  <c r="I70" i="85"/>
  <c r="J70" i="85" s="1"/>
  <c r="G70" i="85"/>
  <c r="H70" i="85" s="1"/>
  <c r="J69" i="85"/>
  <c r="I69" i="85"/>
  <c r="G69" i="85"/>
  <c r="H69" i="85" s="1"/>
  <c r="I68" i="85"/>
  <c r="J68" i="85" s="1"/>
  <c r="G68" i="85"/>
  <c r="I67" i="85"/>
  <c r="J67" i="85" s="1"/>
  <c r="G67" i="85"/>
  <c r="H67" i="85" s="1"/>
  <c r="I66" i="85"/>
  <c r="J66" i="85" s="1"/>
  <c r="G66" i="85"/>
  <c r="H66" i="85" s="1"/>
  <c r="I65" i="85"/>
  <c r="J65" i="85" s="1"/>
  <c r="G65" i="85"/>
  <c r="H65" i="85" s="1"/>
  <c r="I64" i="85"/>
  <c r="J64" i="85" s="1"/>
  <c r="G64" i="85"/>
  <c r="H64" i="85" s="1"/>
  <c r="I63" i="85"/>
  <c r="J63" i="85" s="1"/>
  <c r="G63" i="85"/>
  <c r="H63" i="85" s="1"/>
  <c r="I62" i="85"/>
  <c r="J62" i="85" s="1"/>
  <c r="G62" i="85"/>
  <c r="H62" i="85" s="1"/>
  <c r="I61" i="85"/>
  <c r="J61" i="85" s="1"/>
  <c r="G61" i="85"/>
  <c r="H61" i="85" s="1"/>
  <c r="I60" i="85"/>
  <c r="J60" i="85" s="1"/>
  <c r="G60" i="85"/>
  <c r="H60" i="85" s="1"/>
  <c r="I59" i="85"/>
  <c r="J59" i="85" s="1"/>
  <c r="G59" i="85"/>
  <c r="H59" i="85" s="1"/>
  <c r="I58" i="85"/>
  <c r="J58" i="85" s="1"/>
  <c r="G58" i="85"/>
  <c r="H58" i="85" s="1"/>
  <c r="I57" i="85"/>
  <c r="J57" i="85" s="1"/>
  <c r="G57" i="85"/>
  <c r="H57" i="85" s="1"/>
  <c r="I56" i="85"/>
  <c r="J56" i="85" s="1"/>
  <c r="G56" i="85"/>
  <c r="H56" i="85" s="1"/>
  <c r="I55" i="85"/>
  <c r="J55" i="85" s="1"/>
  <c r="G55" i="85"/>
  <c r="H55" i="85" s="1"/>
  <c r="I54" i="85"/>
  <c r="J54" i="85" s="1"/>
  <c r="G54" i="85"/>
  <c r="H54" i="85" s="1"/>
  <c r="I53" i="85"/>
  <c r="J53" i="85" s="1"/>
  <c r="G53" i="85"/>
  <c r="H53" i="85" s="1"/>
  <c r="I52" i="85"/>
  <c r="G52" i="85"/>
  <c r="H52" i="85" s="1"/>
  <c r="I51" i="85"/>
  <c r="G51" i="85"/>
  <c r="H51" i="85" s="1"/>
  <c r="I50" i="85"/>
  <c r="J50" i="85" s="1"/>
  <c r="G50" i="85"/>
  <c r="H50" i="85" s="1"/>
  <c r="I49" i="85"/>
  <c r="G49" i="85"/>
  <c r="I48" i="85"/>
  <c r="J48" i="85" s="1"/>
  <c r="G48" i="85"/>
  <c r="H48" i="85" s="1"/>
  <c r="I47" i="85"/>
  <c r="J47" i="85" s="1"/>
  <c r="G47" i="85"/>
  <c r="H47" i="85" s="1"/>
  <c r="I46" i="85"/>
  <c r="J46" i="85" s="1"/>
  <c r="G46" i="85"/>
  <c r="H46" i="85" s="1"/>
  <c r="I45" i="85"/>
  <c r="J45" i="85" s="1"/>
  <c r="G45" i="85"/>
  <c r="H45" i="85" s="1"/>
  <c r="I44" i="85"/>
  <c r="J44" i="85" s="1"/>
  <c r="G44" i="85"/>
  <c r="H44" i="85" s="1"/>
  <c r="I43" i="85"/>
  <c r="J43" i="85" s="1"/>
  <c r="G43" i="85"/>
  <c r="H43" i="85" s="1"/>
  <c r="I42" i="85"/>
  <c r="J42" i="85" s="1"/>
  <c r="G42" i="85"/>
  <c r="H42" i="85" s="1"/>
  <c r="I41" i="85"/>
  <c r="J41" i="85" s="1"/>
  <c r="G41" i="85"/>
  <c r="H41" i="85" s="1"/>
  <c r="I40" i="85"/>
  <c r="J40" i="85" s="1"/>
  <c r="G40" i="85"/>
  <c r="H40" i="85" s="1"/>
  <c r="I39" i="85"/>
  <c r="J39" i="85" s="1"/>
  <c r="G39" i="85"/>
  <c r="H39" i="85" s="1"/>
  <c r="I38" i="85"/>
  <c r="J38" i="85" s="1"/>
  <c r="G38" i="85"/>
  <c r="H38" i="85" s="1"/>
  <c r="I37" i="85"/>
  <c r="G37" i="85"/>
  <c r="I36" i="85"/>
  <c r="J36" i="85" s="1"/>
  <c r="H36" i="85"/>
  <c r="G36" i="85"/>
  <c r="I35" i="85"/>
  <c r="J35" i="85" s="1"/>
  <c r="G35" i="85"/>
  <c r="H35" i="85" s="1"/>
  <c r="I34" i="85"/>
  <c r="G34" i="85"/>
  <c r="H34" i="85" s="1"/>
  <c r="J33" i="85"/>
  <c r="I33" i="85"/>
  <c r="G33" i="85"/>
  <c r="H33" i="85" s="1"/>
  <c r="I32" i="85"/>
  <c r="J32" i="85" s="1"/>
  <c r="G32" i="85"/>
  <c r="H32" i="85" s="1"/>
  <c r="I31" i="85"/>
  <c r="J31" i="85" s="1"/>
  <c r="G31" i="85"/>
  <c r="H31" i="85" s="1"/>
  <c r="I30" i="85"/>
  <c r="J30" i="85" s="1"/>
  <c r="G30" i="85"/>
  <c r="H30" i="85" s="1"/>
  <c r="I29" i="85"/>
  <c r="J29" i="85" s="1"/>
  <c r="G29" i="85"/>
  <c r="H29" i="85" s="1"/>
  <c r="I28" i="85"/>
  <c r="J28" i="85" s="1"/>
  <c r="G28" i="85"/>
  <c r="H28" i="85" s="1"/>
  <c r="I27" i="85"/>
  <c r="J27" i="85" s="1"/>
  <c r="G27" i="85"/>
  <c r="H27" i="85" s="1"/>
  <c r="I26" i="85"/>
  <c r="J26" i="85" s="1"/>
  <c r="G26" i="85"/>
  <c r="H26" i="85" s="1"/>
  <c r="I25" i="85"/>
  <c r="J25" i="85" s="1"/>
  <c r="G25" i="85"/>
  <c r="H25" i="85" s="1"/>
  <c r="I24" i="85"/>
  <c r="J24" i="85" s="1"/>
  <c r="G24" i="85"/>
  <c r="H24" i="85" s="1"/>
  <c r="I23" i="85"/>
  <c r="J23" i="85" s="1"/>
  <c r="G23" i="85"/>
  <c r="H23" i="85" s="1"/>
  <c r="I22" i="85"/>
  <c r="J22" i="85" s="1"/>
  <c r="G22" i="85"/>
  <c r="H22" i="85" s="1"/>
  <c r="I21" i="85"/>
  <c r="J21" i="85" s="1"/>
  <c r="G21" i="85"/>
  <c r="H21" i="85" s="1"/>
  <c r="I20" i="85"/>
  <c r="J20" i="85" s="1"/>
  <c r="G20" i="85"/>
  <c r="H20" i="85" s="1"/>
  <c r="I19" i="85"/>
  <c r="J19" i="85" s="1"/>
  <c r="G19" i="85"/>
  <c r="H19" i="85" s="1"/>
  <c r="I18" i="85"/>
  <c r="J18" i="85" s="1"/>
  <c r="H18" i="85"/>
  <c r="G18" i="85"/>
  <c r="J17" i="85"/>
  <c r="I17" i="85"/>
  <c r="G17" i="85"/>
  <c r="H17" i="85" s="1"/>
  <c r="I16" i="85"/>
  <c r="J16" i="85" s="1"/>
  <c r="G16" i="85"/>
  <c r="H16" i="85" s="1"/>
  <c r="I15" i="85"/>
  <c r="J15" i="85" s="1"/>
  <c r="G15" i="85"/>
  <c r="H15" i="85" s="1"/>
  <c r="I14" i="85"/>
  <c r="J14" i="85" s="1"/>
  <c r="G14" i="85"/>
  <c r="H14" i="85" s="1"/>
  <c r="I13" i="85"/>
  <c r="J13" i="85" s="1"/>
  <c r="G13" i="85"/>
  <c r="H13" i="85" s="1"/>
  <c r="I12" i="85"/>
  <c r="J12" i="85" s="1"/>
  <c r="G12" i="85"/>
  <c r="H12" i="85" s="1"/>
  <c r="I11" i="85"/>
  <c r="J11" i="85" s="1"/>
  <c r="G11" i="85"/>
  <c r="H11" i="85" s="1"/>
  <c r="I10" i="85"/>
  <c r="J10" i="85" s="1"/>
  <c r="G10" i="85"/>
  <c r="H10" i="85" s="1"/>
  <c r="I9" i="85"/>
  <c r="J9" i="85" s="1"/>
  <c r="G9" i="85"/>
  <c r="H9" i="85" s="1"/>
  <c r="F133" i="85"/>
  <c r="E133" i="85"/>
  <c r="D133" i="85"/>
  <c r="C133" i="85"/>
  <c r="B133" i="85"/>
  <c r="L261" i="30" l="1"/>
  <c r="L260" i="30"/>
  <c r="L259" i="30"/>
  <c r="L258" i="30"/>
  <c r="L257" i="30"/>
  <c r="L256" i="30"/>
  <c r="L255" i="30"/>
  <c r="L254" i="30"/>
  <c r="L253" i="30"/>
  <c r="L252" i="30"/>
  <c r="L251" i="30"/>
  <c r="L250" i="30"/>
  <c r="L249" i="30"/>
  <c r="L248" i="30"/>
  <c r="L247" i="30"/>
  <c r="L246" i="30"/>
  <c r="L245" i="30"/>
  <c r="L244" i="30"/>
  <c r="L243" i="30"/>
  <c r="L242" i="30"/>
  <c r="L241" i="30"/>
  <c r="L240" i="30"/>
  <c r="L239" i="30"/>
  <c r="L238" i="30"/>
  <c r="L237" i="30"/>
  <c r="L236" i="30"/>
  <c r="L235" i="30"/>
  <c r="L234" i="30"/>
  <c r="L233" i="30"/>
  <c r="L232" i="30"/>
  <c r="L231" i="30"/>
  <c r="L230" i="30"/>
  <c r="L229" i="30"/>
  <c r="L228" i="30"/>
  <c r="H261" i="30"/>
  <c r="G261" i="30"/>
  <c r="F261" i="30"/>
  <c r="E261" i="30"/>
  <c r="D261" i="30"/>
  <c r="H260" i="30"/>
  <c r="G260" i="30"/>
  <c r="F260" i="30"/>
  <c r="E260" i="30"/>
  <c r="D260" i="30"/>
  <c r="H259" i="30"/>
  <c r="G259" i="30"/>
  <c r="F259" i="30"/>
  <c r="E259" i="30"/>
  <c r="D259" i="30"/>
  <c r="H258" i="30"/>
  <c r="G258" i="30"/>
  <c r="F258" i="30"/>
  <c r="E258" i="30"/>
  <c r="D258" i="30"/>
  <c r="H257" i="30"/>
  <c r="G257" i="30"/>
  <c r="F257" i="30"/>
  <c r="E257" i="30"/>
  <c r="D257" i="30"/>
  <c r="H256" i="30"/>
  <c r="G256" i="30"/>
  <c r="F256" i="30"/>
  <c r="E256" i="30"/>
  <c r="D256" i="30"/>
  <c r="H255" i="30"/>
  <c r="G255" i="30"/>
  <c r="F255" i="30"/>
  <c r="E255" i="30"/>
  <c r="D255" i="30"/>
  <c r="H254" i="30"/>
  <c r="G254" i="30"/>
  <c r="F254" i="30"/>
  <c r="E254" i="30"/>
  <c r="D254" i="30"/>
  <c r="H253" i="30"/>
  <c r="G253" i="30"/>
  <c r="F253" i="30"/>
  <c r="E253" i="30"/>
  <c r="D253" i="30"/>
  <c r="H252" i="30"/>
  <c r="G252" i="30"/>
  <c r="F252" i="30"/>
  <c r="E252" i="30"/>
  <c r="D252" i="30"/>
  <c r="H251" i="30"/>
  <c r="G251" i="30"/>
  <c r="F251" i="30"/>
  <c r="E251" i="30"/>
  <c r="D251" i="30"/>
  <c r="H250" i="30"/>
  <c r="G250" i="30"/>
  <c r="F250" i="30"/>
  <c r="E250" i="30"/>
  <c r="D250" i="30"/>
  <c r="H249" i="30"/>
  <c r="G249" i="30"/>
  <c r="F249" i="30"/>
  <c r="E249" i="30"/>
  <c r="D249" i="30"/>
  <c r="H248" i="30"/>
  <c r="G248" i="30"/>
  <c r="F248" i="30"/>
  <c r="E248" i="30"/>
  <c r="D248" i="30"/>
  <c r="H247" i="30"/>
  <c r="G247" i="30"/>
  <c r="F247" i="30"/>
  <c r="E247" i="30"/>
  <c r="D247" i="30"/>
  <c r="H246" i="30"/>
  <c r="G246" i="30"/>
  <c r="F246" i="30"/>
  <c r="E246" i="30"/>
  <c r="D246" i="30"/>
  <c r="H245" i="30"/>
  <c r="G245" i="30"/>
  <c r="F245" i="30"/>
  <c r="E245" i="30"/>
  <c r="D245" i="30"/>
  <c r="H244" i="30"/>
  <c r="G244" i="30"/>
  <c r="F244" i="30"/>
  <c r="E244" i="30"/>
  <c r="D244" i="30"/>
  <c r="H243" i="30"/>
  <c r="G243" i="30"/>
  <c r="F243" i="30"/>
  <c r="E243" i="30"/>
  <c r="D243" i="30"/>
  <c r="H242" i="30"/>
  <c r="G242" i="30"/>
  <c r="F242" i="30"/>
  <c r="E242" i="30"/>
  <c r="D242" i="30"/>
  <c r="H241" i="30"/>
  <c r="G241" i="30"/>
  <c r="F241" i="30"/>
  <c r="E241" i="30"/>
  <c r="D241" i="30"/>
  <c r="H240" i="30"/>
  <c r="G240" i="30"/>
  <c r="F240" i="30"/>
  <c r="E240" i="30"/>
  <c r="D240" i="30"/>
  <c r="H239" i="30"/>
  <c r="G239" i="30"/>
  <c r="F239" i="30"/>
  <c r="E239" i="30"/>
  <c r="D239" i="30"/>
  <c r="H238" i="30"/>
  <c r="G238" i="30"/>
  <c r="F238" i="30"/>
  <c r="E238" i="30"/>
  <c r="D238" i="30"/>
  <c r="H237" i="30"/>
  <c r="G237" i="30"/>
  <c r="F237" i="30"/>
  <c r="E237" i="30"/>
  <c r="D237" i="30"/>
  <c r="H236" i="30"/>
  <c r="G236" i="30"/>
  <c r="F236" i="30"/>
  <c r="E236" i="30"/>
  <c r="D236" i="30"/>
  <c r="H235" i="30"/>
  <c r="G235" i="30"/>
  <c r="F235" i="30"/>
  <c r="E235" i="30"/>
  <c r="D235" i="30"/>
  <c r="H234" i="30"/>
  <c r="G234" i="30"/>
  <c r="F234" i="30"/>
  <c r="E234" i="30"/>
  <c r="D234" i="30"/>
  <c r="H233" i="30"/>
  <c r="G233" i="30"/>
  <c r="F233" i="30"/>
  <c r="E233" i="30"/>
  <c r="D233" i="30"/>
  <c r="H232" i="30"/>
  <c r="G232" i="30"/>
  <c r="F232" i="30"/>
  <c r="E232" i="30"/>
  <c r="D232" i="30"/>
  <c r="H231" i="30"/>
  <c r="G231" i="30"/>
  <c r="F231" i="30"/>
  <c r="E231" i="30"/>
  <c r="D231" i="30"/>
  <c r="H230" i="30"/>
  <c r="G230" i="30"/>
  <c r="F230" i="30"/>
  <c r="E230" i="30"/>
  <c r="D230" i="30"/>
  <c r="H229" i="30"/>
  <c r="G229" i="30"/>
  <c r="F229" i="30"/>
  <c r="E229" i="30"/>
  <c r="D229" i="30"/>
  <c r="H228" i="30"/>
  <c r="G228" i="30"/>
  <c r="F228" i="30"/>
  <c r="E228" i="30"/>
  <c r="D228" i="30"/>
  <c r="L124" i="30"/>
  <c r="N124" i="30" s="1"/>
  <c r="P124" i="30"/>
  <c r="F124" i="30"/>
  <c r="I124" i="30" s="1"/>
  <c r="P123" i="30"/>
  <c r="Q123" i="30" s="1"/>
  <c r="N123" i="30"/>
  <c r="I123" i="30"/>
  <c r="P122" i="30"/>
  <c r="N122" i="30"/>
  <c r="I122" i="30"/>
  <c r="P121" i="30"/>
  <c r="N121" i="30"/>
  <c r="I121" i="30"/>
  <c r="P120" i="30"/>
  <c r="N120" i="30"/>
  <c r="I120" i="30"/>
  <c r="P119" i="30"/>
  <c r="N119" i="30"/>
  <c r="I119" i="30"/>
  <c r="P118" i="30"/>
  <c r="N118" i="30"/>
  <c r="I118" i="30"/>
  <c r="P117" i="30"/>
  <c r="N117" i="30"/>
  <c r="I117" i="30"/>
  <c r="P116" i="30"/>
  <c r="N116" i="30"/>
  <c r="I116" i="30"/>
  <c r="P115" i="30"/>
  <c r="N115" i="30"/>
  <c r="I115" i="30"/>
  <c r="P114" i="30"/>
  <c r="N114" i="30"/>
  <c r="I114" i="30"/>
  <c r="P113" i="30"/>
  <c r="N113" i="30"/>
  <c r="I113" i="30"/>
  <c r="P112" i="30"/>
  <c r="N112" i="30"/>
  <c r="I112" i="30"/>
  <c r="P111" i="30"/>
  <c r="N111" i="30"/>
  <c r="Q111" i="30" s="1"/>
  <c r="I111" i="30"/>
  <c r="P110" i="30"/>
  <c r="N110" i="30"/>
  <c r="I110" i="30"/>
  <c r="P109" i="30"/>
  <c r="N109" i="30"/>
  <c r="I109" i="30"/>
  <c r="P108" i="30"/>
  <c r="N108" i="30"/>
  <c r="I108" i="30"/>
  <c r="P107" i="30"/>
  <c r="N107" i="30"/>
  <c r="I107" i="30"/>
  <c r="P106" i="30"/>
  <c r="N106" i="30"/>
  <c r="I106" i="30"/>
  <c r="P105" i="30"/>
  <c r="N105" i="30"/>
  <c r="I105" i="30"/>
  <c r="P104" i="30"/>
  <c r="N104" i="30"/>
  <c r="I104" i="30"/>
  <c r="P103" i="30"/>
  <c r="N103" i="30"/>
  <c r="I103" i="30"/>
  <c r="P102" i="30"/>
  <c r="N102" i="30"/>
  <c r="I102" i="30"/>
  <c r="P101" i="30"/>
  <c r="N101" i="30"/>
  <c r="I101" i="30"/>
  <c r="P100" i="30"/>
  <c r="N100" i="30"/>
  <c r="I100" i="30"/>
  <c r="P99" i="30"/>
  <c r="N99" i="30"/>
  <c r="I99" i="30"/>
  <c r="P98" i="30"/>
  <c r="N98" i="30"/>
  <c r="I98" i="30"/>
  <c r="P97" i="30"/>
  <c r="N97" i="30"/>
  <c r="I97" i="30"/>
  <c r="P96" i="30"/>
  <c r="N96" i="30"/>
  <c r="I96" i="30"/>
  <c r="P95" i="30"/>
  <c r="N95" i="30"/>
  <c r="I95" i="30"/>
  <c r="P94" i="30"/>
  <c r="N94" i="30"/>
  <c r="I94" i="30"/>
  <c r="P93" i="30"/>
  <c r="N93" i="30"/>
  <c r="I93" i="30"/>
  <c r="P92" i="30"/>
  <c r="N92" i="30"/>
  <c r="I92" i="30"/>
  <c r="P91" i="30"/>
  <c r="N91" i="30"/>
  <c r="I91" i="30"/>
  <c r="P90" i="30"/>
  <c r="N90" i="30"/>
  <c r="I90" i="30"/>
  <c r="F216" i="30"/>
  <c r="Q122" i="30" l="1"/>
  <c r="Q90" i="30"/>
  <c r="R90" i="30" s="1"/>
  <c r="Q96" i="30"/>
  <c r="Q104" i="30"/>
  <c r="Q95" i="30"/>
  <c r="Q110" i="30"/>
  <c r="Q100" i="30"/>
  <c r="Q108" i="30"/>
  <c r="Q106" i="30"/>
  <c r="Q98" i="30"/>
  <c r="Q101" i="30"/>
  <c r="Q102" i="30"/>
  <c r="Q94" i="30"/>
  <c r="R94" i="30" s="1"/>
  <c r="Q92" i="30"/>
  <c r="R92" i="30" s="1"/>
  <c r="Q115" i="30"/>
  <c r="Q119" i="30"/>
  <c r="Q103" i="30"/>
  <c r="Q112" i="30"/>
  <c r="Q99" i="30"/>
  <c r="Q118" i="30"/>
  <c r="Q97" i="30"/>
  <c r="Q113" i="30"/>
  <c r="Q116" i="30"/>
  <c r="Q121" i="30"/>
  <c r="Q109" i="30"/>
  <c r="Q91" i="30"/>
  <c r="R91" i="30" s="1"/>
  <c r="Q107" i="30"/>
  <c r="Q93" i="30"/>
  <c r="R93" i="30" s="1"/>
  <c r="Q114" i="30"/>
  <c r="Q105" i="30"/>
  <c r="Q117" i="30"/>
  <c r="Q120" i="30"/>
  <c r="Q124" i="30"/>
  <c r="F138" i="85" l="1"/>
  <c r="E138" i="85"/>
  <c r="D138" i="85"/>
  <c r="C138" i="85"/>
  <c r="B138" i="85"/>
  <c r="I137" i="85"/>
  <c r="J137" i="85" s="1"/>
  <c r="G137" i="85"/>
  <c r="H137" i="85" s="1"/>
  <c r="I134" i="85"/>
  <c r="J134" i="85" s="1"/>
  <c r="G134" i="85"/>
  <c r="I133" i="85"/>
  <c r="J133" i="85" s="1"/>
  <c r="G133" i="85"/>
  <c r="H133" i="85" s="1"/>
  <c r="I8" i="85"/>
  <c r="J8" i="85" s="1"/>
  <c r="G8" i="85"/>
  <c r="H8" i="85" s="1"/>
  <c r="I7" i="85"/>
  <c r="J7" i="85" s="1"/>
  <c r="G7" i="85"/>
  <c r="I6" i="85"/>
  <c r="G6" i="85"/>
  <c r="H6" i="85" s="1"/>
  <c r="G138" i="85" l="1"/>
  <c r="H138" i="85" s="1"/>
  <c r="H7" i="85"/>
  <c r="I138" i="85"/>
  <c r="J138" i="85" s="1"/>
  <c r="J6" i="85"/>
  <c r="N24" i="82"/>
  <c r="K24" i="82"/>
  <c r="G24" i="82"/>
  <c r="E24" i="82"/>
  <c r="D24" i="82"/>
  <c r="C24" i="82"/>
  <c r="O17" i="82"/>
  <c r="M17" i="82"/>
  <c r="H13" i="82"/>
  <c r="P13" i="82" s="1"/>
  <c r="M8" i="82"/>
  <c r="H8" i="82"/>
  <c r="M6" i="82"/>
  <c r="H6" i="82"/>
  <c r="D82" i="80"/>
  <c r="C82" i="80"/>
  <c r="B82" i="80"/>
  <c r="P8" i="82" l="1"/>
  <c r="H24" i="82"/>
  <c r="M24" i="82"/>
  <c r="P6" i="82"/>
  <c r="O24" i="82"/>
  <c r="P17" i="82"/>
  <c r="P24" i="82" l="1"/>
  <c r="Q24" i="82" s="1"/>
  <c r="O216" i="30"/>
  <c r="L216" i="30"/>
  <c r="N216" i="30" s="1"/>
  <c r="F170" i="30"/>
  <c r="I170" i="30" s="1"/>
  <c r="O82" i="30"/>
  <c r="P82" i="30" s="1"/>
  <c r="L82" i="30"/>
  <c r="K82" i="30"/>
  <c r="H82" i="30"/>
  <c r="G82" i="30"/>
  <c r="F82" i="30"/>
  <c r="E82" i="30"/>
  <c r="D82" i="30"/>
  <c r="O40" i="30"/>
  <c r="P40" i="30" s="1"/>
  <c r="L40" i="30"/>
  <c r="K40" i="30"/>
  <c r="H40" i="30"/>
  <c r="G40" i="30"/>
  <c r="F40" i="30"/>
  <c r="E40" i="30"/>
  <c r="D40" i="30"/>
  <c r="O261" i="30"/>
  <c r="P261" i="30" s="1"/>
  <c r="O260" i="30"/>
  <c r="P260" i="30" s="1"/>
  <c r="O259" i="30"/>
  <c r="P259" i="30" s="1"/>
  <c r="O258" i="30"/>
  <c r="P258" i="30" s="1"/>
  <c r="O257" i="30"/>
  <c r="P257" i="30" s="1"/>
  <c r="O256" i="30"/>
  <c r="P256" i="30" s="1"/>
  <c r="O255" i="30"/>
  <c r="P255" i="30" s="1"/>
  <c r="O254" i="30"/>
  <c r="P254" i="30" s="1"/>
  <c r="O253" i="30"/>
  <c r="P253" i="30" s="1"/>
  <c r="O252" i="30"/>
  <c r="P252" i="30" s="1"/>
  <c r="O251" i="30"/>
  <c r="P251" i="30" s="1"/>
  <c r="O250" i="30"/>
  <c r="P250" i="30" s="1"/>
  <c r="O249" i="30"/>
  <c r="P249" i="30" s="1"/>
  <c r="O248" i="30"/>
  <c r="P248" i="30" s="1"/>
  <c r="O247" i="30"/>
  <c r="P247" i="30" s="1"/>
  <c r="O246" i="30"/>
  <c r="P246" i="30" s="1"/>
  <c r="O245" i="30"/>
  <c r="P245" i="30" s="1"/>
  <c r="O244" i="30"/>
  <c r="P244" i="30" s="1"/>
  <c r="O243" i="30"/>
  <c r="P243" i="30" s="1"/>
  <c r="O242" i="30"/>
  <c r="P242" i="30" s="1"/>
  <c r="O241" i="30"/>
  <c r="P241" i="30" s="1"/>
  <c r="O240" i="30"/>
  <c r="P240" i="30" s="1"/>
  <c r="O239" i="30"/>
  <c r="P239" i="30" s="1"/>
  <c r="O238" i="30"/>
  <c r="P238" i="30" s="1"/>
  <c r="O237" i="30"/>
  <c r="P237" i="30" s="1"/>
  <c r="O236" i="30"/>
  <c r="P236" i="30" s="1"/>
  <c r="O235" i="30"/>
  <c r="P235" i="30" s="1"/>
  <c r="O234" i="30"/>
  <c r="P234" i="30" s="1"/>
  <c r="O233" i="30"/>
  <c r="P233" i="30" s="1"/>
  <c r="O232" i="30"/>
  <c r="P232" i="30" s="1"/>
  <c r="O231" i="30"/>
  <c r="P231" i="30" s="1"/>
  <c r="O230" i="30"/>
  <c r="P230" i="30" s="1"/>
  <c r="O229" i="30"/>
  <c r="P229" i="30" s="1"/>
  <c r="O228" i="30"/>
  <c r="P228" i="30" s="1"/>
  <c r="K261" i="30"/>
  <c r="K260" i="30"/>
  <c r="K259" i="30"/>
  <c r="K258" i="30"/>
  <c r="K257" i="30"/>
  <c r="K256" i="30"/>
  <c r="K255" i="30"/>
  <c r="N255" i="30" s="1"/>
  <c r="K254" i="30"/>
  <c r="K253" i="30"/>
  <c r="K252" i="30"/>
  <c r="N252" i="30" s="1"/>
  <c r="K251" i="30"/>
  <c r="K250" i="30"/>
  <c r="K249" i="30"/>
  <c r="K248" i="30"/>
  <c r="N248" i="30" s="1"/>
  <c r="K247" i="30"/>
  <c r="K246" i="30"/>
  <c r="K245" i="30"/>
  <c r="K244" i="30"/>
  <c r="K243" i="30"/>
  <c r="K242" i="30"/>
  <c r="K241" i="30"/>
  <c r="K240" i="30"/>
  <c r="K239" i="30"/>
  <c r="K238" i="30"/>
  <c r="K237" i="30"/>
  <c r="K236" i="30"/>
  <c r="K235" i="30"/>
  <c r="N235" i="30" s="1"/>
  <c r="K234" i="30"/>
  <c r="K233" i="30"/>
  <c r="K232" i="30"/>
  <c r="K231" i="30"/>
  <c r="K230" i="30"/>
  <c r="K229" i="30"/>
  <c r="K228" i="30"/>
  <c r="N251" i="30"/>
  <c r="P216" i="30"/>
  <c r="I216" i="30"/>
  <c r="P215" i="30"/>
  <c r="N215" i="30"/>
  <c r="I215" i="30"/>
  <c r="P214" i="30"/>
  <c r="N214" i="30"/>
  <c r="I214" i="30"/>
  <c r="P213" i="30"/>
  <c r="N213" i="30"/>
  <c r="I213" i="30"/>
  <c r="P212" i="30"/>
  <c r="N212" i="30"/>
  <c r="I212" i="30"/>
  <c r="P211" i="30"/>
  <c r="N211" i="30"/>
  <c r="I211" i="30"/>
  <c r="P210" i="30"/>
  <c r="N210" i="30"/>
  <c r="I210" i="30"/>
  <c r="P209" i="30"/>
  <c r="N209" i="30"/>
  <c r="I209" i="30"/>
  <c r="P208" i="30"/>
  <c r="N208" i="30"/>
  <c r="I208" i="30"/>
  <c r="P207" i="30"/>
  <c r="N207" i="30"/>
  <c r="I207" i="30"/>
  <c r="P206" i="30"/>
  <c r="N206" i="30"/>
  <c r="I206" i="30"/>
  <c r="P205" i="30"/>
  <c r="N205" i="30"/>
  <c r="I205" i="30"/>
  <c r="P204" i="30"/>
  <c r="N204" i="30"/>
  <c r="I204" i="30"/>
  <c r="P203" i="30"/>
  <c r="N203" i="30"/>
  <c r="I203" i="30"/>
  <c r="P202" i="30"/>
  <c r="N202" i="30"/>
  <c r="I202" i="30"/>
  <c r="P201" i="30"/>
  <c r="N201" i="30"/>
  <c r="I201" i="30"/>
  <c r="P200" i="30"/>
  <c r="N200" i="30"/>
  <c r="I200" i="30"/>
  <c r="P199" i="30"/>
  <c r="N199" i="30"/>
  <c r="I199" i="30"/>
  <c r="P198" i="30"/>
  <c r="N198" i="30"/>
  <c r="I198" i="30"/>
  <c r="P197" i="30"/>
  <c r="N197" i="30"/>
  <c r="I197" i="30"/>
  <c r="P196" i="30"/>
  <c r="N196" i="30"/>
  <c r="I196" i="30"/>
  <c r="P195" i="30"/>
  <c r="N195" i="30"/>
  <c r="I195" i="30"/>
  <c r="P194" i="30"/>
  <c r="N194" i="30"/>
  <c r="I194" i="30"/>
  <c r="P193" i="30"/>
  <c r="N193" i="30"/>
  <c r="I193" i="30"/>
  <c r="P192" i="30"/>
  <c r="N192" i="30"/>
  <c r="I192" i="30"/>
  <c r="P191" i="30"/>
  <c r="N191" i="30"/>
  <c r="I191" i="30"/>
  <c r="P190" i="30"/>
  <c r="N190" i="30"/>
  <c r="I190" i="30"/>
  <c r="P189" i="30"/>
  <c r="N189" i="30"/>
  <c r="I189" i="30"/>
  <c r="P188" i="30"/>
  <c r="N188" i="30"/>
  <c r="I188" i="30"/>
  <c r="P187" i="30"/>
  <c r="N187" i="30"/>
  <c r="I187" i="30"/>
  <c r="P186" i="30"/>
  <c r="N186" i="30"/>
  <c r="I186" i="30"/>
  <c r="P185" i="30"/>
  <c r="N185" i="30"/>
  <c r="I185" i="30"/>
  <c r="P184" i="30"/>
  <c r="N184" i="30"/>
  <c r="I184" i="30"/>
  <c r="P183" i="30"/>
  <c r="N183" i="30"/>
  <c r="I183" i="30"/>
  <c r="P182" i="30"/>
  <c r="N182" i="30"/>
  <c r="I182" i="30"/>
  <c r="P170" i="30"/>
  <c r="N170" i="30"/>
  <c r="P169" i="30"/>
  <c r="N169" i="30"/>
  <c r="I169" i="30"/>
  <c r="P168" i="30"/>
  <c r="N168" i="30"/>
  <c r="I168" i="30"/>
  <c r="P167" i="30"/>
  <c r="N167" i="30"/>
  <c r="I167" i="30"/>
  <c r="P166" i="30"/>
  <c r="N166" i="30"/>
  <c r="I166" i="30"/>
  <c r="P165" i="30"/>
  <c r="N165" i="30"/>
  <c r="I165" i="30"/>
  <c r="P164" i="30"/>
  <c r="N164" i="30"/>
  <c r="I164" i="30"/>
  <c r="P163" i="30"/>
  <c r="N163" i="30"/>
  <c r="I163" i="30"/>
  <c r="P162" i="30"/>
  <c r="N162" i="30"/>
  <c r="I162" i="30"/>
  <c r="P161" i="30"/>
  <c r="N161" i="30"/>
  <c r="I161" i="30"/>
  <c r="P160" i="30"/>
  <c r="N160" i="30"/>
  <c r="I160" i="30"/>
  <c r="P159" i="30"/>
  <c r="N159" i="30"/>
  <c r="I159" i="30"/>
  <c r="P158" i="30"/>
  <c r="N158" i="30"/>
  <c r="I158" i="30"/>
  <c r="P157" i="30"/>
  <c r="N157" i="30"/>
  <c r="I157" i="30"/>
  <c r="P156" i="30"/>
  <c r="N156" i="30"/>
  <c r="I156" i="30"/>
  <c r="P155" i="30"/>
  <c r="N155" i="30"/>
  <c r="I155" i="30"/>
  <c r="P154" i="30"/>
  <c r="N154" i="30"/>
  <c r="I154" i="30"/>
  <c r="P153" i="30"/>
  <c r="N153" i="30"/>
  <c r="I153" i="30"/>
  <c r="P152" i="30"/>
  <c r="N152" i="30"/>
  <c r="I152" i="30"/>
  <c r="P151" i="30"/>
  <c r="N151" i="30"/>
  <c r="I151" i="30"/>
  <c r="P150" i="30"/>
  <c r="N150" i="30"/>
  <c r="I150" i="30"/>
  <c r="P149" i="30"/>
  <c r="N149" i="30"/>
  <c r="I149" i="30"/>
  <c r="P148" i="30"/>
  <c r="N148" i="30"/>
  <c r="I148" i="30"/>
  <c r="P147" i="30"/>
  <c r="N147" i="30"/>
  <c r="I147" i="30"/>
  <c r="P146" i="30"/>
  <c r="N146" i="30"/>
  <c r="I146" i="30"/>
  <c r="P145" i="30"/>
  <c r="N145" i="30"/>
  <c r="I145" i="30"/>
  <c r="P144" i="30"/>
  <c r="N144" i="30"/>
  <c r="I144" i="30"/>
  <c r="P143" i="30"/>
  <c r="N143" i="30"/>
  <c r="I143" i="30"/>
  <c r="P142" i="30"/>
  <c r="N142" i="30"/>
  <c r="I142" i="30"/>
  <c r="P141" i="30"/>
  <c r="N141" i="30"/>
  <c r="I141" i="30"/>
  <c r="P140" i="30"/>
  <c r="N140" i="30"/>
  <c r="I140" i="30"/>
  <c r="P139" i="30"/>
  <c r="N139" i="30"/>
  <c r="I139" i="30"/>
  <c r="P138" i="30"/>
  <c r="N138" i="30"/>
  <c r="I138" i="30"/>
  <c r="P137" i="30"/>
  <c r="N137" i="30"/>
  <c r="I137" i="30"/>
  <c r="P136" i="30"/>
  <c r="N136" i="30"/>
  <c r="I136" i="30"/>
  <c r="P81" i="30"/>
  <c r="N81" i="30"/>
  <c r="I81" i="30"/>
  <c r="P80" i="30"/>
  <c r="N80" i="30"/>
  <c r="I80" i="30"/>
  <c r="P79" i="30"/>
  <c r="N79" i="30"/>
  <c r="I79" i="30"/>
  <c r="P78" i="30"/>
  <c r="N78" i="30"/>
  <c r="I78" i="30"/>
  <c r="P77" i="30"/>
  <c r="N77" i="30"/>
  <c r="I77" i="30"/>
  <c r="P76" i="30"/>
  <c r="N76" i="30"/>
  <c r="I76" i="30"/>
  <c r="P75" i="30"/>
  <c r="N75" i="30"/>
  <c r="I75" i="30"/>
  <c r="P74" i="30"/>
  <c r="N74" i="30"/>
  <c r="I74" i="30"/>
  <c r="P73" i="30"/>
  <c r="N73" i="30"/>
  <c r="I73" i="30"/>
  <c r="P72" i="30"/>
  <c r="N72" i="30"/>
  <c r="I72" i="30"/>
  <c r="P71" i="30"/>
  <c r="N71" i="30"/>
  <c r="I71" i="30"/>
  <c r="P70" i="30"/>
  <c r="N70" i="30"/>
  <c r="I70" i="30"/>
  <c r="P69" i="30"/>
  <c r="N69" i="30"/>
  <c r="I69" i="30"/>
  <c r="P68" i="30"/>
  <c r="N68" i="30"/>
  <c r="I68" i="30"/>
  <c r="P67" i="30"/>
  <c r="N67" i="30"/>
  <c r="I67" i="30"/>
  <c r="P66" i="30"/>
  <c r="N66" i="30"/>
  <c r="I66" i="30"/>
  <c r="P65" i="30"/>
  <c r="N65" i="30"/>
  <c r="I65" i="30"/>
  <c r="P64" i="30"/>
  <c r="N64" i="30"/>
  <c r="I64" i="30"/>
  <c r="P63" i="30"/>
  <c r="N63" i="30"/>
  <c r="I63" i="30"/>
  <c r="P62" i="30"/>
  <c r="N62" i="30"/>
  <c r="I62" i="30"/>
  <c r="P61" i="30"/>
  <c r="N61" i="30"/>
  <c r="I61" i="30"/>
  <c r="P60" i="30"/>
  <c r="N60" i="30"/>
  <c r="I60" i="30"/>
  <c r="P59" i="30"/>
  <c r="N59" i="30"/>
  <c r="I59" i="30"/>
  <c r="P58" i="30"/>
  <c r="N58" i="30"/>
  <c r="I58" i="30"/>
  <c r="P57" i="30"/>
  <c r="N57" i="30"/>
  <c r="I57" i="30"/>
  <c r="P56" i="30"/>
  <c r="N56" i="30"/>
  <c r="I56" i="30"/>
  <c r="P55" i="30"/>
  <c r="N55" i="30"/>
  <c r="I55" i="30"/>
  <c r="P54" i="30"/>
  <c r="N54" i="30"/>
  <c r="I54" i="30"/>
  <c r="P53" i="30"/>
  <c r="N53" i="30"/>
  <c r="I53" i="30"/>
  <c r="P52" i="30"/>
  <c r="N52" i="30"/>
  <c r="I52" i="30"/>
  <c r="P51" i="30"/>
  <c r="N51" i="30"/>
  <c r="I51" i="30"/>
  <c r="P50" i="30"/>
  <c r="N50" i="30"/>
  <c r="I50" i="30"/>
  <c r="P49" i="30"/>
  <c r="N49" i="30"/>
  <c r="I49" i="30"/>
  <c r="P48" i="30"/>
  <c r="N48" i="30"/>
  <c r="I48" i="30"/>
  <c r="P39" i="30"/>
  <c r="N39" i="30"/>
  <c r="I39" i="30"/>
  <c r="P38" i="30"/>
  <c r="N38" i="30"/>
  <c r="I38" i="30"/>
  <c r="P37" i="30"/>
  <c r="N37" i="30"/>
  <c r="I37" i="30"/>
  <c r="P36" i="30"/>
  <c r="N36" i="30"/>
  <c r="I36" i="30"/>
  <c r="P35" i="30"/>
  <c r="N35" i="30"/>
  <c r="I35" i="30"/>
  <c r="P34" i="30"/>
  <c r="N34" i="30"/>
  <c r="I34" i="30"/>
  <c r="P33" i="30"/>
  <c r="N33" i="30"/>
  <c r="I33" i="30"/>
  <c r="P32" i="30"/>
  <c r="N32" i="30"/>
  <c r="I32" i="30"/>
  <c r="P31" i="30"/>
  <c r="N31" i="30"/>
  <c r="I31" i="30"/>
  <c r="P30" i="30"/>
  <c r="N30" i="30"/>
  <c r="I30" i="30"/>
  <c r="P29" i="30"/>
  <c r="N29" i="30"/>
  <c r="I29" i="30"/>
  <c r="P28" i="30"/>
  <c r="N28" i="30"/>
  <c r="I28" i="30"/>
  <c r="P27" i="30"/>
  <c r="N27" i="30"/>
  <c r="I27" i="30"/>
  <c r="P26" i="30"/>
  <c r="N26" i="30"/>
  <c r="I26" i="30"/>
  <c r="P25" i="30"/>
  <c r="N25" i="30"/>
  <c r="I25" i="30"/>
  <c r="P24" i="30"/>
  <c r="N24" i="30"/>
  <c r="I24" i="30"/>
  <c r="P23" i="30"/>
  <c r="N23" i="30"/>
  <c r="I23" i="30"/>
  <c r="P22" i="30"/>
  <c r="N22" i="30"/>
  <c r="I22" i="30"/>
  <c r="P21" i="30"/>
  <c r="N21" i="30"/>
  <c r="I21" i="30"/>
  <c r="P20" i="30"/>
  <c r="N20" i="30"/>
  <c r="I20" i="30"/>
  <c r="P19" i="30"/>
  <c r="N19" i="30"/>
  <c r="I19" i="30"/>
  <c r="P18" i="30"/>
  <c r="N18" i="30"/>
  <c r="I18" i="30"/>
  <c r="P17" i="30"/>
  <c r="N17" i="30"/>
  <c r="I17" i="30"/>
  <c r="P16" i="30"/>
  <c r="N16" i="30"/>
  <c r="I16" i="30"/>
  <c r="P15" i="30"/>
  <c r="N15" i="30"/>
  <c r="I15" i="30"/>
  <c r="P14" i="30"/>
  <c r="N14" i="30"/>
  <c r="I14" i="30"/>
  <c r="P13" i="30"/>
  <c r="N13" i="30"/>
  <c r="I13" i="30"/>
  <c r="P12" i="30"/>
  <c r="N12" i="30"/>
  <c r="I12" i="30"/>
  <c r="P11" i="30"/>
  <c r="N11" i="30"/>
  <c r="I11" i="30"/>
  <c r="P10" i="30"/>
  <c r="N10" i="30"/>
  <c r="I10" i="30"/>
  <c r="P9" i="30"/>
  <c r="N9" i="30"/>
  <c r="I9" i="30"/>
  <c r="P8" i="30"/>
  <c r="N8" i="30"/>
  <c r="I8" i="30"/>
  <c r="P7" i="30"/>
  <c r="N7" i="30"/>
  <c r="I7" i="30"/>
  <c r="P6" i="30"/>
  <c r="N6" i="30"/>
  <c r="I6" i="30"/>
  <c r="D390" i="70"/>
  <c r="D387" i="70"/>
  <c r="D386" i="70"/>
  <c r="D385" i="70"/>
  <c r="D383" i="70"/>
  <c r="D382" i="70"/>
  <c r="D381" i="70"/>
  <c r="D380" i="70"/>
  <c r="D379" i="70"/>
  <c r="D373" i="70"/>
  <c r="D370" i="70"/>
  <c r="D369" i="70"/>
  <c r="D368" i="70"/>
  <c r="D366" i="70"/>
  <c r="D365" i="70"/>
  <c r="D364" i="70"/>
  <c r="D363" i="70"/>
  <c r="D362" i="70"/>
  <c r="C373" i="70"/>
  <c r="C390" i="70"/>
  <c r="C387" i="70"/>
  <c r="C386" i="70"/>
  <c r="C385" i="70"/>
  <c r="C383" i="70"/>
  <c r="C382" i="70"/>
  <c r="C381" i="70"/>
  <c r="C380" i="70"/>
  <c r="C379" i="70"/>
  <c r="C370" i="70"/>
  <c r="C369" i="70"/>
  <c r="C368" i="70"/>
  <c r="C366" i="70"/>
  <c r="C365" i="70"/>
  <c r="C364" i="70"/>
  <c r="C363" i="70"/>
  <c r="C362" i="70"/>
  <c r="Q13" i="82" l="1"/>
  <c r="Q6" i="82"/>
  <c r="Q17" i="82"/>
  <c r="Q8" i="82"/>
  <c r="N82" i="30"/>
  <c r="N234" i="30"/>
  <c r="N238" i="30"/>
  <c r="N242" i="30"/>
  <c r="N246" i="30"/>
  <c r="Q246" i="30" s="1"/>
  <c r="N254" i="30"/>
  <c r="N258" i="30"/>
  <c r="N250" i="30"/>
  <c r="Q9" i="30"/>
  <c r="Q7" i="30"/>
  <c r="Q13" i="30"/>
  <c r="Q21" i="30"/>
  <c r="Q29" i="30"/>
  <c r="Q37" i="30"/>
  <c r="Q59" i="30"/>
  <c r="Q137" i="30"/>
  <c r="Q145" i="30"/>
  <c r="Q153" i="30"/>
  <c r="Q161" i="30"/>
  <c r="Q169" i="30"/>
  <c r="Q188" i="30"/>
  <c r="Q196" i="30"/>
  <c r="Q204" i="30"/>
  <c r="Q212" i="30"/>
  <c r="E262" i="30"/>
  <c r="I231" i="30"/>
  <c r="N40" i="30"/>
  <c r="Q17" i="30"/>
  <c r="Q25" i="30"/>
  <c r="Q33" i="30"/>
  <c r="Q141" i="30"/>
  <c r="Q149" i="30"/>
  <c r="Q165" i="30"/>
  <c r="Q184" i="30"/>
  <c r="Q192" i="30"/>
  <c r="Q200" i="30"/>
  <c r="Q208" i="30"/>
  <c r="G262" i="30"/>
  <c r="N239" i="30"/>
  <c r="N243" i="30"/>
  <c r="N247" i="30"/>
  <c r="N259" i="30"/>
  <c r="I40" i="30"/>
  <c r="Q58" i="30"/>
  <c r="Q23" i="30"/>
  <c r="Q31" i="30"/>
  <c r="Q39" i="30"/>
  <c r="I257" i="30"/>
  <c r="K262" i="30"/>
  <c r="N232" i="30"/>
  <c r="N236" i="30"/>
  <c r="N240" i="30"/>
  <c r="N244" i="30"/>
  <c r="Q140" i="30"/>
  <c r="Q156" i="30"/>
  <c r="Q191" i="30"/>
  <c r="Q60" i="30"/>
  <c r="Q68" i="30"/>
  <c r="Q76" i="30"/>
  <c r="Q143" i="30"/>
  <c r="Q151" i="30"/>
  <c r="Q159" i="30"/>
  <c r="Q167" i="30"/>
  <c r="Q186" i="30"/>
  <c r="Q194" i="30"/>
  <c r="Q202" i="30"/>
  <c r="Q210" i="30"/>
  <c r="D262" i="30"/>
  <c r="Q14" i="30"/>
  <c r="Q38" i="30"/>
  <c r="Q164" i="30"/>
  <c r="Q215" i="30"/>
  <c r="Q28" i="30"/>
  <c r="Q55" i="30"/>
  <c r="Q63" i="30"/>
  <c r="Q71" i="30"/>
  <c r="Q79" i="30"/>
  <c r="Q138" i="30"/>
  <c r="Q146" i="30"/>
  <c r="Q154" i="30"/>
  <c r="Q162" i="30"/>
  <c r="Q189" i="30"/>
  <c r="Q197" i="30"/>
  <c r="Q205" i="30"/>
  <c r="Q213" i="30"/>
  <c r="Q18" i="30"/>
  <c r="Q144" i="30"/>
  <c r="Q152" i="30"/>
  <c r="Q160" i="30"/>
  <c r="Q168" i="30"/>
  <c r="Q187" i="30"/>
  <c r="Q195" i="30"/>
  <c r="Q203" i="30"/>
  <c r="Q211" i="30"/>
  <c r="N256" i="30"/>
  <c r="N260" i="30"/>
  <c r="Q183" i="30"/>
  <c r="Q199" i="30"/>
  <c r="I230" i="30"/>
  <c r="Q8" i="30"/>
  <c r="Q11" i="30"/>
  <c r="Q19" i="30"/>
  <c r="Q27" i="30"/>
  <c r="Q35" i="30"/>
  <c r="Q64" i="30"/>
  <c r="Q80" i="30"/>
  <c r="Q139" i="30"/>
  <c r="Q147" i="30"/>
  <c r="Q155" i="30"/>
  <c r="Q163" i="30"/>
  <c r="Q190" i="30"/>
  <c r="Q198" i="30"/>
  <c r="Q206" i="30"/>
  <c r="Q214" i="30"/>
  <c r="H262" i="30"/>
  <c r="N241" i="30"/>
  <c r="N245" i="30"/>
  <c r="N253" i="30"/>
  <c r="Q148" i="30"/>
  <c r="Q207" i="30"/>
  <c r="Q16" i="30"/>
  <c r="Q32" i="30"/>
  <c r="Q142" i="30"/>
  <c r="Q150" i="30"/>
  <c r="Q166" i="30"/>
  <c r="Q185" i="30"/>
  <c r="Q193" i="30"/>
  <c r="Q201" i="30"/>
  <c r="Q209" i="30"/>
  <c r="I82" i="30"/>
  <c r="Q82" i="30" s="1"/>
  <c r="Q216" i="30"/>
  <c r="O262" i="30"/>
  <c r="P262" i="30" s="1"/>
  <c r="Q182" i="30"/>
  <c r="Q170" i="30"/>
  <c r="Q158" i="30"/>
  <c r="Q157" i="30"/>
  <c r="N261" i="30"/>
  <c r="Q81" i="30"/>
  <c r="I259" i="30"/>
  <c r="Q259" i="30" s="1"/>
  <c r="Q78" i="30"/>
  <c r="N257" i="30"/>
  <c r="Q257" i="30" s="1"/>
  <c r="Q77" i="30"/>
  <c r="Q75" i="30"/>
  <c r="Q74" i="30"/>
  <c r="Q73" i="30"/>
  <c r="Q72" i="30"/>
  <c r="Q70" i="30"/>
  <c r="N249" i="30"/>
  <c r="Q69" i="30"/>
  <c r="Q67" i="30"/>
  <c r="Q66" i="30"/>
  <c r="I246" i="30"/>
  <c r="Q65" i="30"/>
  <c r="Q62" i="30"/>
  <c r="Q61" i="30"/>
  <c r="I238" i="30"/>
  <c r="Q238" i="30" s="1"/>
  <c r="N237" i="30"/>
  <c r="Q57" i="30"/>
  <c r="Q56" i="30"/>
  <c r="Q54" i="30"/>
  <c r="N233" i="30"/>
  <c r="Q53" i="30"/>
  <c r="Q52" i="30"/>
  <c r="F262" i="30"/>
  <c r="Q51" i="30"/>
  <c r="Q50" i="30"/>
  <c r="N229" i="30"/>
  <c r="Q49" i="30"/>
  <c r="L262" i="30"/>
  <c r="N262" i="30" s="1"/>
  <c r="N228" i="30"/>
  <c r="I261" i="30"/>
  <c r="I260" i="30"/>
  <c r="Q260" i="30" s="1"/>
  <c r="Q36" i="30"/>
  <c r="I258" i="30"/>
  <c r="I256" i="30"/>
  <c r="Q34" i="30"/>
  <c r="I255" i="30"/>
  <c r="Q255" i="30" s="1"/>
  <c r="I254" i="30"/>
  <c r="I253" i="30"/>
  <c r="Q30" i="30"/>
  <c r="I252" i="30"/>
  <c r="Q252" i="30" s="1"/>
  <c r="I251" i="30"/>
  <c r="Q251" i="30" s="1"/>
  <c r="I250" i="30"/>
  <c r="I249" i="30"/>
  <c r="I248" i="30"/>
  <c r="Q248" i="30" s="1"/>
  <c r="Q26" i="30"/>
  <c r="I247" i="30"/>
  <c r="Q247" i="30" s="1"/>
  <c r="Q24" i="30"/>
  <c r="I245" i="30"/>
  <c r="Q245" i="30" s="1"/>
  <c r="Q22" i="30"/>
  <c r="I244" i="30"/>
  <c r="I243" i="30"/>
  <c r="Q243" i="30" s="1"/>
  <c r="Q20" i="30"/>
  <c r="I242" i="30"/>
  <c r="I241" i="30"/>
  <c r="I240" i="30"/>
  <c r="Q240" i="30" s="1"/>
  <c r="I239" i="30"/>
  <c r="Q15" i="30"/>
  <c r="I237" i="30"/>
  <c r="I236" i="30"/>
  <c r="I235" i="30"/>
  <c r="Q235" i="30" s="1"/>
  <c r="Q12" i="30"/>
  <c r="I234" i="30"/>
  <c r="Q234" i="30" s="1"/>
  <c r="I233" i="30"/>
  <c r="I232" i="30"/>
  <c r="Q232" i="30" s="1"/>
  <c r="Q10" i="30"/>
  <c r="N231" i="30"/>
  <c r="N230" i="30"/>
  <c r="I229" i="30"/>
  <c r="Q229" i="30" s="1"/>
  <c r="I228" i="30"/>
  <c r="Q136" i="30"/>
  <c r="Q48" i="30"/>
  <c r="Q6" i="30"/>
  <c r="B390" i="70"/>
  <c r="B389" i="70" s="1"/>
  <c r="B387" i="70"/>
  <c r="B386" i="70"/>
  <c r="B385" i="70"/>
  <c r="B383" i="70"/>
  <c r="B382" i="70"/>
  <c r="B381" i="70"/>
  <c r="B380" i="70"/>
  <c r="B379" i="70"/>
  <c r="B373" i="70"/>
  <c r="B372" i="70" s="1"/>
  <c r="B370" i="70"/>
  <c r="B369" i="70"/>
  <c r="B368" i="70"/>
  <c r="B366" i="70"/>
  <c r="B365" i="70"/>
  <c r="B364" i="70"/>
  <c r="B363" i="70"/>
  <c r="B362" i="70"/>
  <c r="D356" i="70"/>
  <c r="D355" i="70" s="1"/>
  <c r="C356" i="70"/>
  <c r="C355" i="70" s="1"/>
  <c r="B356" i="70"/>
  <c r="B355" i="70" s="1"/>
  <c r="D353" i="70"/>
  <c r="C353" i="70"/>
  <c r="D352" i="70"/>
  <c r="C352" i="70"/>
  <c r="D351" i="70"/>
  <c r="C351" i="70"/>
  <c r="B353" i="70"/>
  <c r="B352" i="70"/>
  <c r="B351" i="70"/>
  <c r="D349" i="70"/>
  <c r="C349" i="70"/>
  <c r="D348" i="70"/>
  <c r="C348" i="70"/>
  <c r="D347" i="70"/>
  <c r="C347" i="70"/>
  <c r="D346" i="70"/>
  <c r="C346" i="70"/>
  <c r="D345" i="70"/>
  <c r="C345" i="70"/>
  <c r="B349" i="70"/>
  <c r="B348" i="70"/>
  <c r="B347" i="70"/>
  <c r="B346" i="70"/>
  <c r="B345" i="70"/>
  <c r="D389" i="70"/>
  <c r="C389" i="70"/>
  <c r="D384" i="70"/>
  <c r="C384" i="70"/>
  <c r="D377" i="70"/>
  <c r="C377" i="70"/>
  <c r="D372" i="70"/>
  <c r="C372" i="70"/>
  <c r="D367" i="70"/>
  <c r="C367" i="70"/>
  <c r="D360" i="70"/>
  <c r="C360" i="70"/>
  <c r="D321" i="70"/>
  <c r="C321" i="70"/>
  <c r="B321" i="70"/>
  <c r="D316" i="70"/>
  <c r="C316" i="70"/>
  <c r="B316" i="70"/>
  <c r="D309" i="70"/>
  <c r="C309" i="70"/>
  <c r="B309" i="70"/>
  <c r="D304" i="70"/>
  <c r="C304" i="70"/>
  <c r="B304" i="70"/>
  <c r="D299" i="70"/>
  <c r="C299" i="70"/>
  <c r="B299" i="70"/>
  <c r="D292" i="70"/>
  <c r="C292" i="70"/>
  <c r="B292" i="70"/>
  <c r="D287" i="70"/>
  <c r="C287" i="70"/>
  <c r="B287" i="70"/>
  <c r="D282" i="70"/>
  <c r="C282" i="70"/>
  <c r="B282" i="70"/>
  <c r="D275" i="70"/>
  <c r="C275" i="70"/>
  <c r="B275" i="70"/>
  <c r="D253" i="70"/>
  <c r="C253" i="70"/>
  <c r="B253" i="70"/>
  <c r="D248" i="70"/>
  <c r="C248" i="70"/>
  <c r="B248" i="70"/>
  <c r="D241" i="70"/>
  <c r="C241" i="70"/>
  <c r="B241" i="70"/>
  <c r="D236" i="70"/>
  <c r="C236" i="70"/>
  <c r="B236" i="70"/>
  <c r="D231" i="70"/>
  <c r="C231" i="70"/>
  <c r="B231" i="70"/>
  <c r="D224" i="70"/>
  <c r="C224" i="70"/>
  <c r="B224" i="70"/>
  <c r="D219" i="70"/>
  <c r="C219" i="70"/>
  <c r="B219" i="70"/>
  <c r="D214" i="70"/>
  <c r="C214" i="70"/>
  <c r="B214" i="70"/>
  <c r="D207" i="70"/>
  <c r="C207" i="70"/>
  <c r="B207" i="70"/>
  <c r="D185" i="70"/>
  <c r="C185" i="70"/>
  <c r="B185" i="70"/>
  <c r="D180" i="70"/>
  <c r="C180" i="70"/>
  <c r="B180" i="70"/>
  <c r="D173" i="70"/>
  <c r="C173" i="70"/>
  <c r="B173" i="70"/>
  <c r="D168" i="70"/>
  <c r="C168" i="70"/>
  <c r="B168" i="70"/>
  <c r="D163" i="70"/>
  <c r="C163" i="70"/>
  <c r="B163" i="70"/>
  <c r="D156" i="70"/>
  <c r="C156" i="70"/>
  <c r="B156" i="70"/>
  <c r="D151" i="70"/>
  <c r="C151" i="70"/>
  <c r="B151" i="70"/>
  <c r="D146" i="70"/>
  <c r="C146" i="70"/>
  <c r="B146" i="70"/>
  <c r="D139" i="70"/>
  <c r="C139" i="70"/>
  <c r="B139" i="70"/>
  <c r="D117" i="70"/>
  <c r="C117" i="70"/>
  <c r="B117" i="70"/>
  <c r="D112" i="70"/>
  <c r="C112" i="70"/>
  <c r="B112" i="70"/>
  <c r="D105" i="70"/>
  <c r="C105" i="70"/>
  <c r="B105" i="70"/>
  <c r="D100" i="70"/>
  <c r="C100" i="70"/>
  <c r="B100" i="70"/>
  <c r="D95" i="70"/>
  <c r="C95" i="70"/>
  <c r="B95" i="70"/>
  <c r="D88" i="70"/>
  <c r="C88" i="70"/>
  <c r="B88" i="70"/>
  <c r="D83" i="70"/>
  <c r="C83" i="70"/>
  <c r="B83" i="70"/>
  <c r="D78" i="70"/>
  <c r="C78" i="70"/>
  <c r="B78" i="70"/>
  <c r="D71" i="70"/>
  <c r="C71" i="70"/>
  <c r="B71" i="70"/>
  <c r="D51" i="70"/>
  <c r="C51" i="70"/>
  <c r="D46" i="70"/>
  <c r="C46" i="70"/>
  <c r="D39" i="70"/>
  <c r="C39" i="70"/>
  <c r="B51" i="70"/>
  <c r="B46" i="70"/>
  <c r="B39" i="70"/>
  <c r="D34" i="70"/>
  <c r="C34" i="70"/>
  <c r="D29" i="70"/>
  <c r="C29" i="70"/>
  <c r="D22" i="70"/>
  <c r="C22" i="70"/>
  <c r="B34" i="70"/>
  <c r="B29" i="70"/>
  <c r="B22" i="70"/>
  <c r="D17" i="70"/>
  <c r="C17" i="70"/>
  <c r="D12" i="70"/>
  <c r="C12" i="70"/>
  <c r="D5" i="70"/>
  <c r="C5" i="70"/>
  <c r="B17" i="70"/>
  <c r="B12" i="70"/>
  <c r="B5" i="70"/>
  <c r="D19" i="73"/>
  <c r="C19" i="73"/>
  <c r="B19" i="73"/>
  <c r="D13" i="73"/>
  <c r="C13" i="73"/>
  <c r="B13" i="73"/>
  <c r="D7" i="73"/>
  <c r="C7" i="73"/>
  <c r="B7" i="73"/>
  <c r="Q242" i="30" l="1"/>
  <c r="Q261" i="30"/>
  <c r="Q254" i="30"/>
  <c r="R157" i="30"/>
  <c r="R119" i="30"/>
  <c r="R122" i="30"/>
  <c r="R111" i="30"/>
  <c r="R114" i="30"/>
  <c r="R118" i="30"/>
  <c r="R112" i="30"/>
  <c r="Q258" i="30"/>
  <c r="Q244" i="30"/>
  <c r="Q250" i="30"/>
  <c r="R184" i="30"/>
  <c r="R182" i="30"/>
  <c r="R216" i="30" s="1"/>
  <c r="R158" i="30"/>
  <c r="R165" i="30"/>
  <c r="R168" i="30"/>
  <c r="R160" i="30"/>
  <c r="R164" i="30"/>
  <c r="Q231" i="30"/>
  <c r="Q233" i="30"/>
  <c r="R75" i="30"/>
  <c r="R67" i="30"/>
  <c r="R59" i="30"/>
  <c r="R51" i="30"/>
  <c r="R78" i="30"/>
  <c r="R53" i="30"/>
  <c r="R74" i="30"/>
  <c r="R66" i="30"/>
  <c r="R58" i="30"/>
  <c r="R50" i="30"/>
  <c r="R70" i="30"/>
  <c r="R81" i="30"/>
  <c r="R73" i="30"/>
  <c r="R65" i="30"/>
  <c r="R57" i="30"/>
  <c r="R49" i="30"/>
  <c r="R69" i="30"/>
  <c r="R80" i="30"/>
  <c r="R72" i="30"/>
  <c r="R64" i="30"/>
  <c r="R56" i="30"/>
  <c r="R77" i="30"/>
  <c r="R79" i="30"/>
  <c r="R71" i="30"/>
  <c r="R63" i="30"/>
  <c r="R55" i="30"/>
  <c r="R54" i="30"/>
  <c r="R61" i="30"/>
  <c r="R76" i="30"/>
  <c r="R68" i="30"/>
  <c r="R60" i="30"/>
  <c r="R52" i="30"/>
  <c r="R62" i="30"/>
  <c r="R48" i="30"/>
  <c r="R82" i="30" s="1"/>
  <c r="Q249" i="30"/>
  <c r="Q237" i="30"/>
  <c r="Q236" i="30"/>
  <c r="Q40" i="30"/>
  <c r="R34" i="30" s="1"/>
  <c r="Q239" i="30"/>
  <c r="D350" i="70"/>
  <c r="Q256" i="30"/>
  <c r="Q253" i="30"/>
  <c r="Q241" i="30"/>
  <c r="I262" i="30"/>
  <c r="Q262" i="30" s="1"/>
  <c r="Q230" i="30"/>
  <c r="Q228" i="30"/>
  <c r="B19" i="70"/>
  <c r="B384" i="70"/>
  <c r="D36" i="70"/>
  <c r="C53" i="70"/>
  <c r="B119" i="70"/>
  <c r="C289" i="70"/>
  <c r="D102" i="70"/>
  <c r="C119" i="70"/>
  <c r="C306" i="70"/>
  <c r="D323" i="70"/>
  <c r="B367" i="70"/>
  <c r="B36" i="70"/>
  <c r="D153" i="70"/>
  <c r="C391" i="70"/>
  <c r="C374" i="70"/>
  <c r="D374" i="70"/>
  <c r="C153" i="70"/>
  <c r="D306" i="70"/>
  <c r="B289" i="70"/>
  <c r="D391" i="70"/>
  <c r="D255" i="70"/>
  <c r="D119" i="70"/>
  <c r="D221" i="70"/>
  <c r="D19" i="70"/>
  <c r="C323" i="70"/>
  <c r="B350" i="70"/>
  <c r="C221" i="70"/>
  <c r="C187" i="70"/>
  <c r="C170" i="70"/>
  <c r="D343" i="70"/>
  <c r="B377" i="70"/>
  <c r="C19" i="70"/>
  <c r="C350" i="70"/>
  <c r="C343" i="70"/>
  <c r="B360" i="70"/>
  <c r="B343" i="70"/>
  <c r="B323" i="70"/>
  <c r="B306" i="70"/>
  <c r="B221" i="70"/>
  <c r="B170" i="70"/>
  <c r="B153" i="70"/>
  <c r="D289" i="70"/>
  <c r="B255" i="70"/>
  <c r="C255" i="70"/>
  <c r="B238" i="70"/>
  <c r="C238" i="70"/>
  <c r="D238" i="70"/>
  <c r="B187" i="70"/>
  <c r="D187" i="70"/>
  <c r="D170" i="70"/>
  <c r="C102" i="70"/>
  <c r="B102" i="70"/>
  <c r="C85" i="70"/>
  <c r="B85" i="70"/>
  <c r="D85" i="70"/>
  <c r="D53" i="70"/>
  <c r="B53" i="70"/>
  <c r="C36" i="70"/>
  <c r="R170" i="30" l="1"/>
  <c r="R124" i="30"/>
  <c r="D357" i="70"/>
  <c r="R29" i="30"/>
  <c r="R22" i="30"/>
  <c r="R12" i="30"/>
  <c r="R7" i="30"/>
  <c r="R15" i="30"/>
  <c r="R20" i="30"/>
  <c r="R23" i="30"/>
  <c r="R39" i="30"/>
  <c r="R37" i="30"/>
  <c r="R31" i="30"/>
  <c r="R24" i="30"/>
  <c r="R28" i="30"/>
  <c r="R32" i="30"/>
  <c r="R30" i="30"/>
  <c r="R13" i="30"/>
  <c r="R9" i="30"/>
  <c r="R14" i="30"/>
  <c r="R25" i="30"/>
  <c r="R36" i="30"/>
  <c r="R8" i="30"/>
  <c r="R33" i="30"/>
  <c r="R16" i="30"/>
  <c r="R10" i="30"/>
  <c r="R21" i="30"/>
  <c r="R38" i="30"/>
  <c r="R11" i="30"/>
  <c r="R19" i="30"/>
  <c r="R17" i="30"/>
  <c r="R27" i="30"/>
  <c r="R18" i="30"/>
  <c r="R35" i="30"/>
  <c r="R26" i="30"/>
  <c r="R6" i="30"/>
  <c r="R259" i="30"/>
  <c r="R251" i="30"/>
  <c r="R243" i="30"/>
  <c r="R235" i="30"/>
  <c r="R230" i="30"/>
  <c r="R253" i="30"/>
  <c r="R258" i="30"/>
  <c r="R250" i="30"/>
  <c r="R242" i="30"/>
  <c r="R234" i="30"/>
  <c r="R257" i="30"/>
  <c r="R249" i="30"/>
  <c r="R241" i="30"/>
  <c r="R233" i="30"/>
  <c r="R254" i="30"/>
  <c r="R245" i="30"/>
  <c r="R256" i="30"/>
  <c r="R248" i="30"/>
  <c r="R240" i="30"/>
  <c r="R232" i="30"/>
  <c r="R246" i="30"/>
  <c r="R237" i="30"/>
  <c r="R255" i="30"/>
  <c r="R247" i="30"/>
  <c r="R239" i="30"/>
  <c r="R231" i="30"/>
  <c r="R238" i="30"/>
  <c r="R229" i="30"/>
  <c r="R260" i="30"/>
  <c r="R252" i="30"/>
  <c r="R244" i="30"/>
  <c r="R236" i="30"/>
  <c r="R261" i="30"/>
  <c r="R228" i="30"/>
  <c r="B374" i="70"/>
  <c r="B391" i="70"/>
  <c r="B357" i="70"/>
  <c r="C357" i="70"/>
  <c r="R262" i="30" l="1"/>
  <c r="R40"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3" authorId="0" shapeId="0" xr:uid="{00000000-0006-0000-0100-000001000000}">
      <text>
        <r>
          <rPr>
            <sz val="8"/>
            <color indexed="81"/>
            <rFont val="Tahoma"/>
            <family val="2"/>
          </rPr>
          <t xml:space="preserve">
Nombre del Indicador</t>
        </r>
      </text>
    </comment>
  </commentList>
</comments>
</file>

<file path=xl/sharedStrings.xml><?xml version="1.0" encoding="utf-8"?>
<sst xmlns="http://schemas.openxmlformats.org/spreadsheetml/2006/main" count="6957" uniqueCount="2034">
  <si>
    <t>TOTAL</t>
  </si>
  <si>
    <t>RECURSOS PUBLICOS</t>
  </si>
  <si>
    <t>MONTO</t>
  </si>
  <si>
    <t>F-8</t>
  </si>
  <si>
    <t>PROFESIONALES</t>
  </si>
  <si>
    <t>TECNICOS</t>
  </si>
  <si>
    <t>AUXILIARES</t>
  </si>
  <si>
    <t>DIRECTIVOS/FUNCIONARIOS</t>
  </si>
  <si>
    <t>FUENTE DE FINANCIAMIENTO</t>
  </si>
  <si>
    <t xml:space="preserve"> REMUNERATIVA</t>
  </si>
  <si>
    <t>CATEGORIA</t>
  </si>
  <si>
    <t>PEA</t>
  </si>
  <si>
    <t>F-1</t>
  </si>
  <si>
    <t>SPA</t>
  </si>
  <si>
    <t>SPE</t>
  </si>
  <si>
    <t>STA</t>
  </si>
  <si>
    <t>STE</t>
  </si>
  <si>
    <t>SAA</t>
  </si>
  <si>
    <t>SAE</t>
  </si>
  <si>
    <t>S/.</t>
  </si>
  <si>
    <t>Est. %</t>
  </si>
  <si>
    <t>EST. %</t>
  </si>
  <si>
    <t>GASTOS CORRIENTES */</t>
  </si>
  <si>
    <t>TOTAL (A)</t>
  </si>
  <si>
    <t>OTROS</t>
  </si>
  <si>
    <t>COSTO ANUAL</t>
  </si>
  <si>
    <t>OBLIGACIONES DEL EMPLEADOR (CARGAS SOCIALES)</t>
  </si>
  <si>
    <t>GASTOS VARIABLES Y OCASIONALES</t>
  </si>
  <si>
    <t>TRANSFERENCIAS CAFAE</t>
  </si>
  <si>
    <t>RUBROS</t>
  </si>
  <si>
    <t>NUEVOS SOLES</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</si>
  <si>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</si>
  <si>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</si>
  <si>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</si>
  <si>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</si>
  <si>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</si>
  <si>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</si>
  <si>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</si>
  <si>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</si>
  <si>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</si>
  <si>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</si>
  <si>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</si>
  <si>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</si>
  <si>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</si>
  <si>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</si>
  <si>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(PIA) = Presupuesto Institucional de Apertura</t>
  </si>
  <si>
    <t>TIPO DE ESTUDIO Y/O INFORME (*)</t>
  </si>
  <si>
    <t>(*) EL PRODUCTO QUE SE ADQUIERE</t>
  </si>
  <si>
    <t>NIVELES REMUNERATIVOS</t>
  </si>
  <si>
    <t>(1)</t>
  </si>
  <si>
    <t>(2)</t>
  </si>
  <si>
    <t>(3)</t>
  </si>
  <si>
    <t>(4)</t>
  </si>
  <si>
    <t>(5)</t>
  </si>
  <si>
    <t>(6)</t>
  </si>
  <si>
    <t>CARRERA ADMINISTRATIVA</t>
  </si>
  <si>
    <t>ASISTENCIALES NO PROFESIONALES DE LA SALUD</t>
  </si>
  <si>
    <t>LEY DEL PROFESORADO</t>
  </si>
  <si>
    <t>CARRERA MEDICA Y PROFESIONALES  DE LA SALUD</t>
  </si>
  <si>
    <t>CARRERA JUDICIAL</t>
  </si>
  <si>
    <t>LEY UNIVERSITARIA</t>
  </si>
  <si>
    <t>LEY DEL SERVICIO DIPLOMATICO</t>
  </si>
  <si>
    <t>PERSONAL MILITAR Y POLICIAL</t>
  </si>
  <si>
    <t xml:space="preserve">OBREROS </t>
  </si>
  <si>
    <t>SERUMISTAS</t>
  </si>
  <si>
    <t xml:space="preserve">     ANIMADORES</t>
  </si>
  <si>
    <t xml:space="preserve">    SERVICIOS NO PERSONAL </t>
  </si>
  <si>
    <t xml:space="preserve">    PROYECTOS DE INVERSION</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</si>
  <si>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</si>
  <si>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</si>
  <si>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</si>
  <si>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</si>
  <si>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</si>
  <si>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</si>
  <si>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</si>
  <si>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</si>
  <si>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</si>
  <si>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</si>
  <si>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</si>
  <si>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</si>
  <si>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</si>
  <si>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</si>
  <si>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</si>
  <si>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</si>
  <si>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</si>
  <si>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</si>
  <si>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</si>
  <si>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</si>
  <si>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</si>
  <si>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</si>
  <si>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</si>
  <si>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</si>
  <si>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</si>
  <si>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</si>
  <si>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</si>
  <si>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 xml:space="preserve"> </t>
  </si>
  <si>
    <t>TIPO DE CONTRATO</t>
  </si>
  <si>
    <t>CAS</t>
  </si>
  <si>
    <t>…</t>
  </si>
  <si>
    <t>PLIEGO</t>
  </si>
  <si>
    <t>UNIDAD EJECUTORA</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</si>
  <si>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</si>
  <si>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</si>
  <si>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</si>
  <si>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</si>
  <si>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</si>
  <si>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</si>
  <si>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</si>
  <si>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</si>
  <si>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</si>
  <si>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</si>
  <si>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</si>
  <si>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</si>
  <si>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</si>
  <si>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</si>
  <si>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</si>
  <si>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</si>
  <si>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</si>
  <si>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</si>
  <si>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</si>
  <si>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</si>
  <si>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</si>
  <si>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LA ESPECIALIDAD TOMANDO ENCUENTA HACIENDO REFERENCIA UNA O MAS DE LAS 25 FUNCIONES DEL CLASIFICADOR FUNCIONAL PROGRAMATICO</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</si>
  <si>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</si>
  <si>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</si>
  <si>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</si>
  <si>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</si>
  <si>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</si>
  <si>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</si>
  <si>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</si>
  <si>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</si>
  <si>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</si>
  <si>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</si>
  <si>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</si>
  <si>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</si>
  <si>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</si>
  <si>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Fuente de Información</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</si>
  <si>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</si>
  <si>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</si>
  <si>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</si>
  <si>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</si>
  <si>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</si>
  <si>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</si>
  <si>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</si>
  <si>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</si>
  <si>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</si>
  <si>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</si>
  <si>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</si>
  <si>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</si>
  <si>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</si>
  <si>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</si>
  <si>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</si>
  <si>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</si>
  <si>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</si>
  <si>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</si>
  <si>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</si>
  <si>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</si>
  <si>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</si>
  <si>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</si>
  <si>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</si>
  <si>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</si>
  <si>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</si>
  <si>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</si>
  <si>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</si>
  <si>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</si>
  <si>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</si>
  <si>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</si>
  <si>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</si>
  <si>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</si>
  <si>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</si>
  <si>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</si>
  <si>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</si>
  <si>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</si>
  <si>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</si>
  <si>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</si>
  <si>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</si>
  <si>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</si>
  <si>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</si>
  <si>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</si>
  <si>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</si>
  <si>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</si>
  <si>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</si>
  <si>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</si>
  <si>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</si>
  <si>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</si>
  <si>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</si>
  <si>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</si>
  <si>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</si>
  <si>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</si>
  <si>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</si>
  <si>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</si>
  <si>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</si>
  <si>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</si>
  <si>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</si>
  <si>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</si>
  <si>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</si>
  <si>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</si>
  <si>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</si>
  <si>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</si>
  <si>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</si>
  <si>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</si>
  <si>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</si>
  <si>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</si>
  <si>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</si>
  <si>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</si>
  <si>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</si>
  <si>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</si>
  <si>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</si>
  <si>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</si>
  <si>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</si>
  <si>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</si>
  <si>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</si>
  <si>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</si>
  <si>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</si>
  <si>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</si>
  <si>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</si>
  <si>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</si>
  <si>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</si>
  <si>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</si>
  <si>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</si>
  <si>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</si>
  <si>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</si>
  <si>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</si>
  <si>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</si>
  <si>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</si>
  <si>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</si>
  <si>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</si>
  <si>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</si>
  <si>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</si>
  <si>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</si>
  <si>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</si>
  <si>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</si>
  <si>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</si>
  <si>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</si>
  <si>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</si>
  <si>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</si>
  <si>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</si>
  <si>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</si>
  <si>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</si>
  <si>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</si>
  <si>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</si>
  <si>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</si>
  <si>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</si>
  <si>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</si>
  <si>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</si>
  <si>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</si>
  <si>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</si>
  <si>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</si>
  <si>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</si>
  <si>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</si>
  <si>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</si>
  <si>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5 Orden Púb. y Seguridad</t>
  </si>
  <si>
    <t>7 Trabajo</t>
  </si>
  <si>
    <t>8 Comercio</t>
  </si>
  <si>
    <t>9 Turismo</t>
  </si>
  <si>
    <t>10 Agropecuaria</t>
  </si>
  <si>
    <t>11 Pesca</t>
  </si>
  <si>
    <t>13 Mineria</t>
  </si>
  <si>
    <t>14 Industria</t>
  </si>
  <si>
    <t>15 Transporte</t>
  </si>
  <si>
    <t>17 Ambiente</t>
  </si>
  <si>
    <t>18 aneamiento</t>
  </si>
  <si>
    <t>19 Vivienda y Des. Urbano</t>
  </si>
  <si>
    <t>20 Salud</t>
  </si>
  <si>
    <t>21 Cultura y Deporte</t>
  </si>
  <si>
    <t>22 Educación</t>
  </si>
  <si>
    <t>23 Protección Social</t>
  </si>
  <si>
    <t>24 Previsión Social</t>
  </si>
  <si>
    <t>25 Deuda Pública</t>
  </si>
  <si>
    <t>REPUESTOS Y ACCESORIOS</t>
  </si>
  <si>
    <t>ENSERES</t>
  </si>
  <si>
    <t>CAFAE MENSUAL (cada persona)</t>
  </si>
  <si>
    <t>Linea Base</t>
  </si>
  <si>
    <t>Meta 2021</t>
  </si>
  <si>
    <t>Responsable</t>
  </si>
  <si>
    <t>Resultado</t>
  </si>
  <si>
    <t>Proyectado</t>
  </si>
  <si>
    <t>Meta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</si>
  <si>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</si>
  <si>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</si>
  <si>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</si>
  <si>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</si>
  <si>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</si>
  <si>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</si>
  <si>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</si>
  <si>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</si>
  <si>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</si>
  <si>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</si>
  <si>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</si>
  <si>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</si>
  <si>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</si>
  <si>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</si>
  <si>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</si>
  <si>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</si>
  <si>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PLIEGO O ENTIDAD DEL SECTOR</t>
  </si>
  <si>
    <t>Nombre del Indicador</t>
  </si>
  <si>
    <t>Objetivo Estrategico Institucional
(Código y Enunciado)</t>
  </si>
  <si>
    <t>Objetivo Estrategico Sectorial
(Código)</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</si>
  <si>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</si>
  <si>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</si>
  <si>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</si>
  <si>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</si>
  <si>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</si>
  <si>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</si>
  <si>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</si>
  <si>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</si>
  <si>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</si>
  <si>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Total  (*)</t>
  </si>
  <si>
    <t>S/ (****)</t>
  </si>
  <si>
    <t>S/ Anual (****)</t>
  </si>
  <si>
    <t>Practicantes (***)</t>
  </si>
  <si>
    <t>Costo Anual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</si>
  <si>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</si>
  <si>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</si>
  <si>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</si>
  <si>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</si>
  <si>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</si>
  <si>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</si>
  <si>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</si>
  <si>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</si>
  <si>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</si>
  <si>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</si>
  <si>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</si>
  <si>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</si>
  <si>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</si>
  <si>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</si>
  <si>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</si>
  <si>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</si>
  <si>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</si>
  <si>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EJECUCIÓN 
POR FUENTE DE FINANCIAMIENTO</t>
  </si>
  <si>
    <t>PIM 
POR FUENTE DE FINANCIAMIENTO</t>
  </si>
  <si>
    <t>PIA 
POR FUENTE DE FINANCIAMIENTO</t>
  </si>
  <si>
    <t>2019 (*)</t>
  </si>
  <si>
    <t>2020 (**)</t>
  </si>
  <si>
    <t>1: Acciones Centrales (AC)</t>
  </si>
  <si>
    <t>2: Asignaciones Presupuestarias que No Resultan en Productos (APNP)</t>
  </si>
  <si>
    <t>3: Programas Presupuestales</t>
  </si>
  <si>
    <t>PIA
POR CATEGORIA PRESUPUESTAL</t>
  </si>
  <si>
    <t>PIM
POR CATEGORIA PRESUPUESTAL</t>
  </si>
  <si>
    <t>EJECUCIÓN
POR CATEGORIA PRESUPUESTAL</t>
  </si>
  <si>
    <t>0001: Programa Articulado Nutricional</t>
  </si>
  <si>
    <t>0002: Salud Materno Neonatal</t>
  </si>
  <si>
    <t>0016: Tbc-Vih/Sida</t>
  </si>
  <si>
    <t>0017: Enfermedades Metaxenicas Y Zoonosis</t>
  </si>
  <si>
    <t>0018: Enfermedades No Transmisibles</t>
  </si>
  <si>
    <t>0024: Prevencion Y Control Del Cancer</t>
  </si>
  <si>
    <t>0147: Fortalecimiento De La Educacion Superior Tecnologica</t>
  </si>
  <si>
    <t>PIA
POR PROGRAMA PRESUPUESTAL</t>
  </si>
  <si>
    <t>PIM
POR PROGRAMA PRESUPUESTAL</t>
  </si>
  <si>
    <t>EJECUCIÓN
POR PROGRAMA PRESUPUESTAL</t>
  </si>
  <si>
    <t>FORMATO 01: INDICADORES DE GESTIÓN SEGÚN OBJETIVOS ESTRATÉGICOS INSTITUCIONALES AL 2021</t>
  </si>
  <si>
    <t>Proyecto 2020</t>
  </si>
  <si>
    <t>DIferencia 
(2019-2020)</t>
  </si>
  <si>
    <t>DIferencia 
(2018-2019)</t>
  </si>
  <si>
    <t>Estimado 2019 (**)</t>
  </si>
  <si>
    <t>Var. % (2019-2020)</t>
  </si>
  <si>
    <t>Decreto Legislativo 276 (Regimen Público)</t>
  </si>
  <si>
    <t>Decreto Legislativo 1057 (Contrato Administ.de Servicios)</t>
  </si>
  <si>
    <t>2019 (PIA)</t>
  </si>
  <si>
    <t>(*) DEBE COINCIDIR CON LOS MONTOS ASIGNADOS EN LA GENERICA 1. PERSONAL Y OBLIGACIONES SOCIALES CONSIDERADAS EN EL PRESUPUESTO</t>
  </si>
  <si>
    <t>DIFERENCIA 
(2018 -2019)</t>
  </si>
  <si>
    <t>INGRESOS PERSONAL PRESUPUESTO 2018</t>
  </si>
  <si>
    <t>INGRESOS PERSONAL PRESUPUESTO 2019</t>
  </si>
  <si>
    <t>PROYECTO 2020</t>
  </si>
  <si>
    <t>TOTAL INGRESO ANUAL PEA (Proyección al 31 de diciembre de  2019)</t>
  </si>
  <si>
    <t>TOTAL INGRESO ANUAL PEA (Proyección al 31 de diciembre de 2020)</t>
  </si>
  <si>
    <t>PPTO 2019 
(PIA)</t>
  </si>
  <si>
    <t>Diferencia PIA (2019-2020)</t>
  </si>
  <si>
    <t>Variación % (2019-2020)</t>
  </si>
  <si>
    <t>EJECUCIÓN S/</t>
  </si>
  <si>
    <t>PPTO 2019 (AL 30/06)</t>
  </si>
  <si>
    <t>PPTO 2019 (PROYECCI{ON 31/12)</t>
  </si>
  <si>
    <t>(*) Una línea por cada año fiscal, consignado en monto presupuestado por cada año presupuestal</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</si>
  <si>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</si>
  <si>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</si>
  <si>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</si>
  <si>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</si>
  <si>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</si>
  <si>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</si>
  <si>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</si>
  <si>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</si>
  <si>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</si>
  <si>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</si>
  <si>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ÍNDICE DE FORMATOS</t>
  </si>
  <si>
    <t>INDICADORES DE GESTIÓN SEGÚN OBJETIVOS ESTRATÉGICOS INSTITUCIONALES AL 2021</t>
  </si>
  <si>
    <t>DISTRIBUCIÓN DEL PRESUPUESTO POR CATEGORÍA PRESUPUESTAL 2018, 2019 Y PROYECTO 2020</t>
  </si>
  <si>
    <t>DISTRIBUCIÓN DEL PRESUPUESTO POR FUENTE DE FINANCIAMIENTO 2018, 2019 Y PROYECTO 2020</t>
  </si>
  <si>
    <t>DISTRIBUCIÓN DEL GASTO POR UNIDADES EJECUTORAS / ENTIDAD PÚBLICA Y FUENTES DE FINANCIAMIENTO - PROYECTO 2020</t>
  </si>
  <si>
    <t>DISTRIBUCIÓN DEL PRESUPUESTO POR PROGRAMA PRESUPUESTAL 2018, 2019 Y 2020</t>
  </si>
  <si>
    <t>PROGRAMAS SOCIALES PRIORIZADOS SEGÚN EL CICLO DE VIDA POR FUENTE DE FINANCIAMIENTO 2018, 2019 Y PROYECTO 2020</t>
  </si>
  <si>
    <t>RESUMEN POR GRUPO GENÉRICO Y FUENTES DE FINANCIAMIENTO PROYECTO 2020</t>
  </si>
  <si>
    <t>RESUMEN DE PRESUPUESTO POR FUNCIONES PIA 2018, 2019 Y PROYECTO 2020</t>
  </si>
  <si>
    <t>COMPARATIVO DEL NÚMERO DE PLAZAS EN EL PRESUPUESTO 2018, 2019 Y PROYECTO 2020</t>
  </si>
  <si>
    <t>INGRESOS MENSUALES POR PERIODO DEL PERSONAL ACTIVO -  COMPARATIVO PRESUPUESTO 2018, 2019 Y PROYECTO 2020</t>
  </si>
  <si>
    <t>ASIGNACIÓN DE BIENES Y SERVICIOS - COMPARATIVO PRESUPUESTO 2018, 2019 Y PROYECTO 2020</t>
  </si>
  <si>
    <t>INFORMACIÓN DE REMUNERACIONES Y NÚMERO DE PLAZAS - PRESUPUESTO 2018, 2019 Y PROYECTO 2020</t>
  </si>
  <si>
    <t>CONTRATOS DE OBRAS SUSCRITOS EN LOS AÑOS 2018 Y 2019</t>
  </si>
  <si>
    <t>PRINCIPALES ADQUISICIONES DE BIENES Y SERVICIOS - PRESUPUESTO 2018, 2019 Y PROYECTO 2020</t>
  </si>
  <si>
    <t>DETALLE DE CONSULTORIAS PERSONAS JURÍDICAS Y NATURALES - PRESUPUESTO 2018, 2019 Y PROYECTO 2020</t>
  </si>
  <si>
    <t>TESORERIA - RESUMEN POR GRUPO GENERICO Y FUENTES DE FINANCIAMIENTO 2018 Y 2019</t>
  </si>
  <si>
    <t>NOMBRES E INGRESOS MENSUALES DEL PERSONAL CONTRATADO FUERA DEL PAP EN LOS AÑOS FISCALES 2018 Y 2019</t>
  </si>
  <si>
    <t>ALQUILER DE INMUEBLES EN LOS AÑOS FISCALES 2018 Y 2019</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</si>
  <si>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</si>
  <si>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</si>
  <si>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</si>
  <si>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</si>
  <si>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</si>
  <si>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</si>
  <si>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</si>
  <si>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</si>
  <si>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</si>
  <si>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</si>
  <si>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</si>
  <si>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</si>
  <si>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</si>
  <si>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</si>
  <si>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</si>
  <si>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</si>
  <si>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</si>
  <si>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</si>
  <si>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</si>
  <si>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</si>
  <si>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</si>
  <si>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</si>
  <si>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2018 (JUNIO)</t>
  </si>
  <si>
    <t>PPTO 2018 (AL 31/12)</t>
  </si>
  <si>
    <t>PLIEGO : 458 GOBIERNO REGIONAL DEL DEPARTAMENTO DE PUNO</t>
  </si>
  <si>
    <t>FUENTE DE FINANCIAMIENTO : RECURSOS ORDINARIOS</t>
  </si>
  <si>
    <t>FUENTE DE FINANCIAMIENTO : RECURSOS DIRECTAMENTE RECAUDADOS</t>
  </si>
  <si>
    <t xml:space="preserve">FUENTE DE FINANCIAMIENTO : DONACIONES Y TRANSFERENCIAS </t>
  </si>
  <si>
    <t>FUENTE DE FINANCIAMIENTO : RECURSOS DETERMINADOS</t>
  </si>
  <si>
    <t>FUENTE DE FINANCIAMIENTO : RECURSOS POR OPERACIONES OFICIALES DE CREDITO</t>
  </si>
  <si>
    <t>FUENTE DE FINANCIAMIENTO : POR TODA FUENTE DE FINANCIAMIENTO</t>
  </si>
  <si>
    <t>001 SEDE CENTRAL</t>
  </si>
  <si>
    <t>003 PROGRAMA REGIONAL DE RIEGO Y DRENAJE</t>
  </si>
  <si>
    <t>005 PROGRAMA DE APROYO AL DESARROLLO RURAL ANDINO</t>
  </si>
  <si>
    <t>100 AGRICULTURA</t>
  </si>
  <si>
    <t>300 EDUCACION PUNO</t>
  </si>
  <si>
    <t>301 EDUCACION SAN ROMAN</t>
  </si>
  <si>
    <t>302 EDUCACION MELGAR</t>
  </si>
  <si>
    <t>303 EDUCACION AZANGARO</t>
  </si>
  <si>
    <t>304 EDUCACION HUANCANE</t>
  </si>
  <si>
    <t>305 EDUCACION PUTINA</t>
  </si>
  <si>
    <t>306 EDUCACION COLLAO</t>
  </si>
  <si>
    <t>307 EDUCACION CHUCUITO JULI</t>
  </si>
  <si>
    <t>308 EDUCACION YUNGUYO</t>
  </si>
  <si>
    <t>309 EDUCACION CARABAYA MACUSANI</t>
  </si>
  <si>
    <t>310 EDUCACION SANDIA</t>
  </si>
  <si>
    <t>311 UGEL PUNO</t>
  </si>
  <si>
    <t>312 EDUCACION LAMPA</t>
  </si>
  <si>
    <t>313 EDUCACION MOHO</t>
  </si>
  <si>
    <t>314 EDUCACION CRUCERO</t>
  </si>
  <si>
    <t>400 SALUD PUNO LAMPA</t>
  </si>
  <si>
    <t>401 SALUD MELGAR</t>
  </si>
  <si>
    <t>402 SALUD AZANGARO</t>
  </si>
  <si>
    <t>403 SALUD SAN ROMAN</t>
  </si>
  <si>
    <t>404 SALUD HUANCANE</t>
  </si>
  <si>
    <t>405 SALUD PUNO</t>
  </si>
  <si>
    <t>406 SALUD CHUCUITO</t>
  </si>
  <si>
    <t>407 SALUD YUNGUYO</t>
  </si>
  <si>
    <t>408 SALUD COLLAO</t>
  </si>
  <si>
    <t>409 SALUD MACUSANI</t>
  </si>
  <si>
    <t>410 SALUD SANDIA</t>
  </si>
  <si>
    <t>411 HOSPITAL REGIONAL MANUEL NUÑEZ BUTRON</t>
  </si>
  <si>
    <t>412 SALUD LAMPA</t>
  </si>
  <si>
    <t>458 GOBIERNO REGIONAL PUNO</t>
  </si>
  <si>
    <t>200 TRANSPORTES</t>
  </si>
  <si>
    <t>FUENTE DE FINANCIAMIENTO : DONACIONES Y TRANSFRENCIAS</t>
  </si>
  <si>
    <t>FUENTE DE FINANCIAMIENTO : TODA FUENTE DE FINANCIAMIENTO</t>
  </si>
  <si>
    <t>002 PRODUCCION</t>
  </si>
  <si>
    <t xml:space="preserve">PLIEGO: 458 GOBIERNO REGIONAL DE PUNO </t>
  </si>
  <si>
    <t>0042: Aprovechamiento de los Recursos Hidricos para Uso Agrario</t>
  </si>
  <si>
    <t>0051: Prevención y Tratamiento del consumo de Drogas</t>
  </si>
  <si>
    <t>0068: Reducción de Vulnerrabilidad y Atención de Emergencias por Desastres</t>
  </si>
  <si>
    <t>0072: Programa de Desarrollo Alternativo Integral y sostenible - PIRDAIS</t>
  </si>
  <si>
    <t>0074:  Destión Integrada y Efectiva del Control de Ofertya de Drogas en el Peerú</t>
  </si>
  <si>
    <t>0083: Programa Nacional de Saneamiento Rural</t>
  </si>
  <si>
    <t>0090: Logros de Aprendizaje de Estudiantes de la Educación Básica Regular</t>
  </si>
  <si>
    <t>0091: Incremento en el Acceso de la Población de 3 a 16 Años  a los Servicios Educativos Públicos</t>
  </si>
  <si>
    <t>0093: Desarrollo Productivo de las Empresas</t>
  </si>
  <si>
    <t>0094:Ordenamiento y Desarrollo de la Acuicultura</t>
  </si>
  <si>
    <t>0095:Fortalecimiento de Pesca Artesanal</t>
  </si>
  <si>
    <t>0101:Incremento de la Práctica de Actividades Físicas, Deportivas y Recreativa</t>
  </si>
  <si>
    <t>0103: Fortalecimiento de las Condiciones Laborales</t>
  </si>
  <si>
    <t>0104:Reducción de la Mortalidad por Emergencias y Urgencias Médicas</t>
  </si>
  <si>
    <t xml:space="preserve">0106: Inclusión de Niños, Niñas, y Jovenes con Discapacidad en Educación </t>
  </si>
  <si>
    <t>0107:Mejora de la Formación en carreras Docentes en Institutos en Educ. Superior</t>
  </si>
  <si>
    <t>0121: Mejora de la Articulación de Pequeños Productores al Mercado</t>
  </si>
  <si>
    <t>0126: Formalización Minera de la Pequeña Minería Artesanal</t>
  </si>
  <si>
    <t>0129: Prevención y manejo de Condiciones Secundarias de Salud en Personas con Discapacidad</t>
  </si>
  <si>
    <t>0130: Competividad y Aprovechamineto sostenibles de los recursos Forestales y de la Fauna</t>
  </si>
  <si>
    <t>0131: Control y Prevención en Salud Mental</t>
  </si>
  <si>
    <t>0138: Reducción del Costo, Tiempo e Inseguridad en el Sistema de Transportes</t>
  </si>
  <si>
    <t>0144: Conservaciones y Uso Sostenible de Ecosistemas para la Prevención de servicios Ecosistemicos</t>
  </si>
  <si>
    <t>0150: Incremento en el Acceso</t>
  </si>
  <si>
    <t>0030: Reducción de Delitos y Faltas que afectan la Seguridad Ciudadana</t>
  </si>
  <si>
    <t>0041: Mejora de la Inocuidad Agroalimentaria</t>
  </si>
  <si>
    <t>0048: Prevención y Atención de Incendios, Médicas, Rescates y otros</t>
  </si>
  <si>
    <t>0074:  Destión Integrada y Efectiva del Control de Ofertya de Drogas en el Perú</t>
  </si>
  <si>
    <t>NO CORRESPONDE</t>
  </si>
  <si>
    <t xml:space="preserve"> - CANON  Y  SOBRECANON, REGALIAS</t>
  </si>
  <si>
    <t xml:space="preserve"> - CONTRIBUCIONES A FONDOS</t>
  </si>
  <si>
    <t xml:space="preserve"> - FONDO DE COMPENCIÓN MUNICIPAL</t>
  </si>
  <si>
    <t xml:space="preserve"> - IMPUESTOS MUNICIPALES</t>
  </si>
  <si>
    <t xml:space="preserve"> - OTROS (ESPECIFICAR)</t>
  </si>
  <si>
    <t>001 SEDE PUNO: ZONA DE TRABAJO Y PROMOCION DEL EMPLEO DE LA CIUDAD DE JULIACA</t>
  </si>
  <si>
    <t>PROPIO</t>
  </si>
  <si>
    <t>MENSUAL</t>
  </si>
  <si>
    <t xml:space="preserve">001 SEDE PUNO: DIRECCION REGIONAL DE ENERGIA Y MINAS </t>
  </si>
  <si>
    <t>MADARIAGA OYANGUREN MARJORIE TERESA</t>
  </si>
  <si>
    <t>TESTIMONIO</t>
  </si>
  <si>
    <t>001 SEDE PUNO: DIRECCION REGIONAL DE COMERCIO EXTERIOR Y TURISMO</t>
  </si>
  <si>
    <t xml:space="preserve">MERCADO CATACORA AGRIPINA INES </t>
  </si>
  <si>
    <t>02432333</t>
  </si>
  <si>
    <t>PLIEGO: 458 GOBIERNO REGIONAL PUNO</t>
  </si>
  <si>
    <t>F-7</t>
  </si>
  <si>
    <t>1</t>
  </si>
  <si>
    <t>12,027.76</t>
  </si>
  <si>
    <t>F-6</t>
  </si>
  <si>
    <t>11,794.24</t>
  </si>
  <si>
    <t>F-5</t>
  </si>
  <si>
    <t>F-4</t>
  </si>
  <si>
    <t>F-3</t>
  </si>
  <si>
    <t>F-2</t>
  </si>
  <si>
    <t>SPB</t>
  </si>
  <si>
    <t>SPC</t>
  </si>
  <si>
    <t>SPD</t>
  </si>
  <si>
    <t>SPF</t>
  </si>
  <si>
    <t>STB</t>
  </si>
  <si>
    <t>STC</t>
  </si>
  <si>
    <t>STD</t>
  </si>
  <si>
    <t>STF</t>
  </si>
  <si>
    <t>541,236.92</t>
  </si>
  <si>
    <t>SAB</t>
  </si>
  <si>
    <t>SAC</t>
  </si>
  <si>
    <t>SAD</t>
  </si>
  <si>
    <t>1,045,150.20</t>
  </si>
  <si>
    <t>23,543,192.64</t>
  </si>
  <si>
    <t>SAF</t>
  </si>
  <si>
    <t>PROFESORADO</t>
  </si>
  <si>
    <t>REFORMA MAGISTERIAL</t>
  </si>
  <si>
    <t>PROFESIONALES DE LA SALUD</t>
  </si>
  <si>
    <t>SERUM</t>
  </si>
  <si>
    <t>CONCEJERO REGIONAL</t>
  </si>
  <si>
    <t>SECTOR :  99 GOBIERNO REGIONALES</t>
  </si>
  <si>
    <t>GOB. REGIONAL: 458 GOBIERNO REGIONAL PUNO</t>
  </si>
  <si>
    <t>SECTOR o GOB. REGIONAL: 99 GOBIERNOS REGIONALES</t>
  </si>
  <si>
    <t>UNIDAD EJECUTORA: 001 SEDE PUNO</t>
  </si>
  <si>
    <t>ANIMADORES</t>
  </si>
  <si>
    <t>INTERNOS DE MEDICINA HUMANA Y ODONTOLOGIA</t>
  </si>
  <si>
    <t>UNIDAD EJECUTORA: 002 PRODUCCION PUNO</t>
  </si>
  <si>
    <t xml:space="preserve">                            </t>
  </si>
  <si>
    <t>UNIDAD EJECUTORA: 100 AGRICULTURA PUNO</t>
  </si>
  <si>
    <t>UNIDAD EJECUTORA: 200 TRANSPORTES</t>
  </si>
  <si>
    <t>UNIDAD EJECUTORA: 300 EDUCACION PUNO</t>
  </si>
  <si>
    <t>UNIDAD EJECUTORA: 301 UGEL SAN ROMAN</t>
  </si>
  <si>
    <t>UNIDAD EJECUTORA: 302 UGEL MELGAR</t>
  </si>
  <si>
    <t>UNIDAD EJECUTORA: 303 UGEL AZANGARO</t>
  </si>
  <si>
    <t>UNIDAD EJECUTORA: 304 UGEL HUANCANE</t>
  </si>
  <si>
    <t>UNIDAD EJECUTORA: 305 UGEL PUTINA</t>
  </si>
  <si>
    <t>UNIDAD EJECUTORA: 306 UGEL COLLAO</t>
  </si>
  <si>
    <t>UNIDAD EJECUTORA: 307 UGEL CHUCUITO JULI</t>
  </si>
  <si>
    <t>UNIDAD EJECUTORA: 308 UGEL YUNGUYO</t>
  </si>
  <si>
    <t>UNIDAD EJECUTORA: 309 UGEL CARABAYA MACUSANI</t>
  </si>
  <si>
    <t>UNIDAD EJECUTORA: 310 UGEL SANDIA</t>
  </si>
  <si>
    <t>UNIDAD EJECUTORA: 311 UGEL PUNO</t>
  </si>
  <si>
    <t>UNIDAD EJECUTORA: 312 EDUCACION LAMPA</t>
  </si>
  <si>
    <t>UNIDAD EJECUTORA: 313 EDUCACION MOHO</t>
  </si>
  <si>
    <t>UNIDAD EJECUTORA: 314 EDUCACION CRUCERO</t>
  </si>
  <si>
    <t>UNIDAD EJECUTORA: 400 REDES PUNO LAMPA</t>
  </si>
  <si>
    <t xml:space="preserve">  </t>
  </si>
  <si>
    <t>UNIDAD EJECUTORA: 401 REDES MELGAR</t>
  </si>
  <si>
    <t>UNIDAD EJECUTORA: 402 REDES AZANGARO</t>
  </si>
  <si>
    <t>UNIDAD EJECUTORA: 403 REDES SAN ROMAN</t>
  </si>
  <si>
    <t>UNIDAD EJECUTORA: 404 REDES HUANCANE</t>
  </si>
  <si>
    <t xml:space="preserve">UNIDAD EJECUTORA: 405 REDES PUNO </t>
  </si>
  <si>
    <t>UNIDAD EJECUTORA: 406 REDES CHUCUITO</t>
  </si>
  <si>
    <t>UNIDAD EJECUTORA: 407 REDES YUNGUYO</t>
  </si>
  <si>
    <t>UNIDAD EJECUTORA: 408 REDES EL COLLAO</t>
  </si>
  <si>
    <t>UNIDAD EJECUTORA: 409 REDES MACUSANI</t>
  </si>
  <si>
    <t>UNIDAD EJECUTORA: 410 REDES SANDIA</t>
  </si>
  <si>
    <t>UNIDAD EJECUTORA: 411 HOSPITAL REGIONAL MANUEL NUÑEZ BUTRON</t>
  </si>
  <si>
    <t>UNIDAD EJECUTORA: 412 REDES LAMPA</t>
  </si>
  <si>
    <t>FONCOR</t>
  </si>
  <si>
    <t>DONACIONES JAPON</t>
  </si>
  <si>
    <t>DONACIONES MINSA</t>
  </si>
  <si>
    <t>DONACIONES UNION EUROPEA</t>
  </si>
  <si>
    <t>SCHOCK DE INVERSIONES</t>
  </si>
  <si>
    <t>701-031717</t>
  </si>
  <si>
    <t>701-023544</t>
  </si>
  <si>
    <t>701-027272</t>
  </si>
  <si>
    <t>701-031555</t>
  </si>
  <si>
    <t>701-031849</t>
  </si>
  <si>
    <t>701-052102</t>
  </si>
  <si>
    <t>Soles</t>
  </si>
  <si>
    <t>PLIEGO 458: GOBIERNO REGIONAL DEL DEPARTAMENTO DE PUNO</t>
  </si>
  <si>
    <t>458 GOBIERNO REGIONAL DEL DEPARTAMENTO DE PUNO</t>
  </si>
  <si>
    <t>Reducir la desnutrición crónica en niños y niñas  menores de 05 años</t>
  </si>
  <si>
    <t>Disminuir la anemia en niños y niñas de 6 a 35 meses</t>
  </si>
  <si>
    <t>Reducir la mortalidad materna perinatal y neonatal en la región Puno</t>
  </si>
  <si>
    <t>Mejorar la calidad de servicios de salud para la atencción de la población</t>
  </si>
  <si>
    <t>Mejorar los niveles de logros de aprendizaje en los estudiantes de educación básica regular</t>
  </si>
  <si>
    <t>Ampliar el Acceso a la educacion básica regular EBR</t>
  </si>
  <si>
    <t>Mejorar la calidad de servicios educativos en las instituciones de educación superior no universitaria</t>
  </si>
  <si>
    <t>Impulsar la competitividad de principales cadenas productivas de la región de Puno</t>
  </si>
  <si>
    <t>Garantizar el derecho de propiedad de precios rústicos  de las familias y comunidades de la región Puno</t>
  </si>
  <si>
    <t>Promover la actividad minero energético de la región de Puno</t>
  </si>
  <si>
    <t>Promover el empleo adecuado  de la población económicamente activa ocupada de la región Puno</t>
  </si>
  <si>
    <t>Promover el turismo en la region Puno</t>
  </si>
  <si>
    <t>Mejorar la infraestructura vial de los corredore económicos de la región Puno</t>
  </si>
  <si>
    <t>Mejorar el manejo sostenible de los recursos naturales de la región Puno</t>
  </si>
  <si>
    <t>Mejorar la capacidad adaptativa de las poblaciones, ecosistemas, y servicios públicos a los efectos del cambio climático en la región Puno</t>
  </si>
  <si>
    <t>Tasa de desnutrición crónica infantil (OMS)</t>
  </si>
  <si>
    <t>Tasa de anemia en niños y niñas de 6 a 36 meses</t>
  </si>
  <si>
    <t>Tasa de mortalidad materna neonatal</t>
  </si>
  <si>
    <t>Razon de años de vida saludable perdido</t>
  </si>
  <si>
    <t>Porcentaje de estudiantes de EBR con nivel satisfactorio en lógico matemático</t>
  </si>
  <si>
    <t>Porcentaje de estudiantes de EBR con nivel satisfactorio en comprension de textos.</t>
  </si>
  <si>
    <t>Tasa de asistencia de la poblacion de 3 a 16 años de edad</t>
  </si>
  <si>
    <t xml:space="preserve">Número de instituciones educativas superiores no universitarias acreditados </t>
  </si>
  <si>
    <t>Nivel de cumplimiento de la gestión institucional</t>
  </si>
  <si>
    <t xml:space="preserve">Porcentaje del VBP de las principales cadenas productivas </t>
  </si>
  <si>
    <t>Número de predios rústicos de familias y comunidades campesinas con saneamiento físico - legal</t>
  </si>
  <si>
    <t xml:space="preserve">Número de pequeños productores mineros y pequeños mineros artesanales formalizados </t>
  </si>
  <si>
    <t xml:space="preserve">Porcentaje de viviendas con energía eléctrica </t>
  </si>
  <si>
    <t>Porcentaje de PEA ocupada con empleo adecuado</t>
  </si>
  <si>
    <t xml:space="preserve">Promedio de dias de permanencia de turistas nacionales </t>
  </si>
  <si>
    <t xml:space="preserve">Longitud de infraestructura vial asfalto de los corredores económicos </t>
  </si>
  <si>
    <t>Porcentaje de la implementacion del proceso de gestión de recursos hídricos de cuenca en la región Puno</t>
  </si>
  <si>
    <t>Porcentaje de avance de implementación para la conservación de especies de flora y fauna silvestre</t>
  </si>
  <si>
    <t>Porcentaje de instituciones y poblaciones fortalecidas ante los efectos de cambio climático</t>
  </si>
  <si>
    <t>Porcentaje de avance del proceso de ordenamiento  territtorial</t>
  </si>
  <si>
    <t xml:space="preserve">Número de instrumentos por sistema de gestión ambiental implementados </t>
  </si>
  <si>
    <t>Número de instituciones y organizaciones de la poblacion capacitados y sensibilizados en calidad ambiental adecuadamente</t>
  </si>
  <si>
    <t>INEI-ENDES</t>
  </si>
  <si>
    <t>DIRESA</t>
  </si>
  <si>
    <t>38.8 (2016)</t>
  </si>
  <si>
    <t>MINEDU-ECE</t>
  </si>
  <si>
    <t>DREP</t>
  </si>
  <si>
    <t>47.2 (2016)</t>
  </si>
  <si>
    <t>SINEACE</t>
  </si>
  <si>
    <t>GRPPAT-GRP</t>
  </si>
  <si>
    <t>GRDE</t>
  </si>
  <si>
    <t>DRA PUNO</t>
  </si>
  <si>
    <t>DIRFO-DRA</t>
  </si>
  <si>
    <t>DREM PUNO</t>
  </si>
  <si>
    <t>ENAHO</t>
  </si>
  <si>
    <t>INCORE-IPE</t>
  </si>
  <si>
    <t>DRTPE PUNO</t>
  </si>
  <si>
    <t>DIRCETUR PUNO</t>
  </si>
  <si>
    <t>GRI/DRTC</t>
  </si>
  <si>
    <t>ANA - (AAA)/GRP/GRRNGMA</t>
  </si>
  <si>
    <t>GRRNGMA</t>
  </si>
  <si>
    <t>GRRNGMA/ Informe Final</t>
  </si>
  <si>
    <t>Promover el proceso de ordenamiento territorial de la Región Puno</t>
  </si>
  <si>
    <t>Mejorar el sistema de gestión ambiental de la Región Puno</t>
  </si>
  <si>
    <t>Fortalecer la gestión institucional del Gobierno Regional Puno</t>
  </si>
  <si>
    <t xml:space="preserve">EJECUCION DE LA OBRA MEJORAMIENTO DE LA CARRETERA AZANGARO (EMP. PU-113)  SAN JUAN SALINAS  CHUPA, DISTRITOS DE AZANGARO, SAN JUAN DE SALINAS Y CHUPA, PROVINCIA DE AZANGARO  PUNO, TRAMO II: KM 09+000 (DESVIO SAN JUAN DE SALINAS) A KM 17+000 (CURAYLLU) </t>
  </si>
  <si>
    <t>LICITACION PÚBLICA</t>
  </si>
  <si>
    <t>CONTRATA</t>
  </si>
  <si>
    <t>LP-SM-15-2018-CS/GR PUNO-1</t>
  </si>
  <si>
    <t xml:space="preserve">CONSORCIO - CONSORCIO SAN FRANCISCO 20101031854 - CONSTRUCTORA UPACA S A, 20447647096 - CONSTRUCTORA SURUPANA S.A.C.   </t>
  </si>
  <si>
    <t>180 D/C</t>
  </si>
  <si>
    <t>_</t>
  </si>
  <si>
    <t xml:space="preserve">EJECUCION DE OBRA SEGÚN EETT PARA LA META MEJORAMIENTO DEL SERVICIO EDUCATIVO DE LAS CARRERAS DE PRODUCCION, AUTOMOTRIZ, MINERA, CONTABILIDAD, COMPUTACION, SECRETARIADO, ENFERMERIA, LABORATORIO CLINICO PROTESIS DENTAL DEL INSTITUTO MANUEL NUÑEZ BUTRON. </t>
  </si>
  <si>
    <t>LP-SM-18-2018-CS/GR PUNO-1</t>
  </si>
  <si>
    <t xml:space="preserve">CONTRATISTAS INGENIEROS ASOCIADOS S.A.C </t>
  </si>
  <si>
    <t>548 D/C</t>
  </si>
  <si>
    <t xml:space="preserve">EJECUCION DE OBRA SEGÚN EETT PARA LA META MEJORAMIENTO DE LOS SERVICIOS EDUCATIVOS EBR ORIENTADO A LA ECOEFICIENCIA EN LA II.EE INDEPENDENCIA NACIONAL DE LA CIUDAD DE PUNO </t>
  </si>
  <si>
    <t xml:space="preserve">LP-SM-17-2018-CS/GR PUNO-1
</t>
  </si>
  <si>
    <t xml:space="preserve">MULTIOBRAS S.A. CONTRATISTAS GENERALES </t>
  </si>
  <si>
    <t>450 D/C</t>
  </si>
  <si>
    <t>EJECUCION DE OBRA MEJORAMIENTO DE LOS SERVICIOS DE TRANSITABILIDAD DE LA VIA VECINAL PU-595 DV PAMPA BLANCA RINCONADA - CERRO LUNAR DISTRITO DE ANANEA PROVINCIA DE SAN ANTONIO DE PUTINA - PUNO</t>
  </si>
  <si>
    <t>LP-SM-16-2018-CS/GR PUNO-1</t>
  </si>
  <si>
    <t>16,055,018.44</t>
  </si>
  <si>
    <t xml:space="preserve">AMERICAN CONTRATISTAS GENERALES S.A.C. </t>
  </si>
  <si>
    <t>310 D/C</t>
  </si>
  <si>
    <t>MEJORAMIENTO DE LOS SERVICIOS DE SALUD DEL HOSPITAL DE APOYO ILAVE PROVINCIA DE EL COLLAO REGION PUNO</t>
  </si>
  <si>
    <t>CONV-PROC-2-2018-GR PUNO-1</t>
  </si>
  <si>
    <t>120,077,201.59</t>
  </si>
  <si>
    <t xml:space="preserve">CONSORCIO ALTIPLANO </t>
  </si>
  <si>
    <t>540 D/C</t>
  </si>
  <si>
    <t>LICITACIÓN PUBLICA</t>
  </si>
  <si>
    <t xml:space="preserve">DISEÑOS PROYECTOS METALMECANICOS Y CONSTRUCCION SOCIEDAD ANONIMA CERRADA - DIMETCO S.A.C. </t>
  </si>
  <si>
    <t>CANCELADO</t>
  </si>
  <si>
    <t>ADQUISICION DE LUMINARIA TIPO LED, CONDUCTOR, BRAZOS DE SOSTENIMIENTO, TABLERO DE MANDO Y PARRILLA SEGÚN ESPECIFICACIONES TÉCNICAS, PARA LA OBRA: MEJORAMIENTO DE LA CAPACIDAD DE PRESTACION DE SERVICIOS DEPORTIVOS EN EL ESTADIO GUILLERMO BRICEÑO ROSAMEDINA, DISTRITO DE JULIACA - SAN ROMAN - PUNO</t>
  </si>
  <si>
    <t>LP-SM-7-2019-CS/GR PUNO-1</t>
  </si>
  <si>
    <t>CONVOCADO</t>
  </si>
  <si>
    <t>ADQUISICION E INSTALACION DE CESPED ARTIFICIAL (GRASS SINTETICO), SEGÚN ESPECIFICACIONES TECNICAS, PARA LA OBRA, MEJORAMIENTO DEL ESTADIO MUNICIPAL CESAR RAUL CARRERA DEL DISTRITO DE AZANGARO - AZANGARO - PUNO.</t>
  </si>
  <si>
    <t>LP-SM-6-2019-OEC/GR PUNO-1</t>
  </si>
  <si>
    <t>ADQUISICION DE REPRODUCTORES DE ALPACA, SEGÚN ESPECIFICACIONES TECNICAS, PARA EL PROYECTO, MEJORAMIENTO DE LA CADENA DE VALOR DE LA FIBRA DE ALPACA EN LA REGION PUNO, MULTIDISTRITAL - MULTIPROVINCIAL - PUNO.</t>
  </si>
  <si>
    <t>ADQUISICION DE MALLA GANADERA, SEGÚN ESPECIFICACION TECNICAS, PARA EL PROYECTO, MEJORAMIENTO DE LA CADENA DE VALOR DE LA FIBRA DE ALPACA EN LA REGION PUNO, MULTIDISTRITAL - MULTIPROVINCIAL - PUNO,</t>
  </si>
  <si>
    <t>LP-SM-4-2019-CS/GR PUNO-1</t>
  </si>
  <si>
    <t>ADQUISICION DE PLANCHA DE ACERO ASTM DE DIFERENTES DIAMETROS, SEGÚN ESPECIFICACIONES TECNICAS, PARA LA OBRA, MEJORAMIENTO DEL SERVICIO DEPORTIVO, CULTURAL Y RECREACIONAL EN LA CAPITAL DE LA REGION PUNO, DISTRITO PUNO - PUNO - PUNO.</t>
  </si>
  <si>
    <t>LP-SM-2-2019-CS/GR PUNO-1</t>
  </si>
  <si>
    <t>LP-SM-1-2019-CS/GR PUNO-1</t>
  </si>
  <si>
    <t>PLIEGO : 458 GOBIERNO REGIONAL PUNO</t>
  </si>
  <si>
    <t>01205554</t>
  </si>
  <si>
    <t>ARUQUIPA QUISPE LEANDRO ALEJANDRO</t>
  </si>
  <si>
    <t>ESTUDIANTE DE ECONOMIA</t>
  </si>
  <si>
    <t>EGRESADO UNIVERSITARIO</t>
  </si>
  <si>
    <t>01318222</t>
  </si>
  <si>
    <t>CARITA YANQUI ORLANDO PEDRO</t>
  </si>
  <si>
    <t xml:space="preserve">TECNICO EN COMPUTACION </t>
  </si>
  <si>
    <t>TITULO TECNICO</t>
  </si>
  <si>
    <t>41641456</t>
  </si>
  <si>
    <t>FLORES PARISACA EDGAR</t>
  </si>
  <si>
    <t>SECUNDARIA COMPLETA</t>
  </si>
  <si>
    <t>GUARDIAN - SEDE CENTRAL</t>
  </si>
  <si>
    <t>01235475</t>
  </si>
  <si>
    <t>SALAS QUINTO TOMAS EFRAIN</t>
  </si>
  <si>
    <t>ENFERMERA</t>
  </si>
  <si>
    <t>01235701</t>
  </si>
  <si>
    <t>PEREZ VASQUEZ ROSALIA NELLY</t>
  </si>
  <si>
    <t>LIC. ENFERMERIA</t>
  </si>
  <si>
    <t>TITULO PROFESIONAL</t>
  </si>
  <si>
    <t>PROFESOR DE TALLERES</t>
  </si>
  <si>
    <t>01318093</t>
  </si>
  <si>
    <t>JAMACHI QUISPE RENE</t>
  </si>
  <si>
    <t>TECNICO EN COMPUTACION E INFORMATICA</t>
  </si>
  <si>
    <t>TIA SUSTITUTA</t>
  </si>
  <si>
    <t>01320158</t>
  </si>
  <si>
    <t>ZAPANA PINAZO PATRICIA</t>
  </si>
  <si>
    <t>TECNICO EN ENFERMERIA</t>
  </si>
  <si>
    <t>TECNICO</t>
  </si>
  <si>
    <t>01230882</t>
  </si>
  <si>
    <t>CUNO CUTIPA ANA</t>
  </si>
  <si>
    <t>23884248</t>
  </si>
  <si>
    <t>MANZANO CHOQUE MARCELA</t>
  </si>
  <si>
    <t>GRANJERO</t>
  </si>
  <si>
    <t>01228533</t>
  </si>
  <si>
    <t>CRUZ TIQUE JULIO ESMAIL</t>
  </si>
  <si>
    <t>TECNICO AGROPECUARIO</t>
  </si>
  <si>
    <t>01311699</t>
  </si>
  <si>
    <t>HUANACUNI VILCA ALIPIO</t>
  </si>
  <si>
    <t>123-2009</t>
  </si>
  <si>
    <t>01273471</t>
  </si>
  <si>
    <t>41797217</t>
  </si>
  <si>
    <t>YUCA HUALLPA BERNARDINA</t>
  </si>
  <si>
    <t>01781401</t>
  </si>
  <si>
    <t>AYNA HUARAHUARA LUIS</t>
  </si>
  <si>
    <t>01985475</t>
  </si>
  <si>
    <t>LOZANO CHOQUE SEVERO</t>
  </si>
  <si>
    <t>ASISTENTE ADMINISTRATIVO</t>
  </si>
  <si>
    <t>01219196</t>
  </si>
  <si>
    <t>AGUILAR SONCCO CATIA</t>
  </si>
  <si>
    <t>SECRETARIADO EJECUTIVO</t>
  </si>
  <si>
    <t>GUARDIAN</t>
  </si>
  <si>
    <t>01211690</t>
  </si>
  <si>
    <t>EGRESADO TECNICO EN CONTABILIDAD</t>
  </si>
  <si>
    <t>EGRESADO DE INSTITUTO</t>
  </si>
  <si>
    <t>01317448</t>
  </si>
  <si>
    <t>YUCRA ESTUCO EUGENIO MANUEL</t>
  </si>
  <si>
    <t>01209559</t>
  </si>
  <si>
    <t>ATENCIO ZAMBRANO VIRGILIO EFRAIN</t>
  </si>
  <si>
    <t>BACHILLER EN ADMINISTRACION</t>
  </si>
  <si>
    <t>BACHILLER UNIVERSITARIO</t>
  </si>
  <si>
    <t>161-2011</t>
  </si>
  <si>
    <t>01221854</t>
  </si>
  <si>
    <t>CCAMA VACA JULIO CESAR</t>
  </si>
  <si>
    <t>193-2011</t>
  </si>
  <si>
    <t>01297571</t>
  </si>
  <si>
    <t>MAMANI TICONA LUZMILA ANGELICA</t>
  </si>
  <si>
    <t>TEC. CONTABILIDAD</t>
  </si>
  <si>
    <t>195-2011</t>
  </si>
  <si>
    <t>ESPECIALISTA EN PROCESOS</t>
  </si>
  <si>
    <t>01297455</t>
  </si>
  <si>
    <t>MAGUIÑA HILASACA ANGELICA</t>
  </si>
  <si>
    <t>INGENIERO ESTADISTICO E INFORMATICO</t>
  </si>
  <si>
    <t>01226526</t>
  </si>
  <si>
    <t>SECRETARIA EJECUTIVA</t>
  </si>
  <si>
    <t>184-2012</t>
  </si>
  <si>
    <t>01235259</t>
  </si>
  <si>
    <t>TECNICO EN SECRETARIADO</t>
  </si>
  <si>
    <t>185-2012</t>
  </si>
  <si>
    <t>01552242</t>
  </si>
  <si>
    <t>MAMANI JOVE EDWIN ELOY</t>
  </si>
  <si>
    <t>EGRESADO EN CIENCIAS AGROPECUARIAS</t>
  </si>
  <si>
    <t>APOYO ADMINISTRATIVO</t>
  </si>
  <si>
    <t>01333660</t>
  </si>
  <si>
    <t>AVENDAÑO VARGAS MARIA ZORAIDA</t>
  </si>
  <si>
    <t>01320895</t>
  </si>
  <si>
    <t>PARIAPAZA QUISPE SERAPIO SANDRO</t>
  </si>
  <si>
    <t>TECNICO EN COMPUTACION</t>
  </si>
  <si>
    <t>70914051</t>
  </si>
  <si>
    <t>AROCUTIPA MARCA DIRIAN SAGET</t>
  </si>
  <si>
    <t>EGRESADA EN CIENCIAS CONTABLES Y FIANCIERAS</t>
  </si>
  <si>
    <t>127-2014</t>
  </si>
  <si>
    <t>AUDITOR SENIOR I</t>
  </si>
  <si>
    <t>01210888</t>
  </si>
  <si>
    <t>SALAS PILCO JOSE WILBERT</t>
  </si>
  <si>
    <t>CONTADOR PUBLICO</t>
  </si>
  <si>
    <t>AUDITOR SENIOR II</t>
  </si>
  <si>
    <t>44239914</t>
  </si>
  <si>
    <t>CORNEJO CCALLO YENNY LUZ</t>
  </si>
  <si>
    <t>02040339</t>
  </si>
  <si>
    <t>SUCA ARI MARCELINO</t>
  </si>
  <si>
    <t>INDEPENDIENTE</t>
  </si>
  <si>
    <t>TECNICO EN CONTABILIDAD</t>
  </si>
  <si>
    <t>ESPECIALISTA ADMINISTRATIVO</t>
  </si>
  <si>
    <t>01213938</t>
  </si>
  <si>
    <t>TEJADA GALDOS CARLOS RAUL</t>
  </si>
  <si>
    <t>BACH. EN CIENCIAS CONTABLES</t>
  </si>
  <si>
    <t>02279445</t>
  </si>
  <si>
    <t>SOTO CONDORI ELIZABETH</t>
  </si>
  <si>
    <t>02048847</t>
  </si>
  <si>
    <t>CONDORI CAPAJAÑA NESTOR</t>
  </si>
  <si>
    <t>01335892</t>
  </si>
  <si>
    <t>VILLALTA GUZMAN MILTON FABIAN</t>
  </si>
  <si>
    <t>41804267</t>
  </si>
  <si>
    <t>BUTRON POMA JHONY</t>
  </si>
  <si>
    <t>TECNIICO AGROPECUARIO</t>
  </si>
  <si>
    <t>AUDITOR JUNIOR II</t>
  </si>
  <si>
    <t>45464825</t>
  </si>
  <si>
    <t>CASTILLO CONDORI JUAN VICTOR</t>
  </si>
  <si>
    <t>44211763</t>
  </si>
  <si>
    <t>PARI ARIZACA OSCAR</t>
  </si>
  <si>
    <t>BACH. CIENCIAS CONTABLES</t>
  </si>
  <si>
    <t>AUXILIAR DE LIMPIEZA</t>
  </si>
  <si>
    <t>01317853</t>
  </si>
  <si>
    <t>COORDINADORA</t>
  </si>
  <si>
    <t>01324068</t>
  </si>
  <si>
    <t>TITULO PEDAGOGICO</t>
  </si>
  <si>
    <t>PROF. EDUC. SECUNDARIA: ESP. AGROPECUARIA</t>
  </si>
  <si>
    <t>ESPECIALISTA EN DEMARCACION TERRITORIAL</t>
  </si>
  <si>
    <t>42135777</t>
  </si>
  <si>
    <t>LIC. EN ANTROPOLOGIA</t>
  </si>
  <si>
    <t>01332954</t>
  </si>
  <si>
    <t>ECONOMISTA</t>
  </si>
  <si>
    <t>INGENIERO ECONOMISTA</t>
  </si>
  <si>
    <t>41936066</t>
  </si>
  <si>
    <t>SECRETARIA</t>
  </si>
  <si>
    <t>02366333</t>
  </si>
  <si>
    <t>CHOFER</t>
  </si>
  <si>
    <t>42823081</t>
  </si>
  <si>
    <t>TEC. EN COMPUTACION</t>
  </si>
  <si>
    <t>ESPECIALISTA EN CONTABILIDAD – SEDE</t>
  </si>
  <si>
    <t>80115069</t>
  </si>
  <si>
    <t>ESPECIALISTA EN CONTABILIDAD</t>
  </si>
  <si>
    <t>42673900</t>
  </si>
  <si>
    <t>01327283</t>
  </si>
  <si>
    <t>COCINERA</t>
  </si>
  <si>
    <t>01289345</t>
  </si>
  <si>
    <t>SU CASA</t>
  </si>
  <si>
    <t>LIC. TRABAJO SOCIAL</t>
  </si>
  <si>
    <t>80551611</t>
  </si>
  <si>
    <t>TRABAJADORA SOCIAL</t>
  </si>
  <si>
    <t>47151749</t>
  </si>
  <si>
    <t>MAMÁ SUSTITUTA</t>
  </si>
  <si>
    <t>01220922</t>
  </si>
  <si>
    <t>40023492</t>
  </si>
  <si>
    <t>HUARICALLO RAMOS VILMA ISABEL</t>
  </si>
  <si>
    <t>DON.T.</t>
  </si>
  <si>
    <t>71142837</t>
  </si>
  <si>
    <t>ESPECIALISTA EN SIGRID</t>
  </si>
  <si>
    <t>ESPECIALISTA EN FINANZAS II</t>
  </si>
  <si>
    <t>01843627</t>
  </si>
  <si>
    <t>ING. INDUSTRIAL</t>
  </si>
  <si>
    <t>01325843</t>
  </si>
  <si>
    <t>ING. ECONOMISTA</t>
  </si>
  <si>
    <t>47427360</t>
  </si>
  <si>
    <t>01861621</t>
  </si>
  <si>
    <t>MARCA QUISPE MARIA CECILIA</t>
  </si>
  <si>
    <t>01321680</t>
  </si>
  <si>
    <t>41412839</t>
  </si>
  <si>
    <t>PROFESOR EDUC. PRIMARIA</t>
  </si>
  <si>
    <t>42150694</t>
  </si>
  <si>
    <t>41614231</t>
  </si>
  <si>
    <t>CHOQUEHUANCA JOVE LILIAN ROSARIO</t>
  </si>
  <si>
    <t>LIC. ADMINISTRACION</t>
  </si>
  <si>
    <t>01344404</t>
  </si>
  <si>
    <t>42156322</t>
  </si>
  <si>
    <t>FLORES BUSTAMANTE DAYSSY GABY</t>
  </si>
  <si>
    <t>COMUNICADORA SOCIAL</t>
  </si>
  <si>
    <t>TITULO</t>
  </si>
  <si>
    <t>COMUNICADOR SOCIAL</t>
  </si>
  <si>
    <t>72002197</t>
  </si>
  <si>
    <t>ABOGADO</t>
  </si>
  <si>
    <t>01323606</t>
  </si>
  <si>
    <t>FERNANDEZ NIETO MIGUEL</t>
  </si>
  <si>
    <t>103-2017</t>
  </si>
  <si>
    <t>01251434</t>
  </si>
  <si>
    <t>104-2017</t>
  </si>
  <si>
    <t>01335196</t>
  </si>
  <si>
    <t>105-2017</t>
  </si>
  <si>
    <t>01545548</t>
  </si>
  <si>
    <t>ASISTENTA SOCIAL</t>
  </si>
  <si>
    <t>01820088</t>
  </si>
  <si>
    <t>YUPANQUI LARICO EDWIN SMITH</t>
  </si>
  <si>
    <t>CONDUCTOR</t>
  </si>
  <si>
    <t>TÍA SUSTITUTA</t>
  </si>
  <si>
    <t>01230666</t>
  </si>
  <si>
    <t>ENFERMERA TECNICA</t>
  </si>
  <si>
    <t>ZEVILLANOS GARNICA JULIO GUILLERMO</t>
  </si>
  <si>
    <t>CCOPA MAMANI WILFREDO</t>
  </si>
  <si>
    <t>MAMANI ARCE EDSON HUMBERTO</t>
  </si>
  <si>
    <t>CALSIN MOLLEAPAZA EDITH MIRIAM</t>
  </si>
  <si>
    <t>JIMENEZ COAQUIRA ELIZABETH</t>
  </si>
  <si>
    <t>HUANCA HERRERA JORGE LUIS</t>
  </si>
  <si>
    <t>MAMANI VILCA ELIZABETH</t>
  </si>
  <si>
    <t>FLORES TAPIA MADELINE NILDA</t>
  </si>
  <si>
    <t>02262112</t>
  </si>
  <si>
    <t>SOLOISOLO CHOQUE VICTOR</t>
  </si>
  <si>
    <t>AGENTE DE SEGURIDAD</t>
  </si>
  <si>
    <t>SACACA COLQUE BENITO ANGEL</t>
  </si>
  <si>
    <t>SOTO CONTRERAS EDWIN</t>
  </si>
  <si>
    <t>INGENIERO DE SISTEMAS</t>
  </si>
  <si>
    <t>40733778</t>
  </si>
  <si>
    <t>PAIVA APAZA VIOLETA</t>
  </si>
  <si>
    <t>LIC. EN ENFERMERIA</t>
  </si>
  <si>
    <t>ROBLES DE LA QUINTANA PRIXY MARLENY</t>
  </si>
  <si>
    <t>CHILE BARRIENTOS RUSSELL GOLLES</t>
  </si>
  <si>
    <t>QUISPE RODRIGUEZ CARMEN</t>
  </si>
  <si>
    <t>01303627</t>
  </si>
  <si>
    <t>ADUVIRI SAIRA NATALIA</t>
  </si>
  <si>
    <t>01219764</t>
  </si>
  <si>
    <t>PACHACUTEC CHOQUE LUCILA</t>
  </si>
  <si>
    <t>QUISPE RUELAS IRENE</t>
  </si>
  <si>
    <t>ALARCON HILASACA LAURA</t>
  </si>
  <si>
    <t>46595747</t>
  </si>
  <si>
    <t>CHAMBI CANAZA WILFREDO LUIS</t>
  </si>
  <si>
    <t>ABOGADO II</t>
  </si>
  <si>
    <t>ABOGADO I</t>
  </si>
  <si>
    <t>ESPECIALISTA EN CONCESIONES MINERAS</t>
  </si>
  <si>
    <t>ESPECIALISTA EN FISCALIZACIÓN MINERA</t>
  </si>
  <si>
    <t>CALSINA PARICAHUA LESMES GABRIEL</t>
  </si>
  <si>
    <t>70409231</t>
  </si>
  <si>
    <t>TÉCNICO ADMINISTRATIVO</t>
  </si>
  <si>
    <t>46833888</t>
  </si>
  <si>
    <t>SANTANDER PUMA SADI</t>
  </si>
  <si>
    <t>CHECA VARGAS CESAR AUGUSTO</t>
  </si>
  <si>
    <t>41679083</t>
  </si>
  <si>
    <t>CONDORI PANDIA GERARDO JAIME</t>
  </si>
  <si>
    <t>VELAZCO PACOTICONA MIGUEL</t>
  </si>
  <si>
    <t>CHURA RODRIGUEZ WILBERT</t>
  </si>
  <si>
    <t>43647564</t>
  </si>
  <si>
    <t>42202040</t>
  </si>
  <si>
    <t>ARNEZ CHAHUARA MARIO MARK</t>
  </si>
  <si>
    <t>BACH. EN DERECHO</t>
  </si>
  <si>
    <t>DISEÑADOR GRAFICO</t>
  </si>
  <si>
    <t>EVALUADOR</t>
  </si>
  <si>
    <t>ZIRENA MENDOZA WILFREDO</t>
  </si>
  <si>
    <t>ESPECIALISTA LEGAL EN CONCESIONES MINERAS</t>
  </si>
  <si>
    <t>41875287</t>
  </si>
  <si>
    <t>COAQUIRA CHURA FLOR MARIA</t>
  </si>
  <si>
    <t>ESPECIALISTA EN PROMOCIÓN ELÉCTRICA E HIDROCARBUROS</t>
  </si>
  <si>
    <t>70834027</t>
  </si>
  <si>
    <t>80057189</t>
  </si>
  <si>
    <t>CCAMA FLORES FREDY BENITO</t>
  </si>
  <si>
    <t>44400478</t>
  </si>
  <si>
    <t>VELASCO VEGA VANESA VALERIA</t>
  </si>
  <si>
    <t>01870740</t>
  </si>
  <si>
    <t>01326760</t>
  </si>
  <si>
    <t>SONCCO CUEVAS IGNACIO</t>
  </si>
  <si>
    <t>105-2018</t>
  </si>
  <si>
    <t>ABOGADO PARA PATROCINIO JURÍDICO</t>
  </si>
  <si>
    <t>01221916</t>
  </si>
  <si>
    <t>SALAZAR MEJIA LUCIO JAVIER</t>
  </si>
  <si>
    <t>44783341</t>
  </si>
  <si>
    <t>BENDITA CAPIA EDISON EDGAR</t>
  </si>
  <si>
    <t>122-2018</t>
  </si>
  <si>
    <t>44421481</t>
  </si>
  <si>
    <t>MINA JINEZ WILBERT</t>
  </si>
  <si>
    <t>01320848</t>
  </si>
  <si>
    <t>40593297</t>
  </si>
  <si>
    <t>CURO YUCRA DE FLORES MERY BETHSY</t>
  </si>
  <si>
    <t>ESPECIALISTA EN SEGUIMIENTO Y MONITOREO DE LA GESTIÓN DE INVERSIONES</t>
  </si>
  <si>
    <t>44182029</t>
  </si>
  <si>
    <t>CRUZ CRUZ EDWIN</t>
  </si>
  <si>
    <t>CHOFER (CONDUCTOR)</t>
  </si>
  <si>
    <t>01297603</t>
  </si>
  <si>
    <t>ESCOBEDO TAPIA EDUARDO</t>
  </si>
  <si>
    <t>TÉCNICO ADMINISTRATIVO (CONSERJE)</t>
  </si>
  <si>
    <t>01210305</t>
  </si>
  <si>
    <t>HUANCA AYCACHI PEDRO</t>
  </si>
  <si>
    <t>47047167</t>
  </si>
  <si>
    <t>TAYPE HUMPIRI ERICA NORMA</t>
  </si>
  <si>
    <t>ABOGADA</t>
  </si>
  <si>
    <t>PERSONAL DE IMAGEN</t>
  </si>
  <si>
    <t>46111373</t>
  </si>
  <si>
    <t>CONDORI CARI YUDICA SANDRA</t>
  </si>
  <si>
    <t>LIC. EN CIENCIAS DE LA COMUNICACIÓN</t>
  </si>
  <si>
    <t>02064427</t>
  </si>
  <si>
    <t>LA FUENTE VERA PAOLA ANTONIETA</t>
  </si>
  <si>
    <t>46178632</t>
  </si>
  <si>
    <t>COLQUE FLORES PAMELA JOSELIN</t>
  </si>
  <si>
    <t>CONTADORA</t>
  </si>
  <si>
    <t>02411100</t>
  </si>
  <si>
    <t>CHAMBI MACHACA LUCAS</t>
  </si>
  <si>
    <t>GUARDIAN PARA LA ODP HUANCANE</t>
  </si>
  <si>
    <t>GUARDIAN PARA LA ODP MELGAR</t>
  </si>
  <si>
    <t>02300014</t>
  </si>
  <si>
    <t>CCOPA MAMANI WILBER RICARDO</t>
  </si>
  <si>
    <t>ENFERMERO TECNICO</t>
  </si>
  <si>
    <t>GUARDIAN PARA LA ODP EL COLLAO - ILAVE</t>
  </si>
  <si>
    <t>SECRETARIO TÉCNICO – PAD</t>
  </si>
  <si>
    <t>42290417</t>
  </si>
  <si>
    <t>ROJAS MACHACA NESTOR</t>
  </si>
  <si>
    <t>GUARDIAN – SEDE CENTRAL</t>
  </si>
  <si>
    <t>01771078</t>
  </si>
  <si>
    <t>HUANCA VELO MARIO</t>
  </si>
  <si>
    <t>GUARDIAN – SUB SEDE</t>
  </si>
  <si>
    <t>01301531</t>
  </si>
  <si>
    <t>APAZA GOMEZ ALCIDES</t>
  </si>
  <si>
    <t>GUARDIAN PARA ALMACEN CENTRAL</t>
  </si>
  <si>
    <t>01333347</t>
  </si>
  <si>
    <t>AGUILAR JUAREZ HUGO</t>
  </si>
  <si>
    <t>01259614</t>
  </si>
  <si>
    <t>VELASQUEZ YUCRA YOLANDA ROSA</t>
  </si>
  <si>
    <t>40248622</t>
  </si>
  <si>
    <t>CALIZAYA QUENTA JULIANA</t>
  </si>
  <si>
    <t>41223221</t>
  </si>
  <si>
    <t>QUISPE LIMACHI RUBEN DARIO</t>
  </si>
  <si>
    <t>BACH. EN ANTROPOLOGIA</t>
  </si>
  <si>
    <t>45992608</t>
  </si>
  <si>
    <t>QUISPE MAMANI RONALD</t>
  </si>
  <si>
    <t>BACH. ING. SISTEMAS</t>
  </si>
  <si>
    <t>41380529</t>
  </si>
  <si>
    <t>RUELAS FIGUEROA ELIANA ROXANA</t>
  </si>
  <si>
    <t>ING. SISTEMAS</t>
  </si>
  <si>
    <t>TUTULO PROFESIONAL</t>
  </si>
  <si>
    <t>INGENIERO</t>
  </si>
  <si>
    <t>45575494</t>
  </si>
  <si>
    <t>MIRANDA NUÑEZ ZENAIDA NOELYA</t>
  </si>
  <si>
    <t>FLORES ROMAN HAYDEE ZOILA</t>
  </si>
  <si>
    <t>NINAJA LAURA EDITA</t>
  </si>
  <si>
    <t>44796359</t>
  </si>
  <si>
    <t>PHALA ARIZACA YOLIR</t>
  </si>
  <si>
    <t>BACH. EN CONTABILIDAD</t>
  </si>
  <si>
    <t>01323641</t>
  </si>
  <si>
    <t>45858880</t>
  </si>
  <si>
    <t>YERBA MAMANI EDYSSON JESUS</t>
  </si>
  <si>
    <t xml:space="preserve">BACHILLER EN ADMINISTRACION </t>
  </si>
  <si>
    <t>41881784</t>
  </si>
  <si>
    <t>LUNA RAMIREZ FRITS MILTON</t>
  </si>
  <si>
    <t>CONTADOR</t>
  </si>
  <si>
    <t>73183711</t>
  </si>
  <si>
    <t>ARELA QUEA YESSENIA GLENY</t>
  </si>
  <si>
    <t>BACHILLER CIENCIAS CONTABLES</t>
  </si>
  <si>
    <t>OPERADOR (MÓDULO: MONITOREO-ANÁLISIS)</t>
  </si>
  <si>
    <t>44437609</t>
  </si>
  <si>
    <t>MAMANI MAMANI BASILIO</t>
  </si>
  <si>
    <t>BACHILLER ING. ESTADISTICA E INF.</t>
  </si>
  <si>
    <t>41812399</t>
  </si>
  <si>
    <t>IDME CCOA ERWIN</t>
  </si>
  <si>
    <t>TECCNICO</t>
  </si>
  <si>
    <t>OPERADOR MÓDULO DE MONITOREO Y ANÁLISIS II</t>
  </si>
  <si>
    <t>41814648</t>
  </si>
  <si>
    <t>DURAND CRUZ HECTOR</t>
  </si>
  <si>
    <t>BACH. ING. CIVIL</t>
  </si>
  <si>
    <t>ASISTENTE ADMINISTRATIVO - COER</t>
  </si>
  <si>
    <t>47551772</t>
  </si>
  <si>
    <t>ITO QUISPE JHON ANTONY</t>
  </si>
  <si>
    <t>43620928</t>
  </si>
  <si>
    <t>ACERO LIMACHE CRISTINA</t>
  </si>
  <si>
    <t>TÉCNICO ADMINISTRATIVO DE ALMACÉN DE BAH</t>
  </si>
  <si>
    <t>42528913</t>
  </si>
  <si>
    <t>FLORES ALBERTO FERDINAN EDGAR</t>
  </si>
  <si>
    <t>ASISTENTE DE SOPORTE TÉCNICO.</t>
  </si>
  <si>
    <t>41738240</t>
  </si>
  <si>
    <t>MENDOZA QUISPE RENE DARIO</t>
  </si>
  <si>
    <t>ASISTENTE TÉCNICO DEFENSA NACIONAL Y CIVIL</t>
  </si>
  <si>
    <t>80028378</t>
  </si>
  <si>
    <t>SANCA PACORI GERMAN</t>
  </si>
  <si>
    <t>LIC. EN CIENCIAS DE LA EDUCACION</t>
  </si>
  <si>
    <t>45665065</t>
  </si>
  <si>
    <t>LIC. EN ADMINISTRACION</t>
  </si>
  <si>
    <t>41246142</t>
  </si>
  <si>
    <t>HUAYTA POCOHUANCA YOUSSE SONIA</t>
  </si>
  <si>
    <t>ANALISTA DEL MERCADO SOCIOECONÓMICO LABORAL - OSEL</t>
  </si>
  <si>
    <t>47815739</t>
  </si>
  <si>
    <t>QUISPE GORDILLO ANA YUDITH</t>
  </si>
  <si>
    <t>ABOGADO PARA PATROCÍNIO JURÍDICO</t>
  </si>
  <si>
    <t>70786679</t>
  </si>
  <si>
    <t>CONDORI CUEVA MELANIA YORDINA</t>
  </si>
  <si>
    <t xml:space="preserve">BACH. EN CONTABILIDAD </t>
  </si>
  <si>
    <t>INSTRUCTORA DE COSMETOLOGÍA PARA EL CENFORP TARACO – DRTPE PUNO</t>
  </si>
  <si>
    <t>44261602</t>
  </si>
  <si>
    <t>ORDOÑEZ CAHUANA DANITZA</t>
  </si>
  <si>
    <t>COSMETOLOGA</t>
  </si>
  <si>
    <t>ASISTENTE ADMINISTRATIVO Y EN ARCHIVO PARA EL CENFORP.T/DRTPE-PUNO</t>
  </si>
  <si>
    <t>47889392</t>
  </si>
  <si>
    <t>PEDRAZA MERMA TULLIA INESS</t>
  </si>
  <si>
    <t xml:space="preserve">CONTADOR PUBLICO </t>
  </si>
  <si>
    <t>42709591</t>
  </si>
  <si>
    <t>QUINO LAYME GROVER ANGEL</t>
  </si>
  <si>
    <t>74285174</t>
  </si>
  <si>
    <t>CHURA PACCO MERCEDES</t>
  </si>
  <si>
    <t>TÉCNICO EN COMPUTACIÓN E INFORMÁTICA - RETCC</t>
  </si>
  <si>
    <t>42109536</t>
  </si>
  <si>
    <t>SUASACA CHAMBI JAIME</t>
  </si>
  <si>
    <t>01264935</t>
  </si>
  <si>
    <t>RODRIGUEZ SAIRITUPA DENNIS MAGNO</t>
  </si>
  <si>
    <t>ABOGADO – ESPECIALISTA CIVIL</t>
  </si>
  <si>
    <t>01320795</t>
  </si>
  <si>
    <t>PAREDES PACHECO MARCO ANTONIO</t>
  </si>
  <si>
    <t>ABOGADO – ESPECIALISTA PENAL</t>
  </si>
  <si>
    <t>47554281</t>
  </si>
  <si>
    <t>ABOGADO – ESPECIALISTA ARBITRAJE</t>
  </si>
  <si>
    <t>41783674</t>
  </si>
  <si>
    <t>CCALLO CAHUANA NOE</t>
  </si>
  <si>
    <t>ESPECIALISTA EN CONTRATACIONES DEL ESTADO</t>
  </si>
  <si>
    <t>70380650</t>
  </si>
  <si>
    <t>RAMOS RIVA MIRELLA FIORE</t>
  </si>
  <si>
    <t>NOTIFICADOR - CONDUCTOR DRTPE PUNO</t>
  </si>
  <si>
    <t>46788001</t>
  </si>
  <si>
    <t>FLORES CHOQUE EDWIN LUIS</t>
  </si>
  <si>
    <t>GUARDIÁN NOCTURNO PARA EL CENFORP.T/DRTPE</t>
  </si>
  <si>
    <t>42466915</t>
  </si>
  <si>
    <t xml:space="preserve">ESTUDIANTE </t>
  </si>
  <si>
    <t>01323398</t>
  </si>
  <si>
    <t>ASISTENTE ADMINISTRATIVO – ALMACENERO</t>
  </si>
  <si>
    <t>71604870</t>
  </si>
  <si>
    <t>PERSONAL DE LIMPIEZA Y LAVANDERIA</t>
  </si>
  <si>
    <t>01315348</t>
  </si>
  <si>
    <t>44787106</t>
  </si>
  <si>
    <t>ESPECIALISTA PARA EL SERVICIO DE ASESORIA EN BUSQUEDA DE EMPLEO ABE</t>
  </si>
  <si>
    <t>45673468</t>
  </si>
  <si>
    <t>PSICOLOGA</t>
  </si>
  <si>
    <t>GUARDIAN DIURNO JULIACA</t>
  </si>
  <si>
    <t>43630917</t>
  </si>
  <si>
    <t>INSTRUCTOR DE MECÁNICA AUTOMOTRIZ CENFORP TARACO – DRTPE PUNO</t>
  </si>
  <si>
    <t>41652433</t>
  </si>
  <si>
    <t>ABOGADO CONCILIADOR PARA LA SUB DIRECCION DE DEFENSA LEGAL Y ASESORIA DEL TRABAJADOR</t>
  </si>
  <si>
    <t>40039729</t>
  </si>
  <si>
    <t>ASISTENTE ADMINISTRATIVO PARA LA SUB DIRECCIÓN TECNICA ADMINISTRATIVA</t>
  </si>
  <si>
    <t>01300315</t>
  </si>
  <si>
    <t>GUARDIAN - ALMACEN CENTRAL</t>
  </si>
  <si>
    <t>41707242</t>
  </si>
  <si>
    <t>PRODUCTOR DE RADIO Y TELEVISIÓN</t>
  </si>
  <si>
    <t>SECTORISTA</t>
  </si>
  <si>
    <t>GUARDIÁN</t>
  </si>
  <si>
    <t>GUARDIÁN DEL LOCAL CLUB DEL PUEBLO DE SALCEDO</t>
  </si>
  <si>
    <t>GUARDIÁN ODP. YUNGUYO</t>
  </si>
  <si>
    <t>GUARDIÁN ODP HUANCANÉ</t>
  </si>
  <si>
    <t>ASISTENTE DE ALMACÉN</t>
  </si>
  <si>
    <t>ASISTENTE EN ALMACÉN</t>
  </si>
  <si>
    <t>GUARDIÁN ODP AZÁNGARO</t>
  </si>
  <si>
    <t xml:space="preserve">OPERADOR (SISTEMA DE CONTROL GUBERNAMENTAL) </t>
  </si>
  <si>
    <t>ESPECIALISTA ADMINISTRATIVO II</t>
  </si>
  <si>
    <t>LIC. ENFERMERÍA</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</si>
  <si>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</si>
  <si>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</si>
  <si>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</si>
  <si>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</si>
  <si>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</si>
  <si>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</si>
  <si>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</si>
  <si>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</si>
  <si>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</si>
  <si>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</si>
  <si>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</si>
  <si>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</si>
  <si>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</si>
  <si>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</si>
  <si>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</si>
  <si>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</si>
  <si>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</si>
  <si>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FORMATO 10: INFORMACIÓN DE REMUNERACIONES Y NÚMERO DE PLAZAS - PRESUPUESTO 2019, 2020 Y PROYECTO 2021</t>
  </si>
  <si>
    <t>FORMATO 12: ASIGNACIÓN DE BIENES Y SERVICIOS - COMPARATIVO PRESUPUESTO 2019, 2020 Y PROYECTO 2021</t>
  </si>
  <si>
    <t>PPTO 2019 (PIM)</t>
  </si>
  <si>
    <t>PPTO 2020 
(PIA)</t>
  </si>
  <si>
    <t>PPTO 2020
(PIM 30 JUNIO)</t>
  </si>
  <si>
    <t>PPTO 2021 (PROYECTO)</t>
  </si>
  <si>
    <t>Diferencia PIA (2020-2021)</t>
  </si>
  <si>
    <t>Variación % (2020-2021)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</si>
  <si>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</si>
  <si>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</si>
  <si>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</si>
  <si>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</si>
  <si>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</si>
  <si>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</si>
  <si>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</si>
  <si>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</si>
  <si>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 = Al 30 de junio de 2020</t>
  </si>
  <si>
    <t>ALIMENTOS  Y BEBIDAS PARA CONSUMO HUMANO</t>
  </si>
  <si>
    <t>ALIMENTOS  Y BEBIDAS PARA CONSUMO ANIMAL</t>
  </si>
  <si>
    <t>VESTUARIO, ACCESORIOS Y PRENDAS DIVERSAS</t>
  </si>
  <si>
    <t>TEXTILES Y ACABADOS TEXTILES</t>
  </si>
  <si>
    <t>CALZADO</t>
  </si>
  <si>
    <t>COMBUSTIBLES Y CARBURANTES</t>
  </si>
  <si>
    <t>GASES</t>
  </si>
  <si>
    <t>LUBRICANTES, GRASAS Y AFINES</t>
  </si>
  <si>
    <t>PAPELERIA EN GENERAL, UTILES Y MATERIALES DE OFICINA</t>
  </si>
  <si>
    <t>AGROPECUARIO, GANADERO Y DE JARDINERIA</t>
  </si>
  <si>
    <t>ASEO, LIMPIEZA Y TOCADOR</t>
  </si>
  <si>
    <t>DE COCINA, COMEDOR Y CAFETERIA</t>
  </si>
  <si>
    <t>ELECTRICIDAD, ILUMINACION Y ELECTRONICA</t>
  </si>
  <si>
    <t>DE VEHICULOS</t>
  </si>
  <si>
    <t>DE COMUNICACIONES Y TELECOMUNICACIONES</t>
  </si>
  <si>
    <t>DE CONSTRUCCION Y MAQUINAS</t>
  </si>
  <si>
    <t>DE SEGURIDAD</t>
  </si>
  <si>
    <t>OTROS ACECESORIOS Y REPUESTOS</t>
  </si>
  <si>
    <t>MEDICAMENTOS</t>
  </si>
  <si>
    <t>OTROS PRODUCTOS SIMILARES</t>
  </si>
  <si>
    <t>MATERIAL, INSUMOS, INSTRUMENTAL Y ACCESORIOS MEDICOS</t>
  </si>
  <si>
    <t>LIBROS, TEXTOS Y OTROS MATERIALES IMPRESOS</t>
  </si>
  <si>
    <t>MATERIAL DIDACTICO, ACCESORIOS Y UTILES DE ENSEÑANZA</t>
  </si>
  <si>
    <t>OTROS MATERIALES DIVERSOS DE ENSEÑANZA</t>
  </si>
  <si>
    <t>SUMINISTRO DE USO ZOOTECNICO</t>
  </si>
  <si>
    <t>MATERIAL BIOLOGICO</t>
  </si>
  <si>
    <t>ANIMALES PARA ESTUDIO</t>
  </si>
  <si>
    <t>FERTILIZANTES, INSECTICIDAS, FUNGICIDAS Y SIMILARES</t>
  </si>
  <si>
    <t>SUMINISTROS DE ACCESORIOS Y/O MATERIALES DE USO FORESTAL</t>
  </si>
  <si>
    <t>PRODUCTOS FARMACEUTICOS DE USO ANIMAL</t>
  </si>
  <si>
    <t>PARA EDIFICIOS Y ESTRUCTURAS</t>
  </si>
  <si>
    <t>PARA VEHICULOS</t>
  </si>
  <si>
    <t>PARA MOBILIARIO Y SIMILARES</t>
  </si>
  <si>
    <t>PARA MAQUINARIAS Y EQUIPO</t>
  </si>
  <si>
    <t>OTROS MATERIALES DE MANTENIMIENTO</t>
  </si>
  <si>
    <t>MATERIALES DE ACONDICIONAMIENTO</t>
  </si>
  <si>
    <t>HERRAMIENTAS</t>
  </si>
  <si>
    <t>PRODUCTOS QUIMICOS</t>
  </si>
  <si>
    <t>LIBROS, DIARIOS, REVISTAS Y OTROS BIENES IMPRESOS</t>
  </si>
  <si>
    <t>SIMBOLOS, DISTINTIVOS Y CONDECORACIONES</t>
  </si>
  <si>
    <t>OTROS BIENES</t>
  </si>
  <si>
    <t>PASAJES Y GASTOS DE TRANSPORTES</t>
  </si>
  <si>
    <t>VIATICOS Y ASIGNACIONES POR COMISION DE SERVICIOS</t>
  </si>
  <si>
    <t>SERVICIO DE SUMINISTRO DE ENERGIA ELECTRICA</t>
  </si>
  <si>
    <t>SERVICIO DE AGUA Y DESAGUE</t>
  </si>
  <si>
    <t>SERVICIO DE SUMINISTRO DE GAS</t>
  </si>
  <si>
    <t>SERVICIO DE TELEFONIA MOVIL</t>
  </si>
  <si>
    <t>SERVICIO DE TELEFONIA FIJA</t>
  </si>
  <si>
    <t>SERVICIO DE INTERNET</t>
  </si>
  <si>
    <t>CORREOS Y SERVICIOS DE MENSAJERIA</t>
  </si>
  <si>
    <t>OTROS SERVICIO DE COMUNICACIÓN</t>
  </si>
  <si>
    <t>SERVICIOS DE PUBLICIDAD</t>
  </si>
  <si>
    <t>SERVICIOS DE IMAGEN INSTITUCIONAL</t>
  </si>
  <si>
    <t>PUBLICACION EN EL DIARIO OFICIAL</t>
  </si>
  <si>
    <t>SERVICIO DE LIMPIEZA E HIGIENE</t>
  </si>
  <si>
    <t>SERVICIOS DE SEGURIDAD Y VIGILANCIA</t>
  </si>
  <si>
    <t>DE EDIFICACIONES, OFICINAS Y ESTRUCTURAS</t>
  </si>
  <si>
    <t>DE CARRETERAS, CAMINOS Y PUENTES</t>
  </si>
  <si>
    <t>DE MOBILIARIO Y SIMILARES</t>
  </si>
  <si>
    <t>DE MAQUINARIAS Y EQUIPOS</t>
  </si>
  <si>
    <t>DE OTROS BIENES Y ACTIVOS</t>
  </si>
  <si>
    <t>DE EDIFICIOS Y ESTRUCTURAS</t>
  </si>
  <si>
    <t>GASTOS LEGALES Y JUDICIALES</t>
  </si>
  <si>
    <t>GASTOS NOTARIALES</t>
  </si>
  <si>
    <t>GASTOS BANCARIOS</t>
  </si>
  <si>
    <t>SEGURO DE VIDA</t>
  </si>
  <si>
    <t>SEGURO DE VEHICULOS</t>
  </si>
  <si>
    <t>SEGURO OBLIGATORIO ACCIDENTES DE TRANSITO (SOAT)</t>
  </si>
  <si>
    <t>OTROS SEGUROS PERSONALES</t>
  </si>
  <si>
    <t>OTROS SEGUROS DE BIENES MUEBLES E INMUEBLES</t>
  </si>
  <si>
    <t>GASTOS POR PRESTACIONES DE SALUD</t>
  </si>
  <si>
    <t xml:space="preserve">CONSULTORIAS </t>
  </si>
  <si>
    <t>ASESORIAS</t>
  </si>
  <si>
    <t>AUDITORIAS</t>
  </si>
  <si>
    <t>ESTUDIOS DE INVESTIGACION</t>
  </si>
  <si>
    <t>OTROS SERVICIOS SIMILARES</t>
  </si>
  <si>
    <t>SERVICIOS COMPLEMENTARIOS DE SALUD</t>
  </si>
  <si>
    <t>REALIZADO POR PERSONAS JURIDICAS</t>
  </si>
  <si>
    <t>REALIZADO POR PERSONAS NATURALES</t>
  </si>
  <si>
    <t>ELABORACION DE PROGRAMAS INFORMATICOS</t>
  </si>
  <si>
    <t>PROCESAMIENTO DE DATOS</t>
  </si>
  <si>
    <t>SOPORTE TECNICO</t>
  </si>
  <si>
    <t>OTROS SERVICIOS DE INFORMATICA</t>
  </si>
  <si>
    <t>PROPINAS PARA PRACTICANTES</t>
  </si>
  <si>
    <t>ANIMADORAS Y ALFABITIZADORES</t>
  </si>
  <si>
    <t>INTERNOS DE MEDICINA Y ODONTOLOGIA</t>
  </si>
  <si>
    <t>ORGANIZACIÓN Y CONDUCCION DE EVENTOS DEPORTIVOS</t>
  </si>
  <si>
    <t>ORGANIZACIÓN DE EVENTOS CULTURALES</t>
  </si>
  <si>
    <t>OTROS RELACIONADOS A ORGANIZACIONES DE EVENTOS</t>
  </si>
  <si>
    <t>SEMINARIO, TALLERES Y SIMILARES ORGANIZADOR POR LA INSTITUCION</t>
  </si>
  <si>
    <t>ATENCIONES OFICIALES Y CELEBRACIONES INSTITUCIONALES</t>
  </si>
  <si>
    <t>OTRAS ATENCIONES Y CELEBRACIONES</t>
  </si>
  <si>
    <t>EMBALAJE Y ALMACENAJE</t>
  </si>
  <si>
    <t>TRANSPORTE Y TRASLADO DE CARGA, BIENES Y MATERIALES</t>
  </si>
  <si>
    <t>SERVICIOS RELACIONADOS CON FLORERIA, JARDINERIA Y OTROS</t>
  </si>
  <si>
    <t>SERVICIO DE ALIMENTACION DE CONSUMO HUMANO</t>
  </si>
  <si>
    <t>SERVICIO DE IMPRESIONES, ENCUADERNACION Y EMPASTADO</t>
  </si>
  <si>
    <t>SERVICIOS DIVERSOS</t>
  </si>
  <si>
    <t>CONTRATACION ADMINISTRATIVA DE SERVICIOS</t>
  </si>
  <si>
    <t>ENTREGA DE CUPO O VALE POR CONCEPTO DE ALIMENTACION</t>
  </si>
  <si>
    <t>OTROS GASTOS CAS</t>
  </si>
  <si>
    <t>VIATICOS Y FLETES POR CAMBIO DE COLOCACION</t>
  </si>
  <si>
    <t>ADQUISICION DE BIENES PARA PRESTACION FUNERARIA</t>
  </si>
  <si>
    <t>GASTOS POR MANTENIMIENTO DERIVADOS DE INFORMES TECNICOS</t>
  </si>
  <si>
    <t>ESTUDIOS</t>
  </si>
  <si>
    <t>PRESTACION FUNERARIA</t>
  </si>
  <si>
    <t>SERVICIOS DE AUDITORIAS</t>
  </si>
  <si>
    <t>OTRAS SUPERVISIONES A INTERVENCIONES</t>
  </si>
  <si>
    <t>SERVICIO DE MONITOREO SISTEMATICO DE INTERVENCIONES</t>
  </si>
  <si>
    <t>SERVICIOS RELACIONADOS CON EL FORTALECIMIENTO</t>
  </si>
  <si>
    <t>SERVICIO DE LEVANTAMIENTO DE INFORMACION, MEDICIONES</t>
  </si>
  <si>
    <t>BONIFICACION EXTRAORDINARIA POR EMERGENCIA SANITARIA</t>
  </si>
  <si>
    <t>OTROS SERVICIOS TECNICOS Y PROFESIONALES DESARROLLADOS POR PERSONAS NATURALES</t>
  </si>
  <si>
    <t>LOCACION DE SERVICIOS REALIZADOS POR PERSONAS NATURALES RELACIONADOS AL ROL DE LA INSTITUCION</t>
  </si>
  <si>
    <t>9001: Acciones Centrales</t>
  </si>
  <si>
    <t>9002: Asignaciones Presupuestarias que no Resulten en Productos</t>
  </si>
  <si>
    <t>9002: Asignaciones Presupuestarias que no resulten en Productos</t>
  </si>
  <si>
    <t>0080: lucha contra la violencia familiar</t>
  </si>
  <si>
    <t>0116: Mejoramiento de la Empleabilidad e Insercion Laboral - Proempleo</t>
  </si>
  <si>
    <t>1002: Productos Especificos para Reducción de la Violencia contra la Mujer</t>
  </si>
  <si>
    <t>EJECUCION TOTAL S/</t>
  </si>
  <si>
    <t>2020 (PIA)</t>
  </si>
  <si>
    <t>2021  (PROYECTO)</t>
  </si>
  <si>
    <t>VARIACION 2020-2021</t>
  </si>
  <si>
    <t>EJECUCIÓN 2019</t>
  </si>
  <si>
    <t>EJECUCIÓN 2020 (*)</t>
  </si>
  <si>
    <t>CHOQUE ROSAS RAQUEL VILMA</t>
  </si>
  <si>
    <t>N° 11093933</t>
  </si>
  <si>
    <t>DEL 1 DE MARZO AL 31 DE OCTUBRE-2020</t>
  </si>
  <si>
    <t>DEL 1 DE FEBRERO AL 31 DE DICIEMBRE DEL 2020</t>
  </si>
  <si>
    <t>DEL 1 DE SETIEMBRE AL 31 DE DICIEMBRE DEL 2020</t>
  </si>
  <si>
    <t>2020 (JUNIO)</t>
  </si>
  <si>
    <t>PROYECCIÓN 2021 (JUNIO)</t>
  </si>
  <si>
    <t>FORMATO 09: COMPARATIVO DEL NÚMERO DE PLAZAS EN EL PRESUPUESTO  2020 Y PROYECTO 2021</t>
  </si>
  <si>
    <t>PLIEGO :458 GOBIERNO REGIONAL DE PUNO</t>
  </si>
  <si>
    <t>FORMATO 11: INGRESOS MENSUALES POR PERIODO DEL PERSONAL ACTIVO -  COMPARATIVO PRESUPUESTO 2019, 2020 Y PROYECTO 2021</t>
  </si>
  <si>
    <t>Tesoro Publico</t>
  </si>
  <si>
    <t>Banco de la Nacion</t>
  </si>
  <si>
    <t>701-035054</t>
  </si>
  <si>
    <t>SALDO 2019 (*)</t>
  </si>
  <si>
    <t>SALDO 2020 (**)</t>
  </si>
  <si>
    <t>CONSORCIO HOSPITALARIO MANUEL NUÑEZ INTEGRADO WEIHAI CONSTRUCTION GROUP COMPANY LIMITED Y CHINA RAILWAY N° 10 ENGINEERING GROUP CO., LTD SUCURSAL DEL PERU</t>
  </si>
  <si>
    <t>LP-SM-3-2019-CS/GR PUNO-1</t>
  </si>
  <si>
    <t>Llave en Mano</t>
  </si>
  <si>
    <t>LICITACION PUBLICA</t>
  </si>
  <si>
    <t>1  EJECUCION DE LA OBRA FORTALECIMIENTO DE LA CAPACIDAD RESOLUTIVA DEL HOSPITAL REGIONAL MANUEL NUÑEZ BUTRON PUNO</t>
  </si>
  <si>
    <t xml:space="preserve">SERVICIO DE PREPARACION, TRANSPORTE,COLOCACION Y COMPACTACION DE MEZCLA ASFALTICA  EN CALIENTE CON PEN 120/150 (e= 2.5PULGADAS COMPAC), A TODOS COSTO SIN AGREGADO , SEGÚN TDR, PARA LA META, 0044 - MEJORAMIENTO DE LA CARRETERA CALACOTA - SANTA ROSA DE HUAYLLATA ( RUTA R-11) DISTRITO DE ILAVE - EL COLLAO- PUNO </t>
  </si>
  <si>
    <t>CONCURSO PUBLICO</t>
  </si>
  <si>
    <t>CP-SM-8-2019-CS/GR PUNO-1 (DESIERTO)</t>
  </si>
  <si>
    <t>SERVITRAN E.I.R.L. CON RUC: 20321811559</t>
  </si>
  <si>
    <t>CONTRATO N° 003-2020-AS-GRP</t>
  </si>
  <si>
    <t>40 DIAS CALENDARIOS</t>
  </si>
  <si>
    <t>AS-SM-5-2020-CS/GR PUNO-1</t>
  </si>
  <si>
    <t>SERVICIO DE ALQUILER DE MOTONIVELADORA SEGÚN TERMINOS DE REFERENCIA PARA LA OBRA: MEJORAMIENTO DE LA CARRETERA CALACOTA - SANTA ROSA DE HUAYLLATA (RUTA R-11), DISTRITO DE ILAVE - EL COLLAO - PUNO.</t>
  </si>
  <si>
    <t>CP-SM-3-2019-CEP/GR PUNO-1</t>
  </si>
  <si>
    <t>FALTA PRONUNCIAMIENTO DEL AREA USUARIA</t>
  </si>
  <si>
    <t xml:space="preserve">ADQUISICION DE RED DE TUBERIAS DE DISTRIBUCION Y ACCESORIOS DE GASES MEDICINALES,INCLUYE INSTALACIÓN SEGÚN ESPECIFICACIONES TECNICAS PARA LA OBRA CONSTRUCCION DEL HOSPITAL MATERNO INFANTIL DEL CONO SUR DEL DISTRITO DE JULIACA </t>
  </si>
  <si>
    <t>LICITACION PUBLICA N 10-2019-CS/GR PUNO CONV N 1</t>
  </si>
  <si>
    <t>INDAGACION DE MERCADO</t>
  </si>
  <si>
    <t>EJECUCIÓN DE LA OBRA FORTALECIMIENTO DE LA CAPACIDAD RESOLUTIVA DEL HOSPITAL REGIONAL MANUEL NUÑEZ BUTRON PUNO</t>
  </si>
  <si>
    <t>ADQUISICION DE EQUIPOS PARA LA CENTRAL DE GASES MEDICINALES, INCLUYE ACCESORIOS E INSTALACION, SEGÚN ESPECIFICACIONES TECNICAS, PARA LA OBRA, CONSTRUCCION DEL HOSPITAL MATERNO INFANTIL DEL CONO SUR JULIACA.</t>
  </si>
  <si>
    <t>LP-SM-12-2019-CS/GR PUNO-1</t>
  </si>
  <si>
    <t>ADQUISICION DE POSTES DE F G ARMABLE DE 30M INCLUYE MONTAJE, PLATAFORMA, PERNOS DE ANCLAJE, ACCESORIOS Y OBRA CIVILES, SEGÚN ESPECIFICACIONES TECNICAS, PARA LA OBRA, MEJORAMIENTO DE LA CAPACIDAD DE PRESTACION DE SERVICIOS DEPORTIVOS EN EL ESTADIO GUILLERMO BRICEÑO ROSAMEDINA, DISTRITO DE JULIACA - SAN ROMAN - PUNO.</t>
  </si>
  <si>
    <t>LP-SM-11-2019-CS/GR PUNO-1</t>
  </si>
  <si>
    <t>ADQUISICION DE ASCENSOR, SEGÚN ESPECIFICACIONES TECNICAS, PARA LA OBRA, CONSTRUCCION DEL HOSPITAL MATERNO INFANTIL DEL CONO SUR DEL DISTRITO DE JULIACA.</t>
  </si>
  <si>
    <t>LP-SM-8-2019-CS/GR PUNO-1</t>
  </si>
  <si>
    <t>ADQUISICION DE RED DE TUBERIAS DE DISTRIBUCION Y ACCESORIOS DE GASES MEDICINALES, INCLUYE INSTALACION, SEGÚN ESPECIFICACIONES TECNICAS, PARA LA OBRA, CONSTRUCCION DEL HOSPITAL MATERNO INFANTIL DEL CONO SUR DEL DISTRITO DE JULIACA</t>
  </si>
  <si>
    <t>LP-SM-10-2019-CS/GR PUNO-1</t>
  </si>
  <si>
    <t>ADQUISICIÓN DE EQUIPOS DE SELECCIONADORA POR CALIBRE SEMIAUTOMÁTICA, LÍNEA SEMIAUTOMÁTICA ENJUGADORA - LLENADORA Y ENRROSCADORA SEMIAUTOMÁTICA, BOMBA TURREX, DESTILADOR DE TORRES DE COBRE DE 400 L., FILTRO PRENSA, TANQUE DE FERMENTACIÓN DE 2000 L., CÓNICO CON CAMISAS DE REFRIGERACIÓN, TANQUES DE AÑE</t>
  </si>
  <si>
    <t>LP-SM-9-2019-CS/GR PUNO-1</t>
  </si>
  <si>
    <t>ADQUISICION DE GAVIONES TIPO CAJA INCLUYE ALAMBRE DE AMARRE Y ATIRANTAMIENTO SEGÚN EETT, PARA LA OBRA: MEJORAMIENTO DE LA CARRETERA AZANGARO (EMP. PU-113) - SAN JUAN DE SALINAS - CHUPA: TRAMO III: KM 17+000 (CURAYLLU) A KM 32+700 (DISTRITO DE CHUPA), DISTRITO DE CHUPA - AZANGARO - PUNO.</t>
  </si>
  <si>
    <t>CONTRATACION DE LA CONSULTORIA DE SUPERVISION PARA LA OBRA: MEJORAMIENTO DE LOS SERVICIOS EDUCATIVOS EN E.B.R. ORIENTADO A LA ECOEFICIENCIA EN LA INSTITUCION EDUCATIVA INDEPENDENCIA NACIONAL DE LA CIUDAD DE PUNO - PUNO</t>
  </si>
  <si>
    <t>CONSULTORIA DE OBRA</t>
  </si>
  <si>
    <t>CP-SM-1-2019-CE/GR PUNO-1</t>
  </si>
  <si>
    <t>SERVICIO DE PREPARACION, TRANSPORTE, COLOCACION Y COMPACTACION DE MEZCLA ASFALTICA EN CALIENTE E=2 (A TODO COSTO) - COMPACTO PARA LA OBRA: MEJORAMIENTO DE LA INFRAESTRUCTURA VIAL DEL CIRCUITO TURISTICO LAGO SAGRADO DE LOS INCAS - DISTRITOS CAPACHICA, CHUCUITO, PLATERIA, ACORA, ILAVE : TRAMO III: JAYU JAYU - CALACOTA (KM 6 + 500), DISTRITO ACORA - PUNO - PUNO</t>
  </si>
  <si>
    <t>CP-SM-5-2019-CE/GR PUNO-1</t>
  </si>
  <si>
    <t>SUPERVISION DE LA OBRA, FORTALECIMIENTO DE LA CAPACIDAD RESOLUTIVA DEL HOSPITAL REGIONAL MANUEL NUÑEZ BUTRON PUNO, CODIGO DEL PROYECTO N° 2271673</t>
  </si>
  <si>
    <t>CP-SM-6-2019-CE/GR PUNO-1</t>
  </si>
  <si>
    <t>SERVICIO DE PREPARACION, TRANSPORTE, COLOCACIÓN Y COMPACTACIÓN DE MEZCLA ASFALTICA EN CALIENTE CON PEN 120/150 (e=2.5 PULGADAS COMPAC), A TODO COSTO SIN AGREGADO, SEGÚN TDR, PARA LA META, 0044- MEJORAMIENTO DE LA CARRETERA CALACOTA - SANTA ROSA DE HUAYLLATA (RUTA R-11), DISTRITO DE ILAVE - EL COLLAO - PUNO</t>
  </si>
  <si>
    <t>CP-SM-8-2019-CS/GR PUNO-1</t>
  </si>
  <si>
    <t>SUMINISTRO E INSTALACION DE ESTRUCTURAS METALICAS Y COBERTURA (TRIBUNAS ORIENTE Y OCCIDENTE), SEGUN TERMINOS DE REFERENCIA, PARA LA OBRA, MEJORAMIENTO DE LA CAPACIDAD DE PRESTACION DE SERVICIOS DEPORTIVOS EN EL ESTADIO GUILLERMO BRICEÑO ROSAMEDINA, DISTRITO DE JULIACA - SAN ROMAN - PUNO.</t>
  </si>
  <si>
    <t>CP-SM-7-2019-CS/GR PUNO-1</t>
  </si>
  <si>
    <t>SERVICIO DE ALQUILER DE CARGADOR FRONTAL DE 225 HP Y ALQUILER DE TRACTOR SOBRE ORUGA, SEGÚN TERMINOS DE REFERENCIA, PARA LA OBRA, MEJORAMIENTO DE LA CARRETERA AZANGARO (EMP. PU-113) - SAN JUAN DE SALINAS - CHUPA : TRAMO III : KM 17+000 (CURAYLLU) A KM 32+700 (DISTRITO DE CHUPA), DISTRITO CHUPA - AZANGARO - PUNO</t>
  </si>
  <si>
    <t>CP-SM-4-2019-CS/GR PUNO-1</t>
  </si>
  <si>
    <t>SERVICIO DE ALQUILER DE RODILLO LISO VIBRATORIO, CAMION CISTERNA (AGUA) 5,000 GLN, MOTONIVELADORA Y CAMION VOLQUETE. SEGÚN TERMINOS DE REFERENCIA, PARA LA OBRA: MEJORAMIENTO DE LA CARRETERA CALACOTA - SANTA ROSA DE HUAYLLATA (RUTA R-11), DISTRITO DE ILAVE - EL COLLAO - PUNO.</t>
  </si>
  <si>
    <t>CONTRATACION DE LA CONSULTORIA DE SUPERVICION PARA LA OBRA: MEJORAMIENTO DE SERVICIO EDUCATIVO DE LAS CARRERAS DE PRODUCCION, AUTOMOTRIZ, CONTABILIDAD, COMPUTACION,, SECRETARIADO, ENEFERMERIA, LABORATORIO CLINICO Y PORTESIS DENTAL DEL IST MANUEL NUÑEZ BUTRON DE JULIACA - SAN ROMAN - PUNO</t>
  </si>
  <si>
    <t>CP-SM-2-2019-CE/GR PUNO-1</t>
  </si>
  <si>
    <t>ADQUISICION DE GUARDAVIAS METALICAS E INSTALADOS , SEGÚN ESPECIFICACIONES TECNICAS, PARA LA OBRA, MEJORAMIENTO DE LA CARRETERA DV. DESAGUADERO (EMP PE 36A) - KELLUYO - PISACOMA : TRAMO I DESVIO DESAGUADERO - KELLUYO 18+976 KM, MULTIDISTRITAL - CHUCUITO - PUNO.</t>
  </si>
  <si>
    <t>LP-SM-2-2020-CS/GR PUNO-1</t>
  </si>
  <si>
    <t>ADQUISICION DE BUTACAS SEGÚN ESPECIFICACIONES TECNICAS PARA LA OBRA MEJORAMIENTO DE LA CAPACIDAD DE PRESTACION DE SERVICIOS DEPORTIVO EN EL ESTADIO GUILLERMO BRICEÑO ROSAMEDINA DISTRITO DE JULIACA  SAN ROMAN PUNO</t>
  </si>
  <si>
    <t>SE DEVOLVIO AL AREA USUARIA</t>
  </si>
  <si>
    <t>POR FALTA DE DISPONIBILIDAD PRESUPUESTAL</t>
  </si>
  <si>
    <t>ADQUISICION  E INSTALACION DE CESPED ARTIFICIAL (GRASS SINTETICO) SEGÚN ESPECIFICACIONES TECNICAS PARA LA OBRA MEJORAMIENTO DEL ESTADIO MUNICIPAL CESAR RAUL CARRERA DISTRITO DE AZANGARO AZANGARO PUNO.</t>
  </si>
  <si>
    <t>LP-SM-1-2020-CS/GR PUNO-1</t>
  </si>
  <si>
    <t>ADQUISICION DE ALIMENTOS BALANCEADO DE TRUCHA,SEGÚN ESPECIFICACIONES TECNICAS PARA EL PROYECTO MEJORAMIENTO DE LAS CAPACIDADES TECNOLOGICAS EN EL MANEJO DE CADENA PRODUCTIVA DE TRUCHA MULTIDISTRITAL MULTIPROVINCIAL PUNO.</t>
  </si>
  <si>
    <t>LP-SM-3-2020-CS/GR PUNO-1</t>
  </si>
  <si>
    <t>ADQUISICION DE ARTESAS DE REINCUBACION Y ALEVINAJE CON ATRIL DE SOPORTE PARA ARTESAS,SEGÚN ESPECIFICACIONES TECNICAS PARA EL PROYECTO MEJORAMIENTO DE LAS CAPACIDADES TECNOLOGICAS EN EL MANEJO DE CADENA PRODUCTIVA DE TRUCHA MULTIDISTRITAL MULTIPROVINCIAL PUNO.</t>
  </si>
  <si>
    <t>LP-SM-4-2020-CS/GR PUNO-1</t>
  </si>
  <si>
    <t>ADQUISICIÓN DE ALPACA REPRODUCTOR MACHO Y HEMBRA DE RAZA HUACAYA, SEGÚN ESPECIFICACIONES TÉCNICAS PARA LA OBRA MEJORAMIENTO DE LA CADENA DE VALOR DE LA FIBRA DE ALPACA EN LA REGIÓN DE PUNO, MULTIDISTRITAL-MULTIPROVINCIAL-PUNO.</t>
  </si>
  <si>
    <t>LP-SM-5-2020-CS/GR PUNO-1</t>
  </si>
  <si>
    <t>ADQUISICION DE MODULOS DE JAULAS PARA LA CRIANZA DE TRUCHAS, SEGÚN ESPECIFICACIONES TECNICAS PARA EL PROYECTO MEJORAMIENTO DE LAS CAPACIDADES TECNOLOGICAS EN EL MANEJO DE LA CADENA PRODUCTIVA DE TRUCHAS EN LA REGION PUNO</t>
  </si>
  <si>
    <t>APROBACION DE EXPEDIENTE DE CONTRATACION</t>
  </si>
  <si>
    <t>ADQUISICION DE FILTROS PARA LAS MAQUINARIAS PESADAS DEL GOBIERNO REGIONAL DE PUNO, SEGÚN ESPECIFICACIONES TECNICAS PARA LA META 0105 MANTENIMIENTO Y REPARACION DE EQUIPO MECANICO DE LA OFICINA DE EQUIPO MECANICO</t>
  </si>
  <si>
    <t>SERVICIO DE ALQUILER DE MAQUINARIAS SEGÚN TERMINOS DE REFERENCIA PARA LA OBRA MEJORAMIENTO DE LA DEFENSA RIBEREÑA EN EL TRAMO IV EN LAS MARGENES DERECHA E IZQUIERDA DEL RIO RAMIS EN LOS TRAMOS DE SACASCO COLLANA CHACAMARCA PATASCACHI YANAHOCO TUNI GRANDE RAMIS Y BALSAPATA DE LAS PROVINCIAS DE HUANCANE Y AZANGARO REGION PUNO.</t>
  </si>
  <si>
    <t>CP-SM-1-2020-CS/GR PUNO-1</t>
  </si>
  <si>
    <t>CONSORCIO LA MERCED CON RUC: 20406321232</t>
  </si>
  <si>
    <t>CONTRATO N° 003-2020-CP-GR PUNO</t>
  </si>
  <si>
    <t>120 DIAS CALENDARIOS</t>
  </si>
  <si>
    <t>CONTRATACION DIRECTA</t>
  </si>
  <si>
    <t>CONTRATACION DE SERVICIO DE ALOJAMIENTO Y ALIMENTACION PARA 250 PERSONAS SEGÚN TERMINOS DE REFERENCIA PARA APOYAR A LAS ACCIONES DE EMERGENCIA POR EL COVID-19 MEDIANTE ACCIONES INMEDIATAS POR CONTRATACION DIRECTA PARA LA META 133 PREVENCION,CONTROL,DIAGNOSTICO Y TRATAMIENTO DE CORONAVIRUS.</t>
  </si>
  <si>
    <t>DIRECTA-PROC-1-2020-OEC/GR PUNO-1</t>
  </si>
  <si>
    <t>350000.00</t>
  </si>
  <si>
    <t>EJECUTADO</t>
  </si>
  <si>
    <t>CONTRATACION DE SERVICIO DE ALOJAMIENTO Y ALIMENTACION PARA 52 PERSONAS SEGÚN TERMINOS DE REFERENCIA PARA APOYAR A LAS ACCIONES DE EMERGENCIA POR EL COVID-19 MEDIANTE ACCIONES INMEDIATAS POR CONTRATACION DIRECTA PARA LA META 133 PREVENCION,CONTROL,DIAGNOSTICO Y TRATAMIENTO DE CORONAVIRUS.</t>
  </si>
  <si>
    <t>DIRECTA-PROC-3-2020-OEC/GR PUNO-1</t>
  </si>
  <si>
    <t>50960.00</t>
  </si>
  <si>
    <t>CONTRATACION DE SERVICIO DE ALOJAMIENTO Y ALIMENTACION PARA 49 PERSONAS SEGÚN TERMINOS DE REFERENCIA PARA APOYAR A LAS ACCIONES DE EMERGENCIA POR EL COVID-19 MEDIANTE ACCIONES INMEDIATAS POR CONTRATACION DIRECTA PARA LA META 133 PREVENCION,CONTROL,DIAGNOSTICO Y TRATAMIENTO DE CORONAVIRUS.</t>
  </si>
  <si>
    <t>DIRECTA-PROC-4-2020-OEC/GR PUNO-1</t>
  </si>
  <si>
    <t>48020.00</t>
  </si>
  <si>
    <t>CONTRATACION DE SERVICIO DE ALOJAMIENTO Y ALIMENTACION PARA 111 PERSONAS SEGÚN TERMINOS DE REFERENCIA PARA APOYAR A LAS ACCIONES DE EMERGENCIA POR EL COVID-19 MEDIANTE ACCIONES INMEDIATAS POR CONTRATACION DIRECTA PARA LA META 133 PREVENCION,CONTROL,DIAGNOSTICO Y TRATAMIENTO DE CORONAVIRUS.</t>
  </si>
  <si>
    <t>DIRECTA-PROC-5-2020-OEC/GR PUNO-1</t>
  </si>
  <si>
    <t>155400.00</t>
  </si>
  <si>
    <t>CONTRATACION DE SERVICIO DE ALOJAMIENTO Y ALIMENTACION PARA 38 PERSONAS SEGÚN TERMINOS DE REFERENCIA PARA APOYAR A LAS ACCIONES DE EMERGENCIA POR EL COVID-19 MEDIANTE ACCIONES INMEDIATAS POR CONTRATACION DIRECTA PARA LA META 133 PREVENCION,CONTROL,DIAGNOSTICO Y TRATAMIENTO DE CORONAVIRUS.</t>
  </si>
  <si>
    <t>DIRECTA-PROC-9-2020-OEC/GR PUNO-1</t>
  </si>
  <si>
    <t>37240.00</t>
  </si>
  <si>
    <t>DIRECTA-PROC-11-2020-OEC/GR PUNO-1</t>
  </si>
  <si>
    <t>CONTRATACION DE SERVICIO DE ALOJAMIENTO Y ALIMENTACION PARA 70 PERSONAS SEGÚN TERMINOS DE REFERENCIA PARA APOYAR A LAS ACCIONES DE EMERGENCIA POR EL COVID-19 MEDIANTE ACCIONES INMEDIATAS POR CONTRATACION DIRECTA PARA LA META 133 PREVENCION,CONTROL,DIAGNOSTICO Y TRATAMIENTO DE CORONAVIRUS.</t>
  </si>
  <si>
    <t>DIRECTA-PROC-6-2020-OEC/GR PUNO-1</t>
  </si>
  <si>
    <t>58800.00</t>
  </si>
  <si>
    <t>CONTRATACION DE SERVICIO DE ALOJAMIENTO Y ALIMENTACION PARA 201 PERSONAS SEGÚN TERMINOS DE REFERENCIA PARA APOYAR A LAS ACCIONES DE EMERGENCIA POR EL COVID-19 MEDIANTE ACCIONES INMEDIATAS POR CONTRATACION DIRECTA PARA LA META 133 PREVENCION,CONTROL,DIAGNOSTICO Y TRATAMIENTO DE CORONAVIRUS.</t>
  </si>
  <si>
    <t>DIRECTA-PROC-8-2020-OEC/GR PUNO-1</t>
  </si>
  <si>
    <t>260400.00</t>
  </si>
  <si>
    <t>CONTRATACION DE SERVICIO DE ALOJAMIENTO Y ALIMENTACION PARA 60 PERSONAS SEGÚN TERMINOS DE REFERENCIA PARA APOYAR A LAS ACCIONES DE EMERGENCIA POR EL COVID-19 MEDIANTE ACCIONES INMEDIATAS POR CONTRATACION DIRECTA PARA LA META 133 PREVENCION,CONTROL,DIAGNOSTICO Y TRATAMIENTO DE CORONAVIRUS.</t>
  </si>
  <si>
    <t>DIRECTA-PROC-7-2020-OEC/GR PUNO-1</t>
  </si>
  <si>
    <t>50400.00</t>
  </si>
  <si>
    <t>CONTRATACION DE SERVICIO DE ALOJAMIENTO Y ALIMENTACION PARA 85 PERSONAS SEGÚN TERMINOS DE REFERENCIA PARA APOYAR A LAS ACCIONES DE EMERGENCIA POR EL COVID-19 MEDIANTE ACCIONES INMEDIATAS POR CONTRATACION DIRECTA PARA LA META 133 PREVENCION,CONTROL,DIAGNOSTICO Y TRATAMIENTO DE CORONAVIRUS.</t>
  </si>
  <si>
    <t>DIRECTA-PROC-2-2020-OEC/GR PUNO-1</t>
  </si>
  <si>
    <t>71400.00</t>
  </si>
  <si>
    <t>CONTRATACION DE SERVICIO DE ALOJAMIENTO Y ALIMENTACION PARA 100 PERSONAS SEGÚN TERMINOS DE REFERENCIA PARA APOYAR A LAS ACCIONES DE EMERGENCIA POR EL COVID-19 MEDIANTE ACCIONES INMEDIATAS POR CONTRATACION DIRECTA PARA LA META 133 PREVENCIÓN,CONTROL,DIAGNOSTICO Y TRATAMIENTO DE CORONAVIRUS</t>
  </si>
  <si>
    <t>DIRECTA-PROC-12-2020-OEC/GR PUNO-1</t>
  </si>
  <si>
    <t>64890.00</t>
  </si>
  <si>
    <t>CONTRATACION DE SERVICIO DE ALOJAMIENTO Y ALIMENTACION PARA 90 PERSONAS, SEGÚN TERMINOS DE REFERENCIA PARA APOYAR A LAS ACCIONES DE EMERGENCIA POR EL COVID-19 MEDIANTE ACCIONES INMEDIATAS POR CONTRATACIÓN DIRECTA.</t>
  </si>
  <si>
    <t>DIRECTA-PROC-13-2020-OEC/GR PUNO-1</t>
  </si>
  <si>
    <t>ADQUISICION DE EQUIPOS MEDICOS,SEGÚN ESPECIFICACIONES TECNICAS PARA LA META 0146  ADQUISICION DE MONITOR DE FUNCIONES VITALES VENTILADOR MECANICO CAMA CAMILLA MULTIPROPOSITO TIPO UCI Y BOMBA DE INFUSION ADEMAS DE OTROS ACTIVOS EN DOS ESTABLECIMIENTOS DE SALUD II-A A NIVEL PROVINCIAL.</t>
  </si>
  <si>
    <t>DIRECTA-PROC-15-2020-OEC/GR PUNO-1</t>
  </si>
  <si>
    <t>SON A DIFERENTES PROVEEDORES</t>
  </si>
  <si>
    <t>ADQUISICICION DE CAMA CAMILLA MULTIPROPOSITO PARA UCI Y COCHE DE PARO CON EQUIPO DE RCP SEGÚN ESPECIFICACIONES TECNICAS PARA LA META 0146  ADQUISICION DE MONITOR DE FUNCIONES VITALES, VENTILADOR MECANICO,CAMA CAMILLA MULTIPROPOSITO TIPO UCI Y BOMBA DE INFUSION  ADEMAS DE OTROS ACTIVOS EN DOS ESTABLECIMIENTOS DE SALUD II-A A NIVEL PROVINCIAL.</t>
  </si>
  <si>
    <t>DIRECTA-PROC-14-2020-OEC/GR PUNO-1</t>
  </si>
  <si>
    <t>BERAMED E.I.R.L. CON RUC 20514267112</t>
  </si>
  <si>
    <t>CONTRATO N° 077-2020-CD-GR PUNO</t>
  </si>
  <si>
    <t>27/08/2020</t>
  </si>
  <si>
    <t>5 DIAS CALENDARIO</t>
  </si>
  <si>
    <t>ADQUISICICION DE  AMBULANCIA URBANA TIPO III SEGÚN ESPECIFICACIONES TECNICAS PARA LA META 0146  ADQUISICION DE MONITOR DE FUNCIONES VITALES, VENTILADOR MECANICO,CAMA CAMILLA MULTIPROPOSITO TIPO UCI Y BOMBA DE INFUSION ADEMAS DE OTROS ACTIVOS EN DOS ESTABLECIMIENTOS DE SALUD II-A A NIVEL PROVINCIAL.</t>
  </si>
  <si>
    <t>5,727,150.00</t>
  </si>
  <si>
    <t>TECHNOLOGIES S.A. CON RUC: 20517698131</t>
  </si>
  <si>
    <t>CONTRATO N° 090-2020-CD-GR PUNO</t>
  </si>
  <si>
    <t>08/09/2020</t>
  </si>
  <si>
    <t>ADQUISICIÓN DE DISPOSITIVOS MÉDICOS DE DIAGNÓSTICO IN VITRO (PRUEBAS DE DETECCIÓN RÁPIDA DEL COVID-19; PRUEBAS DE DETECCIÓN MOLECULAR DEL COVID-19), SEGÚN ESPECIFICACIONES TÉCNICAS PARA LA OBRA MEJORAMIENTO DEL SERVICIO DE DETECCIÓN DEL COVID-19 EN 13 PROVINCIAS DEL DEPARTAMENTO DE PUNO-MULTIDISTRITAL-MULTIPROVINCIAL-PUNO.</t>
  </si>
  <si>
    <t>3,183,000.00</t>
  </si>
  <si>
    <t>PARA SU PRONUNCIAMIENTO DEL AREA USUARI</t>
  </si>
  <si>
    <t>ADQUISICIÓN DE PLANTA GENERADORA DE OXIGENO TIPO PSA DE 15M 3/ HR-25M3/HR INCLUYE RAMPA RELLENADO Y BOTELLAS CON SU ACCESORIO DE 10M3 SEGÚN ESPECIFICACIONES TECNICAS PARA EL PROYECTO CONSTRUCCIÓN DE CENTRAL DE OXIGENO:ADQUISICIÓN DE PLANTA GENERADORA DE OXIGENO MEDICINAL Y GRUPO ELECTROGENO EN EL LA EESS MANUEL NUÑEZ BUTRON DISTRITO DE PUNOPROVINCIA DE PUNO DEPARTAMENTO DE PUNO.</t>
  </si>
  <si>
    <t>DIRECTA-PROC-17-2020-OEC/GR-PUNO-1</t>
  </si>
  <si>
    <t>ULTRACONTROLO INTERNATIONAL PERU S.A.C RUC: 20606206900</t>
  </si>
  <si>
    <t>CONTRATO N° 089-2020-CD-GR PUNO</t>
  </si>
  <si>
    <t>10/09/2020</t>
  </si>
  <si>
    <t>20 DIAS CALENDARIOS</t>
  </si>
  <si>
    <t>ADQUISICIÓN DE PLANTA GENERADORA DE OXIGENO TIPO PSA DE 40M3/ HR-45M3/HR INCLUYE RAMPA RELLENADO Y BOTELLAS CON SUS ACCESORIO DE 10M3 SEGÚN ESPECIFICACIONES TECNICAS PARA EL PROYECTO CONSTRUCCIÓN DE CENTRAL DE OXIGENO:ADQUISICIÓN DE PLANTA GENERADORA DE OXIGENO MEDICINAL Y GRUPO ELECTROGENO EN EL LA EESS MANUEL NUÑEZ BUTRON DISTRITO DE PUNOPROVINCIA DE PUNO DEPARTAMENTO DE PUNO.</t>
  </si>
  <si>
    <t>3987193.16</t>
  </si>
  <si>
    <t>ADQUISICIÓN DE GRUPO ELECTROGENO Y TABLERO GENERAL SEGÚN ESPECIFICACIONES TECNICAS  PARA EL PROYECTO CONSTRUCCIÓN DE CENTRAL DE OXIGENO:ADQUISICIÓN DE PLANTA GENERADORA DE OXIGENO MEDICINAL Y GRUPO ELECTROGENO EN EL LA EESS MANUEL NUÑEZ BUTRON DISTRITO DE PUNOPROVINCIA DE PUNO DEPARTAMENTO DE PUNO.</t>
  </si>
  <si>
    <t>158637.10</t>
  </si>
  <si>
    <t xml:space="preserve">ADQUISICIÓN DE ASPIRADOR DE SECRECIONES ELECTRICO  RODABLE SEGÚN ESPECIFICACIONES TECNICAS PARA LA META 146 ADQUISICION DE MONITOR DE FUNCIONES VITALES VENTILADOR MECANICO , CAMA  CAMILLA  MULTIPROPOSITO TIPO UCI Y BONBA DE INFUSION ADEMAS DE OTROS ACTIVOS EN DOS ESTABLECIMIENTOS DE SALUD II-A  A NIVEL PROVINCIAL </t>
  </si>
  <si>
    <t>DIRECTA-PROC-18-2020-OEC/GR PUNO-1</t>
  </si>
  <si>
    <t>CON CONTRATO</t>
  </si>
  <si>
    <t>R.O.</t>
  </si>
  <si>
    <t>47-2015</t>
  </si>
  <si>
    <t>28-2016</t>
  </si>
  <si>
    <t xml:space="preserve">CONDORI CAPAJAÑA NESTOR </t>
  </si>
  <si>
    <t>31-2016</t>
  </si>
  <si>
    <t>32-2016</t>
  </si>
  <si>
    <t>33-2016</t>
  </si>
  <si>
    <t>76-2016</t>
  </si>
  <si>
    <t>QUISPE RODRIGUEZ AMELIA</t>
  </si>
  <si>
    <t>85-2016</t>
  </si>
  <si>
    <t>TECNICO EN ADMINISTRACIÓN</t>
  </si>
  <si>
    <t>40-2017</t>
  </si>
  <si>
    <t>72-2017</t>
  </si>
  <si>
    <t>79-2017</t>
  </si>
  <si>
    <t>6-2018</t>
  </si>
  <si>
    <t>7-2018</t>
  </si>
  <si>
    <t>8-2018</t>
  </si>
  <si>
    <t>9-2018</t>
  </si>
  <si>
    <t>13-2018</t>
  </si>
  <si>
    <t>14-2018</t>
  </si>
  <si>
    <t>15-2018</t>
  </si>
  <si>
    <t>16-2018</t>
  </si>
  <si>
    <t>24-2018</t>
  </si>
  <si>
    <t>25-2018</t>
  </si>
  <si>
    <t>27-2018</t>
  </si>
  <si>
    <t>28-2018</t>
  </si>
  <si>
    <t>29-2018</t>
  </si>
  <si>
    <t>30-2018</t>
  </si>
  <si>
    <t>32-2018</t>
  </si>
  <si>
    <t>33-2018</t>
  </si>
  <si>
    <t>ASISTENTE EN MEDIO AMBIENTE</t>
  </si>
  <si>
    <t xml:space="preserve">VILLAHERMOSA YUCRA DAI LI </t>
  </si>
  <si>
    <t>51-2018</t>
  </si>
  <si>
    <t>70-2018</t>
  </si>
  <si>
    <t>71-2018</t>
  </si>
  <si>
    <t>73-2018</t>
  </si>
  <si>
    <t>1-2019</t>
  </si>
  <si>
    <t>2-2019</t>
  </si>
  <si>
    <t>3-2019</t>
  </si>
  <si>
    <t>4-2019</t>
  </si>
  <si>
    <t>5-2019</t>
  </si>
  <si>
    <t>GUARDIAN PARA LA ODP SAN ROMAN – JULIACA</t>
  </si>
  <si>
    <t>10-2019</t>
  </si>
  <si>
    <t>11-2019</t>
  </si>
  <si>
    <t>12-2019</t>
  </si>
  <si>
    <t>13-2019</t>
  </si>
  <si>
    <t>14-2019</t>
  </si>
  <si>
    <t>15-2019</t>
  </si>
  <si>
    <t>16-2019</t>
  </si>
  <si>
    <t>18-2019</t>
  </si>
  <si>
    <t>19-2019</t>
  </si>
  <si>
    <t>20-2019</t>
  </si>
  <si>
    <t>21-2019</t>
  </si>
  <si>
    <t>22-2019</t>
  </si>
  <si>
    <t>74251587</t>
  </si>
  <si>
    <t>HUANCA VENTURA JENNIFER GERALDINE</t>
  </si>
  <si>
    <t>26-2019</t>
  </si>
  <si>
    <t>27-2019</t>
  </si>
  <si>
    <t>31-2019</t>
  </si>
  <si>
    <t>33-2019</t>
  </si>
  <si>
    <t>34-2019</t>
  </si>
  <si>
    <t>41-2019</t>
  </si>
  <si>
    <t>OPERADOR (MODULO DE OPERACIONES)</t>
  </si>
  <si>
    <t>42-2019</t>
  </si>
  <si>
    <t>TÉCNICO ADMINISTRATIVO (MODULO LOGÍSTICA).</t>
  </si>
  <si>
    <t>43-2019</t>
  </si>
  <si>
    <t>44-2019</t>
  </si>
  <si>
    <t>OPERADOR MÓDULO COORDINADOR INTERSECTORIAL E INSTITUCIONAL</t>
  </si>
  <si>
    <t>45-2019</t>
  </si>
  <si>
    <t>46-2019</t>
  </si>
  <si>
    <t>47-2019</t>
  </si>
  <si>
    <t>48-2019</t>
  </si>
  <si>
    <t>49-2019</t>
  </si>
  <si>
    <t>52-2019</t>
  </si>
  <si>
    <t>MAMANI CHOQUE DIANET</t>
  </si>
  <si>
    <t>53-2019</t>
  </si>
  <si>
    <t>54-2019</t>
  </si>
  <si>
    <t>55-2019</t>
  </si>
  <si>
    <t>57-2019</t>
  </si>
  <si>
    <t>58-2019</t>
  </si>
  <si>
    <t>59-2019</t>
  </si>
  <si>
    <t>60-2019</t>
  </si>
  <si>
    <t>61-2019</t>
  </si>
  <si>
    <t>62-2019</t>
  </si>
  <si>
    <t>63-2019</t>
  </si>
  <si>
    <t>64-2019</t>
  </si>
  <si>
    <t>65-2019</t>
  </si>
  <si>
    <t>67-2019</t>
  </si>
  <si>
    <t>VILLAVA MAMANI PERCY</t>
  </si>
  <si>
    <t>69-2019</t>
  </si>
  <si>
    <t>71-2019</t>
  </si>
  <si>
    <t>72-2019</t>
  </si>
  <si>
    <t>73-2019</t>
  </si>
  <si>
    <t>GARAMBEL SOTO JORGE</t>
  </si>
  <si>
    <t>75-2019</t>
  </si>
  <si>
    <t>QUISPE CHOQUE DINA GENARA</t>
  </si>
  <si>
    <t>81-2019</t>
  </si>
  <si>
    <t>AVILES PILCO JENNIFER FRITZSHELL</t>
  </si>
  <si>
    <t>83-2019</t>
  </si>
  <si>
    <t>CORDOVA RODRIGUEZ CELESTINO</t>
  </si>
  <si>
    <t>85-2019</t>
  </si>
  <si>
    <t>FLORES VELARDE LUCIANO</t>
  </si>
  <si>
    <t>86-2019</t>
  </si>
  <si>
    <t>COLQUE MEDINA SABINA</t>
  </si>
  <si>
    <t>87-2019</t>
  </si>
  <si>
    <t>MOLLEHUANCA ARCE YHONNY YASMANY</t>
  </si>
  <si>
    <t>88-2019</t>
  </si>
  <si>
    <t>JEFE DE LA OFICINA DE CONTABILIDAD</t>
  </si>
  <si>
    <t>01224962</t>
  </si>
  <si>
    <t>JILAJA CARITA RENE REYNALDO</t>
  </si>
  <si>
    <t>90-2019</t>
  </si>
  <si>
    <t>ABOGADO - CONTENCIOSO ADMINISTRATIVO</t>
  </si>
  <si>
    <t>42262318</t>
  </si>
  <si>
    <t>JUAREZ CHECA ROBERTO CARLOS</t>
  </si>
  <si>
    <t>94-2019</t>
  </si>
  <si>
    <t>43619297</t>
  </si>
  <si>
    <t>QUENTA QUISPE MARIBEL VICTORIA</t>
  </si>
  <si>
    <t>95-2019</t>
  </si>
  <si>
    <t>44888532</t>
  </si>
  <si>
    <t>ACERO SUCASACA DANITZA</t>
  </si>
  <si>
    <t>96-2019</t>
  </si>
  <si>
    <t>44886944</t>
  </si>
  <si>
    <t>VARGAS COHA JOHN MILTON</t>
  </si>
  <si>
    <t>LICENCIADO EN ANTROPOLOGÍA</t>
  </si>
  <si>
    <t>BACHILLER EN ANTROPOLOGIA</t>
  </si>
  <si>
    <t>97-2019</t>
  </si>
  <si>
    <t>41694406</t>
  </si>
  <si>
    <t>SAIRITUPAC ZAPATA MARCOS REYNALDO</t>
  </si>
  <si>
    <t>BACHILLER EN ECONOMIA</t>
  </si>
  <si>
    <t>98-2019</t>
  </si>
  <si>
    <t>REDACTOR DE NOTAS DE PRENSA</t>
  </si>
  <si>
    <t>70552537</t>
  </si>
  <si>
    <t>CCAMA CCAHUANIHANCCO RIGOBERTO</t>
  </si>
  <si>
    <t>103-2019</t>
  </si>
  <si>
    <t>42656203</t>
  </si>
  <si>
    <t>VILCA CHAMBI JESUS</t>
  </si>
  <si>
    <t>BACHILLER EN DERECHO</t>
  </si>
  <si>
    <t>111-2019</t>
  </si>
  <si>
    <t>47788329</t>
  </si>
  <si>
    <t>MOLINA CARITA PERCY ALAN</t>
  </si>
  <si>
    <t>BACHILLER EN CIENCIAS CONTABLES</t>
  </si>
  <si>
    <t>117-2019</t>
  </si>
  <si>
    <t>OPERADOR (MODULO COMUNICACIONES)</t>
  </si>
  <si>
    <t>46910358</t>
  </si>
  <si>
    <t>MANZANO CHURA HILDA BEATRIZ</t>
  </si>
  <si>
    <t>130-2019</t>
  </si>
  <si>
    <t>40083857</t>
  </si>
  <si>
    <t>PAREDES PAREDES JOSE LUIS</t>
  </si>
  <si>
    <t>131-2019</t>
  </si>
  <si>
    <t>132-2019</t>
  </si>
  <si>
    <t>SEGURIDAD Y VIGILANCIA</t>
  </si>
  <si>
    <t>43466836</t>
  </si>
  <si>
    <t>AQUINO BAUTISTA HUGO NELSON</t>
  </si>
  <si>
    <t>133-2019</t>
  </si>
  <si>
    <t>42231788</t>
  </si>
  <si>
    <t>CHECALLA PAREDES CRIS LI</t>
  </si>
  <si>
    <t>137-2019</t>
  </si>
  <si>
    <t>ESPECIALISTA EN SEGUIMIENTO Y MONITOREO DE PROYECTOS</t>
  </si>
  <si>
    <t>138-2019</t>
  </si>
  <si>
    <t>42707054</t>
  </si>
  <si>
    <t>ORDOÑEZ CALLA BERNARDINA</t>
  </si>
  <si>
    <t>BACHILLER EN EDUCACIÓN ESPECIALIDAD COMPUTACIÓN E INFORMÁTICA</t>
  </si>
  <si>
    <t>144-2019</t>
  </si>
  <si>
    <t>145-2019</t>
  </si>
  <si>
    <t>45539920</t>
  </si>
  <si>
    <t>TICONA TICONA EVER</t>
  </si>
  <si>
    <t>Licenciado en Sociología</t>
  </si>
  <si>
    <t>BACHILLER EN SOCIOLOGÍA</t>
  </si>
  <si>
    <t>146-2019</t>
  </si>
  <si>
    <t>41695119</t>
  </si>
  <si>
    <t>RAMOS OLIVERA JAIME</t>
  </si>
  <si>
    <t>LICENCIADO EN ADMINISTRACION</t>
  </si>
  <si>
    <t>147-2019</t>
  </si>
  <si>
    <t>45381062</t>
  </si>
  <si>
    <t>APAZA SOLIS JERSEY RAMBLER</t>
  </si>
  <si>
    <t>Bachiller en Ciencias de la Administración</t>
  </si>
  <si>
    <t>148-2019</t>
  </si>
  <si>
    <t>ASISTENTE ADMINISTRATIVO PARA LA SUB DIRECCIÓN TÉCNICA ADMINISTRATIVA</t>
  </si>
  <si>
    <t>70108237</t>
  </si>
  <si>
    <t>QUILLI TICONA YANETH YOVANA</t>
  </si>
  <si>
    <t>149-2019</t>
  </si>
  <si>
    <t>Licenciada en Administración</t>
  </si>
  <si>
    <t>150-2019</t>
  </si>
  <si>
    <t>72114337</t>
  </si>
  <si>
    <t>VILLASANTE FIGUEROA PAMELA</t>
  </si>
  <si>
    <t>151-2019</t>
  </si>
  <si>
    <t>SUB DIRECTOR DE MINERIA</t>
  </si>
  <si>
    <t>41214496</t>
  </si>
  <si>
    <t>COILA ZAPANA JUAN CARLOS</t>
  </si>
  <si>
    <t>INGENIERO DE MINAS</t>
  </si>
  <si>
    <t>BACHILLER EN CIENCIAS DE LA INGENIERIA DE MINAS</t>
  </si>
  <si>
    <t>152-2019</t>
  </si>
  <si>
    <t>SUB DIRECTOR DE ASUNTOS AMBIENTALES</t>
  </si>
  <si>
    <t>40748085</t>
  </si>
  <si>
    <t>CHAMBI CHAHUARA ELISBAN</t>
  </si>
  <si>
    <t>153-2019</t>
  </si>
  <si>
    <t>29735213</t>
  </si>
  <si>
    <t>CONDORI PILCO ABEL</t>
  </si>
  <si>
    <t>154-2019</t>
  </si>
  <si>
    <t>02551599</t>
  </si>
  <si>
    <t>CONDORI PHUÑA RAUL SABINO</t>
  </si>
  <si>
    <t>155-2019</t>
  </si>
  <si>
    <t>ESPECIALISTA EN FISCALIZACIÓN AMBIENTAL</t>
  </si>
  <si>
    <t>42709054</t>
  </si>
  <si>
    <t>FLORES MAMANI RICHARTH</t>
  </si>
  <si>
    <t>156-2019</t>
  </si>
  <si>
    <t xml:space="preserve">ESPECIALISTA EN MINERÍA  </t>
  </si>
  <si>
    <t>157-2019</t>
  </si>
  <si>
    <t>02018744</t>
  </si>
  <si>
    <t>BENAVIDES OJEDA ERWIN ELOY</t>
  </si>
  <si>
    <t>INGENIERO GEOLOGICO</t>
  </si>
  <si>
    <t>158-2019</t>
  </si>
  <si>
    <t>159-2019</t>
  </si>
  <si>
    <t>02435139</t>
  </si>
  <si>
    <t>ABARCA GONZALES AMILCAR DAVID</t>
  </si>
  <si>
    <t>160-2019</t>
  </si>
  <si>
    <t>CACERES ZAPANA LUDY NESTOR</t>
  </si>
  <si>
    <t>163-2019</t>
  </si>
  <si>
    <t>QUILLA INQUILLA, SAMMO DEYBY</t>
  </si>
  <si>
    <t>169-2019</t>
  </si>
  <si>
    <t>ORIENTADOR</t>
  </si>
  <si>
    <t>72942554</t>
  </si>
  <si>
    <t>QUISPE QUISPE, DALMER JOEL</t>
  </si>
  <si>
    <t>170-2019</t>
  </si>
  <si>
    <t>IMPLANTADOR DE SISTEMAS</t>
  </si>
  <si>
    <t>45417105</t>
  </si>
  <si>
    <t>ZAMATA CONDORI, FRANCIS</t>
  </si>
  <si>
    <t>171-2019</t>
  </si>
  <si>
    <t>70146128</t>
  </si>
  <si>
    <t>HUAYCANI JULI, JOEL MICKY</t>
  </si>
  <si>
    <t>172-2019</t>
  </si>
  <si>
    <t>73307147</t>
  </si>
  <si>
    <t>PILCO QUISPE, JESSICA</t>
  </si>
  <si>
    <t>173-2019</t>
  </si>
  <si>
    <t>01870498</t>
  </si>
  <si>
    <t>CACERES CRUZ, SONIA</t>
  </si>
  <si>
    <t>174-2019</t>
  </si>
  <si>
    <t>72908468</t>
  </si>
  <si>
    <t>FLORES MAMANI, JOSE LUIS</t>
  </si>
  <si>
    <t>176-2019</t>
  </si>
  <si>
    <t>70216162</t>
  </si>
  <si>
    <t>ORDOÑEZ AVENDAÑO, JOAN ROMARIO</t>
  </si>
  <si>
    <t>177-2019</t>
  </si>
  <si>
    <t>71453033</t>
  </si>
  <si>
    <t>RAMOS CHOQUE, RUTH ELIZABETH</t>
  </si>
  <si>
    <t>178-2019</t>
  </si>
  <si>
    <t>EVALUADOR MINERO - AMBIENTAL</t>
  </si>
  <si>
    <t>02416480</t>
  </si>
  <si>
    <t>CHAMBI CCALLOHUANCA, ROMAN</t>
  </si>
  <si>
    <t>179-2019</t>
  </si>
  <si>
    <t>IMPLEMENTADOR DE SISTEMAS</t>
  </si>
  <si>
    <t>45971312</t>
  </si>
  <si>
    <t>AGUIRRE AZAÑERO, LARRY LUDGAR</t>
  </si>
  <si>
    <t>180-2019</t>
  </si>
  <si>
    <t>JEFE DE GRUPO</t>
  </si>
  <si>
    <t>AQUINO PACHECO, ANDY</t>
  </si>
  <si>
    <t>181-2019</t>
  </si>
  <si>
    <t>47647771</t>
  </si>
  <si>
    <t>LAURA HERMOSA, MONICA ANALI</t>
  </si>
  <si>
    <t>185-2019</t>
  </si>
  <si>
    <t>01272216</t>
  </si>
  <si>
    <t>ASQUI PAREDES, ESTEBAN</t>
  </si>
  <si>
    <t>186-2019</t>
  </si>
  <si>
    <t>ESPECIALISTA LEGAL EN PROCEDIMIENTOS ADMINISTRATIVOS DISCIPLINARIOS</t>
  </si>
  <si>
    <t>42844204</t>
  </si>
  <si>
    <t>GALVEZ CACERES, CESAR VLADIMIR</t>
  </si>
  <si>
    <t>188-2019</t>
  </si>
  <si>
    <t xml:space="preserve">TÉCNICO EN ARCHIVO </t>
  </si>
  <si>
    <t>70930802</t>
  </si>
  <si>
    <t>JALIRE ARACA, RUTH MARITZA</t>
  </si>
  <si>
    <t>192-2019</t>
  </si>
  <si>
    <t>70297005</t>
  </si>
  <si>
    <t>CATARI YUCRA, JHIMY HEMERSON</t>
  </si>
  <si>
    <t>196-2019</t>
  </si>
  <si>
    <t>41837897</t>
  </si>
  <si>
    <t>COAQUIRA BARRIONUEVO, ROMULO RONALD</t>
  </si>
  <si>
    <t>197-2019</t>
  </si>
  <si>
    <t>70928788</t>
  </si>
  <si>
    <t>CRUZ TIQUE, SULEMA</t>
  </si>
  <si>
    <t>198-2019</t>
  </si>
  <si>
    <t>ARACA CARITA, LOURDES</t>
  </si>
  <si>
    <t>199-2019</t>
  </si>
  <si>
    <t>70397377</t>
  </si>
  <si>
    <t>CHURATA GUTIERREZ, YANETH MIRIAN</t>
  </si>
  <si>
    <t>200-2019</t>
  </si>
  <si>
    <t>47513017</t>
  </si>
  <si>
    <t>AROCUTIPA NINA, JOSE LUIS</t>
  </si>
  <si>
    <t>201-2019</t>
  </si>
  <si>
    <t>46660252</t>
  </si>
  <si>
    <t>ZAPANA GUTIERREZ, LIZET MARIBEL</t>
  </si>
  <si>
    <t>202-2019</t>
  </si>
  <si>
    <t>01303988</t>
  </si>
  <si>
    <t>CHARAJA RAMOS, NANCY SUSANA</t>
  </si>
  <si>
    <t>203-2019</t>
  </si>
  <si>
    <t>46912390</t>
  </si>
  <si>
    <t>COILA ZEA, PASCUAL</t>
  </si>
  <si>
    <t>204-2019</t>
  </si>
  <si>
    <t>ADMINISTRATIVO</t>
  </si>
  <si>
    <t>47018658</t>
  </si>
  <si>
    <t>MAMANI FLORES, ELSA AURORA</t>
  </si>
  <si>
    <t>209-2019</t>
  </si>
  <si>
    <t>43775675</t>
  </si>
  <si>
    <t>LIMA KACHA, FERBER CANCIO</t>
  </si>
  <si>
    <t>210-2019</t>
  </si>
  <si>
    <t>46739595</t>
  </si>
  <si>
    <t>AGUIRRE YANQUI, KHAREN YESSENIA</t>
  </si>
  <si>
    <t>211-2019</t>
  </si>
  <si>
    <t>73250420</t>
  </si>
  <si>
    <t>HUANACUNI GARCIA, KELVIN CLINTON</t>
  </si>
  <si>
    <t>212-2019</t>
  </si>
  <si>
    <t>46119558</t>
  </si>
  <si>
    <t>MENDOZA MUÑOZ, HENRY</t>
  </si>
  <si>
    <t>213-2019</t>
  </si>
  <si>
    <t>70165495</t>
  </si>
  <si>
    <t>PACHECO QUISPE, KEVIN ERICK</t>
  </si>
  <si>
    <t>214-2019</t>
  </si>
  <si>
    <t>FLORES CHOQUE, EDWIN LUIS</t>
  </si>
  <si>
    <t>215-2019</t>
  </si>
  <si>
    <t>VILCA NUÑEZ, JILVER JESUS</t>
  </si>
  <si>
    <t>218-2019</t>
  </si>
  <si>
    <t>41357971</t>
  </si>
  <si>
    <t>LARICO SUCASAIRE, VICTOR FELIPE</t>
  </si>
  <si>
    <t>221-2019</t>
  </si>
  <si>
    <t>TÉCNICO EN SOPORTE INFORMÁTICO</t>
  </si>
  <si>
    <t>70194748</t>
  </si>
  <si>
    <t>CONDORI MARON, JHON WILLIAMS</t>
  </si>
  <si>
    <t>222-2019</t>
  </si>
  <si>
    <t>36-2009</t>
  </si>
  <si>
    <t>44-2009</t>
  </si>
  <si>
    <t>45-2009</t>
  </si>
  <si>
    <t>46-2009</t>
  </si>
  <si>
    <t>47-2009</t>
  </si>
  <si>
    <t>48-2009</t>
  </si>
  <si>
    <t>51-2009</t>
  </si>
  <si>
    <t>54-2009</t>
  </si>
  <si>
    <t>98-2009</t>
  </si>
  <si>
    <t>99-2009</t>
  </si>
  <si>
    <t xml:space="preserve">PONCE SARDON CRISTOBAL SANTIAGO </t>
  </si>
  <si>
    <t>35-2010</t>
  </si>
  <si>
    <t>62-2010</t>
  </si>
  <si>
    <t>85-2011</t>
  </si>
  <si>
    <t>86-2011</t>
  </si>
  <si>
    <t>97-2011</t>
  </si>
  <si>
    <t xml:space="preserve">TIQUE QUISPE TOMAS DE AQUINO ISIDRO </t>
  </si>
  <si>
    <t>98-2011</t>
  </si>
  <si>
    <t>99-2011</t>
  </si>
  <si>
    <t>95-2012</t>
  </si>
  <si>
    <t xml:space="preserve">CANO CORTEZ YANET MARITZA </t>
  </si>
  <si>
    <t xml:space="preserve">VELASQUEZ FLORES ALEJANDRINA F. </t>
  </si>
  <si>
    <t>7-2013</t>
  </si>
  <si>
    <t>89-2014</t>
  </si>
  <si>
    <t>20-2015</t>
  </si>
  <si>
    <t>21-2015</t>
  </si>
  <si>
    <t>18-2016</t>
  </si>
  <si>
    <t>75-2016</t>
  </si>
  <si>
    <t>COMUNICADOR SOCIAL (MÓDULO DE PRENSA)</t>
  </si>
  <si>
    <t>84-2017</t>
  </si>
  <si>
    <t>GUARDIAN NOCTURNO</t>
  </si>
  <si>
    <t>GUARDIAN DIURNO</t>
  </si>
  <si>
    <t xml:space="preserve">QUISPE ACERO JACINTO </t>
  </si>
  <si>
    <t xml:space="preserve">ESCOBAR VELASQUEZ LUIS JUSTO </t>
  </si>
  <si>
    <t>6-2019</t>
  </si>
  <si>
    <t>7-2019</t>
  </si>
  <si>
    <t>8-2019</t>
  </si>
  <si>
    <t>9-2019</t>
  </si>
  <si>
    <t>17-2019</t>
  </si>
  <si>
    <t>23-2019</t>
  </si>
  <si>
    <t>28-2019</t>
  </si>
  <si>
    <t>29-2019</t>
  </si>
  <si>
    <t>30-2019</t>
  </si>
  <si>
    <t>INGENIERO DE SISTEMAS Y/O ESTADÍSTICO E INFORMÁTICO</t>
  </si>
  <si>
    <t>32-2019</t>
  </si>
  <si>
    <t>35-2019</t>
  </si>
  <si>
    <t>36-2019</t>
  </si>
  <si>
    <t>37-2019</t>
  </si>
  <si>
    <t>38-2019</t>
  </si>
  <si>
    <t>39-2019</t>
  </si>
  <si>
    <t>40-2019</t>
  </si>
  <si>
    <t>50-2019</t>
  </si>
  <si>
    <t>51-2019</t>
  </si>
  <si>
    <t>68-2019</t>
  </si>
  <si>
    <t>70-2019</t>
  </si>
  <si>
    <t>CAMACHO BORNAS ISELA DIANA</t>
  </si>
  <si>
    <t>76-2019</t>
  </si>
  <si>
    <t>CASTILLO APAZA EXON GODE</t>
  </si>
  <si>
    <t>77-2019</t>
  </si>
  <si>
    <t>78-2019</t>
  </si>
  <si>
    <t>79-2019</t>
  </si>
  <si>
    <t>80-2019</t>
  </si>
  <si>
    <t>CCAPAYQUE YANAPA JENDY</t>
  </si>
  <si>
    <t>82-2019</t>
  </si>
  <si>
    <t>84-2019</t>
  </si>
  <si>
    <t>89-2019</t>
  </si>
  <si>
    <t>41755138</t>
  </si>
  <si>
    <t>QUISPE QUISPE CARLOS BERNARDO</t>
  </si>
  <si>
    <t>91-2019</t>
  </si>
  <si>
    <t>70093551</t>
  </si>
  <si>
    <t>MAQUERA TICONA JORGE ADEMIR</t>
  </si>
  <si>
    <t>92-2019</t>
  </si>
  <si>
    <t>70162548</t>
  </si>
  <si>
    <t>CHOQUEMAMANI PALOMINO HECTOR IVAN</t>
  </si>
  <si>
    <t>93-2019</t>
  </si>
  <si>
    <t>ESPECIALISTA EN SEGUIMIENTO Y MONITOREO DE CONTROL INTERNO</t>
  </si>
  <si>
    <t>45033087</t>
  </si>
  <si>
    <t>VARGAS ALMONTE GUIDO SALOMON</t>
  </si>
  <si>
    <t>99-2019</t>
  </si>
  <si>
    <t>100-2019</t>
  </si>
  <si>
    <t>71646050</t>
  </si>
  <si>
    <t>CALDERON TUMI JUAN ALFREDO</t>
  </si>
  <si>
    <t>Bachiller en Ciencias de la Comunicación Social</t>
  </si>
  <si>
    <t>Licenciado en Ciencias de la Comunicación Social</t>
  </si>
  <si>
    <t>101-2019</t>
  </si>
  <si>
    <t>TÉCNICO EN MANEJO DE EQUIPO AUDIOVISUAL</t>
  </si>
  <si>
    <t>46782506</t>
  </si>
  <si>
    <t>PUMA QUECAÑO EVA</t>
  </si>
  <si>
    <t>102-2019</t>
  </si>
  <si>
    <t>01324546</t>
  </si>
  <si>
    <t>MIRANDA CATACORA MARIA ISABEL</t>
  </si>
  <si>
    <t>104-2019</t>
  </si>
  <si>
    <t xml:space="preserve">GUARDIÁN PARA LA ODP SAN ROMÁN – JULIACA </t>
  </si>
  <si>
    <t>105-2019</t>
  </si>
  <si>
    <t>106-2019</t>
  </si>
  <si>
    <t>GUARDIÁN PARA LA ODP HUANCANE</t>
  </si>
  <si>
    <t>107-2019</t>
  </si>
  <si>
    <t>GUARDIÁN PARA LA ODP MELGAR</t>
  </si>
  <si>
    <t>108-2019</t>
  </si>
  <si>
    <t>109-2019</t>
  </si>
  <si>
    <t>GUARDIÁN PARA LA ODP EL COLLAO - ILAVE</t>
  </si>
  <si>
    <t>110-2019</t>
  </si>
  <si>
    <t>45571931</t>
  </si>
  <si>
    <t>PUMA VALER DIEGO ARMANDO</t>
  </si>
  <si>
    <t>113-2019</t>
  </si>
  <si>
    <t>114-2019</t>
  </si>
  <si>
    <t>ESPECIALISTA EN PROCEDIMIENTOS DE SELECCIÓN</t>
  </si>
  <si>
    <t>40324982</t>
  </si>
  <si>
    <t>ANAHUA CHURACUTIPA LIDIA</t>
  </si>
  <si>
    <t>115-2019</t>
  </si>
  <si>
    <t>47090309</t>
  </si>
  <si>
    <t>JIMENEZ HUALLPA GUISELA</t>
  </si>
  <si>
    <t>116-2019</t>
  </si>
  <si>
    <t>GUARDIÁN SEDE CENTRAL</t>
  </si>
  <si>
    <t>118-2019</t>
  </si>
  <si>
    <t>GUARDIAN SUB SEDE</t>
  </si>
  <si>
    <t>76545081</t>
  </si>
  <si>
    <t>AQUINO BAUTISTA OLIVER</t>
  </si>
  <si>
    <t>119-2019</t>
  </si>
  <si>
    <t>120-2019</t>
  </si>
  <si>
    <t>GUARDIAN ALMACEN CENTRAL</t>
  </si>
  <si>
    <t>42364460</t>
  </si>
  <si>
    <t>CUENTAS HUATTA PAUL</t>
  </si>
  <si>
    <t>121-2019</t>
  </si>
  <si>
    <t>122-2019</t>
  </si>
  <si>
    <t>123-2019</t>
  </si>
  <si>
    <t>AUXILIAR DE LIMPIEZA (SEDE y SUB SEDE)</t>
  </si>
  <si>
    <t>01262981</t>
  </si>
  <si>
    <t>FERNANDEZ CRUZ CATALINA DORA</t>
  </si>
  <si>
    <t>124-2019</t>
  </si>
  <si>
    <t>125-2019</t>
  </si>
  <si>
    <t>126-2019</t>
  </si>
  <si>
    <t>01309909</t>
  </si>
  <si>
    <t>JUAREZ CHURA TITO ENRIQUE</t>
  </si>
  <si>
    <t>BACHILLER EN CONTABILIDAD</t>
  </si>
  <si>
    <t>127-2019</t>
  </si>
  <si>
    <t>ASISTENTE TÉCNICO</t>
  </si>
  <si>
    <t>44389385</t>
  </si>
  <si>
    <t>CHOQUE JUCULACA NELIDA</t>
  </si>
  <si>
    <t>128-2019</t>
  </si>
  <si>
    <t>INGENIERO METALURGISTA</t>
  </si>
  <si>
    <t>BACHILLER EN INGENIERIA METALURGICA</t>
  </si>
  <si>
    <t>129-2019</t>
  </si>
  <si>
    <t>ASISTENTE ADMINISTRATIVO I</t>
  </si>
  <si>
    <t>46236975</t>
  </si>
  <si>
    <t>RIVERA GUERRA AYDEE JHOMARA</t>
  </si>
  <si>
    <t>BACHILLER</t>
  </si>
  <si>
    <t>134-2019</t>
  </si>
  <si>
    <t>01329393</t>
  </si>
  <si>
    <t>CHAMBILLA CHOQUECAHUA ROGER</t>
  </si>
  <si>
    <t>BACHILLER EN EDUCACION</t>
  </si>
  <si>
    <t>135-2019</t>
  </si>
  <si>
    <t>136-2019</t>
  </si>
  <si>
    <t>41357948</t>
  </si>
  <si>
    <t>HUANCA PARILLO ROGER YONNY</t>
  </si>
  <si>
    <t>139-2019</t>
  </si>
  <si>
    <t>140-2019</t>
  </si>
  <si>
    <t>TÉCNICO EN COMPUTACIÓN E INFORMÁTICA</t>
  </si>
  <si>
    <t>141-2019</t>
  </si>
  <si>
    <t>41447971</t>
  </si>
  <si>
    <t>RODRIGUEZ CALIZAYA VICTOR HUGO ALEXIS</t>
  </si>
  <si>
    <t>161-2019</t>
  </si>
  <si>
    <t>PLANIFICADOR II</t>
  </si>
  <si>
    <t>41387758</t>
  </si>
  <si>
    <t>MONROY LUQUE VLADIMIR</t>
  </si>
  <si>
    <t>162-2019</t>
  </si>
  <si>
    <t>FLORES CALSIN ZULIA SHILA</t>
  </si>
  <si>
    <t>164-2019</t>
  </si>
  <si>
    <t>ESPECIALISTA EN GESTIÓN DE RECURSOS HÍDRICOS</t>
  </si>
  <si>
    <t>42038984</t>
  </si>
  <si>
    <t>CACHICATARI MOLINA MARISABEL</t>
  </si>
  <si>
    <t>INGENIERO AGRICOLA</t>
  </si>
  <si>
    <t>165-2019</t>
  </si>
  <si>
    <t>43101528</t>
  </si>
  <si>
    <t>CAZORLA CHOQUE RAMIRO</t>
  </si>
  <si>
    <t>166-2019</t>
  </si>
  <si>
    <t>ABOGADO – DERECHO PENAL</t>
  </si>
  <si>
    <t>01318190</t>
  </si>
  <si>
    <t>CUTIPA GONZALES, NANCY FELICITAS</t>
  </si>
  <si>
    <t>167-2019</t>
  </si>
  <si>
    <t>ANALISTA CONTABLE  - SEDE</t>
  </si>
  <si>
    <t>41487605</t>
  </si>
  <si>
    <t>ROQUE PERCCA, WILLIAM PITER</t>
  </si>
  <si>
    <t>168-2019</t>
  </si>
  <si>
    <t xml:space="preserve">TÉCNICO EN INFORMÁTICA </t>
  </si>
  <si>
    <t>74592790</t>
  </si>
  <si>
    <t>CHAMBI CURRO, RUTH ROSMERY</t>
  </si>
  <si>
    <t>PROFESIONAL TECNICO EN COMPUTACION E INFORMATICA</t>
  </si>
  <si>
    <t>175-2019</t>
  </si>
  <si>
    <t xml:space="preserve">NOTIFICADOR </t>
  </si>
  <si>
    <t>01333119</t>
  </si>
  <si>
    <t>COILLO PAREDES, GERALD YSIDRO</t>
  </si>
  <si>
    <t>182-2019</t>
  </si>
  <si>
    <t>40464732</t>
  </si>
  <si>
    <t>TICONA OLIVERA, YIOVANA</t>
  </si>
  <si>
    <t>183-2019</t>
  </si>
  <si>
    <t>ABOGADO – DERECHO LABORAL</t>
  </si>
  <si>
    <t>45645502</t>
  </si>
  <si>
    <t>ZEGARRA ACHATA, VANESSA YUDEMA</t>
  </si>
  <si>
    <t>184-2019</t>
  </si>
  <si>
    <t>29640592</t>
  </si>
  <si>
    <t>ORDOÑEZ MAITA, MARCO ANTONIO</t>
  </si>
  <si>
    <t>187-2019</t>
  </si>
  <si>
    <t xml:space="preserve">ASISTENTE LEGAL EN PROCEDIMIENTOS ADMINISTRATIVOS DISCIPLINARIOS  </t>
  </si>
  <si>
    <t>47549481</t>
  </si>
  <si>
    <t>CAMI SUNI, YLDA NELY</t>
  </si>
  <si>
    <t>189-2019</t>
  </si>
  <si>
    <t>VILLASANTE FIGUEROA, PAMELA</t>
  </si>
  <si>
    <t>190-2019</t>
  </si>
  <si>
    <t>46325351</t>
  </si>
  <si>
    <t>VALCARCEL CHOQUEHUANCA, MASHIEL PILAR</t>
  </si>
  <si>
    <t>191-2019</t>
  </si>
  <si>
    <t>ESPECIALISTA EN CONTABILIDAD - PLIEGO</t>
  </si>
  <si>
    <t>CALSIN MOLLEAPAZA, EDITH MIRIAM</t>
  </si>
  <si>
    <t>193-2019</t>
  </si>
  <si>
    <t>02296964</t>
  </si>
  <si>
    <t>ZARATE QUISPE, VILLADIGNO</t>
  </si>
  <si>
    <t>194-2019</t>
  </si>
  <si>
    <t>MAYTA ORTIZ, MIGUEL</t>
  </si>
  <si>
    <t>195-2019</t>
  </si>
  <si>
    <t>01323969</t>
  </si>
  <si>
    <t>GUERRA RAMIREZ, LUZ MARINA</t>
  </si>
  <si>
    <t>205-2019</t>
  </si>
  <si>
    <t>PERSONAL DE LIMPIEZA Y LAVANDERÍA</t>
  </si>
  <si>
    <t>RODRIGUEZ ROMERO, EPIFANIA FELICIA</t>
  </si>
  <si>
    <t>206-2019</t>
  </si>
  <si>
    <t>ABOGADO – DERECHO CONTENCIOSO ADMINISTRATIVO</t>
  </si>
  <si>
    <t>01320209</t>
  </si>
  <si>
    <t>LEZANO AQUICE, NARDY ROXANA</t>
  </si>
  <si>
    <t>207-2019</t>
  </si>
  <si>
    <t>47638762</t>
  </si>
  <si>
    <t>CRUZ VALDIVIA, JHON DEYVIS</t>
  </si>
  <si>
    <t>208-2019</t>
  </si>
  <si>
    <t>ABOGADO CONCILIADOR</t>
  </si>
  <si>
    <t>40460319</t>
  </si>
  <si>
    <t>RIOS CHURA, SELMIRA MARILU</t>
  </si>
  <si>
    <t>216-2019</t>
  </si>
  <si>
    <t>01246755</t>
  </si>
  <si>
    <t>PILCO CCOPACATI, IGNACIA</t>
  </si>
  <si>
    <t>217-2019</t>
  </si>
  <si>
    <t>01306777</t>
  </si>
  <si>
    <t>LUQUE MAMANI, FIDEL</t>
  </si>
  <si>
    <t>219-2019</t>
  </si>
  <si>
    <t>DESARROLLADOR WEB</t>
  </si>
  <si>
    <t>01334592</t>
  </si>
  <si>
    <t>VILCA MANSILLA, LUTHER PEDRO</t>
  </si>
  <si>
    <t>220-2019</t>
  </si>
  <si>
    <t>SUB GERENTE DE OBRAS</t>
  </si>
  <si>
    <t>01318614</t>
  </si>
  <si>
    <t>CAYRO ROJAS WILBER FERNANDO</t>
  </si>
  <si>
    <t>INGENIERO CIVIL</t>
  </si>
  <si>
    <t>BACHILLER EN INGENIERIA CIVIL</t>
  </si>
  <si>
    <t>223-2019</t>
  </si>
  <si>
    <t>80035825</t>
  </si>
  <si>
    <t>MAMANI  MAMANI DIOMIDES</t>
  </si>
  <si>
    <t>03-2020</t>
  </si>
  <si>
    <t>AÑO FISCAL 2019</t>
  </si>
  <si>
    <t>AÑO FISCAL 2020 (*)</t>
  </si>
  <si>
    <t>(*) DEBE COINCIDIR CON LOS MONTOS ASIGNADOS EN LA GENERICA 3. BIENES Y SERVICIOS CONSIDERADAS EN EL PRESUPUESTO 2019 - 2020 - 2021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</si>
</sst>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280A]d&quot; de &quot;mmmm&quot; de &quot;yyyy;@"/>
    <numFmt numFmtId="165" formatCode="#,##0.000"/>
    <numFmt numFmtId="166" formatCode="#,##0.0"/>
    <numFmt numFmtId="167" formatCode="0.0%"/>
    <numFmt numFmtId="168" formatCode="#,##0_ ;[Red]\-#,##0\ "/>
    <numFmt numFmtId="169" formatCode="#,##0_ ;\-#,##0\ "/>
    <numFmt numFmtId="170" formatCode="#,##0.00_ ;\-#,##0.00\ "/>
    <numFmt numFmtId="171" formatCode="&quot;S/.&quot;#,##0.00"/>
  </numFmts>
  <fonts count="33"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b/>
      <sz val="9"/>
      <color indexed="8"/>
      <name val="Arial"/>
      <family val="2"/>
    </font>
    <font>
      <sz val="9"/>
      <color indexed="32"/>
      <name val="Arial"/>
      <family val="2"/>
    </font>
    <font>
      <sz val="9"/>
      <color indexed="8"/>
      <name val="Arial"/>
      <family val="2"/>
    </font>
    <font>
      <sz val="8"/>
      <color indexed="81"/>
      <name val="Tahoma"/>
      <family val="2"/>
    </font>
    <font>
      <sz val="12"/>
      <name val="Arial"/>
      <family val="2"/>
    </font>
    <font>
      <sz val="8"/>
      <name val="Calibri"/>
      <family val="2"/>
      <scheme val="minor"/>
    </font>
    <font>
      <b/>
      <sz val="8"/>
      <name val="Calibri"/>
      <family val="2"/>
      <scheme val="minor"/>
    </font>
    <font>
      <sz val="8"/>
      <color indexed="8"/>
      <name val="Arial"/>
      <family val="2"/>
    </font>
    <font>
      <b/>
      <u/>
      <sz val="8"/>
      <name val="Arial"/>
      <family val="2"/>
    </font>
    <font>
      <b/>
      <sz val="40"/>
      <name val="Arial"/>
      <family val="2"/>
    </font>
    <font>
      <sz val="7"/>
      <name val="Calibri"/>
      <family val="2"/>
      <scheme val="minor"/>
    </font>
    <font>
      <sz val="9"/>
      <color theme="1"/>
      <name val="Arial"/>
      <family val="2"/>
    </font>
    <font>
      <b/>
      <sz val="14"/>
      <name val="Arial"/>
      <family val="2"/>
    </font>
    <font>
      <sz val="8"/>
      <name val="Arial Narrow"/>
      <family val="2"/>
    </font>
    <font>
      <b/>
      <sz val="8"/>
      <name val="Arial Narrow"/>
      <family val="2"/>
    </font>
    <font>
      <b/>
      <sz val="16"/>
      <name val="Arial"/>
      <family val="2"/>
    </font>
    <font>
      <b/>
      <sz val="9"/>
      <color indexed="8"/>
      <name val="Calibri"/>
      <family val="2"/>
    </font>
    <font>
      <b/>
      <sz val="11"/>
      <name val="Arial"/>
      <family val="2"/>
    </font>
    <font>
      <sz val="11"/>
      <name val="Arial"/>
      <family val="2"/>
    </font>
    <font>
      <b/>
      <sz val="11"/>
      <color theme="1"/>
      <name val="Calibri"/>
      <family val="2"/>
      <scheme val="minor"/>
    </font>
    <font>
      <sz val="10"/>
      <color rgb="FF333333"/>
      <name val="Arial"/>
      <family val="2"/>
    </font>
    <font>
      <b/>
      <sz val="10"/>
      <color rgb="FF333333"/>
      <name val="Arial"/>
      <family val="2"/>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indexed="9"/>
        <bgColor indexed="64"/>
      </patternFill>
    </fill>
    <fill>
      <patternFill patternType="solid">
        <fgColor indexed="53"/>
        <bgColor indexed="64"/>
      </patternFill>
    </fill>
    <fill>
      <patternFill patternType="solid">
        <fgColor rgb="FFEEEEEE"/>
        <bgColor indexed="64"/>
      </patternFill>
    </fill>
  </fills>
  <borders count="90">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top/>
      <bottom style="medium">
        <color indexed="64"/>
      </bottom>
      <diagonal/>
    </border>
  </borders>
  <cellStyleXfs count="7">
    <xf numFmtId="0" fontId="0" fillId="0" borderId="0"/>
    <xf numFmtId="0" fontId="4" fillId="0" borderId="0"/>
    <xf numFmtId="0" fontId="4" fillId="0" borderId="0"/>
    <xf numFmtId="49" fontId="7" fillId="0" borderId="0"/>
    <xf numFmtId="0" fontId="1" fillId="0" borderId="0"/>
    <xf numFmtId="9" fontId="1" fillId="0" borderId="0" applyFont="0" applyFill="0" applyBorder="0" applyAlignment="0" applyProtection="0"/>
    <xf numFmtId="0" fontId="1" fillId="0" borderId="0"/>
  </cellStyleXfs>
  <cellXfs count="764">
    <xf numFmtId="0" fontId="0" fillId="0" borderId="0" xfId="0"/>
    <xf numFmtId="0" fontId="9" fillId="0" borderId="0" xfId="2" applyFont="1" applyFill="1" applyBorder="1" applyAlignment="1">
      <alignment horizontal="left" vertical="center"/>
    </xf>
    <xf numFmtId="0" fontId="10" fillId="0" borderId="0" xfId="2" applyFont="1" applyFill="1" applyBorder="1" applyAlignment="1">
      <alignment vertical="center"/>
    </xf>
    <xf numFmtId="0" fontId="9" fillId="0" borderId="0" xfId="0" applyFont="1"/>
    <xf numFmtId="0" fontId="9" fillId="0" borderId="0" xfId="0" applyFont="1" applyFill="1"/>
    <xf numFmtId="49" fontId="9" fillId="0" borderId="0" xfId="3" applyFont="1" applyAlignment="1">
      <alignment vertical="center"/>
    </xf>
    <xf numFmtId="0" fontId="10" fillId="0" borderId="0" xfId="0" applyFont="1"/>
    <xf numFmtId="49" fontId="12" fillId="0" borderId="0" xfId="1" quotePrefix="1" applyNumberFormat="1" applyFont="1" applyFill="1" applyAlignment="1">
      <alignment horizontal="left" vertical="center"/>
    </xf>
    <xf numFmtId="49" fontId="9" fillId="0" borderId="0" xfId="1" applyNumberFormat="1" applyFont="1" applyFill="1" applyAlignment="1">
      <alignment horizontal="left" vertical="center"/>
    </xf>
    <xf numFmtId="0" fontId="9" fillId="0" borderId="0" xfId="2" applyFont="1" applyAlignment="1">
      <alignment vertical="center"/>
    </xf>
    <xf numFmtId="0" fontId="10" fillId="0" borderId="0" xfId="2" applyFont="1" applyFill="1" applyBorder="1" applyAlignment="1">
      <alignment horizontal="center" vertical="center"/>
    </xf>
    <xf numFmtId="0" fontId="9" fillId="0" borderId="0" xfId="2" applyFont="1" applyBorder="1" applyAlignment="1">
      <alignment vertical="center"/>
    </xf>
    <xf numFmtId="0" fontId="9" fillId="0" borderId="14" xfId="2" applyFont="1" applyBorder="1" applyAlignment="1">
      <alignment horizontal="center" vertical="center"/>
    </xf>
    <xf numFmtId="0" fontId="9" fillId="0" borderId="57" xfId="2" applyFont="1" applyBorder="1" applyAlignment="1">
      <alignment vertical="center"/>
    </xf>
    <xf numFmtId="0" fontId="9" fillId="0" borderId="4" xfId="2" applyFont="1" applyBorder="1" applyAlignment="1">
      <alignment vertical="center"/>
    </xf>
    <xf numFmtId="0" fontId="9" fillId="0" borderId="56" xfId="2" applyFont="1" applyBorder="1" applyAlignment="1">
      <alignment vertical="center"/>
    </xf>
    <xf numFmtId="0" fontId="10" fillId="2" borderId="42" xfId="2" applyFont="1" applyFill="1" applyBorder="1" applyAlignment="1">
      <alignment vertical="center"/>
    </xf>
    <xf numFmtId="0" fontId="10" fillId="2" borderId="20" xfId="2" applyFont="1" applyFill="1" applyBorder="1" applyAlignment="1">
      <alignment vertical="center"/>
    </xf>
    <xf numFmtId="0" fontId="10" fillId="2" borderId="43" xfId="2" applyFont="1" applyFill="1" applyBorder="1" applyAlignment="1">
      <alignment vertical="center"/>
    </xf>
    <xf numFmtId="0" fontId="10" fillId="0" borderId="56" xfId="2" applyFont="1" applyFill="1" applyBorder="1" applyAlignment="1">
      <alignment vertical="center"/>
    </xf>
    <xf numFmtId="0" fontId="10" fillId="2" borderId="5" xfId="2" applyFont="1" applyFill="1" applyBorder="1" applyAlignment="1">
      <alignment vertical="center"/>
    </xf>
    <xf numFmtId="0" fontId="9" fillId="0" borderId="14" xfId="2" applyFont="1" applyFill="1" applyBorder="1" applyAlignment="1">
      <alignment horizontal="left" vertical="center"/>
    </xf>
    <xf numFmtId="0" fontId="10" fillId="2" borderId="7" xfId="2" applyFont="1" applyFill="1" applyBorder="1" applyAlignment="1">
      <alignment horizontal="center" vertical="center"/>
    </xf>
    <xf numFmtId="0" fontId="10" fillId="0" borderId="57" xfId="2" applyFont="1" applyFill="1" applyBorder="1" applyAlignment="1">
      <alignment vertical="center"/>
    </xf>
    <xf numFmtId="0" fontId="10" fillId="0" borderId="14" xfId="2" applyFont="1" applyFill="1" applyBorder="1" applyAlignment="1">
      <alignment horizontal="left" vertical="center"/>
    </xf>
    <xf numFmtId="164" fontId="9" fillId="0" borderId="0" xfId="0" applyNumberFormat="1" applyFont="1"/>
    <xf numFmtId="0" fontId="10" fillId="2" borderId="8" xfId="2" applyFont="1" applyFill="1" applyBorder="1" applyAlignment="1">
      <alignment horizontal="center" vertical="center"/>
    </xf>
    <xf numFmtId="0" fontId="9" fillId="0" borderId="11" xfId="2" applyFont="1" applyBorder="1" applyAlignment="1">
      <alignment horizontal="center" vertical="center"/>
    </xf>
    <xf numFmtId="0" fontId="10" fillId="2" borderId="4" xfId="2" applyFont="1" applyFill="1" applyBorder="1" applyAlignment="1">
      <alignment horizontal="center" vertical="center"/>
    </xf>
    <xf numFmtId="0" fontId="9" fillId="0" borderId="0" xfId="2" applyFont="1" applyFill="1" applyBorder="1" applyAlignment="1">
      <alignment vertical="center"/>
    </xf>
    <xf numFmtId="0" fontId="9" fillId="0" borderId="0" xfId="0" applyFont="1" applyAlignment="1">
      <alignment horizontal="center" wrapText="1"/>
    </xf>
    <xf numFmtId="0" fontId="10" fillId="0" borderId="0" xfId="0" applyFont="1" applyAlignment="1">
      <alignment horizontal="center" textRotation="90" wrapText="1"/>
    </xf>
    <xf numFmtId="0" fontId="2" fillId="0" borderId="0" xfId="0" applyFont="1" applyAlignment="1">
      <alignment horizontal="center" vertical="center" wrapText="1"/>
    </xf>
    <xf numFmtId="0" fontId="2" fillId="0" borderId="0" xfId="0" applyFont="1"/>
    <xf numFmtId="0" fontId="9" fillId="0" borderId="0" xfId="0" applyFont="1"/>
    <xf numFmtId="0" fontId="10" fillId="2" borderId="21"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1" xfId="2" applyFont="1" applyFill="1" applyBorder="1" applyAlignment="1">
      <alignment horizontal="center" vertical="center"/>
    </xf>
    <xf numFmtId="0" fontId="10" fillId="0" borderId="0" xfId="0" applyFont="1" applyFill="1"/>
    <xf numFmtId="0" fontId="9" fillId="0" borderId="0" xfId="0" applyFont="1"/>
    <xf numFmtId="0" fontId="8"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15"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9" fillId="0" borderId="0" xfId="0" applyFont="1"/>
    <xf numFmtId="0" fontId="10" fillId="0" borderId="0" xfId="2" applyFont="1" applyFill="1" applyAlignment="1">
      <alignment vertical="center"/>
    </xf>
    <xf numFmtId="0" fontId="10" fillId="0" borderId="0" xfId="0" applyFont="1" applyFill="1" applyAlignment="1"/>
    <xf numFmtId="0" fontId="8" fillId="0" borderId="0" xfId="2" applyFont="1" applyFill="1" applyAlignment="1">
      <alignment vertical="center"/>
    </xf>
    <xf numFmtId="0" fontId="6" fillId="0" borderId="0" xfId="0" applyFont="1" applyFill="1" applyAlignment="1">
      <alignment horizontal="left"/>
    </xf>
    <xf numFmtId="0" fontId="2" fillId="0" borderId="0" xfId="0" applyFont="1" applyFill="1" applyAlignment="1">
      <alignment horizontal="left"/>
    </xf>
    <xf numFmtId="0" fontId="6" fillId="0" borderId="0" xfId="2" applyFont="1" applyFill="1" applyAlignment="1">
      <alignment vertical="center"/>
    </xf>
    <xf numFmtId="0" fontId="2" fillId="0" borderId="28" xfId="0" applyFont="1" applyBorder="1" applyAlignment="1">
      <alignment horizontal="justify" vertical="center" wrapText="1"/>
    </xf>
    <xf numFmtId="0" fontId="2" fillId="0" borderId="0" xfId="0" applyFont="1" applyAlignment="1">
      <alignment horizontal="justify" vertical="center" wrapText="1"/>
    </xf>
    <xf numFmtId="0" fontId="17" fillId="0" borderId="0" xfId="2" applyFont="1" applyFill="1" applyAlignment="1">
      <alignment vertical="center"/>
    </xf>
    <xf numFmtId="0" fontId="16" fillId="0" borderId="0" xfId="0" applyFont="1" applyFill="1"/>
    <xf numFmtId="0" fontId="16" fillId="0" borderId="0" xfId="0" applyFont="1"/>
    <xf numFmtId="0" fontId="16" fillId="0" borderId="0" xfId="0" applyFont="1" applyAlignment="1">
      <alignment vertical="center" wrapText="1"/>
    </xf>
    <xf numFmtId="0" fontId="16" fillId="0" borderId="0" xfId="0" applyFont="1" applyAlignment="1">
      <alignment wrapText="1"/>
    </xf>
    <xf numFmtId="49" fontId="17" fillId="0" borderId="0" xfId="3" applyFont="1" applyBorder="1" applyAlignment="1">
      <alignment horizontal="left" vertical="center"/>
    </xf>
    <xf numFmtId="3" fontId="16" fillId="0" borderId="0" xfId="3" applyNumberFormat="1" applyFont="1" applyBorder="1" applyAlignment="1">
      <alignment vertical="center"/>
    </xf>
    <xf numFmtId="3" fontId="16" fillId="0" borderId="0" xfId="3" applyNumberFormat="1" applyFont="1" applyAlignment="1">
      <alignment vertical="center"/>
    </xf>
    <xf numFmtId="3" fontId="16" fillId="0" borderId="0" xfId="3" applyNumberFormat="1" applyFont="1" applyAlignment="1">
      <alignment horizontal="right" vertical="center"/>
    </xf>
    <xf numFmtId="49" fontId="17" fillId="0" borderId="19" xfId="3" applyFont="1" applyBorder="1" applyAlignment="1">
      <alignment horizontal="left" vertical="center"/>
    </xf>
    <xf numFmtId="0" fontId="3" fillId="0" borderId="0" xfId="0" applyFont="1" applyAlignment="1">
      <alignment horizontal="center" vertical="center"/>
    </xf>
    <xf numFmtId="0" fontId="1" fillId="0" borderId="28" xfId="0" applyFont="1" applyFill="1" applyBorder="1" applyAlignment="1">
      <alignment horizontal="left" indent="2"/>
    </xf>
    <xf numFmtId="0" fontId="1" fillId="0" borderId="28" xfId="0" applyFont="1" applyFill="1" applyBorder="1"/>
    <xf numFmtId="0" fontId="1" fillId="0" borderId="0" xfId="0" applyFont="1" applyFill="1"/>
    <xf numFmtId="0" fontId="3" fillId="6" borderId="28" xfId="0" applyFont="1" applyFill="1" applyBorder="1"/>
    <xf numFmtId="0" fontId="1" fillId="0" borderId="0" xfId="0" applyFont="1" applyFill="1" applyBorder="1"/>
    <xf numFmtId="0" fontId="3" fillId="6" borderId="28" xfId="0" applyFont="1" applyFill="1" applyBorder="1" applyAlignment="1">
      <alignment horizontal="right" vertical="center"/>
    </xf>
    <xf numFmtId="0" fontId="1" fillId="0" borderId="0" xfId="0" applyFont="1" applyFill="1" applyAlignment="1">
      <alignment vertical="center"/>
    </xf>
    <xf numFmtId="0" fontId="3" fillId="6" borderId="28" xfId="0" applyFont="1" applyFill="1" applyBorder="1" applyAlignment="1">
      <alignment horizontal="right" vertical="center" indent="2"/>
    </xf>
    <xf numFmtId="0" fontId="16" fillId="0" borderId="0" xfId="0" applyFont="1"/>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49" fontId="13" fillId="7" borderId="38" xfId="3" applyFont="1" applyFill="1" applyBorder="1" applyAlignment="1">
      <alignment horizontal="center" textRotation="90" wrapText="1"/>
    </xf>
    <xf numFmtId="49" fontId="13" fillId="7" borderId="40" xfId="3" applyFont="1" applyFill="1" applyBorder="1" applyAlignment="1">
      <alignment horizontal="center" textRotation="90" wrapText="1"/>
    </xf>
    <xf numFmtId="49" fontId="13" fillId="7" borderId="39" xfId="3" applyFont="1" applyFill="1" applyBorder="1" applyAlignment="1">
      <alignment horizontal="center" textRotation="90" wrapText="1"/>
    </xf>
    <xf numFmtId="49" fontId="13" fillId="7" borderId="52" xfId="3" applyFont="1" applyFill="1" applyBorder="1" applyAlignment="1">
      <alignment horizontal="center" textRotation="90" wrapText="1"/>
    </xf>
    <xf numFmtId="49" fontId="11" fillId="7" borderId="40" xfId="3" applyFont="1" applyFill="1" applyBorder="1" applyAlignment="1">
      <alignment horizontal="center" textRotation="90" wrapText="1"/>
    </xf>
    <xf numFmtId="49" fontId="10" fillId="7" borderId="39" xfId="3" applyFont="1" applyFill="1" applyBorder="1" applyAlignment="1">
      <alignment horizontal="center" textRotation="90" wrapText="1"/>
    </xf>
    <xf numFmtId="0" fontId="10" fillId="7" borderId="18" xfId="2" applyFont="1" applyFill="1" applyBorder="1" applyAlignment="1">
      <alignment horizontal="center" vertical="center" wrapText="1"/>
    </xf>
    <xf numFmtId="0" fontId="10" fillId="7" borderId="19" xfId="2" applyFont="1" applyFill="1" applyBorder="1" applyAlignment="1">
      <alignment horizontal="center" vertical="center"/>
    </xf>
    <xf numFmtId="0" fontId="10" fillId="7" borderId="5" xfId="2" applyFont="1" applyFill="1" applyBorder="1" applyAlignment="1">
      <alignment horizontal="center" vertical="center" wrapText="1"/>
    </xf>
    <xf numFmtId="15" fontId="10" fillId="7" borderId="12" xfId="2" applyNumberFormat="1" applyFont="1" applyFill="1" applyBorder="1" applyAlignment="1">
      <alignment horizontal="center" vertical="center"/>
    </xf>
    <xf numFmtId="0" fontId="10" fillId="7" borderId="8" xfId="2" applyFont="1" applyFill="1" applyBorder="1" applyAlignment="1">
      <alignment horizontal="center" vertical="center"/>
    </xf>
    <xf numFmtId="0" fontId="10" fillId="7" borderId="4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20" xfId="0" applyFont="1" applyFill="1" applyBorder="1" applyAlignment="1">
      <alignment horizontal="center" vertical="center" wrapText="1"/>
    </xf>
    <xf numFmtId="164" fontId="10" fillId="7" borderId="42" xfId="0" applyNumberFormat="1" applyFont="1" applyFill="1" applyBorder="1" applyAlignment="1">
      <alignment horizontal="center" textRotation="90" wrapText="1"/>
    </xf>
    <xf numFmtId="164" fontId="10" fillId="7" borderId="16" xfId="0" applyNumberFormat="1" applyFont="1" applyFill="1" applyBorder="1" applyAlignment="1">
      <alignment horizontal="center" textRotation="90" wrapText="1"/>
    </xf>
    <xf numFmtId="164" fontId="10" fillId="7" borderId="43" xfId="0" applyNumberFormat="1" applyFont="1" applyFill="1" applyBorder="1" applyAlignment="1">
      <alignment horizontal="center" textRotation="90" wrapText="1"/>
    </xf>
    <xf numFmtId="0" fontId="2" fillId="0" borderId="0" xfId="0" applyFont="1" applyFill="1" applyAlignment="1">
      <alignment horizontal="centerContinuous"/>
    </xf>
    <xf numFmtId="0" fontId="2" fillId="0" borderId="0" xfId="0" applyFont="1" applyFill="1"/>
    <xf numFmtId="49" fontId="18" fillId="7" borderId="42" xfId="3" applyFont="1" applyFill="1" applyBorder="1" applyAlignment="1">
      <alignment horizontal="center" textRotation="90" wrapText="1"/>
    </xf>
    <xf numFmtId="49" fontId="18" fillId="7" borderId="16" xfId="3" applyFont="1" applyFill="1" applyBorder="1" applyAlignment="1">
      <alignment horizontal="center" textRotation="90" wrapText="1"/>
    </xf>
    <xf numFmtId="49" fontId="18" fillId="7" borderId="17" xfId="3" applyFont="1" applyFill="1" applyBorder="1" applyAlignment="1">
      <alignment horizontal="center" textRotation="90" wrapText="1"/>
    </xf>
    <xf numFmtId="49" fontId="6" fillId="7" borderId="42" xfId="3" applyNumberFormat="1" applyFont="1" applyFill="1" applyBorder="1" applyAlignment="1" applyProtection="1">
      <alignment horizontal="center" textRotation="90" wrapText="1"/>
    </xf>
    <xf numFmtId="49" fontId="6" fillId="7" borderId="43" xfId="3" applyFont="1" applyFill="1" applyBorder="1" applyAlignment="1">
      <alignment horizontal="center" textRotation="90" wrapText="1"/>
    </xf>
    <xf numFmtId="49" fontId="2" fillId="0" borderId="61" xfId="3" applyFont="1" applyBorder="1" applyAlignment="1">
      <alignment vertical="center"/>
    </xf>
    <xf numFmtId="4" fontId="6" fillId="0" borderId="25" xfId="3" applyNumberFormat="1" applyFont="1" applyBorder="1" applyAlignment="1">
      <alignment vertical="center"/>
    </xf>
    <xf numFmtId="49" fontId="2" fillId="0" borderId="2" xfId="3" applyFont="1" applyBorder="1" applyAlignment="1">
      <alignment vertical="center"/>
    </xf>
    <xf numFmtId="4" fontId="6" fillId="0" borderId="29" xfId="3" applyNumberFormat="1" applyFont="1" applyBorder="1" applyAlignment="1">
      <alignment vertical="center"/>
    </xf>
    <xf numFmtId="4" fontId="2" fillId="0" borderId="29" xfId="3" applyNumberFormat="1" applyFont="1" applyBorder="1" applyAlignment="1">
      <alignment horizontal="right" vertical="center"/>
    </xf>
    <xf numFmtId="49" fontId="6" fillId="2" borderId="19" xfId="3" applyFont="1" applyFill="1" applyBorder="1" applyAlignment="1">
      <alignment horizontal="center" vertical="center"/>
    </xf>
    <xf numFmtId="4" fontId="6" fillId="2" borderId="43" xfId="3" applyNumberFormat="1" applyFont="1" applyFill="1" applyBorder="1" applyAlignment="1">
      <alignment horizontal="right" vertical="center"/>
    </xf>
    <xf numFmtId="0" fontId="10" fillId="0" borderId="50" xfId="2" applyFont="1" applyFill="1" applyBorder="1" applyAlignment="1">
      <alignment vertical="center"/>
    </xf>
    <xf numFmtId="0" fontId="9" fillId="0" borderId="50" xfId="2" applyFont="1" applyBorder="1" applyAlignment="1">
      <alignment vertical="center"/>
    </xf>
    <xf numFmtId="0" fontId="10" fillId="2" borderId="16" xfId="2" applyFont="1" applyFill="1" applyBorder="1" applyAlignment="1">
      <alignment vertical="center"/>
    </xf>
    <xf numFmtId="0" fontId="9" fillId="0" borderId="0" xfId="4" applyFont="1"/>
    <xf numFmtId="0" fontId="10" fillId="0" borderId="7" xfId="4" applyFont="1" applyBorder="1" applyAlignment="1">
      <alignment horizontal="center"/>
    </xf>
    <xf numFmtId="0" fontId="9" fillId="0" borderId="4" xfId="4" applyFont="1" applyBorder="1"/>
    <xf numFmtId="0" fontId="9" fillId="0" borderId="14" xfId="4" applyFont="1" applyBorder="1"/>
    <xf numFmtId="0" fontId="9" fillId="0" borderId="11" xfId="4" applyFont="1" applyBorder="1"/>
    <xf numFmtId="3" fontId="9" fillId="0" borderId="4" xfId="4" applyNumberFormat="1" applyFont="1" applyBorder="1"/>
    <xf numFmtId="0" fontId="9" fillId="0" borderId="12" xfId="4" applyFont="1" applyBorder="1"/>
    <xf numFmtId="0" fontId="10" fillId="0" borderId="0" xfId="4" applyFont="1" applyFill="1" applyAlignment="1">
      <alignment horizontal="center"/>
    </xf>
    <xf numFmtId="0" fontId="10" fillId="8" borderId="18" xfId="4" applyFont="1" applyFill="1" applyBorder="1" applyAlignment="1">
      <alignment horizontal="center"/>
    </xf>
    <xf numFmtId="0" fontId="10" fillId="8" borderId="5" xfId="4" applyFont="1" applyFill="1" applyBorder="1" applyAlignment="1">
      <alignment horizontal="center" wrapText="1"/>
    </xf>
    <xf numFmtId="0" fontId="10" fillId="8" borderId="19" xfId="4" applyFont="1" applyFill="1" applyBorder="1" applyAlignment="1">
      <alignment horizontal="center"/>
    </xf>
    <xf numFmtId="0" fontId="10" fillId="8" borderId="5" xfId="4" applyFont="1" applyFill="1" applyBorder="1" applyAlignment="1">
      <alignment horizontal="center"/>
    </xf>
    <xf numFmtId="0" fontId="15" fillId="0" borderId="0" xfId="4" applyFont="1" applyFill="1"/>
    <xf numFmtId="0" fontId="8" fillId="0" borderId="0" xfId="4" applyFont="1" applyFill="1"/>
    <xf numFmtId="0" fontId="8" fillId="0" borderId="0" xfId="4" applyFont="1" applyFill="1" applyAlignment="1"/>
    <xf numFmtId="0" fontId="10" fillId="0" borderId="0" xfId="4" applyFont="1" applyFill="1" applyAlignment="1"/>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3" fillId="6" borderId="36" xfId="0" applyFont="1" applyFill="1" applyBorder="1" applyAlignment="1">
      <alignment horizontal="right" vertical="center"/>
    </xf>
    <xf numFmtId="0" fontId="2" fillId="0" borderId="73" xfId="0" applyFont="1" applyFill="1" applyBorder="1" applyAlignment="1">
      <alignment horizontal="left" indent="2"/>
    </xf>
    <xf numFmtId="0" fontId="2" fillId="0" borderId="0" xfId="0" applyFont="1" applyFill="1" applyBorder="1" applyAlignment="1">
      <alignment horizontal="left" indent="2"/>
    </xf>
    <xf numFmtId="0" fontId="10" fillId="7" borderId="12" xfId="2" applyFont="1" applyFill="1" applyBorder="1" applyAlignment="1">
      <alignment horizontal="center" vertical="center"/>
    </xf>
    <xf numFmtId="0" fontId="3" fillId="0" borderId="28" xfId="0" applyFont="1" applyBorder="1" applyAlignment="1">
      <alignment horizontal="left" vertical="center"/>
    </xf>
    <xf numFmtId="3" fontId="1" fillId="0" borderId="28" xfId="0" applyNumberFormat="1" applyFont="1" applyFill="1" applyBorder="1"/>
    <xf numFmtId="3" fontId="3" fillId="6" borderId="28" xfId="0" applyNumberFormat="1" applyFont="1" applyFill="1" applyBorder="1" applyAlignment="1">
      <alignment vertical="center"/>
    </xf>
    <xf numFmtId="4" fontId="1" fillId="0" borderId="28" xfId="0" applyNumberFormat="1" applyFont="1" applyFill="1" applyBorder="1"/>
    <xf numFmtId="4" fontId="3" fillId="6" borderId="28" xfId="0" applyNumberFormat="1" applyFont="1" applyFill="1" applyBorder="1" applyAlignment="1">
      <alignment vertical="center"/>
    </xf>
    <xf numFmtId="4" fontId="3" fillId="6" borderId="28" xfId="0" applyNumberFormat="1" applyFont="1" applyFill="1" applyBorder="1"/>
    <xf numFmtId="3" fontId="3" fillId="6" borderId="28" xfId="0" applyNumberFormat="1" applyFont="1" applyFill="1" applyBorder="1"/>
    <xf numFmtId="3" fontId="6" fillId="0" borderId="22" xfId="3" applyNumberFormat="1" applyFont="1" applyBorder="1" applyAlignment="1">
      <alignment vertical="center"/>
    </xf>
    <xf numFmtId="3" fontId="6" fillId="0" borderId="23" xfId="3" applyNumberFormat="1" applyFont="1" applyBorder="1" applyAlignment="1">
      <alignment vertical="center"/>
    </xf>
    <xf numFmtId="3" fontId="6" fillId="0" borderId="24" xfId="3" applyNumberFormat="1" applyFont="1" applyBorder="1" applyAlignment="1">
      <alignment vertical="center"/>
    </xf>
    <xf numFmtId="3" fontId="6" fillId="0" borderId="26" xfId="3" applyNumberFormat="1" applyFont="1" applyBorder="1" applyAlignment="1">
      <alignment vertical="center"/>
    </xf>
    <xf numFmtId="3" fontId="2" fillId="0" borderId="26" xfId="3" applyNumberFormat="1" applyFont="1" applyBorder="1" applyAlignment="1">
      <alignment horizontal="justify" vertical="center"/>
    </xf>
    <xf numFmtId="3" fontId="2" fillId="0" borderId="28" xfId="3" applyNumberFormat="1" applyFont="1" applyBorder="1" applyAlignment="1">
      <alignment horizontal="justify" vertical="center"/>
    </xf>
    <xf numFmtId="3" fontId="2" fillId="0" borderId="28" xfId="3" applyNumberFormat="1" applyFont="1" applyBorder="1" applyAlignment="1">
      <alignment horizontal="right" vertical="center"/>
    </xf>
    <xf numFmtId="3" fontId="6" fillId="2" borderId="42" xfId="3" applyNumberFormat="1" applyFont="1" applyFill="1" applyBorder="1" applyAlignment="1">
      <alignment horizontal="right" vertical="center"/>
    </xf>
    <xf numFmtId="3" fontId="6" fillId="2" borderId="16" xfId="3" applyNumberFormat="1" applyFont="1" applyFill="1" applyBorder="1" applyAlignment="1">
      <alignment horizontal="right" vertical="center"/>
    </xf>
    <xf numFmtId="3" fontId="6" fillId="2" borderId="17" xfId="3" applyNumberFormat="1" applyFont="1" applyFill="1" applyBorder="1" applyAlignment="1">
      <alignment horizontal="right" vertical="center"/>
    </xf>
    <xf numFmtId="3" fontId="2" fillId="0" borderId="23" xfId="3" applyNumberFormat="1" applyFont="1" applyBorder="1" applyAlignment="1">
      <alignment vertical="center"/>
    </xf>
    <xf numFmtId="3" fontId="2" fillId="0" borderId="28" xfId="3" applyNumberFormat="1" applyFont="1" applyBorder="1" applyAlignment="1">
      <alignment vertical="center"/>
    </xf>
    <xf numFmtId="3" fontId="2" fillId="0" borderId="22" xfId="3" applyNumberFormat="1" applyFont="1" applyBorder="1" applyAlignment="1">
      <alignment vertical="center"/>
    </xf>
    <xf numFmtId="0" fontId="6" fillId="0" borderId="0" xfId="4" applyFont="1" applyFill="1" applyAlignment="1">
      <alignment horizontal="left"/>
    </xf>
    <xf numFmtId="0" fontId="1" fillId="0" borderId="0" xfId="4"/>
    <xf numFmtId="0" fontId="3" fillId="7" borderId="28" xfId="4" applyFont="1" applyFill="1" applyBorder="1" applyAlignment="1">
      <alignment horizontal="center" vertical="center" wrapText="1"/>
    </xf>
    <xf numFmtId="0" fontId="3" fillId="7" borderId="28" xfId="4" applyFont="1" applyFill="1" applyBorder="1" applyAlignment="1">
      <alignment horizontal="center" vertical="center"/>
    </xf>
    <xf numFmtId="0" fontId="3" fillId="0" borderId="0" xfId="4" applyFont="1" applyAlignment="1">
      <alignment horizontal="center" vertical="center"/>
    </xf>
    <xf numFmtId="0" fontId="1" fillId="0" borderId="28" xfId="4" applyFont="1" applyFill="1" applyBorder="1"/>
    <xf numFmtId="3" fontId="1" fillId="0" borderId="28" xfId="4" applyNumberFormat="1" applyBorder="1"/>
    <xf numFmtId="3" fontId="1" fillId="0" borderId="28" xfId="4" applyNumberFormat="1" applyFont="1" applyFill="1" applyBorder="1"/>
    <xf numFmtId="0" fontId="1" fillId="0" borderId="0" xfId="4" applyFont="1" applyFill="1"/>
    <xf numFmtId="0" fontId="3" fillId="6" borderId="28" xfId="4" applyFont="1" applyFill="1" applyBorder="1" applyAlignment="1">
      <alignment horizontal="right" vertical="center" indent="2"/>
    </xf>
    <xf numFmtId="3" fontId="3" fillId="6" borderId="28" xfId="4" applyNumberFormat="1" applyFont="1" applyFill="1" applyBorder="1" applyAlignment="1">
      <alignment vertical="center"/>
    </xf>
    <xf numFmtId="0" fontId="1" fillId="0" borderId="0" xfId="4" applyFont="1" applyFill="1" applyAlignment="1">
      <alignment vertical="center"/>
    </xf>
    <xf numFmtId="165" fontId="1" fillId="0" borderId="0" xfId="4" applyNumberFormat="1" applyFont="1" applyFill="1" applyAlignment="1">
      <alignment vertical="center"/>
    </xf>
    <xf numFmtId="3" fontId="1" fillId="0" borderId="0" xfId="4" applyNumberFormat="1" applyFont="1" applyFill="1" applyAlignment="1">
      <alignment vertical="center"/>
    </xf>
    <xf numFmtId="0" fontId="2" fillId="0" borderId="73" xfId="4" applyFont="1" applyFill="1" applyBorder="1" applyAlignment="1">
      <alignment horizontal="left" indent="2"/>
    </xf>
    <xf numFmtId="165" fontId="1" fillId="0" borderId="0" xfId="4" applyNumberFormat="1"/>
    <xf numFmtId="0" fontId="2" fillId="0" borderId="0" xfId="4" applyFont="1" applyFill="1" applyBorder="1" applyAlignment="1">
      <alignment horizontal="left" indent="2"/>
    </xf>
    <xf numFmtId="0" fontId="6" fillId="0" borderId="0" xfId="4" applyFont="1" applyFill="1" applyAlignment="1"/>
    <xf numFmtId="0" fontId="6" fillId="0" borderId="0" xfId="4" quotePrefix="1" applyFont="1" applyFill="1" applyAlignment="1"/>
    <xf numFmtId="0" fontId="17" fillId="0" borderId="0" xfId="4" applyFont="1" applyFill="1"/>
    <xf numFmtId="0" fontId="16" fillId="0" borderId="0" xfId="4" applyFont="1" applyFill="1"/>
    <xf numFmtId="0" fontId="17" fillId="0" borderId="0" xfId="4" applyFont="1"/>
    <xf numFmtId="0" fontId="6" fillId="7" borderId="42" xfId="4" applyFont="1" applyFill="1" applyBorder="1" applyAlignment="1">
      <alignment horizontal="center" vertical="center" textRotation="90" wrapText="1"/>
    </xf>
    <xf numFmtId="0" fontId="6" fillId="7" borderId="16" xfId="4" applyFont="1" applyFill="1" applyBorder="1" applyAlignment="1">
      <alignment horizontal="center" vertical="center" textRotation="90" wrapText="1"/>
    </xf>
    <xf numFmtId="0" fontId="6" fillId="7" borderId="18" xfId="4" applyFont="1" applyFill="1" applyBorder="1" applyAlignment="1">
      <alignment horizontal="center" vertical="center" textRotation="90" wrapText="1"/>
    </xf>
    <xf numFmtId="0" fontId="6" fillId="7" borderId="15" xfId="4" applyFont="1" applyFill="1" applyBorder="1" applyAlignment="1">
      <alignment horizontal="center" vertical="center" textRotation="90" wrapText="1"/>
    </xf>
    <xf numFmtId="0" fontId="17" fillId="0" borderId="0" xfId="4" applyFont="1" applyAlignment="1">
      <alignment horizontal="center" vertical="center" textRotation="90"/>
    </xf>
    <xf numFmtId="0" fontId="19" fillId="0" borderId="14" xfId="4" applyFont="1" applyFill="1" applyBorder="1" applyAlignment="1">
      <alignment wrapText="1"/>
    </xf>
    <xf numFmtId="3" fontId="6" fillId="0" borderId="57" xfId="4" applyNumberFormat="1" applyFont="1" applyBorder="1"/>
    <xf numFmtId="3" fontId="6" fillId="0" borderId="50" xfId="4" applyNumberFormat="1" applyFont="1" applyBorder="1"/>
    <xf numFmtId="3" fontId="6" fillId="0" borderId="13" xfId="4" applyNumberFormat="1" applyFont="1" applyBorder="1"/>
    <xf numFmtId="3" fontId="6" fillId="0" borderId="4" xfId="4" applyNumberFormat="1" applyFont="1" applyBorder="1"/>
    <xf numFmtId="0" fontId="16" fillId="0" borderId="0" xfId="4" applyFont="1"/>
    <xf numFmtId="0" fontId="2" fillId="0" borderId="14" xfId="4" applyFont="1" applyFill="1" applyBorder="1" applyAlignment="1">
      <alignment wrapText="1"/>
    </xf>
    <xf numFmtId="3" fontId="2" fillId="0" borderId="57" xfId="4" applyNumberFormat="1" applyFont="1" applyBorder="1"/>
    <xf numFmtId="3" fontId="2" fillId="0" borderId="50" xfId="4" applyNumberFormat="1" applyFont="1" applyBorder="1"/>
    <xf numFmtId="3" fontId="2" fillId="0" borderId="13" xfId="4" applyNumberFormat="1" applyFont="1" applyBorder="1"/>
    <xf numFmtId="3" fontId="2" fillId="0" borderId="4" xfId="4" applyNumberFormat="1" applyFont="1" applyBorder="1"/>
    <xf numFmtId="0" fontId="2" fillId="0" borderId="14" xfId="4" applyFont="1" applyFill="1" applyBorder="1" applyAlignment="1">
      <alignment horizontal="left" wrapText="1"/>
    </xf>
    <xf numFmtId="0" fontId="19" fillId="0" borderId="14" xfId="4" applyFont="1" applyFill="1" applyBorder="1" applyAlignment="1">
      <alignment horizontal="left" wrapText="1"/>
    </xf>
    <xf numFmtId="0" fontId="2" fillId="0" borderId="3" xfId="4" applyFont="1" applyFill="1" applyBorder="1" applyAlignment="1">
      <alignment wrapText="1"/>
    </xf>
    <xf numFmtId="3" fontId="2" fillId="0" borderId="59" xfId="4" applyNumberFormat="1" applyFont="1" applyFill="1" applyBorder="1"/>
    <xf numFmtId="3" fontId="2" fillId="0" borderId="48" xfId="4" applyNumberFormat="1" applyFont="1" applyFill="1" applyBorder="1"/>
    <xf numFmtId="3" fontId="2" fillId="0" borderId="49" xfId="4" applyNumberFormat="1" applyFont="1" applyFill="1" applyBorder="1"/>
    <xf numFmtId="3" fontId="2" fillId="0" borderId="21" xfId="4" applyNumberFormat="1" applyFont="1" applyFill="1" applyBorder="1"/>
    <xf numFmtId="3" fontId="2" fillId="0" borderId="53" xfId="4" applyNumberFormat="1" applyFont="1" applyFill="1" applyBorder="1"/>
    <xf numFmtId="3" fontId="2" fillId="0" borderId="54" xfId="4" applyNumberFormat="1" applyFont="1" applyFill="1" applyBorder="1"/>
    <xf numFmtId="0" fontId="6" fillId="0" borderId="46" xfId="4" applyFont="1" applyFill="1" applyBorder="1" applyAlignment="1">
      <alignment horizontal="center" wrapText="1"/>
    </xf>
    <xf numFmtId="3" fontId="6" fillId="0" borderId="67" xfId="4" applyNumberFormat="1" applyFont="1" applyFill="1" applyBorder="1"/>
    <xf numFmtId="3" fontId="6" fillId="0" borderId="68" xfId="4" applyNumberFormat="1" applyFont="1" applyFill="1" applyBorder="1"/>
    <xf numFmtId="3" fontId="6" fillId="0" borderId="71" xfId="4" applyNumberFormat="1" applyFont="1" applyFill="1" applyBorder="1"/>
    <xf numFmtId="3" fontId="6" fillId="0" borderId="66" xfId="4" applyNumberFormat="1" applyFont="1" applyFill="1" applyBorder="1"/>
    <xf numFmtId="3" fontId="6" fillId="0" borderId="69" xfId="4" applyNumberFormat="1" applyFont="1" applyFill="1" applyBorder="1"/>
    <xf numFmtId="3" fontId="6" fillId="0" borderId="70" xfId="4" applyNumberFormat="1" applyFont="1" applyFill="1" applyBorder="1"/>
    <xf numFmtId="0" fontId="6" fillId="0" borderId="5" xfId="4" applyFont="1" applyFill="1" applyBorder="1" applyAlignment="1">
      <alignment horizontal="center" wrapText="1"/>
    </xf>
    <xf numFmtId="3" fontId="6" fillId="0" borderId="42" xfId="4" applyNumberFormat="1" applyFont="1" applyFill="1" applyBorder="1"/>
    <xf numFmtId="3" fontId="6" fillId="0" borderId="20" xfId="4" applyNumberFormat="1" applyFont="1" applyFill="1" applyBorder="1"/>
    <xf numFmtId="3" fontId="6" fillId="0" borderId="16" xfId="4" applyNumberFormat="1" applyFont="1" applyFill="1" applyBorder="1"/>
    <xf numFmtId="3" fontId="6" fillId="0" borderId="18" xfId="4" applyNumberFormat="1" applyFont="1" applyFill="1" applyBorder="1"/>
    <xf numFmtId="3" fontId="6" fillId="0" borderId="15" xfId="4" applyNumberFormat="1" applyFont="1" applyFill="1" applyBorder="1"/>
    <xf numFmtId="3" fontId="6" fillId="0" borderId="43" xfId="4" applyNumberFormat="1" applyFont="1" applyFill="1" applyBorder="1"/>
    <xf numFmtId="0" fontId="2" fillId="0" borderId="0" xfId="4" applyFont="1"/>
    <xf numFmtId="0" fontId="17" fillId="0" borderId="0" xfId="4" applyFont="1" applyFill="1" applyAlignment="1"/>
    <xf numFmtId="0" fontId="16" fillId="0" borderId="0" xfId="4" applyFont="1" applyFill="1" applyAlignment="1">
      <alignment horizontal="centerContinuous"/>
    </xf>
    <xf numFmtId="0" fontId="17" fillId="7" borderId="5" xfId="4" applyFont="1" applyFill="1" applyBorder="1" applyAlignment="1">
      <alignment horizontal="center" vertical="center" textRotation="90" wrapText="1"/>
    </xf>
    <xf numFmtId="0" fontId="17" fillId="7" borderId="20" xfId="4" applyFont="1" applyFill="1" applyBorder="1" applyAlignment="1">
      <alignment horizontal="center" vertical="center" textRotation="90" wrapText="1"/>
    </xf>
    <xf numFmtId="0" fontId="17" fillId="7" borderId="18" xfId="4" applyFont="1" applyFill="1" applyBorder="1" applyAlignment="1">
      <alignment horizontal="center" vertical="center" textRotation="90" wrapText="1"/>
    </xf>
    <xf numFmtId="0" fontId="17" fillId="0" borderId="0" xfId="4" applyFont="1" applyFill="1" applyAlignment="1">
      <alignment horizontal="center" vertical="center" wrapText="1"/>
    </xf>
    <xf numFmtId="0" fontId="16" fillId="0" borderId="14" xfId="4" applyFont="1" applyBorder="1"/>
    <xf numFmtId="3" fontId="16" fillId="0" borderId="14" xfId="4" applyNumberFormat="1" applyFont="1" applyBorder="1"/>
    <xf numFmtId="3" fontId="16" fillId="0" borderId="0" xfId="4" applyNumberFormat="1" applyFont="1" applyBorder="1"/>
    <xf numFmtId="3" fontId="16" fillId="0" borderId="4" xfId="4" applyNumberFormat="1" applyFont="1" applyBorder="1"/>
    <xf numFmtId="3" fontId="21" fillId="0" borderId="0" xfId="4" applyNumberFormat="1" applyFont="1" applyBorder="1"/>
    <xf numFmtId="3" fontId="21" fillId="0" borderId="14" xfId="4" applyNumberFormat="1" applyFont="1" applyBorder="1"/>
    <xf numFmtId="3" fontId="21" fillId="0" borderId="4" xfId="4" applyNumberFormat="1" applyFont="1" applyBorder="1"/>
    <xf numFmtId="10" fontId="16" fillId="0" borderId="14" xfId="5" applyNumberFormat="1" applyFont="1" applyBorder="1"/>
    <xf numFmtId="0" fontId="17" fillId="0" borderId="14" xfId="4" applyFont="1" applyBorder="1" applyAlignment="1"/>
    <xf numFmtId="3" fontId="16" fillId="0" borderId="0" xfId="4" applyNumberFormat="1" applyFont="1" applyBorder="1" applyAlignment="1"/>
    <xf numFmtId="3" fontId="16" fillId="0" borderId="14" xfId="4" applyNumberFormat="1" applyFont="1" applyBorder="1" applyAlignment="1"/>
    <xf numFmtId="3" fontId="16" fillId="0" borderId="4" xfId="4" applyNumberFormat="1" applyFont="1" applyBorder="1" applyAlignment="1"/>
    <xf numFmtId="0" fontId="16" fillId="0" borderId="14" xfId="4" applyFont="1" applyBorder="1" applyAlignment="1"/>
    <xf numFmtId="0" fontId="16" fillId="0" borderId="11" xfId="4" applyFont="1" applyBorder="1"/>
    <xf numFmtId="0" fontId="16" fillId="0" borderId="0" xfId="4" applyFont="1" applyBorder="1"/>
    <xf numFmtId="0" fontId="16" fillId="0" borderId="4" xfId="4" applyFont="1" applyBorder="1"/>
    <xf numFmtId="0" fontId="16" fillId="0" borderId="5" xfId="4" applyFont="1" applyBorder="1"/>
    <xf numFmtId="3" fontId="16" fillId="0" borderId="5" xfId="4" applyNumberFormat="1" applyFont="1" applyBorder="1" applyAlignment="1">
      <alignment horizontal="right" vertical="top"/>
    </xf>
    <xf numFmtId="166" fontId="16" fillId="0" borderId="5" xfId="4" applyNumberFormat="1" applyFont="1" applyBorder="1" applyAlignment="1">
      <alignment horizontal="right" vertical="top"/>
    </xf>
    <xf numFmtId="3" fontId="16" fillId="0" borderId="19" xfId="4" applyNumberFormat="1" applyFont="1" applyBorder="1" applyAlignment="1">
      <alignment horizontal="right"/>
    </xf>
    <xf numFmtId="9" fontId="16" fillId="0" borderId="5" xfId="5" applyNumberFormat="1" applyFont="1" applyBorder="1" applyAlignment="1">
      <alignment horizontal="right"/>
    </xf>
    <xf numFmtId="0" fontId="9" fillId="0" borderId="0" xfId="4" applyFont="1" applyFill="1"/>
    <xf numFmtId="0" fontId="9" fillId="0" borderId="6" xfId="4" applyFont="1" applyBorder="1"/>
    <xf numFmtId="0" fontId="9" fillId="0" borderId="30" xfId="4" applyNumberFormat="1" applyFont="1" applyBorder="1"/>
    <xf numFmtId="0" fontId="9" fillId="0" borderId="32" xfId="4" applyNumberFormat="1" applyFont="1" applyBorder="1"/>
    <xf numFmtId="0" fontId="9" fillId="0" borderId="31" xfId="4" applyNumberFormat="1" applyFont="1" applyBorder="1"/>
    <xf numFmtId="0" fontId="9" fillId="0" borderId="64" xfId="4" applyNumberFormat="1" applyFont="1" applyBorder="1"/>
    <xf numFmtId="49" fontId="9" fillId="0" borderId="3" xfId="4" applyNumberFormat="1" applyFont="1" applyBorder="1" applyAlignment="1">
      <alignment horizontal="left"/>
    </xf>
    <xf numFmtId="0" fontId="9" fillId="0" borderId="26" xfId="4" applyNumberFormat="1" applyFont="1" applyBorder="1"/>
    <xf numFmtId="0" fontId="9" fillId="0" borderId="28" xfId="4" applyNumberFormat="1" applyFont="1" applyBorder="1"/>
    <xf numFmtId="0" fontId="9" fillId="0" borderId="29" xfId="4" applyNumberFormat="1" applyFont="1" applyBorder="1"/>
    <xf numFmtId="0" fontId="9" fillId="0" borderId="27" xfId="4" applyNumberFormat="1" applyFont="1" applyBorder="1"/>
    <xf numFmtId="0" fontId="9" fillId="0" borderId="34" xfId="4" applyNumberFormat="1" applyFont="1" applyBorder="1"/>
    <xf numFmtId="0" fontId="9" fillId="0" borderId="36" xfId="4" applyNumberFormat="1" applyFont="1" applyBorder="1"/>
    <xf numFmtId="0" fontId="9" fillId="0" borderId="37" xfId="4" applyNumberFormat="1" applyFont="1" applyBorder="1"/>
    <xf numFmtId="0" fontId="9" fillId="0" borderId="35" xfId="4" applyNumberFormat="1" applyFont="1" applyBorder="1"/>
    <xf numFmtId="49" fontId="9" fillId="0" borderId="7" xfId="4" applyNumberFormat="1" applyFont="1" applyBorder="1" applyAlignment="1">
      <alignment horizontal="left"/>
    </xf>
    <xf numFmtId="0" fontId="9" fillId="3" borderId="11" xfId="4" applyFont="1" applyFill="1" applyBorder="1" applyAlignment="1">
      <alignment horizontal="right"/>
    </xf>
    <xf numFmtId="0" fontId="9" fillId="3" borderId="38" xfId="4" applyNumberFormat="1" applyFont="1" applyFill="1" applyBorder="1"/>
    <xf numFmtId="0" fontId="9" fillId="3" borderId="40" xfId="4" applyNumberFormat="1" applyFont="1" applyFill="1" applyBorder="1"/>
    <xf numFmtId="0" fontId="9" fillId="3" borderId="39" xfId="4" applyNumberFormat="1" applyFont="1" applyFill="1" applyBorder="1"/>
    <xf numFmtId="0" fontId="9" fillId="3" borderId="52" xfId="4" applyNumberFormat="1" applyFont="1" applyFill="1" applyBorder="1"/>
    <xf numFmtId="0" fontId="9" fillId="0" borderId="3" xfId="4" applyFont="1" applyBorder="1"/>
    <xf numFmtId="0" fontId="9" fillId="0" borderId="22" xfId="4" applyNumberFormat="1" applyFont="1" applyBorder="1"/>
    <xf numFmtId="0" fontId="9" fillId="0" borderId="23" xfId="4" applyNumberFormat="1" applyFont="1" applyBorder="1"/>
    <xf numFmtId="0" fontId="9" fillId="0" borderId="25" xfId="4" applyNumberFormat="1" applyFont="1" applyBorder="1"/>
    <xf numFmtId="0" fontId="9" fillId="0" borderId="45" xfId="4" applyNumberFormat="1" applyFont="1" applyBorder="1"/>
    <xf numFmtId="0" fontId="9" fillId="0" borderId="7" xfId="4" applyFont="1" applyBorder="1" applyAlignment="1">
      <alignment horizontal="right"/>
    </xf>
    <xf numFmtId="0" fontId="9" fillId="3" borderId="40" xfId="4" applyNumberFormat="1" applyFont="1" applyFill="1" applyBorder="1" applyAlignment="1"/>
    <xf numFmtId="0" fontId="9" fillId="0" borderId="6" xfId="4" applyFont="1" applyBorder="1" applyAlignment="1">
      <alignment wrapText="1"/>
    </xf>
    <xf numFmtId="3" fontId="13" fillId="5" borderId="28" xfId="4" applyNumberFormat="1" applyFont="1" applyFill="1" applyBorder="1"/>
    <xf numFmtId="3" fontId="22" fillId="5" borderId="28" xfId="4" applyNumberFormat="1" applyFont="1" applyFill="1" applyBorder="1"/>
    <xf numFmtId="3" fontId="9" fillId="5" borderId="28" xfId="4" applyNumberFormat="1" applyFont="1" applyFill="1" applyBorder="1"/>
    <xf numFmtId="3" fontId="9" fillId="5" borderId="25" xfId="4" applyNumberFormat="1" applyFont="1" applyFill="1" applyBorder="1"/>
    <xf numFmtId="3" fontId="9" fillId="5" borderId="26" xfId="4" applyNumberFormat="1" applyFont="1" applyFill="1" applyBorder="1"/>
    <xf numFmtId="3" fontId="9" fillId="5" borderId="27" xfId="4" applyNumberFormat="1" applyFont="1" applyFill="1" applyBorder="1"/>
    <xf numFmtId="3" fontId="9" fillId="5" borderId="23" xfId="4" applyNumberFormat="1" applyFont="1" applyFill="1" applyBorder="1"/>
    <xf numFmtId="167" fontId="9" fillId="5" borderId="29" xfId="5" applyNumberFormat="1" applyFont="1" applyFill="1" applyBorder="1"/>
    <xf numFmtId="167" fontId="9" fillId="3" borderId="40" xfId="5" applyNumberFormat="1" applyFont="1" applyFill="1" applyBorder="1"/>
    <xf numFmtId="0" fontId="9" fillId="3" borderId="38" xfId="4" applyFont="1" applyFill="1" applyBorder="1"/>
    <xf numFmtId="0" fontId="9" fillId="3" borderId="40" xfId="4" applyFont="1" applyFill="1" applyBorder="1"/>
    <xf numFmtId="0" fontId="9" fillId="3" borderId="52" xfId="4" applyFont="1" applyFill="1" applyBorder="1"/>
    <xf numFmtId="0" fontId="9" fillId="3" borderId="39" xfId="4" applyFont="1" applyFill="1" applyBorder="1"/>
    <xf numFmtId="0" fontId="9" fillId="0" borderId="28" xfId="4" applyFont="1" applyBorder="1"/>
    <xf numFmtId="0" fontId="9" fillId="0" borderId="29" xfId="4" applyFont="1" applyBorder="1"/>
    <xf numFmtId="0" fontId="9" fillId="0" borderId="26" xfId="4" applyFont="1" applyBorder="1"/>
    <xf numFmtId="0" fontId="9" fillId="0" borderId="27" xfId="4" applyFont="1" applyBorder="1"/>
    <xf numFmtId="0" fontId="9" fillId="0" borderId="6" xfId="4" applyFont="1" applyBorder="1" applyAlignment="1"/>
    <xf numFmtId="3" fontId="9" fillId="5" borderId="29" xfId="4" applyNumberFormat="1" applyFont="1" applyFill="1" applyBorder="1"/>
    <xf numFmtId="3" fontId="9" fillId="0" borderId="28" xfId="4" applyNumberFormat="1" applyFont="1" applyBorder="1"/>
    <xf numFmtId="168" fontId="9" fillId="5" borderId="25" xfId="4" applyNumberFormat="1" applyFont="1" applyFill="1" applyBorder="1"/>
    <xf numFmtId="168" fontId="9" fillId="5" borderId="23" xfId="4" applyNumberFormat="1" applyFont="1" applyFill="1" applyBorder="1"/>
    <xf numFmtId="9" fontId="9" fillId="3" borderId="40" xfId="5" applyFont="1" applyFill="1" applyBorder="1"/>
    <xf numFmtId="3" fontId="9" fillId="5" borderId="28" xfId="4" applyNumberFormat="1" applyFont="1" applyFill="1" applyBorder="1" applyAlignment="1">
      <alignment vertical="center"/>
    </xf>
    <xf numFmtId="0" fontId="9" fillId="5" borderId="28" xfId="4" applyFont="1" applyFill="1" applyBorder="1"/>
    <xf numFmtId="0" fontId="9" fillId="5" borderId="29" xfId="4" applyFont="1" applyFill="1" applyBorder="1"/>
    <xf numFmtId="0" fontId="9" fillId="5" borderId="26" xfId="4" applyFont="1" applyFill="1" applyBorder="1"/>
    <xf numFmtId="0" fontId="9" fillId="0" borderId="3" xfId="4" applyFont="1" applyBorder="1" applyAlignment="1">
      <alignment horizontal="left"/>
    </xf>
    <xf numFmtId="3" fontId="9" fillId="0" borderId="23" xfId="6" applyNumberFormat="1" applyFont="1" applyBorder="1"/>
    <xf numFmtId="167" fontId="9" fillId="0" borderId="31" xfId="5" applyNumberFormat="1" applyFont="1" applyBorder="1"/>
    <xf numFmtId="0" fontId="9" fillId="0" borderId="3" xfId="4" applyFont="1" applyBorder="1" applyAlignment="1">
      <alignment horizontal="center"/>
    </xf>
    <xf numFmtId="167" fontId="9" fillId="0" borderId="29" xfId="5" applyNumberFormat="1" applyFont="1" applyBorder="1"/>
    <xf numFmtId="0" fontId="10" fillId="7" borderId="5" xfId="2" applyFont="1" applyFill="1" applyBorder="1" applyAlignment="1">
      <alignment horizontal="center" vertical="center"/>
    </xf>
    <xf numFmtId="0" fontId="10" fillId="0" borderId="0" xfId="6" applyFont="1" applyFill="1"/>
    <xf numFmtId="0" fontId="9" fillId="0" borderId="0" xfId="6" applyFont="1" applyFill="1"/>
    <xf numFmtId="0" fontId="9" fillId="0" borderId="0" xfId="6" applyFont="1" applyBorder="1"/>
    <xf numFmtId="0" fontId="9" fillId="0" borderId="0" xfId="6" applyFont="1"/>
    <xf numFmtId="3" fontId="9" fillId="0" borderId="0" xfId="2" applyNumberFormat="1" applyFont="1" applyFill="1" applyBorder="1" applyAlignment="1">
      <alignment vertical="center"/>
    </xf>
    <xf numFmtId="3" fontId="9" fillId="0" borderId="56" xfId="2" applyNumberFormat="1" applyFont="1" applyFill="1" applyBorder="1" applyAlignment="1">
      <alignment vertical="center"/>
    </xf>
    <xf numFmtId="3" fontId="9" fillId="0" borderId="13" xfId="2" applyNumberFormat="1" applyFont="1" applyFill="1" applyBorder="1" applyAlignment="1">
      <alignment vertical="center"/>
    </xf>
    <xf numFmtId="3" fontId="9" fillId="0" borderId="14" xfId="2" applyNumberFormat="1" applyFont="1" applyFill="1" applyBorder="1" applyAlignment="1">
      <alignment vertical="center"/>
    </xf>
    <xf numFmtId="3" fontId="9" fillId="0" borderId="3" xfId="2" applyNumberFormat="1" applyFont="1" applyFill="1" applyBorder="1" applyAlignment="1">
      <alignment vertical="center"/>
    </xf>
    <xf numFmtId="167" fontId="9" fillId="0" borderId="55" xfId="2" applyNumberFormat="1" applyFont="1" applyFill="1" applyBorder="1" applyAlignment="1">
      <alignment vertical="center"/>
    </xf>
    <xf numFmtId="3" fontId="9" fillId="0" borderId="57" xfId="2" applyNumberFormat="1" applyFont="1" applyFill="1" applyBorder="1" applyAlignment="1">
      <alignment vertical="center"/>
    </xf>
    <xf numFmtId="167" fontId="9" fillId="0" borderId="4" xfId="2" applyNumberFormat="1" applyFont="1" applyFill="1" applyBorder="1" applyAlignment="1">
      <alignment vertical="center"/>
    </xf>
    <xf numFmtId="3" fontId="10" fillId="0" borderId="0" xfId="2" applyNumberFormat="1" applyFont="1" applyFill="1" applyBorder="1" applyAlignment="1">
      <alignment vertical="center"/>
    </xf>
    <xf numFmtId="3" fontId="2" fillId="0" borderId="0" xfId="6" applyNumberFormat="1" applyFont="1" applyAlignment="1">
      <alignment horizontal="right"/>
    </xf>
    <xf numFmtId="0" fontId="10" fillId="0" borderId="0" xfId="6" applyFont="1" applyFill="1" applyAlignment="1"/>
    <xf numFmtId="0" fontId="10" fillId="0" borderId="0" xfId="6" applyFont="1" applyFill="1" applyAlignment="1">
      <alignment horizontal="center"/>
    </xf>
    <xf numFmtId="0" fontId="10" fillId="0" borderId="0" xfId="2" applyFont="1" applyFill="1" applyAlignment="1">
      <alignment horizontal="center" vertical="center"/>
    </xf>
    <xf numFmtId="164" fontId="9" fillId="0" borderId="0" xfId="6" applyNumberFormat="1" applyFont="1"/>
    <xf numFmtId="0" fontId="9" fillId="0" borderId="0" xfId="6" applyFont="1" applyAlignment="1">
      <alignment horizontal="center"/>
    </xf>
    <xf numFmtId="0" fontId="9" fillId="0" borderId="0" xfId="6" applyFont="1" applyAlignment="1">
      <alignment horizontal="center" wrapText="1"/>
    </xf>
    <xf numFmtId="0" fontId="10" fillId="7" borderId="42" xfId="6" applyFont="1" applyFill="1" applyBorder="1" applyAlignment="1">
      <alignment horizontal="center" vertical="center" wrapText="1"/>
    </xf>
    <xf numFmtId="0" fontId="10" fillId="7" borderId="5" xfId="6" applyFont="1" applyFill="1" applyBorder="1" applyAlignment="1">
      <alignment horizontal="center" vertical="center" wrapText="1"/>
    </xf>
    <xf numFmtId="0" fontId="10" fillId="7" borderId="15" xfId="6" applyFont="1" applyFill="1" applyBorder="1" applyAlignment="1">
      <alignment horizontal="center" vertical="center" wrapText="1"/>
    </xf>
    <xf numFmtId="0" fontId="10" fillId="7" borderId="19" xfId="6" applyFont="1" applyFill="1" applyBorder="1" applyAlignment="1">
      <alignment horizontal="center" vertical="center" wrapText="1"/>
    </xf>
    <xf numFmtId="0" fontId="10" fillId="7" borderId="16" xfId="6" applyFont="1" applyFill="1" applyBorder="1" applyAlignment="1">
      <alignment horizontal="center" vertical="center" wrapText="1"/>
    </xf>
    <xf numFmtId="164" fontId="10" fillId="7" borderId="16" xfId="6" applyNumberFormat="1" applyFont="1" applyFill="1" applyBorder="1" applyAlignment="1">
      <alignment horizontal="center" vertical="center" textRotation="90" wrapText="1"/>
    </xf>
    <xf numFmtId="164" fontId="10" fillId="7" borderId="43" xfId="6" applyNumberFormat="1" applyFont="1" applyFill="1" applyBorder="1" applyAlignment="1">
      <alignment horizontal="center" vertical="center" textRotation="90" wrapText="1"/>
    </xf>
    <xf numFmtId="0" fontId="10" fillId="7" borderId="18" xfId="6" applyFont="1" applyFill="1" applyBorder="1" applyAlignment="1">
      <alignment horizontal="center" vertical="center" wrapText="1"/>
    </xf>
    <xf numFmtId="0" fontId="10" fillId="0" borderId="0" xfId="6" applyFont="1" applyAlignment="1">
      <alignment horizontal="center" textRotation="90" wrapText="1"/>
    </xf>
    <xf numFmtId="0" fontId="24" fillId="0" borderId="59" xfId="6" applyFont="1" applyBorder="1"/>
    <xf numFmtId="0" fontId="24" fillId="0" borderId="21" xfId="6" quotePrefix="1" applyFont="1" applyBorder="1"/>
    <xf numFmtId="0" fontId="24" fillId="0" borderId="13" xfId="2" applyFont="1" applyBorder="1" applyAlignment="1">
      <alignment horizontal="left" vertical="center"/>
    </xf>
    <xf numFmtId="0" fontId="24" fillId="0" borderId="75" xfId="6" applyFont="1" applyBorder="1"/>
    <xf numFmtId="0" fontId="24" fillId="0" borderId="50" xfId="6" applyFont="1" applyBorder="1"/>
    <xf numFmtId="0" fontId="24" fillId="0" borderId="56" xfId="6" applyFont="1" applyBorder="1"/>
    <xf numFmtId="0" fontId="24" fillId="0" borderId="57" xfId="6" applyFont="1" applyBorder="1"/>
    <xf numFmtId="4" fontId="24" fillId="0" borderId="13" xfId="2" applyNumberFormat="1" applyFont="1" applyBorder="1" applyAlignment="1">
      <alignment horizontal="right" vertical="center"/>
    </xf>
    <xf numFmtId="0" fontId="24" fillId="0" borderId="4" xfId="6" applyFont="1" applyBorder="1" applyAlignment="1">
      <alignment horizontal="center"/>
    </xf>
    <xf numFmtId="4" fontId="24" fillId="0" borderId="4" xfId="6" applyNumberFormat="1" applyFont="1" applyBorder="1" applyAlignment="1">
      <alignment horizontal="right"/>
    </xf>
    <xf numFmtId="0" fontId="24" fillId="0" borderId="4" xfId="6" applyFont="1" applyBorder="1"/>
    <xf numFmtId="0" fontId="24" fillId="0" borderId="0" xfId="6" applyFont="1"/>
    <xf numFmtId="0" fontId="24" fillId="0" borderId="76" xfId="6" applyFont="1" applyBorder="1"/>
    <xf numFmtId="0" fontId="24" fillId="0" borderId="77" xfId="6" quotePrefix="1" applyFont="1" applyBorder="1"/>
    <xf numFmtId="0" fontId="24" fillId="0" borderId="78" xfId="6" applyFont="1" applyBorder="1"/>
    <xf numFmtId="0" fontId="24" fillId="0" borderId="79" xfId="6" applyFont="1" applyBorder="1"/>
    <xf numFmtId="0" fontId="24" fillId="0" borderId="80" xfId="6" applyFont="1" applyBorder="1"/>
    <xf numFmtId="4" fontId="24" fillId="0" borderId="78" xfId="6" applyNumberFormat="1" applyFont="1" applyBorder="1" applyAlignment="1">
      <alignment horizontal="right"/>
    </xf>
    <xf numFmtId="0" fontId="24" fillId="0" borderId="77" xfId="6" applyFont="1" applyBorder="1" applyAlignment="1">
      <alignment horizontal="center"/>
    </xf>
    <xf numFmtId="4" fontId="24" fillId="0" borderId="77" xfId="6" applyNumberFormat="1" applyFont="1" applyBorder="1" applyAlignment="1">
      <alignment horizontal="right"/>
    </xf>
    <xf numFmtId="4" fontId="24" fillId="0" borderId="77" xfId="6" applyNumberFormat="1" applyFont="1" applyBorder="1"/>
    <xf numFmtId="0" fontId="24" fillId="0" borderId="79" xfId="6" quotePrefix="1" applyFont="1" applyBorder="1" applyAlignment="1">
      <alignment horizontal="right"/>
    </xf>
    <xf numFmtId="0" fontId="24" fillId="0" borderId="13" xfId="6" applyFont="1" applyBorder="1"/>
    <xf numFmtId="0" fontId="24" fillId="0" borderId="55" xfId="6" applyFont="1" applyBorder="1"/>
    <xf numFmtId="4" fontId="24" fillId="0" borderId="13" xfId="6" applyNumberFormat="1" applyFont="1" applyBorder="1" applyAlignment="1">
      <alignment horizontal="right"/>
    </xf>
    <xf numFmtId="4" fontId="24" fillId="0" borderId="4" xfId="6" applyNumberFormat="1" applyFont="1" applyBorder="1"/>
    <xf numFmtId="0" fontId="25" fillId="0" borderId="81" xfId="6" applyFont="1" applyBorder="1" applyAlignment="1">
      <alignment horizontal="center"/>
    </xf>
    <xf numFmtId="0" fontId="25" fillId="0" borderId="82" xfId="6" applyFont="1" applyBorder="1" applyAlignment="1">
      <alignment horizontal="center"/>
    </xf>
    <xf numFmtId="0" fontId="24" fillId="0" borderId="83" xfId="6" applyFont="1" applyBorder="1"/>
    <xf numFmtId="0" fontId="24" fillId="0" borderId="84" xfId="6" applyFont="1" applyBorder="1"/>
    <xf numFmtId="0" fontId="24" fillId="0" borderId="81" xfId="6" applyFont="1" applyBorder="1"/>
    <xf numFmtId="0" fontId="24" fillId="0" borderId="85" xfId="6" applyFont="1" applyBorder="1"/>
    <xf numFmtId="0" fontId="24" fillId="0" borderId="86" xfId="6" applyFont="1" applyBorder="1"/>
    <xf numFmtId="0" fontId="24" fillId="0" borderId="87" xfId="6" applyFont="1" applyBorder="1"/>
    <xf numFmtId="0" fontId="24" fillId="0" borderId="83" xfId="6" applyFont="1" applyBorder="1" applyAlignment="1">
      <alignment horizontal="right"/>
    </xf>
    <xf numFmtId="0" fontId="24" fillId="0" borderId="82" xfId="6" applyFont="1" applyBorder="1" applyAlignment="1">
      <alignment horizontal="center"/>
    </xf>
    <xf numFmtId="4" fontId="24" fillId="0" borderId="82" xfId="6" applyNumberFormat="1" applyFont="1" applyBorder="1" applyAlignment="1">
      <alignment horizontal="right"/>
    </xf>
    <xf numFmtId="4" fontId="24" fillId="0" borderId="82" xfId="6" applyNumberFormat="1" applyFont="1" applyBorder="1"/>
    <xf numFmtId="0" fontId="15" fillId="0" borderId="0" xfId="6" applyFont="1" applyFill="1" applyBorder="1"/>
    <xf numFmtId="0" fontId="15" fillId="0" borderId="0" xfId="6" applyFont="1" applyFill="1"/>
    <xf numFmtId="0" fontId="8" fillId="9" borderId="0" xfId="6" applyFont="1" applyFill="1"/>
    <xf numFmtId="0" fontId="8" fillId="9" borderId="0" xfId="6" applyFont="1" applyFill="1" applyBorder="1"/>
    <xf numFmtId="0" fontId="9" fillId="9" borderId="0" xfId="6" applyFont="1" applyFill="1" applyBorder="1"/>
    <xf numFmtId="0" fontId="1" fillId="0" borderId="0" xfId="6"/>
    <xf numFmtId="0" fontId="6" fillId="10" borderId="61" xfId="2" applyFont="1" applyFill="1" applyBorder="1" applyAlignment="1">
      <alignment horizontal="centerContinuous" vertical="center"/>
    </xf>
    <xf numFmtId="0" fontId="6" fillId="10" borderId="65" xfId="2" applyFont="1" applyFill="1" applyBorder="1" applyAlignment="1">
      <alignment horizontal="centerContinuous" vertical="center"/>
    </xf>
    <xf numFmtId="0" fontId="6" fillId="10" borderId="60" xfId="2" applyFont="1" applyFill="1" applyBorder="1" applyAlignment="1">
      <alignment horizontal="centerContinuous" vertical="center"/>
    </xf>
    <xf numFmtId="0" fontId="6" fillId="9" borderId="0" xfId="2" applyFont="1" applyFill="1" applyBorder="1" applyAlignment="1">
      <alignment horizontal="center" vertical="center"/>
    </xf>
    <xf numFmtId="0" fontId="2" fillId="0" borderId="0" xfId="6" applyFont="1"/>
    <xf numFmtId="0" fontId="2" fillId="10" borderId="27" xfId="2" applyFont="1" applyFill="1" applyBorder="1" applyAlignment="1">
      <alignment horizontal="center" vertical="center" textRotation="90" wrapText="1"/>
    </xf>
    <xf numFmtId="0" fontId="2" fillId="10" borderId="28" xfId="2" applyFont="1" applyFill="1" applyBorder="1" applyAlignment="1">
      <alignment horizontal="center" vertical="center" textRotation="90" wrapText="1"/>
    </xf>
    <xf numFmtId="0" fontId="6" fillId="10" borderId="28" xfId="2" applyFont="1" applyFill="1" applyBorder="1" applyAlignment="1">
      <alignment horizontal="center" vertical="center" textRotation="90" wrapText="1"/>
    </xf>
    <xf numFmtId="0" fontId="6" fillId="10" borderId="1" xfId="2" applyFont="1" applyFill="1" applyBorder="1" applyAlignment="1">
      <alignment horizontal="center" vertical="center" textRotation="90" wrapText="1"/>
    </xf>
    <xf numFmtId="0" fontId="6" fillId="10" borderId="29" xfId="2" applyFont="1" applyFill="1" applyBorder="1" applyAlignment="1">
      <alignment horizontal="center" vertical="center" textRotation="90" wrapText="1"/>
    </xf>
    <xf numFmtId="0" fontId="6" fillId="9" borderId="0" xfId="2" applyFont="1" applyFill="1" applyBorder="1" applyAlignment="1">
      <alignment horizontal="center" vertical="center" textRotation="90" wrapText="1"/>
    </xf>
    <xf numFmtId="0" fontId="2" fillId="0" borderId="0" xfId="6" applyFont="1" applyAlignment="1">
      <alignment wrapText="1"/>
    </xf>
    <xf numFmtId="0" fontId="10" fillId="4" borderId="0" xfId="2" applyFont="1" applyFill="1" applyAlignment="1">
      <alignment vertical="center"/>
    </xf>
    <xf numFmtId="0" fontId="6" fillId="4" borderId="0" xfId="2" applyFont="1" applyFill="1" applyAlignment="1">
      <alignment horizontal="center" vertical="center" textRotation="90" wrapText="1"/>
    </xf>
    <xf numFmtId="0" fontId="6" fillId="4" borderId="0" xfId="2" applyFont="1" applyFill="1" applyAlignment="1">
      <alignment horizontal="center" vertical="center" wrapText="1"/>
    </xf>
    <xf numFmtId="39" fontId="10" fillId="4" borderId="4" xfId="2" applyNumberFormat="1" applyFont="1" applyFill="1" applyBorder="1" applyAlignment="1">
      <alignment vertical="center"/>
    </xf>
    <xf numFmtId="0" fontId="2" fillId="0" borderId="0" xfId="2" applyFont="1" applyAlignment="1">
      <alignment horizontal="center" vertical="center" textRotation="90" wrapText="1"/>
    </xf>
    <xf numFmtId="0" fontId="6" fillId="0" borderId="0" xfId="2" applyFont="1" applyAlignment="1">
      <alignment horizontal="center" vertical="center" textRotation="90" wrapText="1"/>
    </xf>
    <xf numFmtId="0" fontId="2" fillId="0" borderId="0" xfId="2" applyFont="1" applyAlignment="1">
      <alignment horizontal="center" vertical="center" wrapText="1"/>
    </xf>
    <xf numFmtId="39" fontId="9" fillId="0" borderId="4" xfId="2" applyNumberFormat="1" applyFont="1" applyBorder="1" applyAlignment="1">
      <alignment vertical="center"/>
    </xf>
    <xf numFmtId="1" fontId="10" fillId="4" borderId="0" xfId="2" applyNumberFormat="1" applyFont="1" applyFill="1" applyAlignment="1">
      <alignment vertical="center"/>
    </xf>
    <xf numFmtId="0" fontId="2" fillId="4" borderId="0" xfId="2" applyFont="1" applyFill="1" applyAlignment="1">
      <alignment horizontal="center" vertical="center" textRotation="90" wrapText="1"/>
    </xf>
    <xf numFmtId="1" fontId="9" fillId="0" borderId="0" xfId="2" applyNumberFormat="1" applyFont="1" applyAlignment="1">
      <alignment vertical="center"/>
    </xf>
    <xf numFmtId="170" fontId="1" fillId="0" borderId="4" xfId="4" applyNumberFormat="1" applyBorder="1" applyAlignment="1">
      <alignment vertical="center"/>
    </xf>
    <xf numFmtId="170" fontId="1" fillId="0" borderId="4" xfId="4" applyNumberFormat="1" applyBorder="1" applyAlignment="1">
      <alignment horizontal="right" vertical="center"/>
    </xf>
    <xf numFmtId="37" fontId="10" fillId="4" borderId="0" xfId="2" applyNumberFormat="1" applyFont="1" applyFill="1" applyAlignment="1">
      <alignment vertical="center"/>
    </xf>
    <xf numFmtId="37" fontId="9" fillId="0" borderId="0" xfId="2" applyNumberFormat="1" applyFont="1" applyAlignment="1">
      <alignment horizontal="center" vertical="center"/>
    </xf>
    <xf numFmtId="37" fontId="10" fillId="3" borderId="18" xfId="2" applyNumberFormat="1" applyFont="1" applyFill="1" applyBorder="1" applyAlignment="1">
      <alignment vertical="center"/>
    </xf>
    <xf numFmtId="0" fontId="2" fillId="3" borderId="20" xfId="2" applyFont="1" applyFill="1" applyBorder="1" applyAlignment="1">
      <alignment horizontal="center" vertical="center" textRotation="90" wrapText="1"/>
    </xf>
    <xf numFmtId="37" fontId="10" fillId="3" borderId="20" xfId="2" applyNumberFormat="1" applyFont="1" applyFill="1" applyBorder="1" applyAlignment="1">
      <alignment horizontal="center" vertical="center"/>
    </xf>
    <xf numFmtId="37" fontId="10" fillId="3" borderId="18" xfId="2" applyNumberFormat="1" applyFont="1" applyFill="1" applyBorder="1" applyAlignment="1">
      <alignment horizontal="center" vertical="center"/>
    </xf>
    <xf numFmtId="0" fontId="9" fillId="0" borderId="0" xfId="6" applyFont="1" applyFill="1" applyBorder="1"/>
    <xf numFmtId="0" fontId="8" fillId="0" borderId="0" xfId="6" applyFont="1" applyFill="1"/>
    <xf numFmtId="0" fontId="10" fillId="10" borderId="28" xfId="2" applyFont="1" applyFill="1" applyBorder="1" applyAlignment="1">
      <alignment horizontal="center" vertical="center"/>
    </xf>
    <xf numFmtId="0" fontId="10" fillId="10" borderId="28" xfId="2" applyFont="1" applyFill="1" applyBorder="1" applyAlignment="1">
      <alignment horizontal="centerContinuous" vertical="center"/>
    </xf>
    <xf numFmtId="0" fontId="10" fillId="10" borderId="28" xfId="2" applyFont="1" applyFill="1" applyBorder="1" applyAlignment="1">
      <alignment horizontal="center" vertical="center" wrapText="1"/>
    </xf>
    <xf numFmtId="0" fontId="9" fillId="0" borderId="0" xfId="6" applyFont="1" applyAlignment="1">
      <alignment wrapText="1"/>
    </xf>
    <xf numFmtId="0" fontId="9" fillId="0" borderId="28" xfId="2" applyFont="1" applyFill="1" applyBorder="1" applyAlignment="1">
      <alignment horizontal="left" vertical="center"/>
    </xf>
    <xf numFmtId="169" fontId="9" fillId="5" borderId="28" xfId="2" applyNumberFormat="1" applyFont="1" applyFill="1" applyBorder="1" applyAlignment="1">
      <alignment horizontal="right" vertical="center"/>
    </xf>
    <xf numFmtId="169" fontId="9" fillId="0" borderId="28" xfId="2" applyNumberFormat="1" applyFont="1" applyBorder="1" applyAlignment="1">
      <alignment horizontal="right" vertical="center"/>
    </xf>
    <xf numFmtId="169" fontId="1" fillId="0" borderId="28" xfId="2" applyNumberFormat="1" applyFont="1" applyBorder="1" applyAlignment="1">
      <alignment horizontal="right" vertical="center"/>
    </xf>
    <xf numFmtId="0" fontId="10" fillId="2" borderId="28" xfId="2" applyFont="1" applyFill="1" applyBorder="1" applyAlignment="1">
      <alignment horizontal="center" vertical="center"/>
    </xf>
    <xf numFmtId="169" fontId="10" fillId="2" borderId="28" xfId="2" applyNumberFormat="1" applyFont="1" applyFill="1" applyBorder="1" applyAlignment="1">
      <alignment horizontal="right" vertical="center"/>
    </xf>
    <xf numFmtId="0" fontId="10" fillId="9" borderId="0" xfId="2" applyFont="1" applyFill="1" applyAlignment="1">
      <alignment vertical="center"/>
    </xf>
    <xf numFmtId="0" fontId="9" fillId="9" borderId="0" xfId="6" applyFont="1" applyFill="1"/>
    <xf numFmtId="0" fontId="10" fillId="9" borderId="0" xfId="6" applyFont="1" applyFill="1"/>
    <xf numFmtId="0" fontId="10" fillId="9" borderId="0" xfId="6" applyFont="1" applyFill="1" applyBorder="1"/>
    <xf numFmtId="3" fontId="27" fillId="0" borderId="0" xfId="6" applyNumberFormat="1" applyFont="1"/>
    <xf numFmtId="3" fontId="9" fillId="0" borderId="0" xfId="6" applyNumberFormat="1" applyFont="1"/>
    <xf numFmtId="0" fontId="10" fillId="10" borderId="20" xfId="6" applyFont="1" applyFill="1" applyBorder="1" applyAlignment="1">
      <alignment horizontal="centerContinuous"/>
    </xf>
    <xf numFmtId="0" fontId="10" fillId="10" borderId="19" xfId="6" applyFont="1" applyFill="1" applyBorder="1" applyAlignment="1">
      <alignment horizontal="centerContinuous"/>
    </xf>
    <xf numFmtId="0" fontId="10" fillId="10" borderId="18" xfId="6" applyFont="1" applyFill="1" applyBorder="1" applyAlignment="1">
      <alignment horizontal="centerContinuous"/>
    </xf>
    <xf numFmtId="0" fontId="10" fillId="10" borderId="19" xfId="6" applyFont="1" applyFill="1" applyBorder="1" applyAlignment="1">
      <alignment horizontal="centerContinuous" wrapText="1"/>
    </xf>
    <xf numFmtId="0" fontId="10" fillId="10" borderId="18" xfId="6" applyFont="1" applyFill="1" applyBorder="1" applyAlignment="1">
      <alignment horizontal="centerContinuous" wrapText="1"/>
    </xf>
    <xf numFmtId="0" fontId="10" fillId="10" borderId="12" xfId="6" applyFont="1" applyFill="1" applyBorder="1" applyAlignment="1">
      <alignment horizontal="center" vertical="center" textRotation="90" wrapText="1"/>
    </xf>
    <xf numFmtId="0" fontId="10" fillId="10" borderId="13" xfId="6" applyFont="1" applyFill="1" applyBorder="1" applyAlignment="1">
      <alignment horizontal="center" vertical="center" textRotation="90" wrapText="1"/>
    </xf>
    <xf numFmtId="0" fontId="10" fillId="10" borderId="50" xfId="6" applyFont="1" applyFill="1" applyBorder="1" applyAlignment="1">
      <alignment horizontal="center" vertical="center" textRotation="90" wrapText="1"/>
    </xf>
    <xf numFmtId="0" fontId="10" fillId="10" borderId="50" xfId="6" applyFont="1" applyFill="1" applyBorder="1" applyAlignment="1">
      <alignment vertical="center" textRotation="90" wrapText="1"/>
    </xf>
    <xf numFmtId="0" fontId="10" fillId="10" borderId="55" xfId="6" applyFont="1" applyFill="1" applyBorder="1" applyAlignment="1">
      <alignment horizontal="center" vertical="center" textRotation="90" wrapText="1"/>
    </xf>
    <xf numFmtId="0" fontId="10" fillId="10" borderId="59" xfId="6" applyFont="1" applyFill="1" applyBorder="1" applyAlignment="1">
      <alignment horizontal="center" vertical="center" textRotation="90" wrapText="1"/>
    </xf>
    <xf numFmtId="0" fontId="10" fillId="10" borderId="21" xfId="6" applyFont="1" applyFill="1" applyBorder="1" applyAlignment="1">
      <alignment horizontal="center" vertical="center" textRotation="90" wrapText="1"/>
    </xf>
    <xf numFmtId="0" fontId="10" fillId="10" borderId="14" xfId="6" applyFont="1" applyFill="1" applyBorder="1" applyAlignment="1">
      <alignment horizontal="center" vertical="center" textRotation="90" wrapText="1"/>
    </xf>
    <xf numFmtId="0" fontId="10" fillId="10" borderId="11" xfId="6" applyFont="1" applyFill="1" applyBorder="1" applyAlignment="1">
      <alignment horizontal="center"/>
    </xf>
    <xf numFmtId="0" fontId="10" fillId="10" borderId="10" xfId="6" applyFont="1" applyFill="1" applyBorder="1" applyAlignment="1">
      <alignment horizontal="center"/>
    </xf>
    <xf numFmtId="0" fontId="10" fillId="10" borderId="51" xfId="6" applyFont="1" applyFill="1" applyBorder="1" applyAlignment="1">
      <alignment horizontal="center"/>
    </xf>
    <xf numFmtId="0" fontId="10" fillId="10" borderId="51" xfId="6" quotePrefix="1" applyFont="1" applyFill="1" applyBorder="1" applyAlignment="1">
      <alignment horizontal="center"/>
    </xf>
    <xf numFmtId="0" fontId="10" fillId="10" borderId="58" xfId="6" quotePrefix="1" applyFont="1" applyFill="1" applyBorder="1" applyAlignment="1">
      <alignment horizontal="center"/>
    </xf>
    <xf numFmtId="0" fontId="10" fillId="10" borderId="9" xfId="6" quotePrefix="1" applyFont="1" applyFill="1" applyBorder="1" applyAlignment="1">
      <alignment horizontal="center"/>
    </xf>
    <xf numFmtId="0" fontId="10" fillId="10" borderId="8" xfId="6" quotePrefix="1" applyFont="1" applyFill="1" applyBorder="1" applyAlignment="1">
      <alignment horizontal="center"/>
    </xf>
    <xf numFmtId="0" fontId="10" fillId="10" borderId="8" xfId="6" applyFont="1" applyFill="1" applyBorder="1" applyAlignment="1">
      <alignment horizontal="center"/>
    </xf>
    <xf numFmtId="3" fontId="9" fillId="0" borderId="59" xfId="6" applyNumberFormat="1" applyFont="1" applyBorder="1" applyAlignment="1">
      <alignment horizontal="center" vertical="center" wrapText="1"/>
    </xf>
    <xf numFmtId="3" fontId="10" fillId="0" borderId="49" xfId="6" applyNumberFormat="1" applyFont="1" applyBorder="1" applyAlignment="1">
      <alignment horizontal="center"/>
    </xf>
    <xf numFmtId="3" fontId="10" fillId="0" borderId="49" xfId="6" quotePrefix="1" applyNumberFormat="1" applyFont="1" applyBorder="1" applyAlignment="1">
      <alignment horizontal="center"/>
    </xf>
    <xf numFmtId="3" fontId="10" fillId="0" borderId="49" xfId="6" quotePrefix="1" applyNumberFormat="1" applyFont="1" applyFill="1" applyBorder="1" applyAlignment="1">
      <alignment horizontal="center"/>
    </xf>
    <xf numFmtId="3" fontId="10" fillId="0" borderId="88" xfId="6" applyNumberFormat="1" applyFont="1" applyBorder="1" applyAlignment="1">
      <alignment horizontal="center"/>
    </xf>
    <xf numFmtId="0" fontId="9" fillId="0" borderId="49" xfId="6" applyFont="1" applyBorder="1"/>
    <xf numFmtId="0" fontId="9" fillId="0" borderId="53" xfId="6" applyFont="1" applyBorder="1"/>
    <xf numFmtId="3" fontId="9" fillId="0" borderId="57" xfId="6" applyNumberFormat="1" applyFont="1" applyBorder="1" applyAlignment="1">
      <alignment horizontal="left" vertical="top"/>
    </xf>
    <xf numFmtId="3" fontId="9" fillId="0" borderId="50" xfId="6" applyNumberFormat="1" applyFont="1" applyBorder="1" applyAlignment="1">
      <alignment horizontal="center"/>
    </xf>
    <xf numFmtId="3" fontId="9" fillId="0" borderId="50" xfId="6" applyNumberFormat="1" applyFont="1" applyBorder="1" applyAlignment="1">
      <alignment horizontal="right"/>
    </xf>
    <xf numFmtId="3" fontId="9" fillId="0" borderId="50" xfId="6" applyNumberFormat="1" applyFont="1" applyFill="1" applyBorder="1" applyAlignment="1">
      <alignment horizontal="right"/>
    </xf>
    <xf numFmtId="3" fontId="9" fillId="0" borderId="55" xfId="6" applyNumberFormat="1" applyFont="1" applyBorder="1" applyAlignment="1">
      <alignment horizontal="center"/>
    </xf>
    <xf numFmtId="3" fontId="9" fillId="0" borderId="50" xfId="6" applyNumberFormat="1" applyFont="1" applyBorder="1"/>
    <xf numFmtId="3" fontId="9" fillId="0" borderId="13" xfId="6" applyNumberFormat="1" applyFont="1" applyBorder="1"/>
    <xf numFmtId="3" fontId="9" fillId="0" borderId="57" xfId="2" applyNumberFormat="1" applyFont="1" applyBorder="1" applyAlignment="1">
      <alignment horizontal="left" vertical="top"/>
    </xf>
    <xf numFmtId="3" fontId="9" fillId="0" borderId="57" xfId="6" applyNumberFormat="1" applyFont="1" applyBorder="1" applyAlignment="1">
      <alignment vertical="top"/>
    </xf>
    <xf numFmtId="3" fontId="9" fillId="0" borderId="57" xfId="6" applyNumberFormat="1" applyFont="1" applyBorder="1" applyAlignment="1">
      <alignment horizontal="left"/>
    </xf>
    <xf numFmtId="3" fontId="10" fillId="0" borderId="28" xfId="6" applyNumberFormat="1" applyFont="1" applyBorder="1" applyAlignment="1">
      <alignment horizontal="center"/>
    </xf>
    <xf numFmtId="3" fontId="9" fillId="5" borderId="50" xfId="6" applyNumberFormat="1" applyFont="1" applyFill="1" applyBorder="1" applyAlignment="1">
      <alignment horizontal="center"/>
    </xf>
    <xf numFmtId="3" fontId="9" fillId="5" borderId="50" xfId="6" applyNumberFormat="1" applyFont="1" applyFill="1" applyBorder="1" applyAlignment="1">
      <alignment horizontal="right"/>
    </xf>
    <xf numFmtId="3" fontId="9" fillId="5" borderId="55" xfId="6" applyNumberFormat="1" applyFont="1" applyFill="1" applyBorder="1" applyAlignment="1">
      <alignment horizontal="center"/>
    </xf>
    <xf numFmtId="3" fontId="9" fillId="5" borderId="50" xfId="6" applyNumberFormat="1" applyFont="1" applyFill="1" applyBorder="1"/>
    <xf numFmtId="3" fontId="9" fillId="5" borderId="13" xfId="6" applyNumberFormat="1" applyFont="1" applyFill="1" applyBorder="1"/>
    <xf numFmtId="0" fontId="9" fillId="5" borderId="0" xfId="6" applyFont="1" applyFill="1"/>
    <xf numFmtId="0" fontId="9" fillId="0" borderId="3" xfId="6" applyFont="1" applyBorder="1"/>
    <xf numFmtId="0" fontId="9" fillId="0" borderId="73" xfId="6" applyFont="1" applyBorder="1"/>
    <xf numFmtId="0" fontId="9" fillId="0" borderId="0" xfId="6" applyFont="1" applyAlignment="1">
      <alignment horizontal="right"/>
    </xf>
    <xf numFmtId="0" fontId="9" fillId="0" borderId="21" xfId="4" applyFont="1" applyBorder="1" applyAlignment="1">
      <alignment horizontal="center"/>
    </xf>
    <xf numFmtId="0" fontId="9" fillId="0" borderId="4" xfId="4" applyFont="1" applyBorder="1" applyAlignment="1">
      <alignment horizontal="center"/>
    </xf>
    <xf numFmtId="3" fontId="9" fillId="0" borderId="0" xfId="4" applyNumberFormat="1" applyFont="1" applyBorder="1" applyAlignment="1">
      <alignment horizontal="center"/>
    </xf>
    <xf numFmtId="3" fontId="9" fillId="0" borderId="14" xfId="4" applyNumberFormat="1" applyFont="1" applyBorder="1" applyAlignment="1">
      <alignment horizontal="center"/>
    </xf>
    <xf numFmtId="1" fontId="9" fillId="0" borderId="14" xfId="4" applyNumberFormat="1" applyFont="1" applyBorder="1" applyAlignment="1">
      <alignment horizontal="center"/>
    </xf>
    <xf numFmtId="3" fontId="9" fillId="0" borderId="4" xfId="4" applyNumberFormat="1" applyFont="1" applyBorder="1" applyAlignment="1">
      <alignment horizontal="center"/>
    </xf>
    <xf numFmtId="4" fontId="9" fillId="0" borderId="4" xfId="4" applyNumberFormat="1" applyFont="1" applyBorder="1"/>
    <xf numFmtId="0" fontId="0" fillId="0" borderId="28" xfId="0" applyBorder="1" applyAlignment="1">
      <alignment horizontal="left" vertical="center" wrapText="1"/>
    </xf>
    <xf numFmtId="0" fontId="0" fillId="0" borderId="28" xfId="0" applyFill="1" applyBorder="1" applyAlignment="1">
      <alignment horizontal="left" vertical="center" wrapText="1"/>
    </xf>
    <xf numFmtId="0" fontId="0" fillId="0" borderId="28" xfId="0" applyBorder="1" applyAlignment="1">
      <alignment vertical="center" wrapText="1"/>
    </xf>
    <xf numFmtId="0" fontId="0" fillId="0" borderId="28" xfId="0" applyBorder="1" applyAlignment="1">
      <alignment horizontal="center" vertical="center" wrapText="1"/>
    </xf>
    <xf numFmtId="166" fontId="0" fillId="0" borderId="28" xfId="0" applyNumberFormat="1" applyBorder="1" applyAlignment="1">
      <alignment horizontal="center" vertical="center" wrapText="1"/>
    </xf>
    <xf numFmtId="4" fontId="0" fillId="0" borderId="28" xfId="0" applyNumberFormat="1" applyBorder="1" applyAlignment="1">
      <alignment horizontal="center" vertical="center" wrapText="1"/>
    </xf>
    <xf numFmtId="3" fontId="0" fillId="0" borderId="28" xfId="0" applyNumberFormat="1" applyBorder="1" applyAlignment="1">
      <alignment horizontal="center" vertical="center" wrapText="1"/>
    </xf>
    <xf numFmtId="0" fontId="0" fillId="5" borderId="28" xfId="0" applyFont="1" applyFill="1" applyBorder="1" applyAlignment="1">
      <alignment horizontal="center" vertical="center" wrapText="1"/>
    </xf>
    <xf numFmtId="166" fontId="0" fillId="0" borderId="28" xfId="0" applyNumberFormat="1" applyBorder="1" applyAlignment="1">
      <alignment horizontal="center" vertical="center"/>
    </xf>
    <xf numFmtId="0" fontId="1" fillId="0" borderId="28" xfId="0" applyFont="1" applyBorder="1" applyAlignment="1">
      <alignment horizontal="left" vertical="center" wrapText="1"/>
    </xf>
    <xf numFmtId="0" fontId="6" fillId="7" borderId="28" xfId="0" applyFont="1" applyFill="1" applyBorder="1" applyAlignment="1">
      <alignment horizontal="center" vertical="center" wrapText="1"/>
    </xf>
    <xf numFmtId="0" fontId="2" fillId="0" borderId="28" xfId="0" applyFont="1" applyBorder="1" applyAlignment="1">
      <alignment horizontal="justify" vertical="center"/>
    </xf>
    <xf numFmtId="0" fontId="2" fillId="0" borderId="28" xfId="0" applyFont="1" applyBorder="1"/>
    <xf numFmtId="0" fontId="30" fillId="5" borderId="28" xfId="0" applyFont="1" applyFill="1" applyBorder="1" applyAlignment="1">
      <alignment horizontal="center" vertical="center" wrapText="1"/>
    </xf>
    <xf numFmtId="0" fontId="10" fillId="0" borderId="0" xfId="2" applyFont="1" applyFill="1" applyAlignment="1">
      <alignment horizontal="center" vertical="center" wrapText="1"/>
    </xf>
    <xf numFmtId="0" fontId="10" fillId="0" borderId="0" xfId="2" applyFont="1" applyFill="1" applyAlignment="1">
      <alignment vertical="center" wrapText="1"/>
    </xf>
    <xf numFmtId="0" fontId="10" fillId="0" borderId="0" xfId="6" applyFont="1" applyBorder="1"/>
    <xf numFmtId="0" fontId="10" fillId="0" borderId="0" xfId="6" applyFont="1" applyBorder="1" applyAlignment="1">
      <alignment horizontal="center" vertical="center" wrapText="1"/>
    </xf>
    <xf numFmtId="0" fontId="10" fillId="0" borderId="0" xfId="6" applyFont="1" applyAlignment="1">
      <alignment wrapText="1"/>
    </xf>
    <xf numFmtId="0" fontId="10" fillId="0" borderId="0" xfId="6" applyFont="1" applyAlignment="1">
      <alignment horizontal="center"/>
    </xf>
    <xf numFmtId="0" fontId="10" fillId="0" borderId="0" xfId="6" applyFont="1"/>
    <xf numFmtId="0" fontId="10" fillId="2" borderId="4"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 fillId="5" borderId="28" xfId="6" applyFill="1" applyBorder="1" applyAlignment="1">
      <alignment vertical="center" wrapText="1"/>
    </xf>
    <xf numFmtId="4" fontId="1" fillId="5" borderId="28" xfId="6" applyNumberFormat="1" applyFill="1" applyBorder="1" applyAlignment="1">
      <alignment horizontal="center" vertical="center"/>
    </xf>
    <xf numFmtId="0" fontId="9" fillId="0" borderId="0" xfId="6" applyFont="1" applyAlignment="1">
      <alignment horizontal="center" vertical="center" wrapText="1"/>
    </xf>
    <xf numFmtId="4" fontId="1" fillId="0" borderId="28" xfId="4" applyNumberFormat="1" applyBorder="1"/>
    <xf numFmtId="4" fontId="1" fillId="0" borderId="28" xfId="4" applyNumberFormat="1" applyFont="1" applyFill="1" applyBorder="1"/>
    <xf numFmtId="4" fontId="3" fillId="6" borderId="28" xfId="4" applyNumberFormat="1" applyFont="1" applyFill="1" applyBorder="1" applyAlignment="1">
      <alignment vertical="center"/>
    </xf>
    <xf numFmtId="3" fontId="10" fillId="2" borderId="7" xfId="2" applyNumberFormat="1" applyFont="1" applyFill="1" applyBorder="1" applyAlignment="1">
      <alignment vertical="center"/>
    </xf>
    <xf numFmtId="10" fontId="10" fillId="2" borderId="58" xfId="2" applyNumberFormat="1" applyFont="1" applyFill="1" applyBorder="1" applyAlignment="1">
      <alignment vertical="center"/>
    </xf>
    <xf numFmtId="3" fontId="10" fillId="2" borderId="9" xfId="2" applyNumberFormat="1" applyFont="1" applyFill="1" applyBorder="1" applyAlignment="1">
      <alignment vertical="center"/>
    </xf>
    <xf numFmtId="167" fontId="10" fillId="2" borderId="8" xfId="2" applyNumberFormat="1" applyFont="1" applyFill="1" applyBorder="1" applyAlignment="1">
      <alignment vertical="center"/>
    </xf>
    <xf numFmtId="3" fontId="9" fillId="0" borderId="28" xfId="2" applyNumberFormat="1" applyFont="1" applyFill="1" applyBorder="1" applyAlignment="1">
      <alignment vertical="center"/>
    </xf>
    <xf numFmtId="167" fontId="9" fillId="0" borderId="28" xfId="2" applyNumberFormat="1" applyFont="1" applyFill="1" applyBorder="1" applyAlignment="1">
      <alignment vertical="center"/>
    </xf>
    <xf numFmtId="0" fontId="9" fillId="0" borderId="28" xfId="2" applyFont="1" applyFill="1" applyBorder="1" applyAlignment="1">
      <alignment horizontal="left" vertical="center" wrapText="1"/>
    </xf>
    <xf numFmtId="3" fontId="9" fillId="0" borderId="28" xfId="2" applyNumberFormat="1" applyFont="1" applyFill="1" applyBorder="1" applyAlignment="1">
      <alignment horizontal="left" vertical="center"/>
    </xf>
    <xf numFmtId="167" fontId="9" fillId="0" borderId="28" xfId="2" applyNumberFormat="1" applyFont="1" applyFill="1" applyBorder="1" applyAlignment="1">
      <alignment horizontal="left" vertical="center"/>
    </xf>
    <xf numFmtId="0" fontId="9" fillId="0" borderId="0" xfId="6" applyFont="1" applyAlignment="1">
      <alignment horizontal="left"/>
    </xf>
    <xf numFmtId="0" fontId="9" fillId="0" borderId="28" xfId="2" applyFont="1" applyBorder="1" applyAlignment="1">
      <alignment horizontal="left" vertical="center"/>
    </xf>
    <xf numFmtId="0" fontId="24" fillId="0" borderId="75" xfId="6" applyFont="1" applyBorder="1" applyAlignment="1">
      <alignment horizontal="right"/>
    </xf>
    <xf numFmtId="0" fontId="9" fillId="0" borderId="28" xfId="0" applyFont="1" applyBorder="1"/>
    <xf numFmtId="37" fontId="9" fillId="0" borderId="0" xfId="0" applyNumberFormat="1" applyFont="1"/>
    <xf numFmtId="37" fontId="0" fillId="0" borderId="0" xfId="0" applyNumberFormat="1"/>
    <xf numFmtId="0" fontId="9" fillId="3" borderId="40" xfId="0" applyFont="1" applyFill="1" applyBorder="1"/>
    <xf numFmtId="3" fontId="9" fillId="0" borderId="0" xfId="0" applyNumberFormat="1" applyFont="1"/>
    <xf numFmtId="3" fontId="0" fillId="0" borderId="0" xfId="0" applyNumberFormat="1"/>
    <xf numFmtId="3" fontId="9" fillId="0" borderId="28" xfId="0" applyNumberFormat="1" applyFont="1" applyBorder="1"/>
    <xf numFmtId="3" fontId="9" fillId="5" borderId="0" xfId="0" applyNumberFormat="1" applyFont="1" applyFill="1"/>
    <xf numFmtId="0" fontId="2" fillId="7" borderId="27" xfId="2" applyFont="1" applyFill="1" applyBorder="1" applyAlignment="1">
      <alignment horizontal="center" vertical="center" textRotation="90" wrapText="1"/>
    </xf>
    <xf numFmtId="0" fontId="2" fillId="7" borderId="28" xfId="2" applyFont="1" applyFill="1" applyBorder="1" applyAlignment="1">
      <alignment horizontal="center" vertical="center" textRotation="90" wrapText="1"/>
    </xf>
    <xf numFmtId="0" fontId="6" fillId="7" borderId="28"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9" xfId="2" applyFont="1" applyFill="1" applyBorder="1" applyAlignment="1">
      <alignment horizontal="center" vertical="center" textRotation="90" wrapText="1"/>
    </xf>
    <xf numFmtId="0" fontId="10" fillId="2" borderId="0" xfId="2" applyFont="1" applyFill="1" applyAlignment="1">
      <alignment horizontal="center" vertical="center"/>
    </xf>
    <xf numFmtId="0" fontId="10" fillId="2" borderId="0" xfId="2" applyFont="1" applyFill="1" applyAlignment="1">
      <alignment vertical="center"/>
    </xf>
    <xf numFmtId="166" fontId="10" fillId="2" borderId="4" xfId="2" applyNumberFormat="1" applyFont="1" applyFill="1" applyBorder="1" applyAlignment="1">
      <alignment vertical="center"/>
    </xf>
    <xf numFmtId="0" fontId="10" fillId="2" borderId="4" xfId="2" applyFont="1" applyFill="1" applyBorder="1" applyAlignment="1">
      <alignment vertical="center"/>
    </xf>
    <xf numFmtId="0" fontId="9" fillId="0" borderId="0" xfId="2" applyFont="1" applyAlignment="1">
      <alignment horizontal="center" vertical="center"/>
    </xf>
    <xf numFmtId="0" fontId="9" fillId="0" borderId="4" xfId="2" applyFont="1" applyBorder="1" applyAlignment="1">
      <alignment horizontal="right" vertical="center"/>
    </xf>
    <xf numFmtId="0" fontId="9" fillId="0" borderId="4" xfId="2" applyFont="1" applyBorder="1" applyAlignment="1">
      <alignment horizontal="center" vertical="center"/>
    </xf>
    <xf numFmtId="1" fontId="3" fillId="4" borderId="0" xfId="2" applyNumberFormat="1" applyFont="1" applyFill="1" applyAlignment="1">
      <alignment horizontal="center" vertical="center"/>
    </xf>
    <xf numFmtId="0" fontId="1" fillId="4" borderId="0" xfId="2" applyFont="1" applyFill="1" applyAlignment="1">
      <alignment vertical="center"/>
    </xf>
    <xf numFmtId="3" fontId="1" fillId="4" borderId="0" xfId="4" applyNumberFormat="1" applyFill="1" applyAlignment="1">
      <alignment horizontal="center"/>
    </xf>
    <xf numFmtId="4" fontId="3" fillId="4" borderId="4" xfId="2" applyNumberFormat="1" applyFont="1" applyFill="1" applyBorder="1" applyAlignment="1">
      <alignment horizontal="center" vertical="center"/>
    </xf>
    <xf numFmtId="1" fontId="1" fillId="0" borderId="0" xfId="2" applyNumberFormat="1" applyFont="1" applyAlignment="1">
      <alignment horizontal="center" vertical="center"/>
    </xf>
    <xf numFmtId="0" fontId="1" fillId="0" borderId="0" xfId="2" applyFont="1" applyAlignment="1">
      <alignment vertical="center"/>
    </xf>
    <xf numFmtId="3" fontId="1" fillId="0" borderId="0" xfId="4" applyNumberFormat="1" applyAlignment="1">
      <alignment horizontal="center"/>
    </xf>
    <xf numFmtId="37" fontId="3" fillId="4" borderId="0" xfId="2" applyNumberFormat="1" applyFont="1" applyFill="1" applyAlignment="1">
      <alignment horizontal="center" vertical="center"/>
    </xf>
    <xf numFmtId="4" fontId="3" fillId="4" borderId="0" xfId="2" applyNumberFormat="1" applyFont="1" applyFill="1" applyAlignment="1">
      <alignment horizontal="center" vertical="center"/>
    </xf>
    <xf numFmtId="0" fontId="1" fillId="0" borderId="0" xfId="2" applyFont="1" applyAlignment="1">
      <alignment horizontal="center" vertical="center"/>
    </xf>
    <xf numFmtId="39" fontId="1" fillId="5" borderId="4" xfId="2" applyNumberFormat="1" applyFont="1" applyFill="1" applyBorder="1" applyAlignment="1">
      <alignment vertical="center"/>
    </xf>
    <xf numFmtId="39" fontId="1" fillId="0" borderId="4" xfId="2" applyNumberFormat="1" applyFont="1" applyBorder="1" applyAlignment="1">
      <alignment vertical="center"/>
    </xf>
    <xf numFmtId="0" fontId="6" fillId="7" borderId="62" xfId="2" applyFont="1" applyFill="1" applyBorder="1" applyAlignment="1">
      <alignment horizontal="center" vertical="center"/>
    </xf>
    <xf numFmtId="0" fontId="6" fillId="7" borderId="47" xfId="2" applyFont="1" applyFill="1" applyBorder="1" applyAlignment="1">
      <alignment horizontal="center" vertical="center" wrapText="1"/>
    </xf>
    <xf numFmtId="0" fontId="10" fillId="2" borderId="14" xfId="2" applyFont="1" applyFill="1" applyBorder="1" applyAlignment="1">
      <alignment horizontal="center" vertical="center"/>
    </xf>
    <xf numFmtId="0" fontId="9" fillId="5" borderId="14" xfId="2" applyFont="1" applyFill="1" applyBorder="1" applyAlignment="1">
      <alignment horizontal="center" vertical="center"/>
    </xf>
    <xf numFmtId="0" fontId="10" fillId="2" borderId="5" xfId="2" applyFont="1" applyFill="1" applyBorder="1" applyAlignment="1">
      <alignment horizontal="center" vertical="center"/>
    </xf>
    <xf numFmtId="0" fontId="3" fillId="0" borderId="0" xfId="2" applyFont="1" applyAlignment="1">
      <alignment vertical="center"/>
    </xf>
    <xf numFmtId="0" fontId="10" fillId="0" borderId="0" xfId="2" applyFont="1" applyAlignment="1">
      <alignment vertical="center"/>
    </xf>
    <xf numFmtId="3" fontId="9" fillId="0" borderId="14" xfId="4" applyNumberFormat="1" applyFont="1" applyBorder="1"/>
    <xf numFmtId="0" fontId="9" fillId="0" borderId="8" xfId="4" applyFont="1" applyBorder="1"/>
    <xf numFmtId="0" fontId="9" fillId="0" borderId="5" xfId="4" applyFont="1" applyBorder="1"/>
    <xf numFmtId="0" fontId="9" fillId="0" borderId="0" xfId="2" applyFont="1" applyAlignment="1">
      <alignment horizontal="left" vertical="center"/>
    </xf>
    <xf numFmtId="4" fontId="28" fillId="2" borderId="5" xfId="2" applyNumberFormat="1" applyFont="1" applyFill="1" applyBorder="1" applyAlignment="1">
      <alignment vertical="center"/>
    </xf>
    <xf numFmtId="0" fontId="28" fillId="2" borderId="5" xfId="2" applyFont="1" applyFill="1" applyBorder="1" applyAlignment="1">
      <alignment horizontal="center" vertical="center"/>
    </xf>
    <xf numFmtId="0" fontId="10" fillId="0" borderId="34" xfId="2" applyFont="1" applyBorder="1" applyAlignment="1">
      <alignment horizontal="left" vertical="center" wrapText="1"/>
    </xf>
    <xf numFmtId="0" fontId="10" fillId="0" borderId="57" xfId="2" applyFont="1" applyBorder="1" applyAlignment="1">
      <alignment horizontal="left" vertical="center" wrapText="1"/>
    </xf>
    <xf numFmtId="0" fontId="10" fillId="0" borderId="22" xfId="2" applyFont="1" applyBorder="1" applyAlignment="1">
      <alignment horizontal="left" vertical="center" wrapText="1"/>
    </xf>
    <xf numFmtId="0" fontId="10" fillId="0" borderId="28" xfId="2" applyFont="1" applyBorder="1" applyAlignment="1">
      <alignment horizontal="center" vertical="center" wrapText="1"/>
    </xf>
    <xf numFmtId="14" fontId="10" fillId="0" borderId="28" xfId="2" applyNumberFormat="1" applyFont="1" applyBorder="1" applyAlignment="1">
      <alignment horizontal="center" vertical="center" wrapText="1"/>
    </xf>
    <xf numFmtId="0" fontId="10" fillId="0" borderId="28" xfId="2" applyFont="1" applyBorder="1" applyAlignment="1">
      <alignment horizontal="left" vertical="center" wrapText="1"/>
    </xf>
    <xf numFmtId="0" fontId="10" fillId="0" borderId="29" xfId="2" applyFont="1" applyBorder="1" applyAlignment="1">
      <alignment horizontal="center" vertical="center" wrapText="1"/>
    </xf>
    <xf numFmtId="4" fontId="10" fillId="0" borderId="28" xfId="2" applyNumberFormat="1" applyFont="1" applyBorder="1" applyAlignment="1">
      <alignment horizontal="center" vertical="center" wrapText="1"/>
    </xf>
    <xf numFmtId="0" fontId="10" fillId="0" borderId="42" xfId="2" applyFont="1" applyBorder="1" applyAlignment="1">
      <alignment horizontal="left" vertical="center" wrapText="1"/>
    </xf>
    <xf numFmtId="0" fontId="10" fillId="0" borderId="16" xfId="2" applyFont="1" applyBorder="1" applyAlignment="1">
      <alignment horizontal="left" vertical="center"/>
    </xf>
    <xf numFmtId="0" fontId="10" fillId="0" borderId="16" xfId="2" applyFont="1" applyBorder="1" applyAlignment="1">
      <alignment vertical="center" wrapText="1"/>
    </xf>
    <xf numFmtId="0" fontId="10" fillId="0" borderId="16" xfId="2" applyFont="1" applyBorder="1" applyAlignment="1">
      <alignment vertical="center"/>
    </xf>
    <xf numFmtId="171" fontId="10" fillId="0" borderId="16" xfId="2" applyNumberFormat="1" applyFont="1" applyBorder="1" applyAlignment="1">
      <alignment vertical="center"/>
    </xf>
    <xf numFmtId="14" fontId="10" fillId="0" borderId="16" xfId="2" applyNumberFormat="1" applyFont="1" applyBorder="1" applyAlignment="1">
      <alignment vertical="center"/>
    </xf>
    <xf numFmtId="0" fontId="10" fillId="0" borderId="43" xfId="2" applyFont="1" applyBorder="1" applyAlignment="1">
      <alignment vertical="center"/>
    </xf>
    <xf numFmtId="0" fontId="1" fillId="5" borderId="28" xfId="6" applyFill="1" applyBorder="1" applyAlignment="1">
      <alignment horizontal="center" vertical="center" wrapText="1"/>
    </xf>
    <xf numFmtId="0" fontId="3" fillId="0" borderId="28" xfId="2" applyFont="1" applyBorder="1" applyAlignment="1">
      <alignment horizontal="center" vertical="center" wrapText="1"/>
    </xf>
    <xf numFmtId="0" fontId="3" fillId="0" borderId="28" xfId="2" applyFont="1" applyBorder="1" applyAlignment="1">
      <alignment horizontal="center" vertical="center"/>
    </xf>
    <xf numFmtId="0" fontId="3" fillId="0" borderId="28" xfId="2" applyFont="1" applyBorder="1" applyAlignment="1">
      <alignment vertical="center" wrapText="1"/>
    </xf>
    <xf numFmtId="14" fontId="3" fillId="0" borderId="28" xfId="2" applyNumberFormat="1" applyFont="1" applyBorder="1" applyAlignment="1">
      <alignment horizontal="center" vertical="center"/>
    </xf>
    <xf numFmtId="14" fontId="3" fillId="0" borderId="28" xfId="2" applyNumberFormat="1" applyFont="1" applyBorder="1" applyAlignment="1">
      <alignment horizontal="center" vertical="center" wrapText="1"/>
    </xf>
    <xf numFmtId="0" fontId="3" fillId="0" borderId="28" xfId="2" applyFont="1" applyBorder="1" applyAlignment="1">
      <alignment vertical="center"/>
    </xf>
    <xf numFmtId="14" fontId="3" fillId="0" borderId="28" xfId="2" applyNumberFormat="1" applyFont="1" applyBorder="1" applyAlignment="1">
      <alignment vertical="center"/>
    </xf>
    <xf numFmtId="0" fontId="31" fillId="0" borderId="28" xfId="0" applyFont="1" applyBorder="1" applyAlignment="1">
      <alignment wrapText="1"/>
    </xf>
    <xf numFmtId="4" fontId="31" fillId="0" borderId="28" xfId="0" applyNumberFormat="1" applyFont="1" applyBorder="1"/>
    <xf numFmtId="4" fontId="31" fillId="11" borderId="28" xfId="0" applyNumberFormat="1" applyFont="1" applyFill="1" applyBorder="1" applyAlignment="1">
      <alignment horizontal="right" vertical="center" wrapText="1"/>
    </xf>
    <xf numFmtId="4" fontId="31" fillId="0" borderId="28" xfId="0" applyNumberFormat="1" applyFont="1" applyBorder="1" applyAlignment="1">
      <alignment horizontal="center" vertical="center"/>
    </xf>
    <xf numFmtId="0" fontId="31" fillId="0" borderId="28" xfId="0" applyFont="1" applyBorder="1"/>
    <xf numFmtId="0" fontId="32" fillId="0" borderId="28" xfId="0" applyFont="1" applyBorder="1" applyAlignment="1">
      <alignment horizontal="center" wrapText="1"/>
    </xf>
    <xf numFmtId="4" fontId="31" fillId="0" borderId="28" xfId="0" applyNumberFormat="1" applyFont="1" applyBorder="1" applyAlignment="1">
      <alignment wrapText="1"/>
    </xf>
    <xf numFmtId="0" fontId="32" fillId="0" borderId="28" xfId="0" applyFont="1" applyBorder="1" applyAlignment="1">
      <alignment horizontal="center" vertical="center" wrapText="1"/>
    </xf>
    <xf numFmtId="0" fontId="31" fillId="11" borderId="28" xfId="0" applyFont="1" applyFill="1" applyBorder="1" applyAlignment="1">
      <alignment vertical="center" wrapText="1"/>
    </xf>
    <xf numFmtId="49" fontId="1" fillId="0" borderId="28" xfId="0" applyNumberFormat="1" applyFont="1" applyBorder="1" applyAlignment="1">
      <alignment horizontal="center" vertical="top" wrapText="1"/>
    </xf>
    <xf numFmtId="0" fontId="32" fillId="0" borderId="28" xfId="0" applyFont="1" applyBorder="1" applyAlignment="1">
      <alignment wrapText="1"/>
    </xf>
    <xf numFmtId="4" fontId="32" fillId="0" borderId="28" xfId="0" applyNumberFormat="1" applyFont="1" applyBorder="1" applyAlignment="1">
      <alignment vertical="center"/>
    </xf>
    <xf numFmtId="49" fontId="1" fillId="0" borderId="28" xfId="0" applyNumberFormat="1" applyFont="1" applyBorder="1" applyAlignment="1">
      <alignment vertical="top" wrapText="1"/>
    </xf>
    <xf numFmtId="4" fontId="1" fillId="0" borderId="28" xfId="0" applyNumberFormat="1" applyFont="1" applyBorder="1" applyAlignment="1">
      <alignment vertical="center" wrapText="1"/>
    </xf>
    <xf numFmtId="49" fontId="3" fillId="0" borderId="28" xfId="0" applyNumberFormat="1" applyFont="1" applyBorder="1" applyAlignment="1">
      <alignment horizontal="center" vertical="top" wrapText="1"/>
    </xf>
    <xf numFmtId="4" fontId="1" fillId="0" borderId="28" xfId="0" applyNumberFormat="1" applyFont="1" applyBorder="1" applyAlignment="1">
      <alignment horizontal="center" vertical="center" wrapText="1"/>
    </xf>
    <xf numFmtId="4" fontId="31" fillId="0" borderId="28" xfId="0" applyNumberFormat="1" applyFont="1" applyBorder="1" applyAlignment="1">
      <alignment vertical="center"/>
    </xf>
    <xf numFmtId="0" fontId="3" fillId="2" borderId="38" xfId="2" applyFont="1" applyFill="1" applyBorder="1" applyAlignment="1">
      <alignment horizontal="center" vertical="center"/>
    </xf>
    <xf numFmtId="0" fontId="3" fillId="2" borderId="40" xfId="2" applyFont="1" applyFill="1" applyBorder="1" applyAlignment="1">
      <alignment horizontal="center" vertical="center" wrapText="1"/>
    </xf>
    <xf numFmtId="0" fontId="3" fillId="2" borderId="40" xfId="2" applyFont="1" applyFill="1" applyBorder="1" applyAlignment="1">
      <alignment horizontal="center" vertical="center"/>
    </xf>
    <xf numFmtId="4" fontId="3" fillId="2" borderId="40" xfId="2" applyNumberFormat="1" applyFont="1" applyFill="1" applyBorder="1" applyAlignment="1">
      <alignment horizontal="center" vertical="center"/>
    </xf>
    <xf numFmtId="0" fontId="3" fillId="2" borderId="40" xfId="2" applyFont="1" applyFill="1" applyBorder="1" applyAlignment="1">
      <alignment vertical="center"/>
    </xf>
    <xf numFmtId="0" fontId="3" fillId="2" borderId="39" xfId="2" applyFont="1" applyFill="1" applyBorder="1" applyAlignment="1">
      <alignment vertical="center"/>
    </xf>
    <xf numFmtId="0" fontId="9" fillId="0" borderId="19" xfId="4" applyFont="1" applyBorder="1"/>
    <xf numFmtId="4" fontId="9" fillId="0" borderId="5" xfId="4" applyNumberFormat="1" applyFont="1" applyBorder="1"/>
    <xf numFmtId="0" fontId="9" fillId="0" borderId="59" xfId="0" applyFont="1" applyBorder="1" applyAlignment="1">
      <alignment vertical="center"/>
    </xf>
    <xf numFmtId="0" fontId="9" fillId="0" borderId="53" xfId="0" applyFont="1" applyBorder="1" applyAlignment="1">
      <alignment horizontal="center" vertical="center"/>
    </xf>
    <xf numFmtId="0" fontId="9" fillId="0" borderId="49" xfId="0" applyFont="1" applyBorder="1" applyAlignment="1">
      <alignment vertical="center"/>
    </xf>
    <xf numFmtId="4" fontId="9" fillId="0" borderId="21" xfId="0" applyNumberFormat="1" applyFont="1" applyBorder="1" applyAlignment="1">
      <alignment vertical="center"/>
    </xf>
    <xf numFmtId="0" fontId="9" fillId="0" borderId="50" xfId="2" applyFont="1" applyBorder="1" applyAlignment="1">
      <alignment horizontal="left" vertical="center"/>
    </xf>
    <xf numFmtId="0" fontId="9" fillId="0" borderId="13" xfId="2" applyFont="1" applyBorder="1" applyAlignment="1">
      <alignment horizontal="left" vertical="center"/>
    </xf>
    <xf numFmtId="0" fontId="9" fillId="0" borderId="0" xfId="0" applyFont="1" applyAlignment="1">
      <alignment vertical="center"/>
    </xf>
    <xf numFmtId="164" fontId="9" fillId="0" borderId="59" xfId="0" applyNumberFormat="1" applyFont="1" applyBorder="1" applyAlignment="1">
      <alignment horizontal="center" vertical="center"/>
    </xf>
    <xf numFmtId="1" fontId="9" fillId="0" borderId="49" xfId="0" applyNumberFormat="1" applyFont="1" applyBorder="1" applyAlignment="1">
      <alignment horizontal="center" vertical="center"/>
    </xf>
    <xf numFmtId="4" fontId="9" fillId="0" borderId="4" xfId="0" applyNumberFormat="1" applyFont="1" applyBorder="1" applyAlignment="1">
      <alignment vertical="center"/>
    </xf>
    <xf numFmtId="164" fontId="9" fillId="0" borderId="59" xfId="0" applyNumberFormat="1" applyFont="1" applyBorder="1" applyAlignment="1">
      <alignment vertical="center"/>
    </xf>
    <xf numFmtId="1" fontId="9" fillId="0" borderId="49" xfId="0" applyNumberFormat="1" applyFont="1" applyBorder="1" applyAlignment="1">
      <alignment vertical="center"/>
    </xf>
    <xf numFmtId="0" fontId="9" fillId="0" borderId="57" xfId="0" applyFont="1" applyBorder="1" applyAlignment="1">
      <alignment vertical="center"/>
    </xf>
    <xf numFmtId="0" fontId="9" fillId="0" borderId="13" xfId="0" applyFont="1" applyBorder="1" applyAlignment="1">
      <alignment horizontal="center" vertical="center"/>
    </xf>
    <xf numFmtId="0" fontId="9" fillId="0" borderId="50" xfId="0" applyFont="1" applyBorder="1" applyAlignment="1">
      <alignment vertical="center"/>
    </xf>
    <xf numFmtId="164" fontId="9" fillId="0" borderId="57" xfId="0" applyNumberFormat="1" applyFont="1" applyBorder="1" applyAlignment="1">
      <alignment horizontal="center" vertical="center"/>
    </xf>
    <xf numFmtId="1" fontId="9" fillId="0" borderId="50" xfId="0" applyNumberFormat="1" applyFont="1" applyBorder="1" applyAlignment="1">
      <alignment horizontal="center" vertical="center"/>
    </xf>
    <xf numFmtId="164" fontId="9" fillId="0" borderId="57" xfId="0" applyNumberFormat="1" applyFont="1" applyBorder="1" applyAlignment="1">
      <alignment vertical="center"/>
    </xf>
    <xf numFmtId="1" fontId="9" fillId="0" borderId="50" xfId="0" applyNumberFormat="1" applyFont="1" applyBorder="1" applyAlignment="1">
      <alignment vertical="center"/>
    </xf>
    <xf numFmtId="0" fontId="10" fillId="0" borderId="42" xfId="0" applyFont="1" applyBorder="1" applyAlignment="1">
      <alignment horizontal="center"/>
    </xf>
    <xf numFmtId="0" fontId="10" fillId="0" borderId="15" xfId="0" applyFont="1" applyBorder="1" applyAlignment="1">
      <alignment horizontal="center"/>
    </xf>
    <xf numFmtId="0" fontId="9" fillId="0" borderId="16" xfId="0" applyFont="1" applyBorder="1"/>
    <xf numFmtId="0" fontId="9" fillId="0" borderId="18" xfId="0" applyFont="1" applyBorder="1"/>
    <xf numFmtId="0" fontId="9" fillId="0" borderId="15" xfId="0" applyFont="1" applyBorder="1"/>
    <xf numFmtId="0" fontId="9" fillId="0" borderId="20" xfId="0" applyFont="1" applyBorder="1"/>
    <xf numFmtId="164" fontId="9" fillId="0" borderId="42" xfId="0" applyNumberFormat="1" applyFont="1" applyBorder="1"/>
    <xf numFmtId="164" fontId="9" fillId="0" borderId="16" xfId="0" applyNumberFormat="1" applyFont="1" applyBorder="1"/>
    <xf numFmtId="4" fontId="9" fillId="0" borderId="18" xfId="0" applyNumberFormat="1" applyFont="1" applyBorder="1"/>
    <xf numFmtId="0" fontId="9" fillId="0" borderId="0" xfId="0" applyFont="1" applyAlignment="1">
      <alignment horizontal="center"/>
    </xf>
    <xf numFmtId="0" fontId="3" fillId="5" borderId="0" xfId="4" applyFont="1" applyFill="1" applyBorder="1" applyAlignment="1">
      <alignment horizontal="right" vertical="center" indent="2"/>
    </xf>
    <xf numFmtId="3" fontId="3" fillId="5" borderId="0" xfId="4" applyNumberFormat="1" applyFont="1" applyFill="1" applyBorder="1" applyAlignment="1">
      <alignment vertical="center"/>
    </xf>
    <xf numFmtId="3" fontId="9" fillId="0" borderId="0" xfId="4" applyNumberFormat="1" applyFont="1" applyAlignment="1">
      <alignment horizontal="center"/>
    </xf>
    <xf numFmtId="0" fontId="9" fillId="0" borderId="0" xfId="4" applyFont="1" applyAlignment="1">
      <alignment horizontal="center"/>
    </xf>
    <xf numFmtId="0" fontId="1" fillId="5" borderId="1" xfId="0" applyFont="1" applyFill="1" applyBorder="1" applyAlignment="1">
      <alignment horizontal="left" vertical="center" wrapText="1"/>
    </xf>
    <xf numFmtId="0" fontId="1" fillId="5" borderId="72"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6" fillId="7" borderId="28" xfId="0" applyFont="1" applyFill="1" applyBorder="1" applyAlignment="1">
      <alignment horizontal="center" vertical="center" wrapText="1"/>
    </xf>
    <xf numFmtId="0" fontId="0" fillId="0" borderId="28" xfId="0" applyBorder="1" applyAlignment="1">
      <alignment horizontal="left" vertical="center" wrapText="1"/>
    </xf>
    <xf numFmtId="0" fontId="1" fillId="0" borderId="28" xfId="0" applyFont="1" applyBorder="1" applyAlignment="1">
      <alignment horizontal="left" vertical="center" wrapText="1"/>
    </xf>
    <xf numFmtId="0" fontId="2" fillId="0" borderId="28" xfId="0" applyFont="1" applyBorder="1" applyAlignment="1">
      <alignment horizontal="center" vertical="center" wrapText="1"/>
    </xf>
    <xf numFmtId="0" fontId="2" fillId="0" borderId="28" xfId="0" applyFont="1" applyBorder="1" applyAlignment="1">
      <alignment horizontal="center" vertical="center"/>
    </xf>
    <xf numFmtId="49" fontId="6" fillId="7" borderId="6" xfId="3" applyFont="1" applyFill="1" applyBorder="1" applyAlignment="1">
      <alignment horizontal="center" vertical="center" wrapText="1"/>
    </xf>
    <xf numFmtId="49" fontId="6" fillId="7" borderId="48" xfId="3" applyFont="1" applyFill="1" applyBorder="1" applyAlignment="1">
      <alignment horizontal="center" vertical="center" wrapText="1"/>
    </xf>
    <xf numFmtId="49" fontId="6" fillId="7" borderId="21" xfId="3" applyFont="1" applyFill="1" applyBorder="1" applyAlignment="1">
      <alignment horizontal="center" vertical="center" wrapText="1"/>
    </xf>
    <xf numFmtId="49" fontId="6" fillId="7" borderId="12" xfId="3" applyNumberFormat="1" applyFont="1" applyFill="1" applyBorder="1" applyAlignment="1" applyProtection="1">
      <alignment horizontal="center" vertical="center" wrapText="1"/>
    </xf>
    <xf numFmtId="49" fontId="6" fillId="7" borderId="11" xfId="3" applyNumberFormat="1" applyFont="1" applyFill="1" applyBorder="1" applyAlignment="1" applyProtection="1">
      <alignment horizontal="center" vertical="center" wrapText="1"/>
    </xf>
    <xf numFmtId="0" fontId="6" fillId="7" borderId="12" xfId="4" applyFont="1" applyFill="1" applyBorder="1" applyAlignment="1">
      <alignment horizontal="center" vertical="center"/>
    </xf>
    <xf numFmtId="0" fontId="6" fillId="7" borderId="11" xfId="4" applyFont="1" applyFill="1" applyBorder="1" applyAlignment="1">
      <alignment horizontal="center" vertical="center"/>
    </xf>
    <xf numFmtId="0" fontId="6" fillId="7" borderId="6" xfId="4" applyFont="1" applyFill="1" applyBorder="1" applyAlignment="1">
      <alignment horizontal="center" wrapText="1"/>
    </xf>
    <xf numFmtId="0" fontId="6" fillId="7" borderId="48" xfId="4" applyFont="1" applyFill="1" applyBorder="1" applyAlignment="1">
      <alignment horizontal="center" wrapText="1"/>
    </xf>
    <xf numFmtId="0" fontId="6" fillId="7" borderId="19" xfId="4" applyFont="1" applyFill="1" applyBorder="1" applyAlignment="1">
      <alignment horizontal="center" wrapText="1"/>
    </xf>
    <xf numFmtId="0" fontId="6" fillId="7" borderId="20" xfId="4" applyFont="1" applyFill="1" applyBorder="1" applyAlignment="1">
      <alignment horizontal="center" wrapText="1"/>
    </xf>
    <xf numFmtId="0" fontId="6" fillId="7" borderId="18" xfId="4" applyFont="1" applyFill="1" applyBorder="1" applyAlignment="1">
      <alignment horizontal="center" wrapText="1"/>
    </xf>
    <xf numFmtId="3" fontId="20" fillId="0" borderId="74" xfId="4" applyNumberFormat="1" applyFont="1" applyBorder="1" applyAlignment="1">
      <alignment horizontal="center" vertical="center" wrapText="1"/>
    </xf>
    <xf numFmtId="3" fontId="20" fillId="0" borderId="73" xfId="4" applyNumberFormat="1" applyFont="1" applyBorder="1" applyAlignment="1">
      <alignment horizontal="center" vertical="center" wrapText="1"/>
    </xf>
    <xf numFmtId="3" fontId="20" fillId="0" borderId="35" xfId="4" applyNumberFormat="1" applyFont="1" applyBorder="1" applyAlignment="1">
      <alignment horizontal="center" vertical="center" wrapText="1"/>
    </xf>
    <xf numFmtId="3" fontId="20" fillId="0" borderId="55" xfId="4" applyNumberFormat="1" applyFont="1" applyBorder="1" applyAlignment="1">
      <alignment horizontal="center" vertical="center" wrapText="1"/>
    </xf>
    <xf numFmtId="3" fontId="20" fillId="0" borderId="0" xfId="4" applyNumberFormat="1" applyFont="1" applyAlignment="1">
      <alignment horizontal="center" vertical="center" wrapText="1"/>
    </xf>
    <xf numFmtId="3" fontId="20" fillId="0" borderId="13" xfId="4" applyNumberFormat="1" applyFont="1" applyBorder="1" applyAlignment="1">
      <alignment horizontal="center" vertical="center" wrapText="1"/>
    </xf>
    <xf numFmtId="3" fontId="20" fillId="0" borderId="24" xfId="4" applyNumberFormat="1" applyFont="1" applyBorder="1" applyAlignment="1">
      <alignment horizontal="center" vertical="center" wrapText="1"/>
    </xf>
    <xf numFmtId="3" fontId="20" fillId="0" borderId="44" xfId="4" applyNumberFormat="1" applyFont="1" applyBorder="1" applyAlignment="1">
      <alignment horizontal="center" vertical="center" wrapText="1"/>
    </xf>
    <xf numFmtId="3" fontId="20" fillId="0" borderId="45" xfId="4" applyNumberFormat="1" applyFont="1" applyBorder="1" applyAlignment="1">
      <alignment horizontal="center" vertical="center" wrapText="1"/>
    </xf>
    <xf numFmtId="0" fontId="17" fillId="7" borderId="5" xfId="4" applyFont="1" applyFill="1" applyBorder="1" applyAlignment="1">
      <alignment horizontal="center" vertical="center"/>
    </xf>
    <xf numFmtId="0" fontId="17" fillId="7" borderId="11" xfId="4" applyFont="1" applyFill="1" applyBorder="1" applyAlignment="1">
      <alignment horizontal="center" vertical="center"/>
    </xf>
    <xf numFmtId="0" fontId="17" fillId="7" borderId="5" xfId="4" applyFont="1" applyFill="1" applyBorder="1" applyAlignment="1">
      <alignment horizontal="center"/>
    </xf>
    <xf numFmtId="0" fontId="17" fillId="7" borderId="20" xfId="4" applyFont="1" applyFill="1" applyBorder="1" applyAlignment="1">
      <alignment horizontal="center"/>
    </xf>
    <xf numFmtId="0" fontId="17" fillId="7" borderId="18" xfId="4" applyFont="1" applyFill="1" applyBorder="1" applyAlignment="1">
      <alignment horizontal="center"/>
    </xf>
    <xf numFmtId="0" fontId="17" fillId="7" borderId="19" xfId="4" applyFont="1" applyFill="1" applyBorder="1" applyAlignment="1">
      <alignment horizontal="center"/>
    </xf>
    <xf numFmtId="49" fontId="10" fillId="7" borderId="32" xfId="3" applyFont="1" applyFill="1" applyBorder="1" applyAlignment="1">
      <alignment horizontal="center" vertical="center" wrapText="1"/>
    </xf>
    <xf numFmtId="49" fontId="10" fillId="7" borderId="31" xfId="3" applyFont="1" applyFill="1" applyBorder="1" applyAlignment="1">
      <alignment horizontal="center" vertical="center" wrapText="1"/>
    </xf>
    <xf numFmtId="0" fontId="10" fillId="7" borderId="12" xfId="4" applyFont="1" applyFill="1" applyBorder="1" applyAlignment="1">
      <alignment horizontal="center" vertical="center"/>
    </xf>
    <xf numFmtId="0" fontId="10" fillId="7" borderId="11" xfId="4" applyFont="1" applyFill="1" applyBorder="1" applyAlignment="1">
      <alignment horizontal="center" vertical="center"/>
    </xf>
    <xf numFmtId="0" fontId="10" fillId="7" borderId="12" xfId="4" applyFont="1" applyFill="1" applyBorder="1" applyAlignment="1">
      <alignment horizontal="center" vertical="center" wrapText="1"/>
    </xf>
    <xf numFmtId="0" fontId="10" fillId="7" borderId="11" xfId="4" applyFont="1" applyFill="1" applyBorder="1" applyAlignment="1">
      <alignment horizontal="center" vertical="center" wrapText="1"/>
    </xf>
    <xf numFmtId="49" fontId="10" fillId="7" borderId="30" xfId="3" applyFont="1" applyFill="1" applyBorder="1" applyAlignment="1">
      <alignment horizontal="center" vertical="center"/>
    </xf>
    <xf numFmtId="49" fontId="10" fillId="7" borderId="32" xfId="3" applyFont="1" applyFill="1" applyBorder="1" applyAlignment="1">
      <alignment horizontal="center" vertical="center"/>
    </xf>
    <xf numFmtId="49" fontId="10" fillId="7" borderId="31" xfId="3" applyFont="1" applyFill="1" applyBorder="1" applyAlignment="1">
      <alignment horizontal="center" vertical="center"/>
    </xf>
    <xf numFmtId="49" fontId="10" fillId="7" borderId="30" xfId="3" applyFont="1" applyFill="1" applyBorder="1" applyAlignment="1">
      <alignment horizontal="center" vertical="center" wrapText="1"/>
    </xf>
    <xf numFmtId="49" fontId="10" fillId="7" borderId="64" xfId="3" applyFont="1" applyFill="1" applyBorder="1" applyAlignment="1">
      <alignment horizontal="center" vertical="center" wrapText="1"/>
    </xf>
    <xf numFmtId="0" fontId="26" fillId="0" borderId="0" xfId="2" applyFont="1" applyFill="1" applyAlignment="1">
      <alignment horizontal="center" vertical="center"/>
    </xf>
    <xf numFmtId="0" fontId="6" fillId="7" borderId="61" xfId="2" applyFont="1" applyFill="1" applyBorder="1" applyAlignment="1">
      <alignment horizontal="center" vertical="center"/>
    </xf>
    <xf numFmtId="0" fontId="6" fillId="7" borderId="65" xfId="2" applyFont="1" applyFill="1" applyBorder="1" applyAlignment="1">
      <alignment horizontal="center" vertical="center"/>
    </xf>
    <xf numFmtId="0" fontId="6" fillId="7" borderId="60" xfId="2" applyFont="1" applyFill="1" applyBorder="1" applyAlignment="1">
      <alignment horizontal="center" vertical="center"/>
    </xf>
    <xf numFmtId="0" fontId="23" fillId="0" borderId="0" xfId="6" applyFont="1" applyFill="1" applyAlignment="1">
      <alignment horizontal="center"/>
    </xf>
    <xf numFmtId="0" fontId="28" fillId="10" borderId="12" xfId="6" applyFont="1" applyFill="1" applyBorder="1" applyAlignment="1">
      <alignment horizontal="center" vertical="center" wrapText="1"/>
    </xf>
    <xf numFmtId="0" fontId="29" fillId="0" borderId="14" xfId="6" applyFont="1" applyBorder="1" applyAlignment="1">
      <alignment horizontal="center" vertical="center" wrapText="1"/>
    </xf>
    <xf numFmtId="0" fontId="29" fillId="0" borderId="11" xfId="6" applyFont="1" applyBorder="1" applyAlignment="1">
      <alignment horizontal="center" vertical="center" wrapText="1"/>
    </xf>
    <xf numFmtId="0" fontId="23" fillId="9" borderId="0" xfId="0" applyFont="1" applyFill="1" applyAlignment="1">
      <alignment horizontal="center"/>
    </xf>
    <xf numFmtId="0" fontId="10" fillId="7" borderId="30" xfId="2" applyFont="1" applyFill="1" applyBorder="1" applyAlignment="1">
      <alignment horizontal="center" vertical="center" wrapText="1"/>
    </xf>
    <xf numFmtId="0" fontId="10" fillId="7" borderId="38" xfId="2" applyFont="1" applyFill="1" applyBorder="1" applyAlignment="1">
      <alignment horizontal="center" vertical="center" wrapText="1"/>
    </xf>
    <xf numFmtId="0" fontId="10" fillId="7" borderId="33" xfId="2" applyFont="1" applyFill="1" applyBorder="1" applyAlignment="1">
      <alignment horizontal="center" vertical="center" wrapText="1"/>
    </xf>
    <xf numFmtId="0" fontId="10" fillId="7" borderId="41" xfId="2"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39" xfId="2" applyFont="1" applyFill="1" applyBorder="1" applyAlignment="1">
      <alignment horizontal="center" vertical="center" wrapText="1"/>
    </xf>
    <xf numFmtId="0" fontId="10" fillId="7" borderId="6" xfId="2"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61" xfId="2" applyFont="1" applyFill="1" applyBorder="1" applyAlignment="1">
      <alignment horizontal="center" vertical="center" wrapText="1"/>
    </xf>
    <xf numFmtId="0" fontId="10" fillId="7" borderId="64" xfId="2" applyFont="1" applyFill="1" applyBorder="1" applyAlignment="1">
      <alignment horizontal="center" vertical="center" wrapText="1"/>
    </xf>
    <xf numFmtId="0" fontId="10" fillId="7" borderId="52" xfId="2" applyFont="1" applyFill="1" applyBorder="1" applyAlignment="1">
      <alignment horizontal="center" vertical="center" wrapText="1"/>
    </xf>
    <xf numFmtId="0" fontId="10" fillId="7" borderId="62" xfId="2" applyFont="1" applyFill="1" applyBorder="1" applyAlignment="1">
      <alignment horizontal="center" vertical="center" wrapText="1"/>
    </xf>
    <xf numFmtId="0" fontId="10" fillId="7" borderId="63" xfId="2" applyFont="1" applyFill="1" applyBorder="1" applyAlignment="1">
      <alignment horizontal="center" vertical="center" wrapText="1"/>
    </xf>
    <xf numFmtId="0" fontId="10" fillId="7" borderId="6" xfId="2" applyFont="1" applyFill="1" applyBorder="1" applyAlignment="1">
      <alignment horizontal="center" vertical="center"/>
    </xf>
    <xf numFmtId="0" fontId="10" fillId="7" borderId="48" xfId="2" applyFont="1" applyFill="1" applyBorder="1" applyAlignment="1">
      <alignment horizontal="center" vertical="center"/>
    </xf>
    <xf numFmtId="0" fontId="10" fillId="7" borderId="21" xfId="2" applyFont="1" applyFill="1" applyBorder="1" applyAlignment="1">
      <alignment horizontal="center" vertical="center"/>
    </xf>
    <xf numFmtId="0" fontId="10" fillId="7" borderId="7" xfId="2" applyFont="1" applyFill="1" applyBorder="1" applyAlignment="1">
      <alignment horizontal="center" vertical="center"/>
    </xf>
    <xf numFmtId="0" fontId="10" fillId="7" borderId="89" xfId="2" applyFont="1" applyFill="1" applyBorder="1" applyAlignment="1">
      <alignment horizontal="center" vertical="center"/>
    </xf>
    <xf numFmtId="0" fontId="10" fillId="7" borderId="8" xfId="2" applyFont="1" applyFill="1" applyBorder="1" applyAlignment="1">
      <alignment horizontal="center" vertical="center"/>
    </xf>
    <xf numFmtId="0" fontId="10" fillId="5" borderId="33" xfId="2" applyFont="1" applyFill="1" applyBorder="1" applyAlignment="1">
      <alignment horizontal="center" vertical="center"/>
    </xf>
    <xf numFmtId="0" fontId="10" fillId="5" borderId="65" xfId="2" applyFont="1" applyFill="1" applyBorder="1" applyAlignment="1">
      <alignment horizontal="center" vertical="center"/>
    </xf>
    <xf numFmtId="0" fontId="10" fillId="5" borderId="64" xfId="2" applyFont="1" applyFill="1" applyBorder="1" applyAlignment="1">
      <alignment horizontal="center" vertical="center"/>
    </xf>
    <xf numFmtId="0" fontId="3" fillId="0" borderId="28" xfId="2" applyFont="1" applyBorder="1" applyAlignment="1">
      <alignment horizontal="center" vertical="center"/>
    </xf>
    <xf numFmtId="49" fontId="1" fillId="0" borderId="28" xfId="0" applyNumberFormat="1" applyFont="1" applyBorder="1" applyAlignment="1">
      <alignment horizontal="center" vertical="top" wrapText="1"/>
    </xf>
    <xf numFmtId="0" fontId="20" fillId="0" borderId="3"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13" xfId="2" applyFont="1" applyFill="1" applyBorder="1" applyAlignment="1">
      <alignment horizontal="center" vertical="center"/>
    </xf>
    <xf numFmtId="0" fontId="10" fillId="7" borderId="12" xfId="2" applyFont="1" applyFill="1" applyBorder="1" applyAlignment="1">
      <alignment horizontal="center" vertical="center"/>
    </xf>
    <xf numFmtId="0" fontId="10" fillId="7" borderId="5" xfId="2" applyFont="1" applyFill="1" applyBorder="1" applyAlignment="1">
      <alignment horizontal="center" vertical="center"/>
    </xf>
    <xf numFmtId="0" fontId="10" fillId="7" borderId="11" xfId="2" applyFont="1" applyFill="1" applyBorder="1" applyAlignment="1">
      <alignment horizontal="center" vertical="center"/>
    </xf>
    <xf numFmtId="0" fontId="10" fillId="8" borderId="19" xfId="4" applyFont="1" applyFill="1" applyBorder="1" applyAlignment="1">
      <alignment horizontal="center"/>
    </xf>
    <xf numFmtId="0" fontId="10" fillId="8" borderId="20" xfId="4" applyFont="1" applyFill="1" applyBorder="1" applyAlignment="1">
      <alignment horizontal="center"/>
    </xf>
    <xf numFmtId="0" fontId="10" fillId="8" borderId="5" xfId="4" applyFont="1" applyFill="1" applyBorder="1" applyAlignment="1">
      <alignment horizontal="center" vertical="center"/>
    </xf>
    <xf numFmtId="0" fontId="10" fillId="8" borderId="14" xfId="4" applyFont="1" applyFill="1" applyBorder="1" applyAlignment="1">
      <alignment horizontal="center" vertical="center"/>
    </xf>
    <xf numFmtId="164" fontId="10" fillId="7" borderId="19" xfId="0" applyNumberFormat="1" applyFont="1" applyFill="1" applyBorder="1" applyAlignment="1">
      <alignment horizontal="center" vertical="center" wrapText="1"/>
    </xf>
    <xf numFmtId="164" fontId="10" fillId="7" borderId="20"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21" xfId="6" applyFont="1" applyFill="1" applyBorder="1" applyAlignment="1">
      <alignment horizontal="center" vertical="center" wrapText="1"/>
    </xf>
    <xf numFmtId="0" fontId="10" fillId="7" borderId="8" xfId="6" applyFont="1" applyFill="1" applyBorder="1" applyAlignment="1">
      <alignment horizontal="center" vertical="center" wrapText="1"/>
    </xf>
    <xf numFmtId="0" fontId="10" fillId="7" borderId="19" xfId="6" applyFont="1" applyFill="1" applyBorder="1" applyAlignment="1">
      <alignment horizontal="center" vertical="center" wrapText="1"/>
    </xf>
    <xf numFmtId="0" fontId="10" fillId="7" borderId="18" xfId="6" applyFont="1" applyFill="1" applyBorder="1" applyAlignment="1">
      <alignment horizontal="center" vertical="center" wrapText="1"/>
    </xf>
    <xf numFmtId="0" fontId="10" fillId="7" borderId="20" xfId="6" applyFont="1" applyFill="1" applyBorder="1" applyAlignment="1">
      <alignment horizontal="center" vertical="center" wrapText="1"/>
    </xf>
    <xf numFmtId="0" fontId="10" fillId="7" borderId="42" xfId="6" applyFont="1" applyFill="1" applyBorder="1" applyAlignment="1">
      <alignment horizontal="center" vertical="center" wrapText="1"/>
    </xf>
    <xf numFmtId="0" fontId="10" fillId="7" borderId="16" xfId="6" applyFont="1" applyFill="1" applyBorder="1" applyAlignment="1">
      <alignment horizontal="center" vertical="center" wrapText="1"/>
    </xf>
    <xf numFmtId="0" fontId="10" fillId="7" borderId="43" xfId="6" applyFont="1" applyFill="1" applyBorder="1" applyAlignment="1">
      <alignment horizontal="center" vertical="center" wrapText="1"/>
    </xf>
    <xf numFmtId="0" fontId="10" fillId="7" borderId="12" xfId="6" applyFont="1" applyFill="1" applyBorder="1" applyAlignment="1">
      <alignment horizontal="center" vertical="center" wrapText="1"/>
    </xf>
    <xf numFmtId="0" fontId="10" fillId="7" borderId="11" xfId="6" applyFont="1" applyFill="1" applyBorder="1" applyAlignment="1">
      <alignment horizontal="center" vertical="center" wrapText="1"/>
    </xf>
  </cellXfs>
  <cellStyles count="7">
    <cellStyle name="Normal" xfId="0" builtinId="0"/>
    <cellStyle name="Normal 100" xfId="6" xr:uid="{00000000-0005-0000-0000-000001000000}"/>
    <cellStyle name="Normal 2" xfId="4" xr:uid="{00000000-0005-0000-0000-000002000000}"/>
    <cellStyle name="Normal_ESTR98" xfId="1" xr:uid="{00000000-0005-0000-0000-000003000000}"/>
    <cellStyle name="Normal_PLAZAS98" xfId="2" xr:uid="{00000000-0005-0000-0000-000004000000}"/>
    <cellStyle name="Normal_SPGG98" xfId="3" xr:uid="{00000000-0005-0000-0000-000005000000}"/>
    <cellStyle name="Porcentaje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tabSelected="1" view="pageLayout" topLeftCell="A18" zoomScaleNormal="100" zoomScaleSheetLayoutView="100" workbookViewId="0">
      <selection activeCell="A32" sqref="A32"/>
    </sheetView>
  </sheetViews>
  <sheetFormatPr baseColWidth="10" defaultRowHeight="12.75" x14ac:dyDescent="0.2"/>
  <cols>
    <col min="1" max="1" width="19.85546875" style="43" customWidth="1"/>
    <col min="2" max="2" width="69.85546875" style="44" customWidth="1"/>
    <col min="3" max="5" width="8.7109375" style="43" customWidth="1"/>
    <col min="6" max="16384" width="11.42578125" style="43"/>
  </cols>
  <sheetData>
    <row r="1" spans="1:512" s="42" customFormat="1" ht="15.75" x14ac:dyDescent="0.2">
      <c r="A1" s="40" t="s">
        <v>383</v>
      </c>
      <c r="B1" s="41"/>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c r="IR1" s="47"/>
      <c r="IS1" s="47"/>
      <c r="IT1" s="47"/>
      <c r="IU1" s="47"/>
      <c r="IV1" s="47"/>
      <c r="IW1" s="47"/>
      <c r="IX1" s="47"/>
      <c r="IY1" s="47"/>
      <c r="IZ1" s="47"/>
      <c r="JA1" s="47"/>
      <c r="JB1" s="47"/>
      <c r="JC1" s="47"/>
      <c r="JD1" s="47"/>
      <c r="JE1" s="47"/>
      <c r="JF1" s="47"/>
      <c r="JG1" s="47"/>
      <c r="JH1" s="47"/>
      <c r="JI1" s="47"/>
      <c r="JJ1" s="47"/>
      <c r="JK1" s="47"/>
      <c r="JL1" s="47"/>
      <c r="JM1" s="47"/>
      <c r="JN1" s="47"/>
      <c r="JO1" s="47"/>
      <c r="JP1" s="47"/>
      <c r="JQ1" s="47"/>
      <c r="JR1" s="47"/>
      <c r="JS1" s="47"/>
      <c r="JT1" s="47"/>
      <c r="JU1" s="47"/>
      <c r="JV1" s="47"/>
      <c r="JW1" s="47"/>
      <c r="JX1" s="47"/>
      <c r="JY1" s="47"/>
      <c r="JZ1" s="47"/>
      <c r="KA1" s="47"/>
      <c r="KB1" s="47"/>
      <c r="KC1" s="47"/>
      <c r="KD1" s="47"/>
      <c r="KE1" s="47"/>
      <c r="KF1" s="47"/>
      <c r="KG1" s="47"/>
      <c r="KH1" s="47"/>
      <c r="KI1" s="47"/>
      <c r="KJ1" s="47"/>
      <c r="KK1" s="47"/>
      <c r="KL1" s="47"/>
      <c r="KM1" s="47"/>
      <c r="KN1" s="47"/>
      <c r="KO1" s="47"/>
      <c r="KP1" s="47"/>
      <c r="KQ1" s="47"/>
      <c r="KR1" s="47"/>
      <c r="KS1" s="47"/>
      <c r="KT1" s="47"/>
      <c r="KU1" s="47"/>
      <c r="KV1" s="47"/>
      <c r="KW1" s="47"/>
      <c r="KX1" s="47"/>
      <c r="KY1" s="47"/>
      <c r="KZ1" s="47"/>
      <c r="LA1" s="47"/>
      <c r="LB1" s="47"/>
      <c r="LC1" s="47"/>
      <c r="LD1" s="47"/>
      <c r="LE1" s="47"/>
      <c r="LF1" s="47"/>
      <c r="LG1" s="47"/>
      <c r="LH1" s="47"/>
      <c r="LI1" s="47"/>
      <c r="LJ1" s="47"/>
      <c r="LK1" s="47"/>
      <c r="LL1" s="47"/>
      <c r="LM1" s="47"/>
      <c r="LN1" s="47"/>
      <c r="LO1" s="47"/>
      <c r="LP1" s="47"/>
      <c r="LQ1" s="47"/>
      <c r="LR1" s="47"/>
      <c r="LS1" s="47"/>
      <c r="LT1" s="47"/>
      <c r="LU1" s="47"/>
      <c r="LV1" s="47"/>
      <c r="LW1" s="47"/>
      <c r="LX1" s="47"/>
      <c r="LY1" s="47"/>
      <c r="LZ1" s="47"/>
      <c r="MA1" s="47"/>
      <c r="MB1" s="47"/>
      <c r="MC1" s="47"/>
      <c r="MD1" s="47"/>
      <c r="ME1" s="47"/>
      <c r="MF1" s="47"/>
      <c r="MG1" s="47"/>
      <c r="MH1" s="47"/>
      <c r="MI1" s="47"/>
      <c r="MJ1" s="47"/>
      <c r="MK1" s="47"/>
      <c r="ML1" s="47"/>
      <c r="MM1" s="47"/>
      <c r="MN1" s="47"/>
      <c r="MO1" s="47"/>
      <c r="MP1" s="47"/>
      <c r="MQ1" s="47"/>
      <c r="MR1" s="47"/>
      <c r="MS1" s="47"/>
      <c r="MT1" s="47"/>
      <c r="MU1" s="47"/>
      <c r="MV1" s="47"/>
      <c r="MW1" s="47"/>
      <c r="MX1" s="47"/>
      <c r="MY1" s="47"/>
      <c r="MZ1" s="47"/>
      <c r="NA1" s="47"/>
      <c r="NB1" s="47"/>
      <c r="NC1" s="47"/>
      <c r="ND1" s="47"/>
      <c r="NE1" s="47"/>
      <c r="NF1" s="47"/>
      <c r="NG1" s="47"/>
      <c r="NH1" s="47"/>
      <c r="NI1" s="47"/>
      <c r="NJ1" s="47"/>
      <c r="NK1" s="47"/>
      <c r="NL1" s="47"/>
      <c r="NM1" s="47"/>
      <c r="NN1" s="47"/>
      <c r="NO1" s="47"/>
      <c r="NP1" s="47"/>
      <c r="NQ1" s="47"/>
      <c r="NR1" s="47"/>
      <c r="NS1" s="47"/>
      <c r="NT1" s="47"/>
      <c r="NU1" s="47"/>
      <c r="NV1" s="47"/>
      <c r="NW1" s="47"/>
      <c r="NX1" s="47"/>
      <c r="NY1" s="47"/>
      <c r="NZ1" s="47"/>
      <c r="OA1" s="47"/>
      <c r="OB1" s="47"/>
      <c r="OC1" s="47"/>
      <c r="OD1" s="47"/>
      <c r="OE1" s="47"/>
      <c r="OF1" s="47"/>
      <c r="OG1" s="47"/>
      <c r="OH1" s="47"/>
      <c r="OI1" s="47"/>
      <c r="OJ1" s="47"/>
      <c r="OK1" s="47"/>
      <c r="OL1" s="47"/>
      <c r="OM1" s="47"/>
      <c r="ON1" s="47"/>
      <c r="OO1" s="47"/>
      <c r="OP1" s="47"/>
      <c r="OQ1" s="47"/>
      <c r="OR1" s="47"/>
      <c r="OS1" s="47"/>
      <c r="OT1" s="47"/>
      <c r="OU1" s="47"/>
      <c r="OV1" s="47"/>
      <c r="OW1" s="47"/>
      <c r="OX1" s="47"/>
      <c r="OY1" s="47"/>
      <c r="OZ1" s="47"/>
      <c r="PA1" s="47"/>
      <c r="PB1" s="47"/>
      <c r="PC1" s="47"/>
      <c r="PD1" s="47"/>
      <c r="PE1" s="47"/>
      <c r="PF1" s="47"/>
      <c r="PG1" s="47"/>
      <c r="PH1" s="47"/>
      <c r="PI1" s="47"/>
      <c r="PJ1" s="47"/>
      <c r="PK1" s="47"/>
      <c r="PL1" s="47"/>
      <c r="PM1" s="47"/>
      <c r="PN1" s="47"/>
      <c r="PO1" s="47"/>
      <c r="PP1" s="47"/>
      <c r="PQ1" s="47"/>
      <c r="PR1" s="47"/>
      <c r="PS1" s="47"/>
      <c r="PT1" s="47"/>
      <c r="PU1" s="47"/>
      <c r="PV1" s="47"/>
      <c r="PW1" s="47"/>
      <c r="PX1" s="47"/>
      <c r="PY1" s="47"/>
      <c r="PZ1" s="47"/>
      <c r="QA1" s="47"/>
      <c r="QB1" s="47"/>
      <c r="QC1" s="47"/>
      <c r="QD1" s="47"/>
      <c r="QE1" s="47"/>
      <c r="QF1" s="47"/>
      <c r="QG1" s="47"/>
      <c r="QH1" s="47"/>
      <c r="QI1" s="47"/>
      <c r="QJ1" s="47"/>
      <c r="QK1" s="47"/>
      <c r="QL1" s="47"/>
      <c r="QM1" s="47"/>
      <c r="QN1" s="47"/>
      <c r="QO1" s="47"/>
      <c r="QP1" s="47"/>
      <c r="QQ1" s="47"/>
      <c r="QR1" s="47"/>
      <c r="QS1" s="47"/>
      <c r="QT1" s="47"/>
      <c r="QU1" s="47"/>
      <c r="QV1" s="47"/>
      <c r="QW1" s="47"/>
      <c r="QX1" s="47"/>
      <c r="QY1" s="47"/>
      <c r="QZ1" s="47"/>
      <c r="RA1" s="47"/>
      <c r="RB1" s="47"/>
      <c r="RC1" s="47"/>
      <c r="RD1" s="47"/>
      <c r="RE1" s="47"/>
      <c r="RF1" s="47"/>
      <c r="RG1" s="47"/>
      <c r="RH1" s="47"/>
      <c r="RI1" s="47"/>
      <c r="RJ1" s="47"/>
      <c r="RK1" s="47"/>
      <c r="RL1" s="47"/>
      <c r="RM1" s="47"/>
      <c r="RN1" s="47"/>
      <c r="RO1" s="47"/>
      <c r="RP1" s="47"/>
      <c r="RQ1" s="47"/>
      <c r="RR1" s="47"/>
      <c r="RS1" s="47"/>
      <c r="RT1" s="47"/>
      <c r="RU1" s="47"/>
      <c r="RV1" s="47"/>
      <c r="RW1" s="47"/>
      <c r="RX1" s="47"/>
      <c r="RY1" s="47"/>
      <c r="RZ1" s="47"/>
      <c r="SA1" s="47"/>
      <c r="SB1" s="47"/>
      <c r="SC1" s="47"/>
      <c r="SD1" s="47"/>
      <c r="SE1" s="47"/>
      <c r="SF1" s="47"/>
      <c r="SG1" s="47"/>
      <c r="SH1" s="47"/>
      <c r="SI1" s="47"/>
      <c r="SJ1" s="47"/>
      <c r="SK1" s="47"/>
      <c r="SL1" s="47"/>
      <c r="SM1" s="47"/>
      <c r="SN1" s="47"/>
      <c r="SO1" s="47"/>
      <c r="SP1" s="47"/>
      <c r="SQ1" s="47"/>
      <c r="SR1" s="47"/>
    </row>
    <row r="2" spans="1:512" x14ac:dyDescent="0.2">
      <c r="C2" s="45"/>
      <c r="D2" s="45"/>
      <c r="E2" s="49"/>
      <c r="F2" s="48"/>
    </row>
    <row r="3" spans="1:512" x14ac:dyDescent="0.2">
      <c r="A3" s="46" t="s">
        <v>420</v>
      </c>
      <c r="E3" s="48"/>
      <c r="F3" s="48"/>
    </row>
    <row r="4" spans="1:512" x14ac:dyDescent="0.2">
      <c r="E4" s="48"/>
      <c r="F4" s="48"/>
    </row>
    <row r="5" spans="1:512" s="134" customFormat="1" ht="27" customHeight="1" x14ac:dyDescent="0.2">
      <c r="A5" s="140" t="s">
        <v>402</v>
      </c>
      <c r="B5" s="655" t="s">
        <v>384</v>
      </c>
      <c r="C5" s="656"/>
      <c r="D5" s="656"/>
      <c r="E5" s="657"/>
      <c r="F5" s="135"/>
    </row>
    <row r="6" spans="1:512" x14ac:dyDescent="0.2">
      <c r="A6" s="46"/>
      <c r="B6" s="133"/>
      <c r="C6" s="134"/>
      <c r="D6" s="134"/>
      <c r="E6" s="135"/>
      <c r="F6" s="48"/>
    </row>
    <row r="7" spans="1:512" x14ac:dyDescent="0.2">
      <c r="A7" s="46" t="s">
        <v>421</v>
      </c>
      <c r="B7" s="133"/>
      <c r="C7" s="134"/>
      <c r="D7" s="134"/>
      <c r="E7" s="135"/>
      <c r="F7" s="48"/>
    </row>
    <row r="8" spans="1:512" x14ac:dyDescent="0.2">
      <c r="A8" s="46"/>
      <c r="B8" s="133"/>
      <c r="C8" s="134"/>
      <c r="D8" s="134"/>
      <c r="E8" s="135"/>
      <c r="F8" s="48"/>
    </row>
    <row r="9" spans="1:512" s="134" customFormat="1" ht="27" customHeight="1" x14ac:dyDescent="0.2">
      <c r="A9" s="140" t="s">
        <v>403</v>
      </c>
      <c r="B9" s="655" t="s">
        <v>385</v>
      </c>
      <c r="C9" s="656"/>
      <c r="D9" s="656"/>
      <c r="E9" s="657"/>
      <c r="F9" s="135"/>
    </row>
    <row r="10" spans="1:512" s="134" customFormat="1" ht="27" customHeight="1" x14ac:dyDescent="0.2">
      <c r="A10" s="140" t="s">
        <v>404</v>
      </c>
      <c r="B10" s="655" t="s">
        <v>386</v>
      </c>
      <c r="C10" s="656"/>
      <c r="D10" s="656"/>
      <c r="E10" s="657"/>
      <c r="F10" s="135"/>
    </row>
    <row r="11" spans="1:512" s="134" customFormat="1" ht="27" customHeight="1" x14ac:dyDescent="0.2">
      <c r="A11" s="140" t="s">
        <v>405</v>
      </c>
      <c r="B11" s="655" t="s">
        <v>387</v>
      </c>
      <c r="C11" s="656"/>
      <c r="D11" s="656"/>
      <c r="E11" s="657"/>
      <c r="F11" s="135"/>
    </row>
    <row r="12" spans="1:512" s="134" customFormat="1" ht="27" customHeight="1" x14ac:dyDescent="0.2">
      <c r="A12" s="140" t="s">
        <v>406</v>
      </c>
      <c r="B12" s="655" t="s">
        <v>388</v>
      </c>
      <c r="C12" s="656"/>
      <c r="D12" s="656"/>
      <c r="E12" s="657"/>
      <c r="F12" s="135"/>
    </row>
    <row r="13" spans="1:512" s="134" customFormat="1" ht="27" customHeight="1" x14ac:dyDescent="0.2">
      <c r="A13" s="140" t="s">
        <v>407</v>
      </c>
      <c r="B13" s="655" t="s">
        <v>389</v>
      </c>
      <c r="C13" s="656"/>
      <c r="D13" s="656"/>
      <c r="E13" s="657"/>
      <c r="F13" s="135"/>
    </row>
    <row r="14" spans="1:512" s="134" customFormat="1" ht="27" customHeight="1" x14ac:dyDescent="0.2">
      <c r="A14" s="140" t="s">
        <v>408</v>
      </c>
      <c r="B14" s="655" t="s">
        <v>390</v>
      </c>
      <c r="C14" s="656"/>
      <c r="D14" s="656"/>
      <c r="E14" s="657"/>
      <c r="F14" s="135"/>
    </row>
    <row r="15" spans="1:512" s="134" customFormat="1" ht="27" customHeight="1" x14ac:dyDescent="0.2">
      <c r="A15" s="140" t="s">
        <v>409</v>
      </c>
      <c r="B15" s="655" t="s">
        <v>391</v>
      </c>
      <c r="C15" s="656"/>
      <c r="D15" s="656"/>
      <c r="E15" s="657"/>
      <c r="F15" s="135"/>
    </row>
    <row r="16" spans="1:512" x14ac:dyDescent="0.2">
      <c r="A16" s="46"/>
      <c r="B16" s="133"/>
      <c r="C16" s="134"/>
      <c r="D16" s="134"/>
      <c r="E16" s="135"/>
      <c r="F16" s="48"/>
    </row>
    <row r="17" spans="1:6" x14ac:dyDescent="0.2">
      <c r="A17" s="46" t="s">
        <v>422</v>
      </c>
      <c r="B17" s="133"/>
      <c r="C17" s="134"/>
      <c r="D17" s="134"/>
      <c r="E17" s="135"/>
      <c r="F17" s="48"/>
    </row>
    <row r="18" spans="1:6" x14ac:dyDescent="0.2">
      <c r="A18" s="46"/>
      <c r="B18" s="133"/>
      <c r="C18" s="134"/>
      <c r="D18" s="134"/>
      <c r="E18" s="135"/>
      <c r="F18" s="48"/>
    </row>
    <row r="19" spans="1:6" s="134" customFormat="1" ht="27" customHeight="1" x14ac:dyDescent="0.2">
      <c r="A19" s="140" t="s">
        <v>410</v>
      </c>
      <c r="B19" s="655" t="s">
        <v>392</v>
      </c>
      <c r="C19" s="656"/>
      <c r="D19" s="656"/>
      <c r="E19" s="657"/>
      <c r="F19" s="135"/>
    </row>
    <row r="20" spans="1:6" s="134" customFormat="1" ht="27" customHeight="1" x14ac:dyDescent="0.2">
      <c r="A20" s="140" t="s">
        <v>411</v>
      </c>
      <c r="B20" s="655" t="s">
        <v>395</v>
      </c>
      <c r="C20" s="656"/>
      <c r="D20" s="656"/>
      <c r="E20" s="657"/>
      <c r="F20" s="135"/>
    </row>
    <row r="21" spans="1:6" s="134" customFormat="1" ht="27" customHeight="1" x14ac:dyDescent="0.2">
      <c r="A21" s="140" t="s">
        <v>412</v>
      </c>
      <c r="B21" s="655" t="s">
        <v>393</v>
      </c>
      <c r="C21" s="656"/>
      <c r="D21" s="656"/>
      <c r="E21" s="657"/>
      <c r="F21" s="135"/>
    </row>
    <row r="22" spans="1:6" x14ac:dyDescent="0.2">
      <c r="A22" s="46"/>
      <c r="B22" s="133"/>
      <c r="C22" s="134"/>
      <c r="D22" s="134"/>
      <c r="E22" s="135"/>
      <c r="F22" s="48"/>
    </row>
    <row r="23" spans="1:6" x14ac:dyDescent="0.2">
      <c r="A23" s="46" t="s">
        <v>423</v>
      </c>
      <c r="B23" s="133"/>
      <c r="C23" s="134"/>
      <c r="D23" s="134"/>
      <c r="E23" s="135"/>
      <c r="F23" s="48"/>
    </row>
    <row r="24" spans="1:6" x14ac:dyDescent="0.2">
      <c r="A24" s="46"/>
      <c r="B24" s="133"/>
      <c r="C24" s="134"/>
      <c r="D24" s="134"/>
      <c r="E24" s="135"/>
      <c r="F24" s="48"/>
    </row>
    <row r="25" spans="1:6" s="134" customFormat="1" ht="27" customHeight="1" x14ac:dyDescent="0.2">
      <c r="A25" s="140" t="s">
        <v>413</v>
      </c>
      <c r="B25" s="655" t="s">
        <v>394</v>
      </c>
      <c r="C25" s="656"/>
      <c r="D25" s="656"/>
      <c r="E25" s="657"/>
      <c r="F25" s="135"/>
    </row>
    <row r="26" spans="1:6" s="134" customFormat="1" ht="27" customHeight="1" x14ac:dyDescent="0.2">
      <c r="A26" s="140" t="s">
        <v>414</v>
      </c>
      <c r="B26" s="655" t="s">
        <v>396</v>
      </c>
      <c r="C26" s="656"/>
      <c r="D26" s="656"/>
      <c r="E26" s="657"/>
      <c r="F26" s="135"/>
    </row>
    <row r="27" spans="1:6" s="134" customFormat="1" ht="27" customHeight="1" x14ac:dyDescent="0.2">
      <c r="A27" s="140" t="s">
        <v>415</v>
      </c>
      <c r="B27" s="655" t="s">
        <v>397</v>
      </c>
      <c r="C27" s="656"/>
      <c r="D27" s="656"/>
      <c r="E27" s="657"/>
      <c r="F27" s="135"/>
    </row>
    <row r="28" spans="1:6" s="134" customFormat="1" ht="27" customHeight="1" x14ac:dyDescent="0.2">
      <c r="A28" s="140" t="s">
        <v>416</v>
      </c>
      <c r="B28" s="655" t="s">
        <v>398</v>
      </c>
      <c r="C28" s="656"/>
      <c r="D28" s="656"/>
      <c r="E28" s="657"/>
      <c r="F28" s="135"/>
    </row>
    <row r="29" spans="1:6" s="134" customFormat="1" ht="27" customHeight="1" x14ac:dyDescent="0.2">
      <c r="A29" s="140" t="s">
        <v>417</v>
      </c>
      <c r="B29" s="655" t="s">
        <v>399</v>
      </c>
      <c r="C29" s="656"/>
      <c r="D29" s="656"/>
      <c r="E29" s="657"/>
      <c r="F29" s="135"/>
    </row>
    <row r="30" spans="1:6" x14ac:dyDescent="0.2">
      <c r="A30" s="46"/>
      <c r="B30" s="133"/>
      <c r="C30" s="134"/>
      <c r="D30" s="134"/>
      <c r="E30" s="135"/>
      <c r="F30" s="48"/>
    </row>
    <row r="31" spans="1:6" x14ac:dyDescent="0.2">
      <c r="A31" s="46" t="s">
        <v>24</v>
      </c>
      <c r="B31" s="133"/>
      <c r="C31" s="134"/>
      <c r="D31" s="134"/>
      <c r="E31" s="135"/>
      <c r="F31" s="48"/>
    </row>
    <row r="32" spans="1:6" x14ac:dyDescent="0.2">
      <c r="A32" s="46"/>
      <c r="B32" s="133"/>
      <c r="C32" s="134"/>
      <c r="D32" s="134"/>
      <c r="E32" s="135"/>
      <c r="F32" s="48"/>
    </row>
    <row r="33" spans="1:6" s="134" customFormat="1" ht="27" customHeight="1" x14ac:dyDescent="0.2">
      <c r="A33" s="140" t="s">
        <v>418</v>
      </c>
      <c r="B33" s="655" t="s">
        <v>400</v>
      </c>
      <c r="C33" s="656"/>
      <c r="D33" s="656"/>
      <c r="E33" s="657"/>
      <c r="F33" s="135"/>
    </row>
    <row r="34" spans="1:6" s="134" customFormat="1" ht="27" customHeight="1" x14ac:dyDescent="0.2">
      <c r="A34" s="140" t="s">
        <v>419</v>
      </c>
      <c r="B34" s="655" t="s">
        <v>401</v>
      </c>
      <c r="C34" s="656"/>
      <c r="D34" s="656"/>
      <c r="E34" s="657"/>
      <c r="F34" s="135"/>
    </row>
  </sheetData>
  <mergeCells count="18">
    <mergeCell ref="B5:E5"/>
    <mergeCell ref="B12:E12"/>
    <mergeCell ref="B13:E13"/>
    <mergeCell ref="B14:E14"/>
    <mergeCell ref="B19:E19"/>
    <mergeCell ref="B33:E33"/>
    <mergeCell ref="B34:E34"/>
    <mergeCell ref="B9:E9"/>
    <mergeCell ref="B10:E10"/>
    <mergeCell ref="B11:E11"/>
    <mergeCell ref="B15:E15"/>
    <mergeCell ref="B21:E21"/>
    <mergeCell ref="B25:E25"/>
    <mergeCell ref="B26:E26"/>
    <mergeCell ref="B27:E27"/>
    <mergeCell ref="B28:E28"/>
    <mergeCell ref="B29:E29"/>
    <mergeCell ref="B20:E20"/>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2020</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M50"/>
  <sheetViews>
    <sheetView showRowColHeaders="0" showZeros="0" view="pageLayout" topLeftCell="A17" zoomScaleNormal="87" workbookViewId="0">
      <selection activeCell="A2" sqref="A2"/>
    </sheetView>
  </sheetViews>
  <sheetFormatPr baseColWidth="10" defaultRowHeight="12.75" x14ac:dyDescent="0.2"/>
  <cols>
    <col min="1" max="1" width="22.28515625" style="9" customWidth="1"/>
    <col min="2" max="2" width="8.140625" style="9" hidden="1" customWidth="1"/>
    <col min="3" max="10" width="7" style="9" hidden="1" customWidth="1"/>
    <col min="11" max="11" width="9" style="9" hidden="1" customWidth="1"/>
    <col min="12" max="12" width="15.5703125" style="9" hidden="1" customWidth="1"/>
    <col min="13" max="13" width="8.5703125" style="9" customWidth="1"/>
    <col min="14" max="21" width="7" style="9" customWidth="1"/>
    <col min="22" max="22" width="15.7109375" style="9" customWidth="1"/>
    <col min="23" max="23" width="16.42578125" style="9" customWidth="1"/>
    <col min="24" max="24" width="8.5703125" style="9" customWidth="1"/>
    <col min="25" max="32" width="7" style="9" customWidth="1"/>
    <col min="33" max="33" width="8.28515625" style="9" customWidth="1"/>
    <col min="34" max="34" width="15.42578125" style="9" customWidth="1"/>
    <col min="35" max="35" width="1.7109375" style="382" customWidth="1"/>
    <col min="36" max="39" width="11.42578125" style="383"/>
    <col min="40" max="16384" width="11.42578125" style="314"/>
  </cols>
  <sheetData>
    <row r="1" spans="1:39" s="379" customFormat="1" ht="15.75" customHeight="1" x14ac:dyDescent="0.2">
      <c r="A1" s="701"/>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378"/>
    </row>
    <row r="2" spans="1:39" s="379" customFormat="1" ht="15.75" x14ac:dyDescent="0.2">
      <c r="A2" s="566" t="s">
        <v>1308</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378"/>
    </row>
    <row r="3" spans="1:39" s="380" customFormat="1" ht="15.75" x14ac:dyDescent="0.25">
      <c r="A3" s="567" t="s">
        <v>1309</v>
      </c>
      <c r="AI3" s="381"/>
    </row>
    <row r="4" spans="1:39" ht="13.5" thickBot="1" x14ac:dyDescent="0.25">
      <c r="L4" s="10"/>
      <c r="W4" s="10"/>
      <c r="AH4" s="10"/>
    </row>
    <row r="5" spans="1:39" s="388" customFormat="1" ht="26.25" customHeight="1" x14ac:dyDescent="0.2">
      <c r="A5" s="561" t="s">
        <v>10</v>
      </c>
      <c r="B5" s="384" t="s">
        <v>424</v>
      </c>
      <c r="C5" s="385"/>
      <c r="D5" s="385"/>
      <c r="E5" s="385"/>
      <c r="F5" s="385"/>
      <c r="G5" s="385"/>
      <c r="H5" s="385"/>
      <c r="I5" s="385"/>
      <c r="J5" s="385"/>
      <c r="K5" s="385"/>
      <c r="L5" s="386"/>
      <c r="M5" s="702" t="s">
        <v>1306</v>
      </c>
      <c r="N5" s="703"/>
      <c r="O5" s="703"/>
      <c r="P5" s="703"/>
      <c r="Q5" s="703"/>
      <c r="R5" s="703"/>
      <c r="S5" s="703"/>
      <c r="T5" s="703"/>
      <c r="U5" s="703"/>
      <c r="V5" s="703"/>
      <c r="W5" s="704"/>
      <c r="X5" s="702" t="s">
        <v>1307</v>
      </c>
      <c r="Y5" s="703"/>
      <c r="Z5" s="703"/>
      <c r="AA5" s="703"/>
      <c r="AB5" s="703"/>
      <c r="AC5" s="703"/>
      <c r="AD5" s="703"/>
      <c r="AE5" s="703"/>
      <c r="AF5" s="703"/>
      <c r="AG5" s="703"/>
      <c r="AH5" s="704"/>
      <c r="AI5" s="387"/>
    </row>
    <row r="6" spans="1:39" s="395" customFormat="1" ht="99.95" customHeight="1" x14ac:dyDescent="0.2">
      <c r="A6" s="562" t="s">
        <v>9</v>
      </c>
      <c r="B6" s="389" t="s">
        <v>356</v>
      </c>
      <c r="C6" s="389" t="s">
        <v>129</v>
      </c>
      <c r="D6" s="390" t="s">
        <v>357</v>
      </c>
      <c r="E6" s="390" t="s">
        <v>292</v>
      </c>
      <c r="F6" s="390" t="s">
        <v>300</v>
      </c>
      <c r="G6" s="390" t="s">
        <v>301</v>
      </c>
      <c r="H6" s="390" t="s">
        <v>302</v>
      </c>
      <c r="I6" s="390" t="s">
        <v>310</v>
      </c>
      <c r="J6" s="391" t="s">
        <v>304</v>
      </c>
      <c r="K6" s="392" t="s">
        <v>307</v>
      </c>
      <c r="L6" s="393" t="s">
        <v>311</v>
      </c>
      <c r="M6" s="537" t="s">
        <v>356</v>
      </c>
      <c r="N6" s="537" t="s">
        <v>129</v>
      </c>
      <c r="O6" s="538" t="s">
        <v>298</v>
      </c>
      <c r="P6" s="538" t="s">
        <v>292</v>
      </c>
      <c r="Q6" s="538" t="s">
        <v>300</v>
      </c>
      <c r="R6" s="538" t="s">
        <v>301</v>
      </c>
      <c r="S6" s="538" t="s">
        <v>302</v>
      </c>
      <c r="T6" s="538" t="s">
        <v>310</v>
      </c>
      <c r="U6" s="539" t="s">
        <v>304</v>
      </c>
      <c r="V6" s="540" t="s">
        <v>306</v>
      </c>
      <c r="W6" s="541" t="s">
        <v>309</v>
      </c>
      <c r="X6" s="537" t="s">
        <v>356</v>
      </c>
      <c r="Y6" s="537" t="s">
        <v>129</v>
      </c>
      <c r="Z6" s="538" t="s">
        <v>298</v>
      </c>
      <c r="AA6" s="538" t="s">
        <v>292</v>
      </c>
      <c r="AB6" s="538" t="s">
        <v>300</v>
      </c>
      <c r="AC6" s="538" t="s">
        <v>301</v>
      </c>
      <c r="AD6" s="538" t="s">
        <v>302</v>
      </c>
      <c r="AE6" s="538" t="s">
        <v>310</v>
      </c>
      <c r="AF6" s="539" t="s">
        <v>304</v>
      </c>
      <c r="AG6" s="540" t="s">
        <v>306</v>
      </c>
      <c r="AH6" s="541" t="s">
        <v>308</v>
      </c>
      <c r="AI6" s="394"/>
    </row>
    <row r="7" spans="1:39" x14ac:dyDescent="0.2">
      <c r="A7" s="12"/>
      <c r="B7" s="11"/>
      <c r="C7" s="11"/>
      <c r="D7" s="11"/>
      <c r="E7" s="11"/>
      <c r="F7" s="11"/>
      <c r="G7" s="11"/>
      <c r="H7" s="11"/>
      <c r="I7" s="11"/>
      <c r="J7" s="11"/>
      <c r="K7" s="11"/>
      <c r="L7" s="14"/>
      <c r="W7" s="14"/>
      <c r="AH7" s="14"/>
      <c r="AL7" s="314"/>
      <c r="AM7" s="314"/>
    </row>
    <row r="8" spans="1:39" x14ac:dyDescent="0.2">
      <c r="A8" s="563" t="s">
        <v>7</v>
      </c>
      <c r="B8" s="396">
        <v>357</v>
      </c>
      <c r="C8" s="397"/>
      <c r="D8" s="397"/>
      <c r="E8" s="397"/>
      <c r="F8" s="397"/>
      <c r="G8" s="397"/>
      <c r="H8" s="397"/>
      <c r="I8" s="397"/>
      <c r="J8" s="397"/>
      <c r="K8" s="398">
        <v>357</v>
      </c>
      <c r="L8" s="399">
        <v>10299382.83</v>
      </c>
      <c r="M8" s="542">
        <v>413</v>
      </c>
      <c r="N8" s="543"/>
      <c r="O8" s="543"/>
      <c r="P8" s="543"/>
      <c r="Q8" s="543"/>
      <c r="R8" s="543"/>
      <c r="S8" s="543"/>
      <c r="T8" s="543"/>
      <c r="U8" s="543"/>
      <c r="V8" s="543">
        <v>413</v>
      </c>
      <c r="W8" s="544">
        <v>13832327.84</v>
      </c>
      <c r="X8" s="542">
        <v>413</v>
      </c>
      <c r="Y8" s="543"/>
      <c r="Z8" s="543"/>
      <c r="AA8" s="543"/>
      <c r="AB8" s="543"/>
      <c r="AC8" s="543"/>
      <c r="AD8" s="543"/>
      <c r="AE8" s="543"/>
      <c r="AF8" s="543"/>
      <c r="AG8" s="543">
        <v>413</v>
      </c>
      <c r="AH8" s="545">
        <v>13832327.84</v>
      </c>
      <c r="AL8" s="314"/>
      <c r="AM8" s="314"/>
    </row>
    <row r="9" spans="1:39" x14ac:dyDescent="0.2">
      <c r="A9" s="12" t="s">
        <v>3</v>
      </c>
      <c r="B9" s="9">
        <v>0</v>
      </c>
      <c r="C9" s="400"/>
      <c r="D9" s="400"/>
      <c r="E9" s="400"/>
      <c r="F9" s="400"/>
      <c r="G9" s="400"/>
      <c r="H9" s="400"/>
      <c r="I9" s="400"/>
      <c r="J9" s="401"/>
      <c r="K9" s="402">
        <v>0</v>
      </c>
      <c r="L9" s="403">
        <v>0</v>
      </c>
      <c r="M9" s="546"/>
      <c r="W9" s="14"/>
      <c r="AH9" s="14"/>
      <c r="AL9" s="314"/>
      <c r="AM9" s="314"/>
    </row>
    <row r="10" spans="1:39" x14ac:dyDescent="0.2">
      <c r="A10" s="12" t="s">
        <v>515</v>
      </c>
      <c r="B10" s="9">
        <v>0</v>
      </c>
      <c r="C10" s="400"/>
      <c r="D10" s="400"/>
      <c r="E10" s="400"/>
      <c r="F10" s="400"/>
      <c r="G10" s="400"/>
      <c r="H10" s="400"/>
      <c r="I10" s="400"/>
      <c r="J10" s="401"/>
      <c r="K10" s="402">
        <v>0</v>
      </c>
      <c r="L10" s="403">
        <v>0</v>
      </c>
      <c r="M10" s="546" t="s">
        <v>516</v>
      </c>
      <c r="V10" s="546">
        <v>1</v>
      </c>
      <c r="W10" s="547" t="s">
        <v>517</v>
      </c>
      <c r="X10" s="546" t="s">
        <v>516</v>
      </c>
      <c r="AG10" s="546">
        <v>1</v>
      </c>
      <c r="AH10" s="548" t="s">
        <v>517</v>
      </c>
      <c r="AL10" s="314"/>
      <c r="AM10" s="314"/>
    </row>
    <row r="11" spans="1:39" x14ac:dyDescent="0.2">
      <c r="A11" s="12" t="s">
        <v>518</v>
      </c>
      <c r="B11" s="9">
        <v>0</v>
      </c>
      <c r="C11" s="400"/>
      <c r="D11" s="400"/>
      <c r="E11" s="400"/>
      <c r="F11" s="400"/>
      <c r="G11" s="400"/>
      <c r="H11" s="400"/>
      <c r="I11" s="400"/>
      <c r="J11" s="401"/>
      <c r="K11" s="402">
        <v>0</v>
      </c>
      <c r="L11" s="403">
        <v>0</v>
      </c>
      <c r="M11" s="546" t="s">
        <v>516</v>
      </c>
      <c r="V11" s="546">
        <v>1</v>
      </c>
      <c r="W11" s="547" t="s">
        <v>519</v>
      </c>
      <c r="X11" s="546" t="s">
        <v>516</v>
      </c>
      <c r="AG11" s="546">
        <v>1</v>
      </c>
      <c r="AH11" s="548" t="s">
        <v>519</v>
      </c>
      <c r="AL11" s="314"/>
      <c r="AM11" s="314"/>
    </row>
    <row r="12" spans="1:39" x14ac:dyDescent="0.2">
      <c r="A12" s="12" t="s">
        <v>520</v>
      </c>
      <c r="B12" s="9">
        <v>2</v>
      </c>
      <c r="C12" s="400"/>
      <c r="D12" s="400"/>
      <c r="E12" s="400"/>
      <c r="F12" s="400"/>
      <c r="G12" s="400"/>
      <c r="H12" s="400"/>
      <c r="I12" s="400"/>
      <c r="J12" s="401"/>
      <c r="K12" s="402">
        <v>2</v>
      </c>
      <c r="L12" s="403">
        <v>60822</v>
      </c>
      <c r="M12" s="546">
        <v>17</v>
      </c>
      <c r="V12" s="546">
        <v>17</v>
      </c>
      <c r="W12" s="547">
        <v>804188.87999999989</v>
      </c>
      <c r="X12" s="546">
        <v>17</v>
      </c>
      <c r="AG12" s="546">
        <v>17</v>
      </c>
      <c r="AH12" s="548">
        <v>804188.87999999989</v>
      </c>
      <c r="AL12" s="314"/>
      <c r="AM12" s="314"/>
    </row>
    <row r="13" spans="1:39" x14ac:dyDescent="0.2">
      <c r="A13" s="12" t="s">
        <v>521</v>
      </c>
      <c r="B13" s="9">
        <v>30</v>
      </c>
      <c r="C13" s="400"/>
      <c r="D13" s="400"/>
      <c r="E13" s="400"/>
      <c r="F13" s="400"/>
      <c r="G13" s="400"/>
      <c r="H13" s="400"/>
      <c r="I13" s="400"/>
      <c r="J13" s="401"/>
      <c r="K13" s="402">
        <v>30</v>
      </c>
      <c r="L13" s="403">
        <v>973783</v>
      </c>
      <c r="M13" s="546">
        <v>60</v>
      </c>
      <c r="V13" s="546">
        <v>60</v>
      </c>
      <c r="W13" s="547">
        <v>2244518</v>
      </c>
      <c r="X13" s="546">
        <v>60</v>
      </c>
      <c r="AG13" s="546">
        <v>60</v>
      </c>
      <c r="AH13" s="548">
        <v>2244518</v>
      </c>
      <c r="AL13" s="314"/>
      <c r="AM13" s="314"/>
    </row>
    <row r="14" spans="1:39" x14ac:dyDescent="0.2">
      <c r="A14" s="12" t="s">
        <v>522</v>
      </c>
      <c r="B14" s="9">
        <v>105</v>
      </c>
      <c r="C14" s="400"/>
      <c r="D14" s="400"/>
      <c r="E14" s="400"/>
      <c r="F14" s="400"/>
      <c r="G14" s="400"/>
      <c r="H14" s="400"/>
      <c r="I14" s="400"/>
      <c r="J14" s="401"/>
      <c r="K14" s="402">
        <v>105</v>
      </c>
      <c r="L14" s="403">
        <v>3916910</v>
      </c>
      <c r="M14" s="546">
        <v>120</v>
      </c>
      <c r="V14" s="546">
        <v>120</v>
      </c>
      <c r="W14" s="547">
        <v>4545529.72</v>
      </c>
      <c r="X14" s="546">
        <v>120</v>
      </c>
      <c r="AG14" s="546">
        <v>120</v>
      </c>
      <c r="AH14" s="548">
        <v>4545529.72</v>
      </c>
      <c r="AL14" s="314"/>
      <c r="AM14" s="314"/>
    </row>
    <row r="15" spans="1:39" x14ac:dyDescent="0.2">
      <c r="A15" s="12" t="s">
        <v>523</v>
      </c>
      <c r="B15" s="9">
        <v>113</v>
      </c>
      <c r="C15" s="400"/>
      <c r="D15" s="400"/>
      <c r="E15" s="400"/>
      <c r="F15" s="400"/>
      <c r="G15" s="400"/>
      <c r="H15" s="400"/>
      <c r="I15" s="400"/>
      <c r="J15" s="401"/>
      <c r="K15" s="402">
        <v>113</v>
      </c>
      <c r="L15" s="403">
        <v>3189652</v>
      </c>
      <c r="M15" s="546">
        <v>128</v>
      </c>
      <c r="V15" s="546">
        <v>128</v>
      </c>
      <c r="W15" s="547">
        <v>3766182.12</v>
      </c>
      <c r="X15" s="546">
        <v>128</v>
      </c>
      <c r="AG15" s="546">
        <v>128</v>
      </c>
      <c r="AH15" s="548">
        <v>3766182.12</v>
      </c>
      <c r="AL15" s="314"/>
      <c r="AM15" s="314"/>
    </row>
    <row r="16" spans="1:39" x14ac:dyDescent="0.2">
      <c r="A16" s="12" t="s">
        <v>12</v>
      </c>
      <c r="B16" s="9">
        <v>78</v>
      </c>
      <c r="C16" s="400"/>
      <c r="D16" s="400"/>
      <c r="E16" s="400"/>
      <c r="F16" s="400"/>
      <c r="G16" s="400"/>
      <c r="H16" s="400"/>
      <c r="I16" s="400"/>
      <c r="J16" s="401"/>
      <c r="K16" s="402">
        <v>78</v>
      </c>
      <c r="L16" s="403">
        <v>2097488</v>
      </c>
      <c r="M16" s="546">
        <v>86</v>
      </c>
      <c r="V16" s="546">
        <v>86</v>
      </c>
      <c r="W16" s="547">
        <v>2448087.12</v>
      </c>
      <c r="X16" s="546">
        <v>86</v>
      </c>
      <c r="AG16" s="546">
        <v>86</v>
      </c>
      <c r="AH16" s="548">
        <v>2448087.12</v>
      </c>
      <c r="AL16" s="314"/>
      <c r="AM16" s="314"/>
    </row>
    <row r="17" spans="1:39" x14ac:dyDescent="0.2">
      <c r="C17" s="400"/>
      <c r="D17" s="400"/>
      <c r="E17" s="400"/>
      <c r="F17" s="400"/>
      <c r="G17" s="400"/>
      <c r="H17" s="400"/>
      <c r="I17" s="400"/>
      <c r="J17" s="401"/>
      <c r="K17" s="402">
        <v>0</v>
      </c>
      <c r="L17" s="403"/>
      <c r="V17" s="546"/>
      <c r="W17" s="14"/>
      <c r="AG17" s="546"/>
      <c r="AH17" s="14"/>
      <c r="AL17" s="314"/>
      <c r="AM17" s="314"/>
    </row>
    <row r="18" spans="1:39" x14ac:dyDescent="0.2">
      <c r="A18" s="563" t="s">
        <v>4</v>
      </c>
      <c r="B18" s="404">
        <v>724</v>
      </c>
      <c r="C18" s="405"/>
      <c r="D18" s="405"/>
      <c r="E18" s="405"/>
      <c r="F18" s="405"/>
      <c r="G18" s="405"/>
      <c r="H18" s="405"/>
      <c r="I18" s="405"/>
      <c r="J18" s="397"/>
      <c r="K18" s="398">
        <v>724</v>
      </c>
      <c r="L18" s="399">
        <v>17393209</v>
      </c>
      <c r="M18" s="549">
        <v>724</v>
      </c>
      <c r="N18" s="550"/>
      <c r="O18" s="550"/>
      <c r="P18" s="550"/>
      <c r="Q18" s="550"/>
      <c r="R18" s="550"/>
      <c r="S18" s="550"/>
      <c r="T18" s="550"/>
      <c r="U18" s="550"/>
      <c r="V18" s="551">
        <v>724</v>
      </c>
      <c r="W18" s="552">
        <v>19289543.279999997</v>
      </c>
      <c r="X18" s="549">
        <v>724</v>
      </c>
      <c r="Y18" s="550"/>
      <c r="Z18" s="550"/>
      <c r="AA18" s="550"/>
      <c r="AB18" s="550"/>
      <c r="AC18" s="550"/>
      <c r="AD18" s="550"/>
      <c r="AE18" s="550"/>
      <c r="AF18" s="550"/>
      <c r="AG18" s="551">
        <v>724</v>
      </c>
      <c r="AH18" s="552">
        <v>19289543.279999997</v>
      </c>
      <c r="AL18" s="314"/>
      <c r="AM18" s="314"/>
    </row>
    <row r="19" spans="1:39" x14ac:dyDescent="0.2">
      <c r="A19" s="12" t="s">
        <v>13</v>
      </c>
      <c r="B19" s="406">
        <v>67</v>
      </c>
      <c r="C19" s="400"/>
      <c r="D19" s="400"/>
      <c r="E19" s="400"/>
      <c r="F19" s="400"/>
      <c r="G19" s="400"/>
      <c r="H19" s="400"/>
      <c r="I19" s="400"/>
      <c r="J19" s="401"/>
      <c r="K19" s="402">
        <v>67</v>
      </c>
      <c r="L19" s="403">
        <v>1823550</v>
      </c>
      <c r="M19" s="553">
        <v>67</v>
      </c>
      <c r="N19" s="554"/>
      <c r="O19" s="554"/>
      <c r="P19" s="554"/>
      <c r="Q19" s="554"/>
      <c r="R19" s="554"/>
      <c r="S19" s="554"/>
      <c r="T19" s="554"/>
      <c r="U19" s="554"/>
      <c r="V19" s="555">
        <v>67</v>
      </c>
      <c r="W19" s="407">
        <v>1942463.7599999998</v>
      </c>
      <c r="X19" s="553">
        <v>67</v>
      </c>
      <c r="Y19" s="554"/>
      <c r="Z19" s="554"/>
      <c r="AA19" s="554"/>
      <c r="AB19" s="554"/>
      <c r="AC19" s="554"/>
      <c r="AD19" s="554"/>
      <c r="AE19" s="554"/>
      <c r="AF19" s="554"/>
      <c r="AG19" s="555">
        <v>67</v>
      </c>
      <c r="AH19" s="407">
        <v>1942463.7599999998</v>
      </c>
      <c r="AL19" s="314"/>
      <c r="AM19" s="314"/>
    </row>
    <row r="20" spans="1:39" x14ac:dyDescent="0.2">
      <c r="A20" s="12" t="s">
        <v>524</v>
      </c>
      <c r="B20" s="406">
        <v>52</v>
      </c>
      <c r="C20" s="400"/>
      <c r="D20" s="400"/>
      <c r="E20" s="400"/>
      <c r="F20" s="400"/>
      <c r="G20" s="400"/>
      <c r="H20" s="400"/>
      <c r="I20" s="400"/>
      <c r="J20" s="401"/>
      <c r="K20" s="402">
        <v>52</v>
      </c>
      <c r="L20" s="403">
        <v>1255899</v>
      </c>
      <c r="M20" s="553">
        <v>52</v>
      </c>
      <c r="N20" s="554"/>
      <c r="O20" s="554"/>
      <c r="P20" s="554"/>
      <c r="Q20" s="554"/>
      <c r="R20" s="554"/>
      <c r="S20" s="554"/>
      <c r="T20" s="554"/>
      <c r="U20" s="554"/>
      <c r="V20" s="555">
        <v>52</v>
      </c>
      <c r="W20" s="407">
        <v>1169083.76</v>
      </c>
      <c r="X20" s="553">
        <v>52</v>
      </c>
      <c r="Y20" s="554"/>
      <c r="Z20" s="554"/>
      <c r="AA20" s="554"/>
      <c r="AB20" s="554"/>
      <c r="AC20" s="554"/>
      <c r="AD20" s="554"/>
      <c r="AE20" s="554"/>
      <c r="AF20" s="554"/>
      <c r="AG20" s="555">
        <v>52</v>
      </c>
      <c r="AH20" s="407">
        <v>1169083.76</v>
      </c>
      <c r="AL20" s="314"/>
      <c r="AM20" s="314"/>
    </row>
    <row r="21" spans="1:39" x14ac:dyDescent="0.2">
      <c r="A21" s="12" t="s">
        <v>525</v>
      </c>
      <c r="B21" s="406">
        <v>63</v>
      </c>
      <c r="C21" s="400"/>
      <c r="D21" s="400"/>
      <c r="E21" s="400"/>
      <c r="F21" s="400"/>
      <c r="G21" s="400"/>
      <c r="H21" s="400"/>
      <c r="I21" s="400"/>
      <c r="J21" s="401"/>
      <c r="K21" s="402">
        <v>63</v>
      </c>
      <c r="L21" s="403">
        <v>1433493</v>
      </c>
      <c r="M21" s="553">
        <v>63</v>
      </c>
      <c r="N21" s="554"/>
      <c r="O21" s="554"/>
      <c r="P21" s="554"/>
      <c r="Q21" s="554"/>
      <c r="R21" s="554"/>
      <c r="S21" s="554"/>
      <c r="T21" s="554"/>
      <c r="U21" s="554"/>
      <c r="V21" s="555">
        <v>63</v>
      </c>
      <c r="W21" s="407">
        <v>1729067.84</v>
      </c>
      <c r="X21" s="553">
        <v>63</v>
      </c>
      <c r="Y21" s="554"/>
      <c r="Z21" s="554"/>
      <c r="AA21" s="554"/>
      <c r="AB21" s="554"/>
      <c r="AC21" s="554"/>
      <c r="AD21" s="554"/>
      <c r="AE21" s="554"/>
      <c r="AF21" s="554"/>
      <c r="AG21" s="555">
        <v>63</v>
      </c>
      <c r="AH21" s="407">
        <v>1729067.84</v>
      </c>
      <c r="AL21" s="314"/>
      <c r="AM21" s="314"/>
    </row>
    <row r="22" spans="1:39" x14ac:dyDescent="0.2">
      <c r="A22" s="12" t="s">
        <v>526</v>
      </c>
      <c r="B22" s="406">
        <v>228</v>
      </c>
      <c r="C22" s="400"/>
      <c r="D22" s="400"/>
      <c r="E22" s="400"/>
      <c r="F22" s="400"/>
      <c r="G22" s="400"/>
      <c r="H22" s="400"/>
      <c r="I22" s="400"/>
      <c r="J22" s="401"/>
      <c r="K22" s="402">
        <v>228</v>
      </c>
      <c r="L22" s="403">
        <v>5014580</v>
      </c>
      <c r="M22" s="553">
        <v>228</v>
      </c>
      <c r="N22" s="554"/>
      <c r="O22" s="554"/>
      <c r="P22" s="554"/>
      <c r="Q22" s="554"/>
      <c r="R22" s="554"/>
      <c r="S22" s="554"/>
      <c r="T22" s="554"/>
      <c r="U22" s="554"/>
      <c r="V22" s="555">
        <v>228</v>
      </c>
      <c r="W22" s="407">
        <v>6283166.3599999994</v>
      </c>
      <c r="X22" s="553">
        <v>228</v>
      </c>
      <c r="Y22" s="554"/>
      <c r="Z22" s="554"/>
      <c r="AA22" s="554"/>
      <c r="AB22" s="554"/>
      <c r="AC22" s="554"/>
      <c r="AD22" s="554"/>
      <c r="AE22" s="554"/>
      <c r="AF22" s="554"/>
      <c r="AG22" s="555">
        <v>228</v>
      </c>
      <c r="AH22" s="407">
        <v>6283166.3599999994</v>
      </c>
      <c r="AL22" s="314"/>
      <c r="AM22" s="314"/>
    </row>
    <row r="23" spans="1:39" x14ac:dyDescent="0.2">
      <c r="A23" s="12" t="s">
        <v>14</v>
      </c>
      <c r="B23" s="406">
        <v>199</v>
      </c>
      <c r="C23" s="400"/>
      <c r="D23" s="400"/>
      <c r="E23" s="400"/>
      <c r="F23" s="400"/>
      <c r="G23" s="400"/>
      <c r="H23" s="400"/>
      <c r="I23" s="400"/>
      <c r="J23" s="401"/>
      <c r="K23" s="402">
        <v>199</v>
      </c>
      <c r="L23" s="403">
        <v>4541021</v>
      </c>
      <c r="M23" s="553">
        <v>199</v>
      </c>
      <c r="N23" s="554"/>
      <c r="O23" s="554"/>
      <c r="P23" s="554"/>
      <c r="Q23" s="554"/>
      <c r="R23" s="554"/>
      <c r="S23" s="554"/>
      <c r="T23" s="554"/>
      <c r="U23" s="554"/>
      <c r="V23" s="555">
        <v>199</v>
      </c>
      <c r="W23" s="407">
        <v>5952830.7200000007</v>
      </c>
      <c r="X23" s="553">
        <v>199</v>
      </c>
      <c r="Y23" s="554"/>
      <c r="Z23" s="554"/>
      <c r="AA23" s="554"/>
      <c r="AB23" s="554"/>
      <c r="AC23" s="554"/>
      <c r="AD23" s="554"/>
      <c r="AE23" s="554"/>
      <c r="AF23" s="554"/>
      <c r="AG23" s="555">
        <v>199</v>
      </c>
      <c r="AH23" s="407">
        <v>5952830.7200000007</v>
      </c>
      <c r="AL23" s="314"/>
      <c r="AM23" s="314"/>
    </row>
    <row r="24" spans="1:39" x14ac:dyDescent="0.2">
      <c r="A24" s="12" t="s">
        <v>527</v>
      </c>
      <c r="B24" s="406">
        <v>115</v>
      </c>
      <c r="C24" s="400"/>
      <c r="D24" s="400"/>
      <c r="E24" s="400"/>
      <c r="F24" s="400"/>
      <c r="G24" s="400"/>
      <c r="H24" s="400"/>
      <c r="I24" s="400"/>
      <c r="J24" s="401"/>
      <c r="K24" s="402">
        <v>115</v>
      </c>
      <c r="L24" s="403">
        <v>3324666</v>
      </c>
      <c r="M24" s="553">
        <v>115</v>
      </c>
      <c r="N24" s="554"/>
      <c r="O24" s="554"/>
      <c r="P24" s="554"/>
      <c r="Q24" s="554"/>
      <c r="R24" s="554"/>
      <c r="S24" s="554"/>
      <c r="T24" s="554"/>
      <c r="U24" s="554"/>
      <c r="V24" s="555">
        <v>115</v>
      </c>
      <c r="W24" s="407">
        <v>2212930.84</v>
      </c>
      <c r="X24" s="553">
        <v>115</v>
      </c>
      <c r="Y24" s="554"/>
      <c r="Z24" s="554"/>
      <c r="AA24" s="554"/>
      <c r="AB24" s="554"/>
      <c r="AC24" s="554"/>
      <c r="AD24" s="554"/>
      <c r="AE24" s="554"/>
      <c r="AF24" s="554"/>
      <c r="AG24" s="555">
        <v>115</v>
      </c>
      <c r="AH24" s="407">
        <v>2212930.84</v>
      </c>
      <c r="AL24" s="314"/>
      <c r="AM24" s="314"/>
    </row>
    <row r="25" spans="1:39" x14ac:dyDescent="0.2">
      <c r="A25" s="12"/>
      <c r="C25" s="400"/>
      <c r="D25" s="400"/>
      <c r="E25" s="400"/>
      <c r="F25" s="400"/>
      <c r="G25" s="400"/>
      <c r="H25" s="400"/>
      <c r="I25" s="400"/>
      <c r="J25" s="401"/>
      <c r="K25" s="402">
        <v>0</v>
      </c>
      <c r="L25" s="403"/>
      <c r="W25" s="14"/>
      <c r="AH25" s="14"/>
      <c r="AL25" s="314"/>
      <c r="AM25" s="314"/>
    </row>
    <row r="26" spans="1:39" x14ac:dyDescent="0.2">
      <c r="A26" s="563" t="s">
        <v>5</v>
      </c>
      <c r="B26" s="404">
        <v>2980</v>
      </c>
      <c r="C26" s="397"/>
      <c r="D26" s="397"/>
      <c r="E26" s="397"/>
      <c r="F26" s="397"/>
      <c r="G26" s="397"/>
      <c r="H26" s="397"/>
      <c r="I26" s="397"/>
      <c r="J26" s="397"/>
      <c r="K26" s="398">
        <v>2980</v>
      </c>
      <c r="L26" s="399">
        <v>63670723</v>
      </c>
      <c r="M26" s="549">
        <v>2980</v>
      </c>
      <c r="N26" s="550"/>
      <c r="O26" s="550"/>
      <c r="P26" s="550"/>
      <c r="Q26" s="550"/>
      <c r="R26" s="550"/>
      <c r="S26" s="550"/>
      <c r="T26" s="550"/>
      <c r="U26" s="550"/>
      <c r="V26" s="551">
        <v>2980</v>
      </c>
      <c r="W26" s="552">
        <v>40068504.32</v>
      </c>
      <c r="X26" s="549">
        <v>2980</v>
      </c>
      <c r="Y26" s="550"/>
      <c r="Z26" s="550"/>
      <c r="AA26" s="550"/>
      <c r="AB26" s="550"/>
      <c r="AC26" s="550"/>
      <c r="AD26" s="550"/>
      <c r="AE26" s="550"/>
      <c r="AF26" s="550"/>
      <c r="AG26" s="551">
        <v>2980</v>
      </c>
      <c r="AH26" s="552">
        <v>40068504.32</v>
      </c>
      <c r="AL26" s="314"/>
      <c r="AM26" s="314"/>
    </row>
    <row r="27" spans="1:39" x14ac:dyDescent="0.2">
      <c r="A27" s="12" t="s">
        <v>15</v>
      </c>
      <c r="B27" s="406">
        <v>1201</v>
      </c>
      <c r="C27" s="400"/>
      <c r="D27" s="400"/>
      <c r="E27" s="400"/>
      <c r="F27" s="400"/>
      <c r="G27" s="400"/>
      <c r="H27" s="400"/>
      <c r="I27" s="400"/>
      <c r="J27" s="401"/>
      <c r="K27" s="402">
        <v>1201</v>
      </c>
      <c r="L27" s="403">
        <v>29573489</v>
      </c>
      <c r="M27" s="553">
        <v>1201</v>
      </c>
      <c r="N27" s="554"/>
      <c r="O27" s="554"/>
      <c r="P27" s="554"/>
      <c r="Q27" s="554"/>
      <c r="R27" s="554"/>
      <c r="S27" s="554"/>
      <c r="T27" s="554"/>
      <c r="U27" s="554"/>
      <c r="V27" s="555">
        <v>1201</v>
      </c>
      <c r="W27" s="408">
        <v>14792708.559999999</v>
      </c>
      <c r="X27" s="553">
        <v>1201</v>
      </c>
      <c r="Y27" s="554"/>
      <c r="Z27" s="554"/>
      <c r="AA27" s="554"/>
      <c r="AB27" s="554"/>
      <c r="AC27" s="554"/>
      <c r="AD27" s="554"/>
      <c r="AE27" s="554"/>
      <c r="AF27" s="554"/>
      <c r="AG27" s="555">
        <v>1201</v>
      </c>
      <c r="AH27" s="408">
        <v>14792708.559999999</v>
      </c>
      <c r="AL27" s="314"/>
      <c r="AM27" s="314"/>
    </row>
    <row r="28" spans="1:39" x14ac:dyDescent="0.2">
      <c r="A28" s="12" t="s">
        <v>528</v>
      </c>
      <c r="B28" s="406">
        <v>292</v>
      </c>
      <c r="C28" s="400"/>
      <c r="D28" s="400"/>
      <c r="E28" s="400"/>
      <c r="F28" s="400"/>
      <c r="G28" s="400"/>
      <c r="H28" s="400"/>
      <c r="I28" s="400"/>
      <c r="J28" s="401"/>
      <c r="K28" s="402">
        <v>292</v>
      </c>
      <c r="L28" s="403">
        <v>5928964</v>
      </c>
      <c r="M28" s="553">
        <v>292</v>
      </c>
      <c r="N28" s="554"/>
      <c r="O28" s="554"/>
      <c r="P28" s="554"/>
      <c r="Q28" s="554"/>
      <c r="R28" s="554"/>
      <c r="S28" s="554"/>
      <c r="T28" s="554"/>
      <c r="U28" s="554"/>
      <c r="V28" s="555">
        <v>292</v>
      </c>
      <c r="W28" s="408">
        <v>6224365.1600000001</v>
      </c>
      <c r="X28" s="553">
        <v>292</v>
      </c>
      <c r="Y28" s="554"/>
      <c r="Z28" s="554"/>
      <c r="AA28" s="554"/>
      <c r="AB28" s="554"/>
      <c r="AC28" s="554"/>
      <c r="AD28" s="554"/>
      <c r="AE28" s="554"/>
      <c r="AF28" s="554"/>
      <c r="AG28" s="555">
        <v>292</v>
      </c>
      <c r="AH28" s="408">
        <v>6224365.1600000001</v>
      </c>
      <c r="AL28" s="314"/>
      <c r="AM28" s="314"/>
    </row>
    <row r="29" spans="1:39" x14ac:dyDescent="0.2">
      <c r="A29" s="12" t="s">
        <v>529</v>
      </c>
      <c r="B29" s="406">
        <v>1029</v>
      </c>
      <c r="C29" s="400"/>
      <c r="D29" s="400"/>
      <c r="E29" s="400"/>
      <c r="F29" s="400"/>
      <c r="G29" s="400"/>
      <c r="H29" s="400"/>
      <c r="I29" s="400"/>
      <c r="J29" s="401"/>
      <c r="K29" s="402">
        <v>1029</v>
      </c>
      <c r="L29" s="403">
        <v>20279932</v>
      </c>
      <c r="M29" s="553">
        <v>1029</v>
      </c>
      <c r="N29" s="554"/>
      <c r="O29" s="554"/>
      <c r="P29" s="554"/>
      <c r="Q29" s="554"/>
      <c r="R29" s="554"/>
      <c r="S29" s="554"/>
      <c r="T29" s="554"/>
      <c r="U29" s="554"/>
      <c r="V29" s="555">
        <v>1029</v>
      </c>
      <c r="W29" s="408">
        <v>8444231.0800000001</v>
      </c>
      <c r="X29" s="553">
        <v>1029</v>
      </c>
      <c r="Y29" s="554"/>
      <c r="Z29" s="554"/>
      <c r="AA29" s="554"/>
      <c r="AB29" s="554"/>
      <c r="AC29" s="554"/>
      <c r="AD29" s="554"/>
      <c r="AE29" s="554"/>
      <c r="AF29" s="554"/>
      <c r="AG29" s="555">
        <v>1029</v>
      </c>
      <c r="AH29" s="408">
        <v>8444231.0800000001</v>
      </c>
      <c r="AL29" s="314"/>
      <c r="AM29" s="314"/>
    </row>
    <row r="30" spans="1:39" x14ac:dyDescent="0.2">
      <c r="A30" s="12" t="s">
        <v>530</v>
      </c>
      <c r="B30" s="406">
        <v>229</v>
      </c>
      <c r="C30" s="400"/>
      <c r="D30" s="400"/>
      <c r="E30" s="400"/>
      <c r="F30" s="400"/>
      <c r="G30" s="400"/>
      <c r="H30" s="400"/>
      <c r="I30" s="400"/>
      <c r="J30" s="401"/>
      <c r="K30" s="402">
        <v>229</v>
      </c>
      <c r="L30" s="403">
        <v>3854721</v>
      </c>
      <c r="M30" s="553">
        <v>229</v>
      </c>
      <c r="N30" s="554"/>
      <c r="O30" s="554"/>
      <c r="P30" s="554"/>
      <c r="Q30" s="554"/>
      <c r="R30" s="554"/>
      <c r="S30" s="554"/>
      <c r="T30" s="554"/>
      <c r="U30" s="554"/>
      <c r="V30" s="555">
        <v>229</v>
      </c>
      <c r="W30" s="408">
        <v>4574035.2</v>
      </c>
      <c r="X30" s="553">
        <v>229</v>
      </c>
      <c r="Y30" s="554"/>
      <c r="Z30" s="554"/>
      <c r="AA30" s="554"/>
      <c r="AB30" s="554"/>
      <c r="AC30" s="554"/>
      <c r="AD30" s="554"/>
      <c r="AE30" s="554"/>
      <c r="AF30" s="554"/>
      <c r="AG30" s="555">
        <v>229</v>
      </c>
      <c r="AH30" s="408">
        <v>4574035.2</v>
      </c>
      <c r="AL30" s="314"/>
      <c r="AM30" s="314"/>
    </row>
    <row r="31" spans="1:39" x14ac:dyDescent="0.2">
      <c r="A31" s="12" t="s">
        <v>16</v>
      </c>
      <c r="B31" s="406">
        <v>206</v>
      </c>
      <c r="C31" s="400"/>
      <c r="D31" s="400"/>
      <c r="E31" s="400"/>
      <c r="F31" s="400"/>
      <c r="G31" s="400"/>
      <c r="H31" s="400"/>
      <c r="I31" s="400"/>
      <c r="J31" s="401"/>
      <c r="K31" s="402">
        <v>206</v>
      </c>
      <c r="L31" s="403">
        <v>3519334</v>
      </c>
      <c r="M31" s="553">
        <v>206</v>
      </c>
      <c r="N31" s="554"/>
      <c r="O31" s="554"/>
      <c r="P31" s="554"/>
      <c r="Q31" s="554"/>
      <c r="R31" s="554"/>
      <c r="S31" s="554"/>
      <c r="T31" s="554"/>
      <c r="U31" s="554"/>
      <c r="V31" s="555">
        <v>206</v>
      </c>
      <c r="W31" s="408">
        <v>5491927.4000000004</v>
      </c>
      <c r="X31" s="553">
        <v>206</v>
      </c>
      <c r="Y31" s="554"/>
      <c r="Z31" s="554"/>
      <c r="AA31" s="554"/>
      <c r="AB31" s="554"/>
      <c r="AC31" s="554"/>
      <c r="AD31" s="554"/>
      <c r="AE31" s="554"/>
      <c r="AF31" s="554"/>
      <c r="AG31" s="555">
        <v>206</v>
      </c>
      <c r="AH31" s="408">
        <v>5491927.4000000004</v>
      </c>
      <c r="AL31" s="314"/>
      <c r="AM31" s="314"/>
    </row>
    <row r="32" spans="1:39" x14ac:dyDescent="0.2">
      <c r="A32" s="12" t="s">
        <v>531</v>
      </c>
      <c r="B32" s="406">
        <v>23</v>
      </c>
      <c r="C32" s="400"/>
      <c r="D32" s="400"/>
      <c r="E32" s="400"/>
      <c r="F32" s="400"/>
      <c r="G32" s="400"/>
      <c r="H32" s="400"/>
      <c r="I32" s="400"/>
      <c r="J32" s="401"/>
      <c r="K32" s="402">
        <v>23</v>
      </c>
      <c r="L32" s="403">
        <v>514283</v>
      </c>
      <c r="M32" s="553">
        <v>23</v>
      </c>
      <c r="N32" s="554"/>
      <c r="O32" s="554"/>
      <c r="P32" s="554"/>
      <c r="Q32" s="554"/>
      <c r="R32" s="554"/>
      <c r="S32" s="554"/>
      <c r="T32" s="554"/>
      <c r="U32" s="554"/>
      <c r="V32" s="555">
        <v>23</v>
      </c>
      <c r="W32" s="408" t="s">
        <v>532</v>
      </c>
      <c r="X32" s="553">
        <v>23</v>
      </c>
      <c r="Y32" s="554"/>
      <c r="Z32" s="554"/>
      <c r="AA32" s="554"/>
      <c r="AB32" s="554"/>
      <c r="AC32" s="554"/>
      <c r="AD32" s="554"/>
      <c r="AE32" s="554"/>
      <c r="AF32" s="554"/>
      <c r="AG32" s="555">
        <v>23</v>
      </c>
      <c r="AH32" s="408" t="s">
        <v>532</v>
      </c>
      <c r="AL32" s="314"/>
      <c r="AM32" s="314"/>
    </row>
    <row r="33" spans="1:39" x14ac:dyDescent="0.2">
      <c r="A33" s="12"/>
      <c r="C33" s="400"/>
      <c r="D33" s="400"/>
      <c r="E33" s="400"/>
      <c r="F33" s="400"/>
      <c r="G33" s="400"/>
      <c r="H33" s="400"/>
      <c r="I33" s="400"/>
      <c r="J33" s="401"/>
      <c r="K33" s="402">
        <v>0</v>
      </c>
      <c r="L33" s="403"/>
      <c r="W33" s="14"/>
      <c r="AH33" s="14"/>
      <c r="AL33" s="314"/>
      <c r="AM33" s="314"/>
    </row>
    <row r="34" spans="1:39" x14ac:dyDescent="0.2">
      <c r="A34" s="563" t="s">
        <v>6</v>
      </c>
      <c r="B34" s="409">
        <v>1046</v>
      </c>
      <c r="C34" s="405"/>
      <c r="D34" s="405"/>
      <c r="E34" s="405"/>
      <c r="F34" s="405"/>
      <c r="G34" s="405"/>
      <c r="H34" s="405"/>
      <c r="I34" s="405"/>
      <c r="J34" s="397"/>
      <c r="K34" s="398">
        <v>1046</v>
      </c>
      <c r="L34" s="399">
        <v>17485130</v>
      </c>
      <c r="M34" s="556">
        <v>1046</v>
      </c>
      <c r="N34" s="550"/>
      <c r="O34" s="550"/>
      <c r="P34" s="550"/>
      <c r="Q34" s="550"/>
      <c r="R34" s="550"/>
      <c r="S34" s="550"/>
      <c r="T34" s="550"/>
      <c r="U34" s="550"/>
      <c r="V34" s="551">
        <v>1046</v>
      </c>
      <c r="W34" s="552">
        <v>32936757.400000002</v>
      </c>
      <c r="X34" s="556">
        <v>1046</v>
      </c>
      <c r="Y34" s="550"/>
      <c r="Z34" s="550"/>
      <c r="AA34" s="550"/>
      <c r="AB34" s="550"/>
      <c r="AC34" s="550"/>
      <c r="AD34" s="550"/>
      <c r="AE34" s="550"/>
      <c r="AF34" s="550"/>
      <c r="AG34" s="551">
        <v>1046</v>
      </c>
      <c r="AH34" s="557">
        <v>32936757.400000002</v>
      </c>
      <c r="AL34" s="314"/>
      <c r="AM34" s="314"/>
    </row>
    <row r="35" spans="1:39" x14ac:dyDescent="0.2">
      <c r="A35" s="12" t="s">
        <v>17</v>
      </c>
      <c r="B35" s="406">
        <v>357</v>
      </c>
      <c r="C35" s="400"/>
      <c r="D35" s="400"/>
      <c r="E35" s="400"/>
      <c r="F35" s="400"/>
      <c r="G35" s="400"/>
      <c r="H35" s="400"/>
      <c r="I35" s="400"/>
      <c r="J35" s="401"/>
      <c r="K35" s="402">
        <v>357</v>
      </c>
      <c r="L35" s="403">
        <v>7288214</v>
      </c>
      <c r="M35" s="553">
        <v>357</v>
      </c>
      <c r="N35" s="554"/>
      <c r="O35" s="554"/>
      <c r="P35" s="554"/>
      <c r="Q35" s="554"/>
      <c r="R35" s="554"/>
      <c r="S35" s="554"/>
      <c r="T35" s="554"/>
      <c r="U35" s="554"/>
      <c r="V35" s="555">
        <v>357</v>
      </c>
      <c r="W35" s="408">
        <v>5686293.4800000004</v>
      </c>
      <c r="X35" s="553">
        <v>357</v>
      </c>
      <c r="Y35" s="554"/>
      <c r="Z35" s="554"/>
      <c r="AA35" s="554"/>
      <c r="AB35" s="554"/>
      <c r="AC35" s="554"/>
      <c r="AD35" s="554"/>
      <c r="AE35" s="554"/>
      <c r="AF35" s="554"/>
      <c r="AG35" s="555">
        <v>357</v>
      </c>
      <c r="AH35" s="408">
        <v>5686293.4800000004</v>
      </c>
      <c r="AL35" s="314"/>
      <c r="AM35" s="314"/>
    </row>
    <row r="36" spans="1:39" x14ac:dyDescent="0.2">
      <c r="A36" s="12" t="s">
        <v>533</v>
      </c>
      <c r="B36" s="406">
        <v>112</v>
      </c>
      <c r="C36" s="400"/>
      <c r="D36" s="400"/>
      <c r="E36" s="400"/>
      <c r="F36" s="400"/>
      <c r="G36" s="400"/>
      <c r="H36" s="400"/>
      <c r="I36" s="400"/>
      <c r="J36" s="401"/>
      <c r="K36" s="402">
        <v>112</v>
      </c>
      <c r="L36" s="403">
        <v>1512751</v>
      </c>
      <c r="M36" s="553">
        <v>112</v>
      </c>
      <c r="N36" s="554"/>
      <c r="O36" s="554"/>
      <c r="P36" s="554"/>
      <c r="Q36" s="554"/>
      <c r="R36" s="554"/>
      <c r="S36" s="554"/>
      <c r="T36" s="554"/>
      <c r="U36" s="554"/>
      <c r="V36" s="555">
        <v>112</v>
      </c>
      <c r="W36" s="408">
        <v>2201392.8400000003</v>
      </c>
      <c r="X36" s="553">
        <v>112</v>
      </c>
      <c r="Y36" s="554"/>
      <c r="Z36" s="554"/>
      <c r="AA36" s="554"/>
      <c r="AB36" s="554"/>
      <c r="AC36" s="554"/>
      <c r="AD36" s="554"/>
      <c r="AE36" s="554"/>
      <c r="AF36" s="554"/>
      <c r="AG36" s="555">
        <v>112</v>
      </c>
      <c r="AH36" s="408">
        <v>2201392.8400000003</v>
      </c>
      <c r="AL36" s="314"/>
      <c r="AM36" s="314"/>
    </row>
    <row r="37" spans="1:39" x14ac:dyDescent="0.2">
      <c r="A37" s="12" t="s">
        <v>534</v>
      </c>
      <c r="B37" s="406">
        <v>45</v>
      </c>
      <c r="C37" s="400"/>
      <c r="D37" s="400"/>
      <c r="E37" s="400"/>
      <c r="F37" s="400"/>
      <c r="G37" s="400"/>
      <c r="H37" s="400"/>
      <c r="I37" s="400"/>
      <c r="J37" s="401"/>
      <c r="K37" s="402">
        <v>45</v>
      </c>
      <c r="L37" s="403">
        <v>809203</v>
      </c>
      <c r="M37" s="553">
        <v>45</v>
      </c>
      <c r="N37" s="554"/>
      <c r="O37" s="554"/>
      <c r="P37" s="554"/>
      <c r="Q37" s="554"/>
      <c r="R37" s="554"/>
      <c r="S37" s="554"/>
      <c r="T37" s="554"/>
      <c r="U37" s="554"/>
      <c r="V37" s="555">
        <v>45</v>
      </c>
      <c r="W37" s="408">
        <v>132898.32</v>
      </c>
      <c r="X37" s="553">
        <v>45</v>
      </c>
      <c r="Y37" s="554"/>
      <c r="Z37" s="554"/>
      <c r="AA37" s="554"/>
      <c r="AB37" s="554"/>
      <c r="AC37" s="554"/>
      <c r="AD37" s="554"/>
      <c r="AE37" s="554"/>
      <c r="AF37" s="554"/>
      <c r="AG37" s="555">
        <v>45</v>
      </c>
      <c r="AH37" s="408">
        <v>132898.32</v>
      </c>
      <c r="AL37" s="314"/>
      <c r="AM37" s="314"/>
    </row>
    <row r="38" spans="1:39" x14ac:dyDescent="0.2">
      <c r="A38" s="12" t="s">
        <v>535</v>
      </c>
      <c r="B38" s="406">
        <v>42</v>
      </c>
      <c r="C38" s="400"/>
      <c r="D38" s="400"/>
      <c r="E38" s="400"/>
      <c r="F38" s="400"/>
      <c r="G38" s="400"/>
      <c r="H38" s="400"/>
      <c r="I38" s="400"/>
      <c r="J38" s="401"/>
      <c r="K38" s="402">
        <v>42</v>
      </c>
      <c r="L38" s="403">
        <v>682081</v>
      </c>
      <c r="M38" s="553">
        <v>42</v>
      </c>
      <c r="N38" s="554"/>
      <c r="O38" s="554"/>
      <c r="P38" s="554"/>
      <c r="Q38" s="554"/>
      <c r="R38" s="554"/>
      <c r="S38" s="554"/>
      <c r="T38" s="554"/>
      <c r="U38" s="554"/>
      <c r="V38" s="555">
        <v>42</v>
      </c>
      <c r="W38" s="408" t="s">
        <v>536</v>
      </c>
      <c r="X38" s="553">
        <v>42</v>
      </c>
      <c r="Y38" s="554"/>
      <c r="Z38" s="554"/>
      <c r="AA38" s="554"/>
      <c r="AB38" s="554"/>
      <c r="AC38" s="554"/>
      <c r="AD38" s="554"/>
      <c r="AE38" s="554"/>
      <c r="AF38" s="554"/>
      <c r="AG38" s="555">
        <f>X38+Y38</f>
        <v>42</v>
      </c>
      <c r="AH38" s="408" t="s">
        <v>536</v>
      </c>
      <c r="AL38" s="314"/>
      <c r="AM38" s="314"/>
    </row>
    <row r="39" spans="1:39" x14ac:dyDescent="0.2">
      <c r="A39" s="12" t="s">
        <v>18</v>
      </c>
      <c r="B39" s="406">
        <v>476</v>
      </c>
      <c r="C39" s="400"/>
      <c r="D39" s="400"/>
      <c r="E39" s="400"/>
      <c r="F39" s="400"/>
      <c r="G39" s="400"/>
      <c r="H39" s="400"/>
      <c r="I39" s="400"/>
      <c r="J39" s="401"/>
      <c r="K39" s="402">
        <v>476</v>
      </c>
      <c r="L39" s="403">
        <v>6892288</v>
      </c>
      <c r="M39" s="553">
        <v>476</v>
      </c>
      <c r="N39" s="554"/>
      <c r="O39" s="554"/>
      <c r="P39" s="554"/>
      <c r="Q39" s="554"/>
      <c r="R39" s="554"/>
      <c r="S39" s="554"/>
      <c r="T39" s="554"/>
      <c r="U39" s="554"/>
      <c r="V39" s="555">
        <v>476</v>
      </c>
      <c r="W39" s="408" t="s">
        <v>537</v>
      </c>
      <c r="X39" s="553">
        <v>476</v>
      </c>
      <c r="Y39" s="554"/>
      <c r="Z39" s="554"/>
      <c r="AA39" s="554"/>
      <c r="AB39" s="554"/>
      <c r="AC39" s="554"/>
      <c r="AD39" s="554"/>
      <c r="AE39" s="554"/>
      <c r="AF39" s="554"/>
      <c r="AG39" s="555">
        <f t="shared" ref="AG39:AG45" si="0">X39+Y39</f>
        <v>476</v>
      </c>
      <c r="AH39" s="408" t="s">
        <v>537</v>
      </c>
      <c r="AL39" s="314"/>
      <c r="AM39" s="314"/>
    </row>
    <row r="40" spans="1:39" x14ac:dyDescent="0.2">
      <c r="A40" s="12" t="s">
        <v>538</v>
      </c>
      <c r="B40" s="406">
        <v>14</v>
      </c>
      <c r="C40" s="400"/>
      <c r="D40" s="400"/>
      <c r="E40" s="400"/>
      <c r="F40" s="400"/>
      <c r="G40" s="400"/>
      <c r="H40" s="400"/>
      <c r="I40" s="400"/>
      <c r="J40" s="401"/>
      <c r="K40" s="402">
        <v>14</v>
      </c>
      <c r="L40" s="403">
        <v>300593</v>
      </c>
      <c r="M40" s="558">
        <v>14</v>
      </c>
      <c r="N40" s="554"/>
      <c r="O40" s="554"/>
      <c r="P40" s="554"/>
      <c r="Q40" s="554"/>
      <c r="R40" s="554"/>
      <c r="S40" s="554"/>
      <c r="T40" s="554"/>
      <c r="U40" s="554"/>
      <c r="V40" s="555">
        <v>14</v>
      </c>
      <c r="W40" s="408">
        <v>327829.92000000004</v>
      </c>
      <c r="X40" s="558">
        <v>14</v>
      </c>
      <c r="Y40" s="554"/>
      <c r="Z40" s="554"/>
      <c r="AA40" s="554"/>
      <c r="AB40" s="554"/>
      <c r="AC40" s="554"/>
      <c r="AD40" s="554"/>
      <c r="AE40" s="554"/>
      <c r="AF40" s="554"/>
      <c r="AG40" s="555">
        <f t="shared" si="0"/>
        <v>14</v>
      </c>
      <c r="AH40" s="408">
        <v>327829.92000000004</v>
      </c>
      <c r="AL40" s="314"/>
      <c r="AM40" s="314"/>
    </row>
    <row r="41" spans="1:39" x14ac:dyDescent="0.2">
      <c r="A41" s="564" t="s">
        <v>539</v>
      </c>
      <c r="B41" s="406">
        <v>5472</v>
      </c>
      <c r="C41" s="400"/>
      <c r="D41" s="400"/>
      <c r="E41" s="400"/>
      <c r="F41" s="400"/>
      <c r="G41" s="400"/>
      <c r="H41" s="400"/>
      <c r="I41" s="400"/>
      <c r="J41" s="401"/>
      <c r="K41" s="406">
        <v>5472</v>
      </c>
      <c r="L41" s="403">
        <v>9228296</v>
      </c>
      <c r="M41" s="558">
        <v>5472</v>
      </c>
      <c r="N41" s="554"/>
      <c r="O41" s="554">
        <v>1915</v>
      </c>
      <c r="P41" s="554"/>
      <c r="Q41" s="554"/>
      <c r="R41" s="554"/>
      <c r="S41" s="554"/>
      <c r="T41" s="554"/>
      <c r="U41" s="554"/>
      <c r="V41" s="555">
        <v>7387</v>
      </c>
      <c r="W41" s="559">
        <v>243429318.40000001</v>
      </c>
      <c r="X41" s="558">
        <v>5472</v>
      </c>
      <c r="Y41" s="554">
        <v>1915</v>
      </c>
      <c r="Z41" s="554"/>
      <c r="AA41" s="554"/>
      <c r="AB41" s="554"/>
      <c r="AC41" s="554"/>
      <c r="AD41" s="554"/>
      <c r="AE41" s="554"/>
      <c r="AF41" s="554"/>
      <c r="AG41" s="555">
        <f t="shared" si="0"/>
        <v>7387</v>
      </c>
      <c r="AH41" s="559">
        <v>267429318.40000001</v>
      </c>
      <c r="AL41" s="314"/>
      <c r="AM41" s="314"/>
    </row>
    <row r="42" spans="1:39" x14ac:dyDescent="0.2">
      <c r="A42" s="564" t="s">
        <v>540</v>
      </c>
      <c r="B42" s="406">
        <v>17209</v>
      </c>
      <c r="C42" s="400"/>
      <c r="D42" s="400"/>
      <c r="E42" s="400"/>
      <c r="F42" s="400"/>
      <c r="G42" s="400"/>
      <c r="H42" s="400"/>
      <c r="I42" s="400"/>
      <c r="J42" s="401"/>
      <c r="K42" s="406">
        <v>17209</v>
      </c>
      <c r="L42" s="403">
        <v>705077046</v>
      </c>
      <c r="M42" s="558">
        <v>17144</v>
      </c>
      <c r="N42" s="554"/>
      <c r="O42" s="554"/>
      <c r="P42" s="554"/>
      <c r="Q42" s="554"/>
      <c r="R42" s="554"/>
      <c r="S42" s="554"/>
      <c r="T42" s="554"/>
      <c r="U42" s="554"/>
      <c r="V42" s="555">
        <v>17144</v>
      </c>
      <c r="W42" s="559">
        <v>528024694.68000007</v>
      </c>
      <c r="X42" s="558">
        <v>17144</v>
      </c>
      <c r="Y42" s="554">
        <v>1090</v>
      </c>
      <c r="Z42" s="554"/>
      <c r="AA42" s="554"/>
      <c r="AB42" s="554"/>
      <c r="AC42" s="554"/>
      <c r="AD42" s="554"/>
      <c r="AE42" s="554"/>
      <c r="AF42" s="554"/>
      <c r="AG42" s="555">
        <f t="shared" si="0"/>
        <v>18234</v>
      </c>
      <c r="AH42" s="559">
        <v>552024694.68000007</v>
      </c>
      <c r="AL42" s="314"/>
      <c r="AM42" s="314"/>
    </row>
    <row r="43" spans="1:39" x14ac:dyDescent="0.2">
      <c r="A43" s="12" t="s">
        <v>541</v>
      </c>
      <c r="B43" s="406">
        <v>4094</v>
      </c>
      <c r="C43" s="400"/>
      <c r="D43" s="400"/>
      <c r="E43" s="400"/>
      <c r="F43" s="400"/>
      <c r="G43" s="400"/>
      <c r="H43" s="400"/>
      <c r="I43" s="400"/>
      <c r="J43" s="401"/>
      <c r="K43" s="406">
        <v>4094</v>
      </c>
      <c r="L43" s="403">
        <v>15458508</v>
      </c>
      <c r="M43" s="558">
        <v>4094</v>
      </c>
      <c r="N43" s="554"/>
      <c r="O43" s="554">
        <v>1772</v>
      </c>
      <c r="P43" s="554"/>
      <c r="Q43" s="554"/>
      <c r="R43" s="554"/>
      <c r="S43" s="554"/>
      <c r="T43" s="554"/>
      <c r="U43" s="554"/>
      <c r="V43" s="555">
        <v>5866</v>
      </c>
      <c r="W43" s="560">
        <v>340122640</v>
      </c>
      <c r="X43" s="558">
        <v>4094</v>
      </c>
      <c r="Y43" s="554">
        <f>1772+1423</f>
        <v>3195</v>
      </c>
      <c r="Z43" s="554"/>
      <c r="AA43" s="554"/>
      <c r="AB43" s="554"/>
      <c r="AC43" s="554"/>
      <c r="AD43" s="554"/>
      <c r="AE43" s="554"/>
      <c r="AF43" s="554"/>
      <c r="AG43" s="555">
        <f t="shared" si="0"/>
        <v>7289</v>
      </c>
      <c r="AH43" s="560">
        <v>364122640</v>
      </c>
      <c r="AL43" s="314"/>
      <c r="AM43" s="314"/>
    </row>
    <row r="44" spans="1:39" x14ac:dyDescent="0.2">
      <c r="A44" s="12" t="s">
        <v>542</v>
      </c>
      <c r="B44" s="406">
        <v>52</v>
      </c>
      <c r="C44" s="400"/>
      <c r="D44" s="400"/>
      <c r="E44" s="400"/>
      <c r="F44" s="400"/>
      <c r="G44" s="400"/>
      <c r="H44" s="400"/>
      <c r="I44" s="400"/>
      <c r="J44" s="402">
        <v>52</v>
      </c>
      <c r="K44" s="406">
        <v>52</v>
      </c>
      <c r="L44" s="403">
        <v>3552735</v>
      </c>
      <c r="M44" s="558">
        <v>61</v>
      </c>
      <c r="N44" s="554"/>
      <c r="O44" s="554"/>
      <c r="P44" s="554"/>
      <c r="Q44" s="554"/>
      <c r="R44" s="554"/>
      <c r="S44" s="554"/>
      <c r="T44" s="554"/>
      <c r="U44" s="554"/>
      <c r="V44" s="555">
        <v>61</v>
      </c>
      <c r="W44" s="560">
        <v>4438730</v>
      </c>
      <c r="X44" s="558">
        <v>61</v>
      </c>
      <c r="Y44" s="554"/>
      <c r="Z44" s="554"/>
      <c r="AA44" s="554"/>
      <c r="AB44" s="554"/>
      <c r="AC44" s="554"/>
      <c r="AD44" s="554"/>
      <c r="AE44" s="554"/>
      <c r="AF44" s="554"/>
      <c r="AG44" s="555">
        <f t="shared" si="0"/>
        <v>61</v>
      </c>
      <c r="AH44" s="560">
        <v>4438730</v>
      </c>
      <c r="AL44" s="314"/>
      <c r="AM44" s="314"/>
    </row>
    <row r="45" spans="1:39" ht="13.5" thickBot="1" x14ac:dyDescent="0.25">
      <c r="A45" s="12" t="s">
        <v>543</v>
      </c>
      <c r="B45" s="9">
        <v>16</v>
      </c>
      <c r="C45" s="400"/>
      <c r="D45" s="400"/>
      <c r="E45" s="400"/>
      <c r="F45" s="400"/>
      <c r="G45" s="400"/>
      <c r="H45" s="400"/>
      <c r="I45" s="400"/>
      <c r="J45" s="410">
        <v>16</v>
      </c>
      <c r="K45" s="9">
        <v>16</v>
      </c>
      <c r="L45" s="403">
        <v>823680</v>
      </c>
      <c r="M45" s="558">
        <v>19</v>
      </c>
      <c r="N45" s="554"/>
      <c r="O45" s="554"/>
      <c r="P45" s="554"/>
      <c r="Q45" s="558"/>
      <c r="R45" s="554"/>
      <c r="S45" s="554"/>
      <c r="T45" s="554"/>
      <c r="U45" s="554"/>
      <c r="V45" s="555">
        <v>19</v>
      </c>
      <c r="W45" s="559">
        <v>978120</v>
      </c>
      <c r="X45" s="558">
        <v>19</v>
      </c>
      <c r="Y45" s="554"/>
      <c r="Z45" s="554"/>
      <c r="AA45" s="554"/>
      <c r="AB45" s="554"/>
      <c r="AC45" s="554"/>
      <c r="AD45" s="554"/>
      <c r="AE45" s="554"/>
      <c r="AF45" s="554"/>
      <c r="AG45" s="555">
        <f t="shared" si="0"/>
        <v>19</v>
      </c>
      <c r="AH45" s="559">
        <v>978120</v>
      </c>
      <c r="AL45" s="314"/>
      <c r="AM45" s="314"/>
    </row>
    <row r="46" spans="1:39" ht="13.5" thickBot="1" x14ac:dyDescent="0.25">
      <c r="A46" s="565" t="s">
        <v>23</v>
      </c>
      <c r="B46" s="411">
        <v>31950</v>
      </c>
      <c r="C46" s="412"/>
      <c r="D46" s="412"/>
      <c r="E46" s="412"/>
      <c r="F46" s="412"/>
      <c r="G46" s="412"/>
      <c r="H46" s="412"/>
      <c r="I46" s="412"/>
      <c r="J46" s="413">
        <v>68</v>
      </c>
      <c r="K46" s="411">
        <v>31950</v>
      </c>
      <c r="L46" s="411">
        <v>842988709.83000004</v>
      </c>
      <c r="M46" s="411">
        <f t="shared" ref="M46:AH46" si="1">M8+M18+M26+M34+M41+M42+M43+M44+M45</f>
        <v>31953</v>
      </c>
      <c r="N46" s="411">
        <f t="shared" si="1"/>
        <v>0</v>
      </c>
      <c r="O46" s="411">
        <f t="shared" si="1"/>
        <v>3687</v>
      </c>
      <c r="P46" s="411">
        <f t="shared" si="1"/>
        <v>0</v>
      </c>
      <c r="Q46" s="411">
        <f t="shared" si="1"/>
        <v>0</v>
      </c>
      <c r="R46" s="411">
        <f t="shared" si="1"/>
        <v>0</v>
      </c>
      <c r="S46" s="411">
        <f t="shared" si="1"/>
        <v>0</v>
      </c>
      <c r="T46" s="411">
        <f t="shared" si="1"/>
        <v>0</v>
      </c>
      <c r="U46" s="411">
        <f t="shared" si="1"/>
        <v>0</v>
      </c>
      <c r="V46" s="414">
        <f>V8+V18+V26+V34+V41+V42+V43+V44+V45</f>
        <v>35640</v>
      </c>
      <c r="W46" s="411">
        <f t="shared" si="1"/>
        <v>1223120635.9200001</v>
      </c>
      <c r="X46" s="411">
        <f t="shared" si="1"/>
        <v>31953</v>
      </c>
      <c r="Y46" s="411">
        <f t="shared" si="1"/>
        <v>6200</v>
      </c>
      <c r="Z46" s="411">
        <f t="shared" si="1"/>
        <v>0</v>
      </c>
      <c r="AA46" s="411">
        <f t="shared" si="1"/>
        <v>0</v>
      </c>
      <c r="AB46" s="411">
        <f t="shared" si="1"/>
        <v>0</v>
      </c>
      <c r="AC46" s="411">
        <f t="shared" si="1"/>
        <v>0</v>
      </c>
      <c r="AD46" s="411">
        <f t="shared" si="1"/>
        <v>0</v>
      </c>
      <c r="AE46" s="411">
        <f t="shared" si="1"/>
        <v>0</v>
      </c>
      <c r="AF46" s="411">
        <f t="shared" si="1"/>
        <v>0</v>
      </c>
      <c r="AG46" s="411">
        <f t="shared" si="1"/>
        <v>38153</v>
      </c>
      <c r="AH46" s="411">
        <f t="shared" si="1"/>
        <v>1295120635.9200001</v>
      </c>
      <c r="AL46" s="314"/>
      <c r="AM46" s="314"/>
    </row>
    <row r="47" spans="1:39" x14ac:dyDescent="0.2">
      <c r="A47" s="1" t="s">
        <v>305</v>
      </c>
      <c r="B47" s="2"/>
      <c r="C47" s="2"/>
      <c r="D47" s="2"/>
      <c r="E47" s="2"/>
      <c r="F47" s="2"/>
      <c r="G47" s="2"/>
      <c r="H47" s="2"/>
      <c r="I47" s="2"/>
      <c r="J47" s="2"/>
      <c r="K47" s="2"/>
      <c r="L47" s="2"/>
      <c r="M47" s="2"/>
      <c r="N47" s="2"/>
      <c r="O47" s="2"/>
      <c r="P47" s="2"/>
      <c r="Q47" s="2"/>
      <c r="R47" s="2"/>
      <c r="S47" s="2"/>
      <c r="T47" s="2"/>
      <c r="U47" s="2"/>
      <c r="V47" s="2"/>
      <c r="W47" s="2"/>
      <c r="X47" s="2"/>
      <c r="Y47" s="2"/>
      <c r="Z47" s="2"/>
      <c r="AA47" s="415"/>
      <c r="AB47" s="382"/>
      <c r="AC47" s="383"/>
      <c r="AD47" s="383"/>
      <c r="AE47" s="314"/>
      <c r="AF47" s="314"/>
      <c r="AG47" s="314"/>
      <c r="AH47" s="314"/>
      <c r="AI47" s="314"/>
      <c r="AJ47" s="314"/>
      <c r="AK47" s="314"/>
      <c r="AL47" s="314"/>
      <c r="AM47" s="314"/>
    </row>
    <row r="48" spans="1:39" x14ac:dyDescent="0.2">
      <c r="A48" s="9" t="s">
        <v>299</v>
      </c>
      <c r="AA48" s="314"/>
      <c r="AB48" s="382"/>
      <c r="AC48" s="383"/>
      <c r="AD48" s="383"/>
      <c r="AE48" s="383"/>
      <c r="AF48" s="383"/>
      <c r="AG48" s="314"/>
      <c r="AH48" s="314"/>
      <c r="AI48" s="314"/>
      <c r="AJ48" s="314"/>
      <c r="AK48" s="314"/>
      <c r="AL48" s="314"/>
      <c r="AM48" s="314"/>
    </row>
    <row r="49" spans="1:39" x14ac:dyDescent="0.2">
      <c r="A49" s="9" t="s">
        <v>303</v>
      </c>
      <c r="AA49" s="314"/>
      <c r="AB49" s="382"/>
      <c r="AC49" s="383"/>
      <c r="AD49" s="383"/>
      <c r="AE49" s="383"/>
      <c r="AF49" s="383"/>
      <c r="AG49" s="314"/>
      <c r="AH49" s="314"/>
      <c r="AI49" s="314"/>
      <c r="AJ49" s="314"/>
      <c r="AK49" s="314"/>
      <c r="AL49" s="314"/>
      <c r="AM49" s="314"/>
    </row>
    <row r="50" spans="1:39" x14ac:dyDescent="0.2">
      <c r="A50" s="9" t="s">
        <v>312</v>
      </c>
    </row>
  </sheetData>
  <mergeCells count="3">
    <mergeCell ref="A1:AH1"/>
    <mergeCell ref="M5:W5"/>
    <mergeCell ref="X5:AH5"/>
  </mergeCells>
  <printOptions horizontalCentered="1"/>
  <pageMargins left="0.25" right="0.25" top="0.75" bottom="0.75" header="0.3" footer="0.3"/>
  <pageSetup paperSize="9" scale="57"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V25"/>
  <sheetViews>
    <sheetView showZeros="0" view="pageLayout" zoomScaleNormal="100" zoomScaleSheetLayoutView="100" workbookViewId="0">
      <selection sqref="A1:I1"/>
    </sheetView>
  </sheetViews>
  <sheetFormatPr baseColWidth="10" defaultRowHeight="12" x14ac:dyDescent="0.2"/>
  <cols>
    <col min="1" max="1" width="62" style="314" customWidth="1"/>
    <col min="2" max="9" width="14.7109375" style="314" customWidth="1"/>
    <col min="10" max="16384" width="11.42578125" style="314"/>
  </cols>
  <sheetData>
    <row r="1" spans="1:22" s="416" customFormat="1" ht="18" x14ac:dyDescent="0.25">
      <c r="A1" s="705" t="s">
        <v>1158</v>
      </c>
      <c r="B1" s="705"/>
      <c r="C1" s="705"/>
      <c r="D1" s="705"/>
      <c r="E1" s="705"/>
      <c r="F1" s="705"/>
      <c r="G1" s="705"/>
      <c r="H1" s="705"/>
      <c r="I1" s="705"/>
    </row>
    <row r="2" spans="1:22" s="379" customFormat="1" ht="15.75" x14ac:dyDescent="0.2">
      <c r="A2" s="53" t="s">
        <v>544</v>
      </c>
      <c r="B2" s="53"/>
      <c r="C2" s="53"/>
      <c r="D2" s="53"/>
      <c r="E2" s="53"/>
      <c r="F2" s="53"/>
      <c r="G2" s="53"/>
      <c r="H2" s="53"/>
      <c r="I2" s="53"/>
      <c r="J2" s="53"/>
      <c r="K2" s="53"/>
      <c r="L2" s="53"/>
      <c r="M2" s="53"/>
      <c r="N2" s="53"/>
      <c r="O2" s="53"/>
      <c r="P2" s="53"/>
      <c r="Q2" s="53"/>
      <c r="R2" s="53"/>
      <c r="S2" s="53"/>
      <c r="T2" s="53"/>
      <c r="U2" s="53"/>
      <c r="V2" s="53"/>
    </row>
    <row r="3" spans="1:22" ht="15.75" x14ac:dyDescent="0.2">
      <c r="A3" s="53" t="s">
        <v>545</v>
      </c>
      <c r="B3" s="5"/>
      <c r="E3" s="5"/>
    </row>
    <row r="4" spans="1:22" x14ac:dyDescent="0.2">
      <c r="A4" s="417" t="s">
        <v>10</v>
      </c>
      <c r="B4" s="418" t="s">
        <v>358</v>
      </c>
      <c r="C4" s="418"/>
      <c r="D4" s="418" t="s">
        <v>1296</v>
      </c>
      <c r="E4" s="418"/>
      <c r="F4" s="418" t="s">
        <v>1297</v>
      </c>
      <c r="G4" s="418"/>
      <c r="H4" s="418" t="s">
        <v>1298</v>
      </c>
      <c r="I4" s="418"/>
    </row>
    <row r="5" spans="1:22" s="420" customFormat="1" ht="24" customHeight="1" x14ac:dyDescent="0.2">
      <c r="A5" s="419" t="s">
        <v>9</v>
      </c>
      <c r="B5" s="419" t="s">
        <v>147</v>
      </c>
      <c r="C5" s="419" t="s">
        <v>25</v>
      </c>
      <c r="D5" s="419" t="s">
        <v>147</v>
      </c>
      <c r="E5" s="419" t="s">
        <v>25</v>
      </c>
      <c r="F5" s="419" t="s">
        <v>147</v>
      </c>
      <c r="G5" s="419" t="s">
        <v>25</v>
      </c>
      <c r="H5" s="419" t="s">
        <v>147</v>
      </c>
      <c r="I5" s="419" t="s">
        <v>25</v>
      </c>
    </row>
    <row r="6" spans="1:22" ht="24.95" customHeight="1" x14ac:dyDescent="0.2">
      <c r="A6" s="527" t="s">
        <v>144</v>
      </c>
      <c r="B6" s="422">
        <v>31119</v>
      </c>
      <c r="C6" s="422">
        <v>901530344</v>
      </c>
      <c r="D6" s="422">
        <v>31119</v>
      </c>
      <c r="E6" s="422">
        <v>915968449</v>
      </c>
      <c r="F6" s="422">
        <v>31953</v>
      </c>
      <c r="G6" s="422">
        <v>993448583</v>
      </c>
      <c r="H6" s="423">
        <f>F6-D6</f>
        <v>834</v>
      </c>
      <c r="I6" s="423">
        <f t="shared" ref="I6:I9" si="0">G6-E6</f>
        <v>77480134</v>
      </c>
    </row>
    <row r="7" spans="1:22" ht="24.95" customHeight="1" x14ac:dyDescent="0.2">
      <c r="A7" s="527" t="s">
        <v>175</v>
      </c>
      <c r="B7" s="423"/>
      <c r="C7" s="423"/>
      <c r="D7" s="423"/>
      <c r="E7" s="423"/>
      <c r="F7" s="423"/>
      <c r="G7" s="423"/>
      <c r="H7" s="423">
        <f t="shared" ref="H7:I21" si="1">F7-D7</f>
        <v>0</v>
      </c>
      <c r="I7" s="423">
        <f t="shared" si="0"/>
        <v>0</v>
      </c>
    </row>
    <row r="8" spans="1:22" ht="24.95" customHeight="1" x14ac:dyDescent="0.2">
      <c r="A8" s="527" t="s">
        <v>173</v>
      </c>
      <c r="B8" s="423"/>
      <c r="C8" s="423"/>
      <c r="D8" s="423"/>
      <c r="E8" s="423"/>
      <c r="F8" s="423"/>
      <c r="G8" s="423"/>
      <c r="H8" s="423">
        <f t="shared" si="1"/>
        <v>0</v>
      </c>
      <c r="I8" s="423">
        <f t="shared" si="0"/>
        <v>0</v>
      </c>
    </row>
    <row r="9" spans="1:22" ht="24.95" customHeight="1" x14ac:dyDescent="0.2">
      <c r="A9" s="527" t="s">
        <v>182</v>
      </c>
      <c r="B9" s="423"/>
      <c r="C9" s="423"/>
      <c r="D9" s="423"/>
      <c r="E9" s="423"/>
      <c r="F9" s="423"/>
      <c r="G9" s="423"/>
      <c r="H9" s="423">
        <f t="shared" si="1"/>
        <v>0</v>
      </c>
      <c r="I9" s="423">
        <f t="shared" si="0"/>
        <v>0</v>
      </c>
    </row>
    <row r="10" spans="1:22" ht="24.95" customHeight="1" x14ac:dyDescent="0.2">
      <c r="A10" s="527" t="s">
        <v>176</v>
      </c>
      <c r="B10" s="424">
        <v>19</v>
      </c>
      <c r="C10" s="424">
        <v>978120</v>
      </c>
      <c r="D10" s="424">
        <v>19</v>
      </c>
      <c r="E10" s="424">
        <v>978120</v>
      </c>
      <c r="F10" s="424">
        <v>19</v>
      </c>
      <c r="G10" s="424">
        <v>978120</v>
      </c>
      <c r="H10" s="423">
        <f t="shared" si="1"/>
        <v>0</v>
      </c>
      <c r="I10" s="423">
        <f>G10-E10</f>
        <v>0</v>
      </c>
    </row>
    <row r="11" spans="1:22" ht="24.95" customHeight="1" x14ac:dyDescent="0.2">
      <c r="A11" s="527" t="s">
        <v>174</v>
      </c>
      <c r="B11" s="423">
        <v>30688</v>
      </c>
      <c r="C11" s="423">
        <v>30063901</v>
      </c>
      <c r="D11" s="423">
        <v>30688</v>
      </c>
      <c r="E11" s="423">
        <v>30063901</v>
      </c>
      <c r="F11" s="423">
        <v>30688</v>
      </c>
      <c r="G11" s="423">
        <v>30171830</v>
      </c>
      <c r="H11" s="423">
        <f>D11-F11</f>
        <v>0</v>
      </c>
      <c r="I11" s="423">
        <f t="shared" si="1"/>
        <v>107929</v>
      </c>
    </row>
    <row r="12" spans="1:22" ht="24.95" customHeight="1" x14ac:dyDescent="0.2">
      <c r="A12" s="527" t="s">
        <v>181</v>
      </c>
      <c r="B12" s="423"/>
      <c r="C12" s="423"/>
      <c r="D12" s="423"/>
      <c r="E12" s="423"/>
      <c r="F12" s="423"/>
      <c r="G12" s="423"/>
      <c r="H12" s="423">
        <f t="shared" si="1"/>
        <v>0</v>
      </c>
      <c r="I12" s="423">
        <f t="shared" si="1"/>
        <v>0</v>
      </c>
    </row>
    <row r="13" spans="1:22" ht="24.95" customHeight="1" x14ac:dyDescent="0.2">
      <c r="A13" s="527" t="s">
        <v>27</v>
      </c>
      <c r="B13" s="423"/>
      <c r="C13" s="423">
        <v>60092723</v>
      </c>
      <c r="D13" s="423"/>
      <c r="E13" s="423">
        <v>45061584</v>
      </c>
      <c r="F13" s="423"/>
      <c r="G13" s="423">
        <v>7455144</v>
      </c>
      <c r="H13" s="423">
        <f t="shared" si="1"/>
        <v>0</v>
      </c>
      <c r="I13" s="423">
        <f t="shared" si="1"/>
        <v>-37606440</v>
      </c>
    </row>
    <row r="14" spans="1:22" ht="24.95" customHeight="1" x14ac:dyDescent="0.2">
      <c r="A14" s="527" t="s">
        <v>178</v>
      </c>
      <c r="B14" s="423"/>
      <c r="C14" s="423"/>
      <c r="D14" s="423"/>
      <c r="E14" s="423"/>
      <c r="F14" s="423"/>
      <c r="G14" s="423"/>
      <c r="H14" s="423">
        <f t="shared" si="1"/>
        <v>0</v>
      </c>
      <c r="I14" s="423">
        <f t="shared" si="1"/>
        <v>0</v>
      </c>
    </row>
    <row r="15" spans="1:22" ht="24.95" customHeight="1" x14ac:dyDescent="0.2">
      <c r="A15" s="527" t="s">
        <v>26</v>
      </c>
      <c r="B15" s="423">
        <v>31119</v>
      </c>
      <c r="C15" s="423">
        <v>55112363</v>
      </c>
      <c r="D15" s="423">
        <v>31119</v>
      </c>
      <c r="E15" s="423">
        <v>56002404</v>
      </c>
      <c r="F15" s="422">
        <v>31953</v>
      </c>
      <c r="G15" s="423">
        <v>59874762</v>
      </c>
      <c r="H15" s="423">
        <f t="shared" si="1"/>
        <v>834</v>
      </c>
      <c r="I15" s="423">
        <f t="shared" si="1"/>
        <v>3872358</v>
      </c>
    </row>
    <row r="16" spans="1:22" ht="24.95" customHeight="1" x14ac:dyDescent="0.2">
      <c r="A16" s="527" t="s">
        <v>179</v>
      </c>
      <c r="B16" s="423"/>
      <c r="C16" s="423"/>
      <c r="D16" s="423"/>
      <c r="E16" s="423">
        <v>1360691</v>
      </c>
      <c r="F16" s="423"/>
      <c r="G16" s="423"/>
      <c r="H16" s="423">
        <f t="shared" si="1"/>
        <v>0</v>
      </c>
      <c r="I16" s="423">
        <f t="shared" si="1"/>
        <v>-1360691</v>
      </c>
    </row>
    <row r="17" spans="1:9" ht="24.95" customHeight="1" x14ac:dyDescent="0.2">
      <c r="A17" s="527" t="s">
        <v>177</v>
      </c>
      <c r="B17" s="423"/>
      <c r="C17" s="423">
        <v>1343089</v>
      </c>
      <c r="D17" s="423"/>
      <c r="E17" s="423">
        <v>1318466</v>
      </c>
      <c r="F17" s="423"/>
      <c r="G17" s="423"/>
      <c r="H17" s="423">
        <f t="shared" si="1"/>
        <v>0</v>
      </c>
      <c r="I17" s="423">
        <f t="shared" si="1"/>
        <v>-1318466</v>
      </c>
    </row>
    <row r="18" spans="1:9" ht="24.95" customHeight="1" x14ac:dyDescent="0.2">
      <c r="A18" s="527" t="s">
        <v>180</v>
      </c>
      <c r="B18" s="423"/>
      <c r="C18" s="423"/>
      <c r="D18" s="423"/>
      <c r="E18" s="423"/>
      <c r="F18" s="423"/>
      <c r="G18" s="423"/>
      <c r="H18" s="423">
        <f t="shared" si="1"/>
        <v>0</v>
      </c>
      <c r="I18" s="423">
        <f t="shared" si="1"/>
        <v>0</v>
      </c>
    </row>
    <row r="19" spans="1:9" ht="24.95" customHeight="1" x14ac:dyDescent="0.2">
      <c r="A19" s="527" t="s">
        <v>28</v>
      </c>
      <c r="B19" s="423">
        <v>4221</v>
      </c>
      <c r="C19" s="423">
        <v>51328540</v>
      </c>
      <c r="D19" s="423">
        <v>4221</v>
      </c>
      <c r="E19" s="423">
        <v>51926002</v>
      </c>
      <c r="F19" s="422">
        <v>4292</v>
      </c>
      <c r="G19" s="423">
        <v>64668244</v>
      </c>
      <c r="H19" s="423">
        <f t="shared" si="1"/>
        <v>71</v>
      </c>
      <c r="I19" s="423">
        <f t="shared" si="1"/>
        <v>12742242</v>
      </c>
    </row>
    <row r="20" spans="1:9" ht="24.95" customHeight="1" x14ac:dyDescent="0.2">
      <c r="A20" s="527" t="s">
        <v>172</v>
      </c>
      <c r="B20" s="423"/>
      <c r="C20" s="423">
        <v>1312489</v>
      </c>
      <c r="D20" s="423"/>
      <c r="E20" s="423">
        <v>1312489</v>
      </c>
      <c r="F20" s="423"/>
      <c r="G20" s="423">
        <v>1407535</v>
      </c>
      <c r="H20" s="423">
        <f t="shared" si="1"/>
        <v>0</v>
      </c>
      <c r="I20" s="423">
        <f t="shared" si="1"/>
        <v>95046</v>
      </c>
    </row>
    <row r="21" spans="1:9" ht="24.95" customHeight="1" x14ac:dyDescent="0.2">
      <c r="A21" s="527" t="s">
        <v>44</v>
      </c>
      <c r="B21" s="423"/>
      <c r="C21" s="423"/>
      <c r="D21" s="423"/>
      <c r="E21" s="423"/>
      <c r="F21" s="423"/>
      <c r="G21" s="423"/>
      <c r="H21" s="423">
        <f t="shared" si="1"/>
        <v>0</v>
      </c>
      <c r="I21" s="423">
        <f t="shared" si="1"/>
        <v>0</v>
      </c>
    </row>
    <row r="22" spans="1:9" ht="24.95" customHeight="1" x14ac:dyDescent="0.2">
      <c r="A22" s="425" t="s">
        <v>43</v>
      </c>
      <c r="B22" s="426"/>
      <c r="C22" s="426">
        <f t="shared" ref="C22" si="2">SUM(C6:C21)</f>
        <v>1101761569</v>
      </c>
      <c r="D22" s="426"/>
      <c r="E22" s="426">
        <f t="shared" ref="E22" si="3">SUM(E6:E21)</f>
        <v>1103992106</v>
      </c>
      <c r="F22" s="426"/>
      <c r="G22" s="426">
        <f t="shared" ref="G22:I22" si="4">SUM(G6:G21)</f>
        <v>1158004218</v>
      </c>
      <c r="H22" s="426"/>
      <c r="I22" s="426">
        <f t="shared" si="4"/>
        <v>54012112</v>
      </c>
    </row>
    <row r="23" spans="1:9" x14ac:dyDescent="0.2">
      <c r="A23" s="1" t="s">
        <v>359</v>
      </c>
      <c r="B23" s="2"/>
      <c r="C23" s="2"/>
      <c r="D23" s="2"/>
      <c r="E23" s="2"/>
      <c r="F23" s="2"/>
      <c r="G23" s="2"/>
      <c r="H23" s="2"/>
      <c r="I23" s="2"/>
    </row>
    <row r="24" spans="1:9" x14ac:dyDescent="0.2">
      <c r="A24" s="1" t="s">
        <v>94</v>
      </c>
      <c r="B24" s="2"/>
      <c r="C24" s="2"/>
      <c r="D24" s="2"/>
      <c r="E24" s="2"/>
      <c r="F24" s="2"/>
      <c r="G24" s="2"/>
      <c r="H24" s="2"/>
      <c r="I24" s="2"/>
    </row>
    <row r="25" spans="1:9" x14ac:dyDescent="0.2">
      <c r="A25" s="1"/>
      <c r="B25" s="2"/>
      <c r="C25" s="2"/>
      <c r="D25" s="2"/>
      <c r="E25" s="2"/>
      <c r="F25" s="2"/>
      <c r="G25" s="2"/>
      <c r="H25" s="2"/>
      <c r="I25" s="2"/>
    </row>
  </sheetData>
  <mergeCells count="1">
    <mergeCell ref="A1:I1"/>
  </mergeCells>
  <printOptions horizontalCentered="1"/>
  <pageMargins left="0.23622047244094491" right="0.23622047244094491" top="0.74803149606299213" bottom="0.74803149606299213" header="0.31496062992125984" footer="0.31496062992125984"/>
  <pageSetup paperSize="9" scale="81"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2:AS1220"/>
  <sheetViews>
    <sheetView showZeros="0" view="pageLayout" zoomScale="71" zoomScaleNormal="75" zoomScaleSheetLayoutView="100" zoomScalePageLayoutView="71" workbookViewId="0">
      <selection activeCell="A65" sqref="A65"/>
    </sheetView>
  </sheetViews>
  <sheetFormatPr baseColWidth="10" defaultRowHeight="12" x14ac:dyDescent="0.2"/>
  <cols>
    <col min="1" max="1" width="43.7109375" style="314" customWidth="1"/>
    <col min="2" max="15" width="8.7109375" style="314" customWidth="1"/>
    <col min="16" max="16" width="12.85546875" style="314" customWidth="1"/>
    <col min="17" max="30" width="8.7109375" style="314" customWidth="1"/>
    <col min="31" max="31" width="13.140625" style="314" customWidth="1"/>
    <col min="32" max="32" width="8.7109375" style="314" customWidth="1"/>
    <col min="33" max="33" width="10.5703125" style="314" customWidth="1"/>
    <col min="34" max="34" width="11.42578125" style="314"/>
    <col min="35" max="35" width="13.140625" style="314" customWidth="1"/>
    <col min="36" max="16384" width="11.42578125" style="314"/>
  </cols>
  <sheetData>
    <row r="2" spans="1:35" ht="18" x14ac:dyDescent="0.25">
      <c r="A2" s="709" t="s">
        <v>1310</v>
      </c>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row>
    <row r="3" spans="1:35" x14ac:dyDescent="0.2">
      <c r="A3" s="427" t="s">
        <v>546</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8"/>
      <c r="AF3" s="428"/>
      <c r="AG3" s="428"/>
      <c r="AH3" s="428"/>
      <c r="AI3" s="428"/>
    </row>
    <row r="4" spans="1:35" x14ac:dyDescent="0.2">
      <c r="A4" s="429" t="s">
        <v>514</v>
      </c>
      <c r="B4" s="429"/>
      <c r="C4" s="429"/>
      <c r="D4" s="429"/>
      <c r="E4" s="429"/>
      <c r="F4" s="429"/>
      <c r="G4" s="429"/>
      <c r="H4" s="429"/>
      <c r="I4" s="429"/>
      <c r="J4" s="429"/>
      <c r="K4" s="429"/>
      <c r="L4" s="429"/>
      <c r="M4" s="429"/>
      <c r="N4" s="429"/>
      <c r="O4" s="429"/>
      <c r="P4" s="429"/>
      <c r="Q4" s="429"/>
      <c r="R4" s="429"/>
      <c r="S4" s="429"/>
      <c r="T4" s="430"/>
      <c r="U4" s="429"/>
      <c r="V4" s="429"/>
      <c r="W4" s="429"/>
      <c r="X4" s="429"/>
      <c r="Y4" s="429"/>
      <c r="Z4" s="429"/>
      <c r="AA4" s="429"/>
      <c r="AB4" s="429"/>
      <c r="AC4" s="429"/>
      <c r="AD4" s="429"/>
      <c r="AE4" s="429"/>
      <c r="AF4" s="429"/>
      <c r="AG4" s="429"/>
      <c r="AH4" s="429"/>
      <c r="AI4" s="429"/>
    </row>
    <row r="5" spans="1:35" x14ac:dyDescent="0.2">
      <c r="A5" s="429"/>
      <c r="B5" s="429"/>
      <c r="C5" s="429"/>
      <c r="D5" s="429"/>
      <c r="E5" s="429"/>
      <c r="F5" s="429"/>
      <c r="G5" s="429"/>
      <c r="H5" s="429"/>
      <c r="I5" s="429"/>
      <c r="J5" s="429"/>
      <c r="K5" s="429"/>
      <c r="L5" s="429"/>
      <c r="M5" s="429"/>
      <c r="N5" s="429"/>
      <c r="O5" s="429"/>
      <c r="P5" s="429"/>
      <c r="Q5" s="429"/>
      <c r="R5" s="429"/>
      <c r="S5" s="429"/>
      <c r="T5" s="430"/>
      <c r="U5" s="429"/>
      <c r="V5" s="429"/>
      <c r="W5" s="429"/>
      <c r="X5" s="429"/>
      <c r="Y5" s="429"/>
      <c r="Z5" s="429"/>
      <c r="AA5" s="429"/>
      <c r="AB5" s="429"/>
      <c r="AC5" s="429"/>
      <c r="AD5" s="429"/>
      <c r="AE5" s="429"/>
      <c r="AF5" s="429"/>
      <c r="AG5" s="429"/>
      <c r="AH5" s="429"/>
      <c r="AI5" s="429"/>
    </row>
    <row r="6" spans="1:35" x14ac:dyDescent="0.2">
      <c r="A6" s="431" t="s">
        <v>547</v>
      </c>
      <c r="B6" s="429"/>
      <c r="C6" s="429"/>
      <c r="D6" s="429"/>
      <c r="E6" s="429"/>
      <c r="F6" s="429"/>
      <c r="G6" s="429"/>
      <c r="H6" s="429"/>
      <c r="I6" s="429"/>
      <c r="J6" s="429"/>
      <c r="K6" s="429"/>
      <c r="L6" s="429"/>
      <c r="M6" s="429"/>
      <c r="N6" s="429"/>
      <c r="O6" s="429"/>
      <c r="P6" s="429"/>
      <c r="Q6" s="429"/>
      <c r="R6" s="429"/>
      <c r="S6" s="429"/>
      <c r="T6" s="430"/>
      <c r="U6" s="429"/>
      <c r="V6" s="429"/>
      <c r="W6" s="429"/>
      <c r="X6" s="429"/>
      <c r="Y6" s="429"/>
      <c r="Z6" s="429"/>
      <c r="AA6" s="429"/>
      <c r="AB6" s="429"/>
      <c r="AC6" s="429"/>
      <c r="AD6" s="429"/>
      <c r="AE6" s="429"/>
      <c r="AF6" s="429"/>
      <c r="AG6" s="429"/>
      <c r="AH6" s="429"/>
      <c r="AI6" s="429"/>
    </row>
    <row r="7" spans="1:35" ht="12.75" thickBot="1" x14ac:dyDescent="0.25">
      <c r="A7" s="432"/>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row>
    <row r="8" spans="1:35" ht="16.5" customHeight="1" thickBot="1" x14ac:dyDescent="0.25">
      <c r="A8" s="706" t="s">
        <v>48</v>
      </c>
      <c r="B8" s="433" t="s">
        <v>361</v>
      </c>
      <c r="C8" s="433"/>
      <c r="D8" s="433"/>
      <c r="E8" s="433"/>
      <c r="F8" s="433"/>
      <c r="G8" s="433"/>
      <c r="H8" s="433"/>
      <c r="I8" s="433"/>
      <c r="J8" s="433"/>
      <c r="K8" s="433"/>
      <c r="L8" s="433"/>
      <c r="M8" s="433"/>
      <c r="N8" s="433"/>
      <c r="O8" s="433"/>
      <c r="P8" s="433"/>
      <c r="Q8" s="434" t="s">
        <v>362</v>
      </c>
      <c r="R8" s="433"/>
      <c r="S8" s="433"/>
      <c r="T8" s="433"/>
      <c r="U8" s="433"/>
      <c r="V8" s="433"/>
      <c r="W8" s="433"/>
      <c r="X8" s="433"/>
      <c r="Y8" s="433"/>
      <c r="Z8" s="433"/>
      <c r="AA8" s="433"/>
      <c r="AB8" s="433"/>
      <c r="AC8" s="433"/>
      <c r="AD8" s="433"/>
      <c r="AE8" s="435"/>
      <c r="AF8" s="436" t="s">
        <v>360</v>
      </c>
      <c r="AG8" s="437"/>
      <c r="AH8" s="436" t="s">
        <v>363</v>
      </c>
      <c r="AI8" s="437"/>
    </row>
    <row r="9" spans="1:35" ht="144.75" customHeight="1" x14ac:dyDescent="0.2">
      <c r="A9" s="707"/>
      <c r="B9" s="438" t="s">
        <v>11</v>
      </c>
      <c r="C9" s="439" t="s">
        <v>148</v>
      </c>
      <c r="D9" s="440" t="s">
        <v>271</v>
      </c>
      <c r="E9" s="440" t="s">
        <v>150</v>
      </c>
      <c r="F9" s="440" t="s">
        <v>184</v>
      </c>
      <c r="G9" s="440" t="s">
        <v>185</v>
      </c>
      <c r="H9" s="440" t="s">
        <v>186</v>
      </c>
      <c r="I9" s="440" t="s">
        <v>187</v>
      </c>
      <c r="J9" s="441" t="s">
        <v>151</v>
      </c>
      <c r="K9" s="440" t="s">
        <v>152</v>
      </c>
      <c r="L9" s="440" t="s">
        <v>153</v>
      </c>
      <c r="M9" s="440" t="s">
        <v>183</v>
      </c>
      <c r="N9" s="442" t="s">
        <v>120</v>
      </c>
      <c r="O9" s="443" t="s">
        <v>158</v>
      </c>
      <c r="P9" s="444" t="s">
        <v>157</v>
      </c>
      <c r="Q9" s="438" t="s">
        <v>11</v>
      </c>
      <c r="R9" s="439" t="s">
        <v>148</v>
      </c>
      <c r="S9" s="440" t="s">
        <v>149</v>
      </c>
      <c r="T9" s="440" t="s">
        <v>150</v>
      </c>
      <c r="U9" s="440" t="s">
        <v>184</v>
      </c>
      <c r="V9" s="440" t="s">
        <v>185</v>
      </c>
      <c r="W9" s="440" t="s">
        <v>186</v>
      </c>
      <c r="X9" s="440" t="s">
        <v>187</v>
      </c>
      <c r="Y9" s="440" t="s">
        <v>151</v>
      </c>
      <c r="Z9" s="440" t="s">
        <v>152</v>
      </c>
      <c r="AA9" s="440" t="s">
        <v>153</v>
      </c>
      <c r="AB9" s="440" t="s">
        <v>183</v>
      </c>
      <c r="AC9" s="442" t="s">
        <v>120</v>
      </c>
      <c r="AD9" s="443" t="s">
        <v>158</v>
      </c>
      <c r="AE9" s="444" t="s">
        <v>364</v>
      </c>
      <c r="AF9" s="445" t="s">
        <v>162</v>
      </c>
      <c r="AG9" s="445" t="s">
        <v>161</v>
      </c>
      <c r="AH9" s="445" t="s">
        <v>11</v>
      </c>
      <c r="AI9" s="444" t="s">
        <v>365</v>
      </c>
    </row>
    <row r="10" spans="1:35" ht="30" customHeight="1" thickBot="1" x14ac:dyDescent="0.25">
      <c r="A10" s="708"/>
      <c r="B10" s="446" t="s">
        <v>49</v>
      </c>
      <c r="C10" s="447" t="s">
        <v>50</v>
      </c>
      <c r="D10" s="448" t="s">
        <v>51</v>
      </c>
      <c r="E10" s="448" t="s">
        <v>52</v>
      </c>
      <c r="F10" s="449" t="s">
        <v>53</v>
      </c>
      <c r="G10" s="449" t="s">
        <v>54</v>
      </c>
      <c r="H10" s="449" t="s">
        <v>81</v>
      </c>
      <c r="I10" s="449" t="s">
        <v>119</v>
      </c>
      <c r="J10" s="449" t="s">
        <v>156</v>
      </c>
      <c r="K10" s="449" t="s">
        <v>160</v>
      </c>
      <c r="L10" s="449" t="s">
        <v>192</v>
      </c>
      <c r="M10" s="449" t="s">
        <v>193</v>
      </c>
      <c r="N10" s="450" t="s">
        <v>195</v>
      </c>
      <c r="O10" s="451" t="s">
        <v>196</v>
      </c>
      <c r="P10" s="452" t="s">
        <v>197</v>
      </c>
      <c r="Q10" s="446" t="s">
        <v>49</v>
      </c>
      <c r="R10" s="447" t="s">
        <v>50</v>
      </c>
      <c r="S10" s="448" t="s">
        <v>51</v>
      </c>
      <c r="T10" s="448" t="s">
        <v>52</v>
      </c>
      <c r="U10" s="449" t="s">
        <v>53</v>
      </c>
      <c r="V10" s="449" t="s">
        <v>54</v>
      </c>
      <c r="W10" s="449" t="s">
        <v>81</v>
      </c>
      <c r="X10" s="449" t="s">
        <v>119</v>
      </c>
      <c r="Y10" s="449" t="s">
        <v>156</v>
      </c>
      <c r="Z10" s="449" t="s">
        <v>160</v>
      </c>
      <c r="AA10" s="449" t="s">
        <v>192</v>
      </c>
      <c r="AB10" s="449" t="s">
        <v>193</v>
      </c>
      <c r="AC10" s="450" t="s">
        <v>195</v>
      </c>
      <c r="AD10" s="451" t="s">
        <v>196</v>
      </c>
      <c r="AE10" s="452" t="s">
        <v>197</v>
      </c>
      <c r="AF10" s="453"/>
      <c r="AG10" s="446"/>
      <c r="AH10" s="453"/>
      <c r="AI10" s="446"/>
    </row>
    <row r="11" spans="1:35" x14ac:dyDescent="0.2">
      <c r="A11" s="454"/>
      <c r="B11" s="455"/>
      <c r="C11" s="455"/>
      <c r="D11" s="455"/>
      <c r="E11" s="455"/>
      <c r="F11" s="456"/>
      <c r="G11" s="456"/>
      <c r="H11" s="456"/>
      <c r="I11" s="456"/>
      <c r="J11" s="456"/>
      <c r="K11" s="456"/>
      <c r="L11" s="456"/>
      <c r="M11" s="456"/>
      <c r="N11" s="457"/>
      <c r="O11" s="456"/>
      <c r="P11" s="456"/>
      <c r="Q11" s="455"/>
      <c r="R11" s="455"/>
      <c r="S11" s="455"/>
      <c r="T11" s="455"/>
      <c r="U11" s="456"/>
      <c r="V11" s="456"/>
      <c r="W11" s="456"/>
      <c r="X11" s="456"/>
      <c r="Y11" s="456"/>
      <c r="Z11" s="456"/>
      <c r="AA11" s="456"/>
      <c r="AB11" s="456"/>
      <c r="AC11" s="456"/>
      <c r="AD11" s="456"/>
      <c r="AE11" s="456"/>
      <c r="AF11" s="455"/>
      <c r="AG11" s="458"/>
      <c r="AH11" s="459"/>
      <c r="AI11" s="460"/>
    </row>
    <row r="12" spans="1:35" x14ac:dyDescent="0.2">
      <c r="A12" s="461" t="s">
        <v>55</v>
      </c>
      <c r="B12" s="462">
        <v>268</v>
      </c>
      <c r="C12" s="463">
        <v>783</v>
      </c>
      <c r="D12" s="462">
        <v>1511</v>
      </c>
      <c r="E12" s="462"/>
      <c r="F12" s="462"/>
      <c r="G12" s="462"/>
      <c r="H12" s="462"/>
      <c r="I12" s="462"/>
      <c r="J12" s="462"/>
      <c r="K12" s="462">
        <v>2294</v>
      </c>
      <c r="L12" s="462">
        <v>1000</v>
      </c>
      <c r="M12" s="462"/>
      <c r="N12" s="464">
        <v>1000</v>
      </c>
      <c r="O12" s="463">
        <v>28528</v>
      </c>
      <c r="P12" s="463">
        <v>7645504</v>
      </c>
      <c r="Q12" s="462">
        <v>268</v>
      </c>
      <c r="R12" s="463">
        <v>783</v>
      </c>
      <c r="S12" s="462">
        <v>1511</v>
      </c>
      <c r="T12" s="462"/>
      <c r="U12" s="462"/>
      <c r="V12" s="462"/>
      <c r="W12" s="462"/>
      <c r="X12" s="462"/>
      <c r="Y12" s="462"/>
      <c r="Z12" s="462">
        <v>2294</v>
      </c>
      <c r="AA12" s="462">
        <v>1000</v>
      </c>
      <c r="AB12" s="462"/>
      <c r="AC12" s="463">
        <v>1000</v>
      </c>
      <c r="AD12" s="463">
        <v>28528</v>
      </c>
      <c r="AE12" s="463">
        <v>7645504</v>
      </c>
      <c r="AF12" s="462">
        <v>0</v>
      </c>
      <c r="AG12" s="465">
        <v>0</v>
      </c>
      <c r="AH12" s="466">
        <v>268</v>
      </c>
      <c r="AI12" s="467">
        <v>7645504</v>
      </c>
    </row>
    <row r="13" spans="1:35" x14ac:dyDescent="0.2">
      <c r="A13" s="461"/>
      <c r="B13" s="462"/>
      <c r="C13" s="463"/>
      <c r="D13" s="462"/>
      <c r="E13" s="462"/>
      <c r="F13" s="462"/>
      <c r="G13" s="462"/>
      <c r="H13" s="462"/>
      <c r="I13" s="462"/>
      <c r="J13" s="462"/>
      <c r="K13" s="462">
        <v>0</v>
      </c>
      <c r="L13" s="462"/>
      <c r="M13" s="462"/>
      <c r="N13" s="464">
        <v>0</v>
      </c>
      <c r="O13" s="463">
        <v>0</v>
      </c>
      <c r="P13" s="463">
        <v>0</v>
      </c>
      <c r="Q13" s="462"/>
      <c r="R13" s="463"/>
      <c r="S13" s="462"/>
      <c r="T13" s="462"/>
      <c r="U13" s="462"/>
      <c r="V13" s="462"/>
      <c r="W13" s="462"/>
      <c r="X13" s="462"/>
      <c r="Y13" s="462"/>
      <c r="Z13" s="462">
        <v>0</v>
      </c>
      <c r="AA13" s="462"/>
      <c r="AB13" s="462"/>
      <c r="AC13" s="463"/>
      <c r="AD13" s="463">
        <v>0</v>
      </c>
      <c r="AE13" s="463">
        <v>0</v>
      </c>
      <c r="AF13" s="462">
        <v>0</v>
      </c>
      <c r="AG13" s="465">
        <v>0</v>
      </c>
      <c r="AH13" s="466">
        <v>0</v>
      </c>
      <c r="AI13" s="467">
        <v>0</v>
      </c>
    </row>
    <row r="14" spans="1:35" x14ac:dyDescent="0.2">
      <c r="A14" s="461" t="s">
        <v>56</v>
      </c>
      <c r="B14" s="462"/>
      <c r="C14" s="463"/>
      <c r="D14" s="462"/>
      <c r="E14" s="462"/>
      <c r="F14" s="462"/>
      <c r="G14" s="462"/>
      <c r="H14" s="462"/>
      <c r="I14" s="462"/>
      <c r="J14" s="462"/>
      <c r="K14" s="462">
        <v>0</v>
      </c>
      <c r="L14" s="462"/>
      <c r="M14" s="462"/>
      <c r="N14" s="464">
        <v>0</v>
      </c>
      <c r="O14" s="463">
        <v>0</v>
      </c>
      <c r="P14" s="463">
        <v>0</v>
      </c>
      <c r="Q14" s="462"/>
      <c r="R14" s="463"/>
      <c r="S14" s="462"/>
      <c r="T14" s="462"/>
      <c r="U14" s="462"/>
      <c r="V14" s="462"/>
      <c r="W14" s="462"/>
      <c r="X14" s="462"/>
      <c r="Y14" s="462"/>
      <c r="Z14" s="462">
        <v>0</v>
      </c>
      <c r="AA14" s="462"/>
      <c r="AB14" s="462"/>
      <c r="AC14" s="463"/>
      <c r="AD14" s="463">
        <v>0</v>
      </c>
      <c r="AE14" s="463">
        <v>0</v>
      </c>
      <c r="AF14" s="462">
        <v>0</v>
      </c>
      <c r="AG14" s="465">
        <v>0</v>
      </c>
      <c r="AH14" s="466">
        <v>0</v>
      </c>
      <c r="AI14" s="467">
        <v>0</v>
      </c>
    </row>
    <row r="15" spans="1:35" x14ac:dyDescent="0.2">
      <c r="A15" s="468"/>
      <c r="B15" s="462"/>
      <c r="C15" s="466"/>
      <c r="D15" s="466"/>
      <c r="E15" s="466"/>
      <c r="F15" s="466"/>
      <c r="G15" s="466"/>
      <c r="H15" s="466"/>
      <c r="I15" s="466"/>
      <c r="J15" s="466"/>
      <c r="K15" s="462">
        <v>0</v>
      </c>
      <c r="L15" s="466"/>
      <c r="M15" s="466"/>
      <c r="N15" s="464">
        <v>0</v>
      </c>
      <c r="O15" s="463">
        <v>0</v>
      </c>
      <c r="P15" s="463">
        <v>0</v>
      </c>
      <c r="Q15" s="462"/>
      <c r="R15" s="466"/>
      <c r="S15" s="466"/>
      <c r="T15" s="466"/>
      <c r="U15" s="466"/>
      <c r="V15" s="466"/>
      <c r="W15" s="466"/>
      <c r="X15" s="466"/>
      <c r="Y15" s="466"/>
      <c r="Z15" s="462">
        <v>0</v>
      </c>
      <c r="AA15" s="466"/>
      <c r="AB15" s="466"/>
      <c r="AC15" s="466"/>
      <c r="AD15" s="463">
        <v>0</v>
      </c>
      <c r="AE15" s="463">
        <v>0</v>
      </c>
      <c r="AF15" s="462">
        <v>0</v>
      </c>
      <c r="AG15" s="465">
        <v>0</v>
      </c>
      <c r="AH15" s="466">
        <v>0</v>
      </c>
      <c r="AI15" s="467">
        <v>0</v>
      </c>
    </row>
    <row r="16" spans="1:35" x14ac:dyDescent="0.2">
      <c r="A16" s="461" t="s">
        <v>57</v>
      </c>
      <c r="B16" s="462"/>
      <c r="C16" s="462"/>
      <c r="D16" s="462"/>
      <c r="E16" s="462"/>
      <c r="F16" s="462"/>
      <c r="G16" s="462"/>
      <c r="H16" s="462"/>
      <c r="I16" s="462"/>
      <c r="J16" s="462"/>
      <c r="K16" s="462">
        <v>0</v>
      </c>
      <c r="L16" s="462"/>
      <c r="M16" s="462"/>
      <c r="N16" s="464">
        <v>0</v>
      </c>
      <c r="O16" s="463">
        <v>0</v>
      </c>
      <c r="P16" s="463">
        <v>0</v>
      </c>
      <c r="Q16" s="462"/>
      <c r="R16" s="462"/>
      <c r="S16" s="462"/>
      <c r="T16" s="462"/>
      <c r="U16" s="462"/>
      <c r="V16" s="462"/>
      <c r="W16" s="462"/>
      <c r="X16" s="462"/>
      <c r="Y16" s="462"/>
      <c r="Z16" s="462">
        <v>0</v>
      </c>
      <c r="AA16" s="462"/>
      <c r="AB16" s="462"/>
      <c r="AC16" s="462"/>
      <c r="AD16" s="463">
        <v>0</v>
      </c>
      <c r="AE16" s="463">
        <v>0</v>
      </c>
      <c r="AF16" s="462">
        <v>0</v>
      </c>
      <c r="AG16" s="465">
        <v>0</v>
      </c>
      <c r="AH16" s="466">
        <v>0</v>
      </c>
      <c r="AI16" s="467">
        <v>0</v>
      </c>
    </row>
    <row r="17" spans="1:35" x14ac:dyDescent="0.2">
      <c r="A17" s="461"/>
      <c r="B17" s="462"/>
      <c r="C17" s="462"/>
      <c r="D17" s="462"/>
      <c r="E17" s="462"/>
      <c r="F17" s="462"/>
      <c r="G17" s="462"/>
      <c r="H17" s="462"/>
      <c r="I17" s="462"/>
      <c r="J17" s="462"/>
      <c r="K17" s="462">
        <v>0</v>
      </c>
      <c r="L17" s="462"/>
      <c r="M17" s="462"/>
      <c r="N17" s="464">
        <v>0</v>
      </c>
      <c r="O17" s="463">
        <v>0</v>
      </c>
      <c r="P17" s="463">
        <v>0</v>
      </c>
      <c r="Q17" s="462"/>
      <c r="R17" s="462"/>
      <c r="S17" s="462"/>
      <c r="T17" s="462"/>
      <c r="U17" s="462"/>
      <c r="V17" s="462"/>
      <c r="W17" s="462"/>
      <c r="X17" s="462"/>
      <c r="Y17" s="462"/>
      <c r="Z17" s="462">
        <v>0</v>
      </c>
      <c r="AA17" s="462"/>
      <c r="AB17" s="462"/>
      <c r="AC17" s="462"/>
      <c r="AD17" s="463">
        <v>0</v>
      </c>
      <c r="AE17" s="463">
        <v>0</v>
      </c>
      <c r="AF17" s="462">
        <v>0</v>
      </c>
      <c r="AG17" s="465">
        <v>0</v>
      </c>
      <c r="AH17" s="466">
        <v>0</v>
      </c>
      <c r="AI17" s="467">
        <v>0</v>
      </c>
    </row>
    <row r="18" spans="1:35" x14ac:dyDescent="0.2">
      <c r="A18" s="461" t="s">
        <v>58</v>
      </c>
      <c r="B18" s="462"/>
      <c r="C18" s="462"/>
      <c r="D18" s="462"/>
      <c r="E18" s="462"/>
      <c r="F18" s="462"/>
      <c r="G18" s="462"/>
      <c r="H18" s="462"/>
      <c r="I18" s="462"/>
      <c r="J18" s="462"/>
      <c r="K18" s="462">
        <v>0</v>
      </c>
      <c r="L18" s="462"/>
      <c r="M18" s="462"/>
      <c r="N18" s="464">
        <v>0</v>
      </c>
      <c r="O18" s="463">
        <v>0</v>
      </c>
      <c r="P18" s="463">
        <v>0</v>
      </c>
      <c r="Q18" s="462"/>
      <c r="R18" s="462"/>
      <c r="S18" s="462"/>
      <c r="T18" s="462"/>
      <c r="U18" s="462"/>
      <c r="V18" s="462"/>
      <c r="W18" s="462"/>
      <c r="X18" s="462"/>
      <c r="Y18" s="462"/>
      <c r="Z18" s="462">
        <v>0</v>
      </c>
      <c r="AA18" s="462"/>
      <c r="AB18" s="462"/>
      <c r="AC18" s="462"/>
      <c r="AD18" s="463">
        <v>0</v>
      </c>
      <c r="AE18" s="463">
        <v>0</v>
      </c>
      <c r="AF18" s="462">
        <v>0</v>
      </c>
      <c r="AG18" s="465">
        <v>0</v>
      </c>
      <c r="AH18" s="466">
        <v>0</v>
      </c>
      <c r="AI18" s="467">
        <v>0</v>
      </c>
    </row>
    <row r="19" spans="1:35" x14ac:dyDescent="0.2">
      <c r="A19" s="461"/>
      <c r="B19" s="462"/>
      <c r="C19" s="462"/>
      <c r="D19" s="462"/>
      <c r="E19" s="462"/>
      <c r="F19" s="462"/>
      <c r="G19" s="462"/>
      <c r="H19" s="462"/>
      <c r="I19" s="462"/>
      <c r="J19" s="462"/>
      <c r="K19" s="462">
        <v>0</v>
      </c>
      <c r="L19" s="462"/>
      <c r="M19" s="462"/>
      <c r="N19" s="464">
        <v>0</v>
      </c>
      <c r="O19" s="463">
        <v>0</v>
      </c>
      <c r="P19" s="463">
        <v>0</v>
      </c>
      <c r="Q19" s="462"/>
      <c r="R19" s="462"/>
      <c r="S19" s="462"/>
      <c r="T19" s="462"/>
      <c r="U19" s="462"/>
      <c r="V19" s="462"/>
      <c r="W19" s="462"/>
      <c r="X19" s="462"/>
      <c r="Y19" s="462"/>
      <c r="Z19" s="462">
        <v>0</v>
      </c>
      <c r="AA19" s="462"/>
      <c r="AB19" s="462"/>
      <c r="AC19" s="462"/>
      <c r="AD19" s="463">
        <v>0</v>
      </c>
      <c r="AE19" s="463">
        <v>0</v>
      </c>
      <c r="AF19" s="462">
        <v>0</v>
      </c>
      <c r="AG19" s="465">
        <v>0</v>
      </c>
      <c r="AH19" s="466">
        <v>0</v>
      </c>
      <c r="AI19" s="467">
        <v>0</v>
      </c>
    </row>
    <row r="20" spans="1:35" x14ac:dyDescent="0.2">
      <c r="A20" s="461" t="s">
        <v>59</v>
      </c>
      <c r="B20" s="462"/>
      <c r="C20" s="462"/>
      <c r="D20" s="462"/>
      <c r="E20" s="462"/>
      <c r="F20" s="462"/>
      <c r="G20" s="462"/>
      <c r="H20" s="462"/>
      <c r="I20" s="462"/>
      <c r="J20" s="462"/>
      <c r="K20" s="462">
        <v>0</v>
      </c>
      <c r="L20" s="462"/>
      <c r="M20" s="462"/>
      <c r="N20" s="464">
        <v>0</v>
      </c>
      <c r="O20" s="463">
        <v>0</v>
      </c>
      <c r="P20" s="463">
        <v>0</v>
      </c>
      <c r="Q20" s="462"/>
      <c r="R20" s="462"/>
      <c r="S20" s="462"/>
      <c r="T20" s="462"/>
      <c r="U20" s="462"/>
      <c r="V20" s="462"/>
      <c r="W20" s="462"/>
      <c r="X20" s="462"/>
      <c r="Y20" s="462"/>
      <c r="Z20" s="462">
        <v>0</v>
      </c>
      <c r="AA20" s="462"/>
      <c r="AB20" s="462"/>
      <c r="AC20" s="462"/>
      <c r="AD20" s="463">
        <v>0</v>
      </c>
      <c r="AE20" s="463">
        <v>0</v>
      </c>
      <c r="AF20" s="462">
        <v>0</v>
      </c>
      <c r="AG20" s="465">
        <v>0</v>
      </c>
      <c r="AH20" s="466">
        <v>0</v>
      </c>
      <c r="AI20" s="467">
        <v>0</v>
      </c>
    </row>
    <row r="21" spans="1:35" x14ac:dyDescent="0.2">
      <c r="A21" s="461"/>
      <c r="B21" s="462"/>
      <c r="C21" s="462"/>
      <c r="D21" s="462"/>
      <c r="E21" s="462"/>
      <c r="F21" s="462"/>
      <c r="G21" s="462"/>
      <c r="H21" s="462"/>
      <c r="I21" s="462"/>
      <c r="J21" s="462"/>
      <c r="K21" s="462">
        <v>0</v>
      </c>
      <c r="L21" s="462"/>
      <c r="M21" s="462"/>
      <c r="N21" s="464">
        <v>0</v>
      </c>
      <c r="O21" s="463">
        <v>0</v>
      </c>
      <c r="P21" s="463">
        <v>0</v>
      </c>
      <c r="Q21" s="462"/>
      <c r="R21" s="462"/>
      <c r="S21" s="462"/>
      <c r="T21" s="462"/>
      <c r="U21" s="462"/>
      <c r="V21" s="462"/>
      <c r="W21" s="462"/>
      <c r="X21" s="462"/>
      <c r="Y21" s="462"/>
      <c r="Z21" s="462">
        <v>0</v>
      </c>
      <c r="AA21" s="462"/>
      <c r="AB21" s="462"/>
      <c r="AC21" s="462"/>
      <c r="AD21" s="463">
        <v>0</v>
      </c>
      <c r="AE21" s="463">
        <v>0</v>
      </c>
      <c r="AF21" s="462">
        <v>0</v>
      </c>
      <c r="AG21" s="465">
        <v>0</v>
      </c>
      <c r="AH21" s="466">
        <v>0</v>
      </c>
      <c r="AI21" s="467">
        <v>0</v>
      </c>
    </row>
    <row r="22" spans="1:35" x14ac:dyDescent="0.2">
      <c r="A22" s="461" t="s">
        <v>60</v>
      </c>
      <c r="B22" s="462"/>
      <c r="C22" s="462"/>
      <c r="D22" s="462"/>
      <c r="E22" s="462"/>
      <c r="F22" s="462"/>
      <c r="G22" s="462"/>
      <c r="H22" s="462"/>
      <c r="I22" s="462"/>
      <c r="J22" s="462"/>
      <c r="K22" s="462">
        <v>0</v>
      </c>
      <c r="L22" s="462"/>
      <c r="M22" s="462"/>
      <c r="N22" s="464">
        <v>0</v>
      </c>
      <c r="O22" s="463">
        <v>0</v>
      </c>
      <c r="P22" s="463">
        <v>0</v>
      </c>
      <c r="Q22" s="462"/>
      <c r="R22" s="462"/>
      <c r="S22" s="462"/>
      <c r="T22" s="462"/>
      <c r="U22" s="462"/>
      <c r="V22" s="462"/>
      <c r="W22" s="462"/>
      <c r="X22" s="462"/>
      <c r="Y22" s="462"/>
      <c r="Z22" s="462">
        <v>0</v>
      </c>
      <c r="AA22" s="462"/>
      <c r="AB22" s="462"/>
      <c r="AC22" s="462"/>
      <c r="AD22" s="463">
        <v>0</v>
      </c>
      <c r="AE22" s="463">
        <v>0</v>
      </c>
      <c r="AF22" s="462">
        <v>0</v>
      </c>
      <c r="AG22" s="465">
        <v>0</v>
      </c>
      <c r="AH22" s="466">
        <v>0</v>
      </c>
      <c r="AI22" s="467">
        <v>0</v>
      </c>
    </row>
    <row r="23" spans="1:35" x14ac:dyDescent="0.2">
      <c r="A23" s="461"/>
      <c r="B23" s="462"/>
      <c r="C23" s="462"/>
      <c r="D23" s="462"/>
      <c r="E23" s="462"/>
      <c r="F23" s="462"/>
      <c r="G23" s="462"/>
      <c r="H23" s="462"/>
      <c r="I23" s="462"/>
      <c r="J23" s="462"/>
      <c r="K23" s="462">
        <v>0</v>
      </c>
      <c r="L23" s="462"/>
      <c r="M23" s="462"/>
      <c r="N23" s="464">
        <v>0</v>
      </c>
      <c r="O23" s="463">
        <v>0</v>
      </c>
      <c r="P23" s="463">
        <v>0</v>
      </c>
      <c r="Q23" s="462"/>
      <c r="R23" s="462"/>
      <c r="S23" s="462"/>
      <c r="T23" s="462"/>
      <c r="U23" s="462"/>
      <c r="V23" s="462"/>
      <c r="W23" s="462"/>
      <c r="X23" s="462"/>
      <c r="Y23" s="462"/>
      <c r="Z23" s="462">
        <v>0</v>
      </c>
      <c r="AA23" s="462"/>
      <c r="AB23" s="462"/>
      <c r="AC23" s="462"/>
      <c r="AD23" s="463">
        <v>0</v>
      </c>
      <c r="AE23" s="463">
        <v>0</v>
      </c>
      <c r="AF23" s="462">
        <v>0</v>
      </c>
      <c r="AG23" s="465">
        <v>0</v>
      </c>
      <c r="AH23" s="466">
        <v>0</v>
      </c>
      <c r="AI23" s="467">
        <v>0</v>
      </c>
    </row>
    <row r="24" spans="1:35" x14ac:dyDescent="0.2">
      <c r="A24" s="461" t="s">
        <v>61</v>
      </c>
      <c r="B24" s="462"/>
      <c r="C24" s="462"/>
      <c r="D24" s="462"/>
      <c r="E24" s="462"/>
      <c r="F24" s="462"/>
      <c r="G24" s="462"/>
      <c r="H24" s="462"/>
      <c r="I24" s="462"/>
      <c r="J24" s="462"/>
      <c r="K24" s="462">
        <v>0</v>
      </c>
      <c r="L24" s="462"/>
      <c r="M24" s="462"/>
      <c r="N24" s="464">
        <v>0</v>
      </c>
      <c r="O24" s="463">
        <v>0</v>
      </c>
      <c r="P24" s="463">
        <v>0</v>
      </c>
      <c r="Q24" s="462"/>
      <c r="R24" s="462"/>
      <c r="S24" s="462"/>
      <c r="T24" s="462"/>
      <c r="U24" s="462"/>
      <c r="V24" s="462"/>
      <c r="W24" s="462"/>
      <c r="X24" s="462"/>
      <c r="Y24" s="462"/>
      <c r="Z24" s="462">
        <v>0</v>
      </c>
      <c r="AA24" s="462"/>
      <c r="AB24" s="462"/>
      <c r="AC24" s="462"/>
      <c r="AD24" s="463">
        <v>0</v>
      </c>
      <c r="AE24" s="463">
        <v>0</v>
      </c>
      <c r="AF24" s="462">
        <v>0</v>
      </c>
      <c r="AG24" s="465">
        <v>0</v>
      </c>
      <c r="AH24" s="466">
        <v>0</v>
      </c>
      <c r="AI24" s="467">
        <v>0</v>
      </c>
    </row>
    <row r="25" spans="1:35" x14ac:dyDescent="0.2">
      <c r="A25" s="461"/>
      <c r="B25" s="462"/>
      <c r="C25" s="462"/>
      <c r="D25" s="462"/>
      <c r="E25" s="462"/>
      <c r="F25" s="462"/>
      <c r="G25" s="462"/>
      <c r="H25" s="462"/>
      <c r="I25" s="462"/>
      <c r="J25" s="462"/>
      <c r="K25" s="462">
        <v>0</v>
      </c>
      <c r="L25" s="462"/>
      <c r="M25" s="462"/>
      <c r="N25" s="464">
        <v>0</v>
      </c>
      <c r="O25" s="463">
        <v>0</v>
      </c>
      <c r="P25" s="463">
        <v>0</v>
      </c>
      <c r="Q25" s="462"/>
      <c r="R25" s="462"/>
      <c r="S25" s="462"/>
      <c r="T25" s="462"/>
      <c r="U25" s="462"/>
      <c r="V25" s="462"/>
      <c r="W25" s="462"/>
      <c r="X25" s="462"/>
      <c r="Y25" s="462"/>
      <c r="Z25" s="462">
        <v>0</v>
      </c>
      <c r="AA25" s="462"/>
      <c r="AB25" s="462"/>
      <c r="AC25" s="462"/>
      <c r="AD25" s="463">
        <v>0</v>
      </c>
      <c r="AE25" s="463">
        <v>0</v>
      </c>
      <c r="AF25" s="462">
        <v>0</v>
      </c>
      <c r="AG25" s="465">
        <v>0</v>
      </c>
      <c r="AH25" s="466">
        <v>0</v>
      </c>
      <c r="AI25" s="467">
        <v>0</v>
      </c>
    </row>
    <row r="26" spans="1:35" x14ac:dyDescent="0.2">
      <c r="A26" s="461" t="s">
        <v>62</v>
      </c>
      <c r="B26" s="462"/>
      <c r="C26" s="462"/>
      <c r="D26" s="462"/>
      <c r="E26" s="462"/>
      <c r="F26" s="462"/>
      <c r="G26" s="462"/>
      <c r="H26" s="462"/>
      <c r="I26" s="462"/>
      <c r="J26" s="462"/>
      <c r="K26" s="462">
        <v>0</v>
      </c>
      <c r="L26" s="462"/>
      <c r="M26" s="462"/>
      <c r="N26" s="464">
        <v>0</v>
      </c>
      <c r="O26" s="463">
        <v>0</v>
      </c>
      <c r="P26" s="463">
        <v>0</v>
      </c>
      <c r="Q26" s="462"/>
      <c r="R26" s="462"/>
      <c r="S26" s="462"/>
      <c r="T26" s="462"/>
      <c r="U26" s="462"/>
      <c r="V26" s="462"/>
      <c r="W26" s="462"/>
      <c r="X26" s="462"/>
      <c r="Y26" s="462"/>
      <c r="Z26" s="462">
        <v>0</v>
      </c>
      <c r="AA26" s="462"/>
      <c r="AB26" s="462"/>
      <c r="AC26" s="462"/>
      <c r="AD26" s="463">
        <v>0</v>
      </c>
      <c r="AE26" s="463">
        <v>0</v>
      </c>
      <c r="AF26" s="462">
        <v>0</v>
      </c>
      <c r="AG26" s="465">
        <v>0</v>
      </c>
      <c r="AH26" s="466">
        <v>0</v>
      </c>
      <c r="AI26" s="467">
        <v>0</v>
      </c>
    </row>
    <row r="27" spans="1:35" x14ac:dyDescent="0.2">
      <c r="A27" s="461"/>
      <c r="B27" s="462"/>
      <c r="C27" s="462"/>
      <c r="D27" s="462"/>
      <c r="E27" s="462"/>
      <c r="F27" s="462"/>
      <c r="G27" s="462"/>
      <c r="H27" s="462"/>
      <c r="I27" s="462"/>
      <c r="J27" s="462"/>
      <c r="K27" s="462">
        <v>0</v>
      </c>
      <c r="L27" s="462"/>
      <c r="M27" s="462"/>
      <c r="N27" s="464">
        <v>0</v>
      </c>
      <c r="O27" s="463">
        <v>0</v>
      </c>
      <c r="P27" s="463">
        <v>0</v>
      </c>
      <c r="Q27" s="462"/>
      <c r="R27" s="462"/>
      <c r="S27" s="462"/>
      <c r="T27" s="462"/>
      <c r="U27" s="462"/>
      <c r="V27" s="462"/>
      <c r="W27" s="462"/>
      <c r="X27" s="462"/>
      <c r="Y27" s="462"/>
      <c r="Z27" s="462">
        <v>0</v>
      </c>
      <c r="AA27" s="462"/>
      <c r="AB27" s="462"/>
      <c r="AC27" s="462"/>
      <c r="AD27" s="463">
        <v>0</v>
      </c>
      <c r="AE27" s="463">
        <v>0</v>
      </c>
      <c r="AF27" s="462">
        <v>0</v>
      </c>
      <c r="AG27" s="465">
        <v>0</v>
      </c>
      <c r="AH27" s="466">
        <v>0</v>
      </c>
      <c r="AI27" s="467">
        <v>0</v>
      </c>
    </row>
    <row r="28" spans="1:35" x14ac:dyDescent="0.2">
      <c r="A28" s="461" t="s">
        <v>63</v>
      </c>
      <c r="B28" s="462"/>
      <c r="C28" s="462"/>
      <c r="D28" s="462"/>
      <c r="E28" s="462"/>
      <c r="F28" s="462"/>
      <c r="G28" s="462"/>
      <c r="H28" s="462"/>
      <c r="I28" s="462"/>
      <c r="J28" s="462"/>
      <c r="K28" s="462">
        <v>0</v>
      </c>
      <c r="L28" s="462"/>
      <c r="M28" s="462"/>
      <c r="N28" s="464">
        <v>0</v>
      </c>
      <c r="O28" s="463">
        <v>0</v>
      </c>
      <c r="P28" s="463">
        <v>0</v>
      </c>
      <c r="Q28" s="462"/>
      <c r="R28" s="462"/>
      <c r="S28" s="462"/>
      <c r="T28" s="462"/>
      <c r="U28" s="462"/>
      <c r="V28" s="462"/>
      <c r="W28" s="462"/>
      <c r="X28" s="462"/>
      <c r="Y28" s="462"/>
      <c r="Z28" s="462">
        <v>0</v>
      </c>
      <c r="AA28" s="462"/>
      <c r="AB28" s="462"/>
      <c r="AC28" s="462"/>
      <c r="AD28" s="463">
        <v>0</v>
      </c>
      <c r="AE28" s="463">
        <v>0</v>
      </c>
      <c r="AF28" s="462">
        <v>0</v>
      </c>
      <c r="AG28" s="465">
        <v>0</v>
      </c>
      <c r="AH28" s="466">
        <v>0</v>
      </c>
      <c r="AI28" s="467">
        <v>0</v>
      </c>
    </row>
    <row r="29" spans="1:35" x14ac:dyDescent="0.2">
      <c r="A29" s="461"/>
      <c r="B29" s="462"/>
      <c r="C29" s="462"/>
      <c r="D29" s="462"/>
      <c r="E29" s="462"/>
      <c r="F29" s="462"/>
      <c r="G29" s="462"/>
      <c r="H29" s="462"/>
      <c r="I29" s="462"/>
      <c r="J29" s="462"/>
      <c r="K29" s="462">
        <v>0</v>
      </c>
      <c r="L29" s="462"/>
      <c r="M29" s="462"/>
      <c r="N29" s="464">
        <v>0</v>
      </c>
      <c r="O29" s="463">
        <v>0</v>
      </c>
      <c r="P29" s="463">
        <v>0</v>
      </c>
      <c r="Q29" s="462"/>
      <c r="R29" s="462"/>
      <c r="S29" s="462"/>
      <c r="T29" s="462"/>
      <c r="U29" s="462"/>
      <c r="V29" s="462"/>
      <c r="W29" s="462"/>
      <c r="X29" s="462"/>
      <c r="Y29" s="462"/>
      <c r="Z29" s="462">
        <v>0</v>
      </c>
      <c r="AA29" s="462"/>
      <c r="AB29" s="462"/>
      <c r="AC29" s="462"/>
      <c r="AD29" s="463">
        <v>0</v>
      </c>
      <c r="AE29" s="463">
        <v>0</v>
      </c>
      <c r="AF29" s="462">
        <v>0</v>
      </c>
      <c r="AG29" s="465">
        <v>0</v>
      </c>
      <c r="AH29" s="466">
        <v>0</v>
      </c>
      <c r="AI29" s="467">
        <v>0</v>
      </c>
    </row>
    <row r="30" spans="1:35" x14ac:dyDescent="0.2">
      <c r="A30" s="461" t="s">
        <v>64</v>
      </c>
      <c r="B30" s="462"/>
      <c r="C30" s="462"/>
      <c r="D30" s="462"/>
      <c r="E30" s="462"/>
      <c r="F30" s="462"/>
      <c r="G30" s="462"/>
      <c r="H30" s="462"/>
      <c r="I30" s="462"/>
      <c r="J30" s="462"/>
      <c r="K30" s="462">
        <v>0</v>
      </c>
      <c r="L30" s="462"/>
      <c r="M30" s="462"/>
      <c r="N30" s="464">
        <v>0</v>
      </c>
      <c r="O30" s="463">
        <v>0</v>
      </c>
      <c r="P30" s="463">
        <v>0</v>
      </c>
      <c r="Q30" s="462"/>
      <c r="R30" s="462"/>
      <c r="S30" s="462"/>
      <c r="T30" s="462"/>
      <c r="U30" s="462"/>
      <c r="V30" s="462"/>
      <c r="W30" s="462"/>
      <c r="X30" s="462"/>
      <c r="Y30" s="462"/>
      <c r="Z30" s="462">
        <v>0</v>
      </c>
      <c r="AA30" s="462"/>
      <c r="AB30" s="462"/>
      <c r="AC30" s="462"/>
      <c r="AD30" s="463">
        <v>0</v>
      </c>
      <c r="AE30" s="463">
        <v>0</v>
      </c>
      <c r="AF30" s="462">
        <v>0</v>
      </c>
      <c r="AG30" s="465">
        <v>0</v>
      </c>
      <c r="AH30" s="466">
        <v>0</v>
      </c>
      <c r="AI30" s="467">
        <v>0</v>
      </c>
    </row>
    <row r="31" spans="1:35" x14ac:dyDescent="0.2">
      <c r="A31" s="461"/>
      <c r="B31" s="462"/>
      <c r="C31" s="462"/>
      <c r="D31" s="462"/>
      <c r="E31" s="462"/>
      <c r="F31" s="462"/>
      <c r="G31" s="462"/>
      <c r="H31" s="462"/>
      <c r="I31" s="462"/>
      <c r="J31" s="462"/>
      <c r="K31" s="462">
        <v>0</v>
      </c>
      <c r="L31" s="462"/>
      <c r="M31" s="462"/>
      <c r="N31" s="464">
        <v>0</v>
      </c>
      <c r="O31" s="463">
        <v>0</v>
      </c>
      <c r="P31" s="463">
        <v>0</v>
      </c>
      <c r="Q31" s="462"/>
      <c r="R31" s="462"/>
      <c r="S31" s="462"/>
      <c r="T31" s="462"/>
      <c r="U31" s="462"/>
      <c r="V31" s="462"/>
      <c r="W31" s="462"/>
      <c r="X31" s="462"/>
      <c r="Y31" s="462"/>
      <c r="Z31" s="462">
        <v>0</v>
      </c>
      <c r="AA31" s="462"/>
      <c r="AB31" s="462"/>
      <c r="AC31" s="462"/>
      <c r="AD31" s="463">
        <v>0</v>
      </c>
      <c r="AE31" s="463">
        <v>0</v>
      </c>
      <c r="AF31" s="462">
        <v>0</v>
      </c>
      <c r="AG31" s="465">
        <v>0</v>
      </c>
      <c r="AH31" s="466">
        <v>0</v>
      </c>
      <c r="AI31" s="467">
        <v>0</v>
      </c>
    </row>
    <row r="32" spans="1:35" x14ac:dyDescent="0.2">
      <c r="A32" s="461" t="s">
        <v>24</v>
      </c>
      <c r="B32" s="462"/>
      <c r="C32" s="462"/>
      <c r="D32" s="462"/>
      <c r="E32" s="462"/>
      <c r="F32" s="462"/>
      <c r="G32" s="462"/>
      <c r="H32" s="462"/>
      <c r="I32" s="462"/>
      <c r="J32" s="462"/>
      <c r="K32" s="462">
        <v>0</v>
      </c>
      <c r="L32" s="462"/>
      <c r="M32" s="462"/>
      <c r="N32" s="464">
        <v>0</v>
      </c>
      <c r="O32" s="463">
        <v>0</v>
      </c>
      <c r="P32" s="463">
        <v>0</v>
      </c>
      <c r="Q32" s="462"/>
      <c r="R32" s="462"/>
      <c r="S32" s="462"/>
      <c r="T32" s="462"/>
      <c r="U32" s="462"/>
      <c r="V32" s="462"/>
      <c r="W32" s="462"/>
      <c r="X32" s="462"/>
      <c r="Y32" s="462"/>
      <c r="Z32" s="462">
        <v>0</v>
      </c>
      <c r="AA32" s="462"/>
      <c r="AB32" s="462"/>
      <c r="AC32" s="462"/>
      <c r="AD32" s="463">
        <v>0</v>
      </c>
      <c r="AE32" s="463">
        <v>0</v>
      </c>
      <c r="AF32" s="462">
        <v>0</v>
      </c>
      <c r="AG32" s="465">
        <v>0</v>
      </c>
      <c r="AH32" s="466">
        <v>0</v>
      </c>
      <c r="AI32" s="467">
        <v>0</v>
      </c>
    </row>
    <row r="33" spans="1:35" x14ac:dyDescent="0.2">
      <c r="A33" s="469" t="s">
        <v>548</v>
      </c>
      <c r="B33" s="462"/>
      <c r="C33" s="462"/>
      <c r="D33" s="462"/>
      <c r="E33" s="462"/>
      <c r="F33" s="462"/>
      <c r="G33" s="462"/>
      <c r="H33" s="462"/>
      <c r="I33" s="462"/>
      <c r="J33" s="462"/>
      <c r="K33" s="462">
        <v>0</v>
      </c>
      <c r="L33" s="462"/>
      <c r="M33" s="462"/>
      <c r="N33" s="464">
        <v>0</v>
      </c>
      <c r="O33" s="463">
        <v>0</v>
      </c>
      <c r="P33" s="463">
        <v>0</v>
      </c>
      <c r="Q33" s="462"/>
      <c r="R33" s="462"/>
      <c r="S33" s="462"/>
      <c r="T33" s="462"/>
      <c r="U33" s="462"/>
      <c r="V33" s="462"/>
      <c r="W33" s="462"/>
      <c r="X33" s="462"/>
      <c r="Y33" s="462"/>
      <c r="Z33" s="462">
        <v>0</v>
      </c>
      <c r="AA33" s="462"/>
      <c r="AB33" s="462"/>
      <c r="AC33" s="462"/>
      <c r="AD33" s="463">
        <v>0</v>
      </c>
      <c r="AE33" s="463">
        <v>0</v>
      </c>
      <c r="AF33" s="462">
        <v>0</v>
      </c>
      <c r="AG33" s="465">
        <v>0</v>
      </c>
      <c r="AH33" s="466">
        <v>0</v>
      </c>
      <c r="AI33" s="467">
        <v>0</v>
      </c>
    </row>
    <row r="34" spans="1:35" x14ac:dyDescent="0.2">
      <c r="A34" s="461"/>
      <c r="B34" s="462"/>
      <c r="C34" s="462"/>
      <c r="D34" s="462"/>
      <c r="E34" s="462"/>
      <c r="F34" s="462"/>
      <c r="G34" s="462"/>
      <c r="H34" s="462"/>
      <c r="I34" s="462"/>
      <c r="J34" s="462"/>
      <c r="K34" s="462">
        <v>0</v>
      </c>
      <c r="L34" s="462"/>
      <c r="M34" s="462"/>
      <c r="N34" s="464">
        <v>0</v>
      </c>
      <c r="O34" s="463">
        <v>0</v>
      </c>
      <c r="P34" s="463">
        <v>0</v>
      </c>
      <c r="Q34" s="462"/>
      <c r="R34" s="462"/>
      <c r="S34" s="462"/>
      <c r="T34" s="462"/>
      <c r="U34" s="462"/>
      <c r="V34" s="462"/>
      <c r="W34" s="462"/>
      <c r="X34" s="462"/>
      <c r="Y34" s="462"/>
      <c r="Z34" s="462">
        <v>0</v>
      </c>
      <c r="AA34" s="462"/>
      <c r="AB34" s="462"/>
      <c r="AC34" s="462"/>
      <c r="AD34" s="463">
        <v>0</v>
      </c>
      <c r="AE34" s="463">
        <v>0</v>
      </c>
      <c r="AF34" s="462">
        <v>0</v>
      </c>
      <c r="AG34" s="465">
        <v>0</v>
      </c>
      <c r="AH34" s="466">
        <v>0</v>
      </c>
      <c r="AI34" s="467">
        <v>0</v>
      </c>
    </row>
    <row r="35" spans="1:35" x14ac:dyDescent="0.2">
      <c r="A35" s="461" t="s">
        <v>549</v>
      </c>
      <c r="B35" s="462"/>
      <c r="C35" s="462"/>
      <c r="D35" s="462"/>
      <c r="E35" s="462"/>
      <c r="F35" s="462"/>
      <c r="G35" s="462"/>
      <c r="H35" s="462"/>
      <c r="I35" s="462"/>
      <c r="J35" s="462"/>
      <c r="K35" s="462">
        <v>0</v>
      </c>
      <c r="L35" s="462"/>
      <c r="M35" s="462"/>
      <c r="N35" s="464">
        <v>0</v>
      </c>
      <c r="O35" s="463">
        <v>0</v>
      </c>
      <c r="P35" s="463">
        <v>0</v>
      </c>
      <c r="Q35" s="462"/>
      <c r="R35" s="462"/>
      <c r="S35" s="462"/>
      <c r="T35" s="462"/>
      <c r="U35" s="462"/>
      <c r="V35" s="462"/>
      <c r="W35" s="462"/>
      <c r="X35" s="462"/>
      <c r="Y35" s="462"/>
      <c r="Z35" s="462">
        <v>0</v>
      </c>
      <c r="AA35" s="462"/>
      <c r="AB35" s="462"/>
      <c r="AC35" s="462"/>
      <c r="AD35" s="463">
        <v>0</v>
      </c>
      <c r="AE35" s="463">
        <v>0</v>
      </c>
      <c r="AF35" s="462">
        <v>0</v>
      </c>
      <c r="AG35" s="465">
        <v>0</v>
      </c>
      <c r="AH35" s="466">
        <v>0</v>
      </c>
      <c r="AI35" s="467">
        <v>0</v>
      </c>
    </row>
    <row r="36" spans="1:35" x14ac:dyDescent="0.2">
      <c r="A36" s="461"/>
      <c r="B36" s="462"/>
      <c r="C36" s="462"/>
      <c r="D36" s="462"/>
      <c r="E36" s="462"/>
      <c r="F36" s="462"/>
      <c r="G36" s="462"/>
      <c r="H36" s="462"/>
      <c r="I36" s="462"/>
      <c r="J36" s="462"/>
      <c r="K36" s="462">
        <v>0</v>
      </c>
      <c r="L36" s="462"/>
      <c r="M36" s="462"/>
      <c r="N36" s="464">
        <v>0</v>
      </c>
      <c r="O36" s="463">
        <v>0</v>
      </c>
      <c r="P36" s="463">
        <v>0</v>
      </c>
      <c r="Q36" s="462"/>
      <c r="R36" s="462"/>
      <c r="S36" s="462"/>
      <c r="T36" s="462"/>
      <c r="U36" s="462"/>
      <c r="V36" s="462"/>
      <c r="W36" s="462"/>
      <c r="X36" s="462"/>
      <c r="Y36" s="462"/>
      <c r="Z36" s="462">
        <v>0</v>
      </c>
      <c r="AA36" s="462"/>
      <c r="AB36" s="462"/>
      <c r="AC36" s="462"/>
      <c r="AD36" s="463">
        <v>0</v>
      </c>
      <c r="AE36" s="463">
        <v>0</v>
      </c>
      <c r="AF36" s="462">
        <v>0</v>
      </c>
      <c r="AG36" s="465">
        <v>0</v>
      </c>
      <c r="AH36" s="466">
        <v>0</v>
      </c>
      <c r="AI36" s="467">
        <v>0</v>
      </c>
    </row>
    <row r="37" spans="1:35" x14ac:dyDescent="0.2">
      <c r="A37" s="461" t="s">
        <v>66</v>
      </c>
      <c r="B37" s="462">
        <v>102</v>
      </c>
      <c r="C37" s="462">
        <v>1010</v>
      </c>
      <c r="D37" s="462"/>
      <c r="E37" s="462"/>
      <c r="F37" s="462"/>
      <c r="G37" s="462"/>
      <c r="H37" s="462"/>
      <c r="I37" s="462"/>
      <c r="J37" s="462"/>
      <c r="K37" s="462">
        <v>1010</v>
      </c>
      <c r="L37" s="462">
        <v>600</v>
      </c>
      <c r="M37" s="462"/>
      <c r="N37" s="464">
        <v>600</v>
      </c>
      <c r="O37" s="463">
        <v>12720</v>
      </c>
      <c r="P37" s="463">
        <v>1297440</v>
      </c>
      <c r="Q37" s="462">
        <v>88</v>
      </c>
      <c r="R37" s="462">
        <v>1502</v>
      </c>
      <c r="S37" s="462"/>
      <c r="T37" s="462"/>
      <c r="U37" s="462"/>
      <c r="V37" s="462"/>
      <c r="W37" s="462"/>
      <c r="X37" s="462"/>
      <c r="Y37" s="462"/>
      <c r="Z37" s="462">
        <v>1502</v>
      </c>
      <c r="AA37" s="462">
        <v>600</v>
      </c>
      <c r="AB37" s="462"/>
      <c r="AC37" s="462"/>
      <c r="AD37" s="463">
        <v>18024</v>
      </c>
      <c r="AE37" s="463">
        <v>1586112</v>
      </c>
      <c r="AF37" s="462">
        <v>-14</v>
      </c>
      <c r="AG37" s="465">
        <v>288672</v>
      </c>
      <c r="AH37" s="466">
        <v>88</v>
      </c>
      <c r="AI37" s="467">
        <v>1586112</v>
      </c>
    </row>
    <row r="38" spans="1:35" x14ac:dyDescent="0.2">
      <c r="A38" s="461"/>
      <c r="B38" s="462"/>
      <c r="C38" s="462"/>
      <c r="D38" s="462"/>
      <c r="E38" s="462"/>
      <c r="F38" s="462"/>
      <c r="G38" s="462"/>
      <c r="H38" s="462"/>
      <c r="I38" s="462"/>
      <c r="J38" s="462"/>
      <c r="K38" s="462">
        <v>0</v>
      </c>
      <c r="L38" s="462"/>
      <c r="M38" s="462"/>
      <c r="N38" s="464">
        <v>0</v>
      </c>
      <c r="O38" s="463">
        <v>0</v>
      </c>
      <c r="P38" s="463">
        <v>0</v>
      </c>
      <c r="Q38" s="462"/>
      <c r="R38" s="462"/>
      <c r="S38" s="462"/>
      <c r="T38" s="462"/>
      <c r="U38" s="462"/>
      <c r="V38" s="462"/>
      <c r="W38" s="462"/>
      <c r="X38" s="462"/>
      <c r="Y38" s="462"/>
      <c r="Z38" s="462">
        <v>0</v>
      </c>
      <c r="AA38" s="462"/>
      <c r="AB38" s="462"/>
      <c r="AC38" s="462"/>
      <c r="AD38" s="463">
        <v>0</v>
      </c>
      <c r="AE38" s="463">
        <v>0</v>
      </c>
      <c r="AF38" s="462">
        <v>0</v>
      </c>
      <c r="AG38" s="465">
        <v>0</v>
      </c>
      <c r="AH38" s="466">
        <v>0</v>
      </c>
      <c r="AI38" s="467">
        <v>0</v>
      </c>
    </row>
    <row r="39" spans="1:35" x14ac:dyDescent="0.2">
      <c r="A39" s="461" t="s">
        <v>67</v>
      </c>
      <c r="B39" s="462"/>
      <c r="C39" s="462"/>
      <c r="D39" s="462"/>
      <c r="E39" s="462"/>
      <c r="F39" s="462"/>
      <c r="G39" s="462"/>
      <c r="H39" s="462"/>
      <c r="I39" s="462"/>
      <c r="J39" s="462"/>
      <c r="K39" s="462">
        <v>0</v>
      </c>
      <c r="L39" s="462"/>
      <c r="M39" s="462"/>
      <c r="N39" s="464">
        <v>0</v>
      </c>
      <c r="O39" s="463">
        <v>0</v>
      </c>
      <c r="P39" s="463">
        <v>0</v>
      </c>
      <c r="Q39" s="462"/>
      <c r="R39" s="462"/>
      <c r="S39" s="462"/>
      <c r="T39" s="462"/>
      <c r="U39" s="462"/>
      <c r="V39" s="462"/>
      <c r="W39" s="462"/>
      <c r="X39" s="462"/>
      <c r="Y39" s="462"/>
      <c r="Z39" s="462">
        <v>0</v>
      </c>
      <c r="AA39" s="462"/>
      <c r="AB39" s="462"/>
      <c r="AC39" s="462"/>
      <c r="AD39" s="463">
        <v>0</v>
      </c>
      <c r="AE39" s="463">
        <v>0</v>
      </c>
      <c r="AF39" s="462">
        <v>0</v>
      </c>
      <c r="AG39" s="465">
        <v>0</v>
      </c>
      <c r="AH39" s="466">
        <v>0</v>
      </c>
      <c r="AI39" s="467">
        <v>0</v>
      </c>
    </row>
    <row r="40" spans="1:35" x14ac:dyDescent="0.2">
      <c r="A40" s="470"/>
      <c r="B40" s="462"/>
      <c r="C40" s="466"/>
      <c r="D40" s="466"/>
      <c r="E40" s="466"/>
      <c r="F40" s="466"/>
      <c r="G40" s="466"/>
      <c r="H40" s="466"/>
      <c r="I40" s="466"/>
      <c r="J40" s="466"/>
      <c r="K40" s="462">
        <v>0</v>
      </c>
      <c r="L40" s="466"/>
      <c r="M40" s="466"/>
      <c r="N40" s="464">
        <v>0</v>
      </c>
      <c r="O40" s="463">
        <v>0</v>
      </c>
      <c r="P40" s="463">
        <v>0</v>
      </c>
      <c r="Q40" s="462"/>
      <c r="R40" s="466"/>
      <c r="S40" s="466"/>
      <c r="T40" s="466"/>
      <c r="U40" s="466"/>
      <c r="V40" s="466"/>
      <c r="W40" s="466"/>
      <c r="X40" s="466"/>
      <c r="Y40" s="466"/>
      <c r="Z40" s="462">
        <v>0</v>
      </c>
      <c r="AA40" s="466"/>
      <c r="AB40" s="466"/>
      <c r="AC40" s="466"/>
      <c r="AD40" s="463">
        <v>0</v>
      </c>
      <c r="AE40" s="463">
        <v>0</v>
      </c>
      <c r="AF40" s="462">
        <v>0</v>
      </c>
      <c r="AG40" s="465">
        <v>0</v>
      </c>
      <c r="AH40" s="466">
        <v>0</v>
      </c>
      <c r="AI40" s="467">
        <v>0</v>
      </c>
    </row>
    <row r="41" spans="1:35" x14ac:dyDescent="0.2">
      <c r="A41" s="471" t="s">
        <v>0</v>
      </c>
      <c r="B41" s="471">
        <v>370</v>
      </c>
      <c r="C41" s="471">
        <v>1793</v>
      </c>
      <c r="D41" s="471">
        <v>1511</v>
      </c>
      <c r="E41" s="471">
        <v>0</v>
      </c>
      <c r="F41" s="471">
        <v>0</v>
      </c>
      <c r="G41" s="471">
        <v>0</v>
      </c>
      <c r="H41" s="471">
        <v>0</v>
      </c>
      <c r="I41" s="471">
        <v>0</v>
      </c>
      <c r="J41" s="471">
        <v>0</v>
      </c>
      <c r="K41" s="471">
        <v>3304</v>
      </c>
      <c r="L41" s="471">
        <v>1600</v>
      </c>
      <c r="M41" s="471">
        <v>0</v>
      </c>
      <c r="N41" s="471">
        <v>1600</v>
      </c>
      <c r="O41" s="471">
        <v>41248</v>
      </c>
      <c r="P41" s="471">
        <v>8942944</v>
      </c>
      <c r="Q41" s="471">
        <v>356</v>
      </c>
      <c r="R41" s="471">
        <v>2285</v>
      </c>
      <c r="S41" s="471">
        <v>1511</v>
      </c>
      <c r="T41" s="471">
        <v>0</v>
      </c>
      <c r="U41" s="471">
        <v>0</v>
      </c>
      <c r="V41" s="471">
        <v>0</v>
      </c>
      <c r="W41" s="471">
        <v>0</v>
      </c>
      <c r="X41" s="471">
        <v>0</v>
      </c>
      <c r="Y41" s="471">
        <v>0</v>
      </c>
      <c r="Z41" s="471">
        <v>3796</v>
      </c>
      <c r="AA41" s="471">
        <v>1600</v>
      </c>
      <c r="AB41" s="471">
        <v>0</v>
      </c>
      <c r="AC41" s="471">
        <v>1000</v>
      </c>
      <c r="AD41" s="471">
        <v>46552</v>
      </c>
      <c r="AE41" s="471">
        <v>9231616</v>
      </c>
      <c r="AF41" s="471">
        <v>-14</v>
      </c>
      <c r="AG41" s="471">
        <v>288672</v>
      </c>
      <c r="AH41" s="471">
        <v>356</v>
      </c>
      <c r="AI41" s="471">
        <v>9231616</v>
      </c>
    </row>
    <row r="42" spans="1:35" x14ac:dyDescent="0.2">
      <c r="A42" s="432"/>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row>
    <row r="43" spans="1:35" x14ac:dyDescent="0.2">
      <c r="A43" s="431" t="s">
        <v>550</v>
      </c>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row>
    <row r="44" spans="1:35" ht="12.75" thickBot="1" x14ac:dyDescent="0.25">
      <c r="A44" s="432"/>
      <c r="B44" s="432"/>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row>
    <row r="45" spans="1:35" ht="12.75" customHeight="1" thickBot="1" x14ac:dyDescent="0.25">
      <c r="A45" s="706" t="s">
        <v>48</v>
      </c>
      <c r="B45" s="433" t="s">
        <v>361</v>
      </c>
      <c r="C45" s="433"/>
      <c r="D45" s="433"/>
      <c r="E45" s="433"/>
      <c r="F45" s="433"/>
      <c r="G45" s="433"/>
      <c r="H45" s="433"/>
      <c r="I45" s="433"/>
      <c r="J45" s="433"/>
      <c r="K45" s="433"/>
      <c r="L45" s="433"/>
      <c r="M45" s="433"/>
      <c r="N45" s="433"/>
      <c r="O45" s="433"/>
      <c r="P45" s="433"/>
      <c r="Q45" s="434" t="s">
        <v>362</v>
      </c>
      <c r="R45" s="433"/>
      <c r="S45" s="433"/>
      <c r="T45" s="433"/>
      <c r="U45" s="433"/>
      <c r="V45" s="433"/>
      <c r="W45" s="433"/>
      <c r="X45" s="433"/>
      <c r="Y45" s="433"/>
      <c r="Z45" s="433"/>
      <c r="AA45" s="433"/>
      <c r="AB45" s="433"/>
      <c r="AC45" s="433"/>
      <c r="AD45" s="433"/>
      <c r="AE45" s="435"/>
      <c r="AF45" s="436" t="s">
        <v>360</v>
      </c>
      <c r="AG45" s="437"/>
      <c r="AH45" s="436" t="s">
        <v>363</v>
      </c>
      <c r="AI45" s="437"/>
    </row>
    <row r="46" spans="1:35" ht="141.75" x14ac:dyDescent="0.2">
      <c r="A46" s="707"/>
      <c r="B46" s="438" t="s">
        <v>11</v>
      </c>
      <c r="C46" s="439" t="s">
        <v>148</v>
      </c>
      <c r="D46" s="440" t="s">
        <v>271</v>
      </c>
      <c r="E46" s="440" t="s">
        <v>150</v>
      </c>
      <c r="F46" s="440" t="s">
        <v>184</v>
      </c>
      <c r="G46" s="440" t="s">
        <v>185</v>
      </c>
      <c r="H46" s="440" t="s">
        <v>186</v>
      </c>
      <c r="I46" s="440" t="s">
        <v>187</v>
      </c>
      <c r="J46" s="441" t="s">
        <v>151</v>
      </c>
      <c r="K46" s="440" t="s">
        <v>152</v>
      </c>
      <c r="L46" s="440" t="s">
        <v>153</v>
      </c>
      <c r="M46" s="440" t="s">
        <v>183</v>
      </c>
      <c r="N46" s="442" t="s">
        <v>120</v>
      </c>
      <c r="O46" s="443" t="s">
        <v>158</v>
      </c>
      <c r="P46" s="444" t="s">
        <v>157</v>
      </c>
      <c r="Q46" s="438" t="s">
        <v>11</v>
      </c>
      <c r="R46" s="439" t="s">
        <v>148</v>
      </c>
      <c r="S46" s="440" t="s">
        <v>149</v>
      </c>
      <c r="T46" s="440" t="s">
        <v>150</v>
      </c>
      <c r="U46" s="440" t="s">
        <v>184</v>
      </c>
      <c r="V46" s="440" t="s">
        <v>185</v>
      </c>
      <c r="W46" s="440" t="s">
        <v>186</v>
      </c>
      <c r="X46" s="440" t="s">
        <v>187</v>
      </c>
      <c r="Y46" s="440" t="s">
        <v>151</v>
      </c>
      <c r="Z46" s="440" t="s">
        <v>152</v>
      </c>
      <c r="AA46" s="440" t="s">
        <v>153</v>
      </c>
      <c r="AB46" s="440" t="s">
        <v>183</v>
      </c>
      <c r="AC46" s="442" t="s">
        <v>120</v>
      </c>
      <c r="AD46" s="443" t="s">
        <v>158</v>
      </c>
      <c r="AE46" s="444" t="s">
        <v>364</v>
      </c>
      <c r="AF46" s="445" t="s">
        <v>162</v>
      </c>
      <c r="AG46" s="445" t="s">
        <v>161</v>
      </c>
      <c r="AH46" s="445" t="s">
        <v>11</v>
      </c>
      <c r="AI46" s="444" t="s">
        <v>365</v>
      </c>
    </row>
    <row r="47" spans="1:35" ht="12.75" thickBot="1" x14ac:dyDescent="0.25">
      <c r="A47" s="708"/>
      <c r="B47" s="446" t="s">
        <v>49</v>
      </c>
      <c r="C47" s="447" t="s">
        <v>50</v>
      </c>
      <c r="D47" s="448" t="s">
        <v>51</v>
      </c>
      <c r="E47" s="448" t="s">
        <v>52</v>
      </c>
      <c r="F47" s="449" t="s">
        <v>53</v>
      </c>
      <c r="G47" s="449" t="s">
        <v>54</v>
      </c>
      <c r="H47" s="449" t="s">
        <v>81</v>
      </c>
      <c r="I47" s="449" t="s">
        <v>119</v>
      </c>
      <c r="J47" s="449" t="s">
        <v>156</v>
      </c>
      <c r="K47" s="449" t="s">
        <v>160</v>
      </c>
      <c r="L47" s="449" t="s">
        <v>192</v>
      </c>
      <c r="M47" s="449" t="s">
        <v>193</v>
      </c>
      <c r="N47" s="450" t="s">
        <v>195</v>
      </c>
      <c r="O47" s="451" t="s">
        <v>196</v>
      </c>
      <c r="P47" s="452" t="s">
        <v>197</v>
      </c>
      <c r="Q47" s="446" t="s">
        <v>49</v>
      </c>
      <c r="R47" s="447" t="s">
        <v>50</v>
      </c>
      <c r="S47" s="448" t="s">
        <v>51</v>
      </c>
      <c r="T47" s="448" t="s">
        <v>52</v>
      </c>
      <c r="U47" s="449" t="s">
        <v>53</v>
      </c>
      <c r="V47" s="449" t="s">
        <v>54</v>
      </c>
      <c r="W47" s="449" t="s">
        <v>81</v>
      </c>
      <c r="X47" s="449" t="s">
        <v>119</v>
      </c>
      <c r="Y47" s="449" t="s">
        <v>156</v>
      </c>
      <c r="Z47" s="449" t="s">
        <v>160</v>
      </c>
      <c r="AA47" s="449" t="s">
        <v>192</v>
      </c>
      <c r="AB47" s="449" t="s">
        <v>193</v>
      </c>
      <c r="AC47" s="450" t="s">
        <v>195</v>
      </c>
      <c r="AD47" s="451" t="s">
        <v>196</v>
      </c>
      <c r="AE47" s="452" t="s">
        <v>197</v>
      </c>
      <c r="AF47" s="453"/>
      <c r="AG47" s="446"/>
      <c r="AH47" s="453"/>
      <c r="AI47" s="446"/>
    </row>
    <row r="48" spans="1:35" x14ac:dyDescent="0.2">
      <c r="A48" s="454"/>
      <c r="B48" s="455"/>
      <c r="C48" s="455"/>
      <c r="D48" s="455"/>
      <c r="E48" s="455"/>
      <c r="F48" s="456"/>
      <c r="G48" s="456"/>
      <c r="H48" s="456"/>
      <c r="I48" s="456"/>
      <c r="J48" s="456"/>
      <c r="K48" s="456"/>
      <c r="L48" s="456"/>
      <c r="M48" s="456"/>
      <c r="N48" s="457"/>
      <c r="O48" s="456"/>
      <c r="P48" s="456"/>
      <c r="Q48" s="455"/>
      <c r="R48" s="455"/>
      <c r="S48" s="455"/>
      <c r="T48" s="455"/>
      <c r="U48" s="456"/>
      <c r="V48" s="456"/>
      <c r="W48" s="456"/>
      <c r="X48" s="456"/>
      <c r="Y48" s="456"/>
      <c r="Z48" s="456"/>
      <c r="AA48" s="456"/>
      <c r="AB48" s="456"/>
      <c r="AC48" s="456"/>
      <c r="AD48" s="456"/>
      <c r="AE48" s="456"/>
      <c r="AF48" s="455"/>
      <c r="AG48" s="458"/>
      <c r="AH48" s="459"/>
      <c r="AI48" s="460"/>
    </row>
    <row r="49" spans="1:35" x14ac:dyDescent="0.2">
      <c r="A49" s="461" t="s">
        <v>55</v>
      </c>
      <c r="B49" s="462">
        <v>41</v>
      </c>
      <c r="C49" s="463">
        <v>550</v>
      </c>
      <c r="D49" s="462">
        <v>940</v>
      </c>
      <c r="E49" s="462"/>
      <c r="F49" s="462"/>
      <c r="G49" s="462"/>
      <c r="H49" s="462"/>
      <c r="I49" s="462"/>
      <c r="J49" s="462"/>
      <c r="K49" s="462">
        <v>1490</v>
      </c>
      <c r="L49" s="462">
        <v>1000</v>
      </c>
      <c r="M49" s="462"/>
      <c r="N49" s="464">
        <v>1000</v>
      </c>
      <c r="O49" s="463">
        <v>18880</v>
      </c>
      <c r="P49" s="463">
        <v>774080</v>
      </c>
      <c r="Q49" s="462">
        <v>41</v>
      </c>
      <c r="R49" s="463">
        <v>550</v>
      </c>
      <c r="S49" s="462">
        <v>940</v>
      </c>
      <c r="T49" s="462"/>
      <c r="U49" s="462"/>
      <c r="V49" s="462"/>
      <c r="W49" s="462"/>
      <c r="X49" s="462"/>
      <c r="Y49" s="462"/>
      <c r="Z49" s="462">
        <v>1490</v>
      </c>
      <c r="AA49" s="462">
        <v>1000</v>
      </c>
      <c r="AB49" s="462"/>
      <c r="AC49" s="463"/>
      <c r="AD49" s="463">
        <v>17880</v>
      </c>
      <c r="AE49" s="463">
        <v>733080</v>
      </c>
      <c r="AF49" s="462">
        <v>0</v>
      </c>
      <c r="AG49" s="465">
        <v>-41000</v>
      </c>
      <c r="AH49" s="466">
        <v>41</v>
      </c>
      <c r="AI49" s="467">
        <v>733080</v>
      </c>
    </row>
    <row r="50" spans="1:35" x14ac:dyDescent="0.2">
      <c r="A50" s="461"/>
      <c r="B50" s="462"/>
      <c r="C50" s="463"/>
      <c r="D50" s="462"/>
      <c r="E50" s="462"/>
      <c r="F50" s="462"/>
      <c r="G50" s="462"/>
      <c r="H50" s="462"/>
      <c r="I50" s="462"/>
      <c r="J50" s="462"/>
      <c r="K50" s="462">
        <v>0</v>
      </c>
      <c r="L50" s="462"/>
      <c r="M50" s="462"/>
      <c r="N50" s="464">
        <v>0</v>
      </c>
      <c r="O50" s="463">
        <v>0</v>
      </c>
      <c r="P50" s="463">
        <v>0</v>
      </c>
      <c r="Q50" s="462"/>
      <c r="R50" s="463"/>
      <c r="S50" s="462"/>
      <c r="T50" s="462"/>
      <c r="U50" s="462"/>
      <c r="V50" s="462"/>
      <c r="W50" s="462"/>
      <c r="X50" s="462"/>
      <c r="Y50" s="462"/>
      <c r="Z50" s="462">
        <v>0</v>
      </c>
      <c r="AA50" s="462"/>
      <c r="AB50" s="462"/>
      <c r="AC50" s="463"/>
      <c r="AD50" s="463">
        <v>0</v>
      </c>
      <c r="AE50" s="463">
        <v>0</v>
      </c>
      <c r="AF50" s="462">
        <v>0</v>
      </c>
      <c r="AG50" s="465">
        <v>0</v>
      </c>
      <c r="AH50" s="466">
        <v>0</v>
      </c>
      <c r="AI50" s="467">
        <v>0</v>
      </c>
    </row>
    <row r="51" spans="1:35" x14ac:dyDescent="0.2">
      <c r="A51" s="461" t="s">
        <v>56</v>
      </c>
      <c r="B51" s="462"/>
      <c r="C51" s="463"/>
      <c r="D51" s="462"/>
      <c r="E51" s="462"/>
      <c r="F51" s="462"/>
      <c r="G51" s="462"/>
      <c r="H51" s="462"/>
      <c r="I51" s="462"/>
      <c r="J51" s="462"/>
      <c r="K51" s="462">
        <v>0</v>
      </c>
      <c r="L51" s="462"/>
      <c r="M51" s="462"/>
      <c r="N51" s="464">
        <v>0</v>
      </c>
      <c r="O51" s="463">
        <v>0</v>
      </c>
      <c r="P51" s="463">
        <v>0</v>
      </c>
      <c r="Q51" s="462"/>
      <c r="R51" s="463"/>
      <c r="S51" s="462"/>
      <c r="T51" s="462"/>
      <c r="U51" s="462"/>
      <c r="V51" s="462"/>
      <c r="W51" s="462"/>
      <c r="X51" s="462"/>
      <c r="Y51" s="462"/>
      <c r="Z51" s="462">
        <v>0</v>
      </c>
      <c r="AA51" s="462"/>
      <c r="AB51" s="462"/>
      <c r="AC51" s="463"/>
      <c r="AD51" s="463">
        <v>0</v>
      </c>
      <c r="AE51" s="463">
        <v>0</v>
      </c>
      <c r="AF51" s="462">
        <v>0</v>
      </c>
      <c r="AG51" s="465">
        <v>0</v>
      </c>
      <c r="AH51" s="466">
        <v>0</v>
      </c>
      <c r="AI51" s="467">
        <v>0</v>
      </c>
    </row>
    <row r="52" spans="1:35" x14ac:dyDescent="0.2">
      <c r="A52" s="468"/>
      <c r="B52" s="462"/>
      <c r="C52" s="466"/>
      <c r="D52" s="466"/>
      <c r="E52" s="466"/>
      <c r="F52" s="466"/>
      <c r="G52" s="466"/>
      <c r="H52" s="466"/>
      <c r="I52" s="466"/>
      <c r="J52" s="466"/>
      <c r="K52" s="462">
        <v>0</v>
      </c>
      <c r="L52" s="466"/>
      <c r="M52" s="466"/>
      <c r="N52" s="464">
        <v>0</v>
      </c>
      <c r="O52" s="463">
        <v>0</v>
      </c>
      <c r="P52" s="463">
        <v>0</v>
      </c>
      <c r="Q52" s="462"/>
      <c r="R52" s="466"/>
      <c r="S52" s="466"/>
      <c r="T52" s="466"/>
      <c r="U52" s="466"/>
      <c r="V52" s="466"/>
      <c r="W52" s="466"/>
      <c r="X52" s="466"/>
      <c r="Y52" s="466"/>
      <c r="Z52" s="462">
        <v>0</v>
      </c>
      <c r="AA52" s="466"/>
      <c r="AB52" s="466"/>
      <c r="AC52" s="466"/>
      <c r="AD52" s="463">
        <v>0</v>
      </c>
      <c r="AE52" s="463">
        <v>0</v>
      </c>
      <c r="AF52" s="462">
        <v>0</v>
      </c>
      <c r="AG52" s="465">
        <v>0</v>
      </c>
      <c r="AH52" s="466">
        <v>0</v>
      </c>
      <c r="AI52" s="467">
        <v>0</v>
      </c>
    </row>
    <row r="53" spans="1:35" x14ac:dyDescent="0.2">
      <c r="A53" s="461" t="s">
        <v>57</v>
      </c>
      <c r="B53" s="462"/>
      <c r="C53" s="462"/>
      <c r="D53" s="462"/>
      <c r="E53" s="462"/>
      <c r="F53" s="462"/>
      <c r="G53" s="462"/>
      <c r="H53" s="462"/>
      <c r="I53" s="462"/>
      <c r="J53" s="462"/>
      <c r="K53" s="462">
        <v>0</v>
      </c>
      <c r="L53" s="462"/>
      <c r="M53" s="462"/>
      <c r="N53" s="464">
        <v>0</v>
      </c>
      <c r="O53" s="463">
        <v>0</v>
      </c>
      <c r="P53" s="463">
        <v>0</v>
      </c>
      <c r="Q53" s="462"/>
      <c r="R53" s="462"/>
      <c r="S53" s="462"/>
      <c r="T53" s="462"/>
      <c r="U53" s="462"/>
      <c r="V53" s="462"/>
      <c r="W53" s="462"/>
      <c r="X53" s="462"/>
      <c r="Y53" s="462"/>
      <c r="Z53" s="462">
        <v>0</v>
      </c>
      <c r="AA53" s="462"/>
      <c r="AB53" s="462"/>
      <c r="AC53" s="462"/>
      <c r="AD53" s="463">
        <v>0</v>
      </c>
      <c r="AE53" s="463">
        <v>0</v>
      </c>
      <c r="AF53" s="462">
        <v>0</v>
      </c>
      <c r="AG53" s="465">
        <v>0</v>
      </c>
      <c r="AH53" s="466">
        <v>0</v>
      </c>
      <c r="AI53" s="467">
        <v>0</v>
      </c>
    </row>
    <row r="54" spans="1:35" x14ac:dyDescent="0.2">
      <c r="A54" s="461"/>
      <c r="B54" s="462"/>
      <c r="C54" s="462"/>
      <c r="D54" s="462"/>
      <c r="E54" s="462"/>
      <c r="F54" s="462"/>
      <c r="G54" s="462"/>
      <c r="H54" s="462"/>
      <c r="I54" s="462"/>
      <c r="J54" s="462"/>
      <c r="K54" s="462">
        <v>0</v>
      </c>
      <c r="L54" s="462"/>
      <c r="M54" s="462"/>
      <c r="N54" s="464">
        <v>0</v>
      </c>
      <c r="O54" s="463">
        <v>0</v>
      </c>
      <c r="P54" s="463">
        <v>0</v>
      </c>
      <c r="Q54" s="462"/>
      <c r="R54" s="462"/>
      <c r="S54" s="462"/>
      <c r="T54" s="462"/>
      <c r="U54" s="462"/>
      <c r="V54" s="462"/>
      <c r="W54" s="462"/>
      <c r="X54" s="462"/>
      <c r="Y54" s="462"/>
      <c r="Z54" s="462">
        <v>0</v>
      </c>
      <c r="AA54" s="462"/>
      <c r="AB54" s="462"/>
      <c r="AC54" s="462"/>
      <c r="AD54" s="463">
        <v>0</v>
      </c>
      <c r="AE54" s="463">
        <v>0</v>
      </c>
      <c r="AF54" s="462">
        <v>0</v>
      </c>
      <c r="AG54" s="465">
        <v>0</v>
      </c>
      <c r="AH54" s="466">
        <v>0</v>
      </c>
      <c r="AI54" s="467">
        <v>0</v>
      </c>
    </row>
    <row r="55" spans="1:35" x14ac:dyDescent="0.2">
      <c r="A55" s="461" t="s">
        <v>58</v>
      </c>
      <c r="B55" s="462"/>
      <c r="C55" s="462"/>
      <c r="D55" s="462"/>
      <c r="E55" s="462"/>
      <c r="F55" s="462"/>
      <c r="G55" s="462"/>
      <c r="H55" s="462"/>
      <c r="I55" s="462"/>
      <c r="J55" s="462"/>
      <c r="K55" s="462">
        <v>0</v>
      </c>
      <c r="L55" s="462"/>
      <c r="M55" s="462"/>
      <c r="N55" s="464">
        <v>0</v>
      </c>
      <c r="O55" s="463">
        <v>0</v>
      </c>
      <c r="P55" s="463">
        <v>0</v>
      </c>
      <c r="Q55" s="462"/>
      <c r="R55" s="462"/>
      <c r="S55" s="462"/>
      <c r="T55" s="462"/>
      <c r="U55" s="462"/>
      <c r="V55" s="462"/>
      <c r="W55" s="462"/>
      <c r="X55" s="462"/>
      <c r="Y55" s="462"/>
      <c r="Z55" s="462">
        <v>0</v>
      </c>
      <c r="AA55" s="462"/>
      <c r="AB55" s="462"/>
      <c r="AC55" s="462"/>
      <c r="AD55" s="463">
        <v>0</v>
      </c>
      <c r="AE55" s="463">
        <v>0</v>
      </c>
      <c r="AF55" s="462">
        <v>0</v>
      </c>
      <c r="AG55" s="465">
        <v>0</v>
      </c>
      <c r="AH55" s="466">
        <v>0</v>
      </c>
      <c r="AI55" s="467">
        <v>0</v>
      </c>
    </row>
    <row r="56" spans="1:35" x14ac:dyDescent="0.2">
      <c r="A56" s="461"/>
      <c r="B56" s="462"/>
      <c r="C56" s="462"/>
      <c r="D56" s="462"/>
      <c r="E56" s="462"/>
      <c r="F56" s="462"/>
      <c r="G56" s="462"/>
      <c r="H56" s="462"/>
      <c r="I56" s="462"/>
      <c r="J56" s="462"/>
      <c r="K56" s="462">
        <v>0</v>
      </c>
      <c r="L56" s="462"/>
      <c r="M56" s="462"/>
      <c r="N56" s="464">
        <v>0</v>
      </c>
      <c r="O56" s="463">
        <v>0</v>
      </c>
      <c r="P56" s="463">
        <v>0</v>
      </c>
      <c r="Q56" s="462"/>
      <c r="R56" s="462"/>
      <c r="S56" s="462"/>
      <c r="T56" s="462"/>
      <c r="U56" s="462"/>
      <c r="V56" s="462"/>
      <c r="W56" s="462"/>
      <c r="X56" s="462"/>
      <c r="Y56" s="462"/>
      <c r="Z56" s="462">
        <v>0</v>
      </c>
      <c r="AA56" s="462"/>
      <c r="AB56" s="462"/>
      <c r="AC56" s="462"/>
      <c r="AD56" s="463">
        <v>0</v>
      </c>
      <c r="AE56" s="463">
        <v>0</v>
      </c>
      <c r="AF56" s="462">
        <v>0</v>
      </c>
      <c r="AG56" s="465">
        <v>0</v>
      </c>
      <c r="AH56" s="466">
        <v>0</v>
      </c>
      <c r="AI56" s="467">
        <v>0</v>
      </c>
    </row>
    <row r="57" spans="1:35" x14ac:dyDescent="0.2">
      <c r="A57" s="461" t="s">
        <v>59</v>
      </c>
      <c r="B57" s="462"/>
      <c r="C57" s="462"/>
      <c r="D57" s="462"/>
      <c r="E57" s="462"/>
      <c r="F57" s="462"/>
      <c r="G57" s="462"/>
      <c r="H57" s="462"/>
      <c r="I57" s="462"/>
      <c r="J57" s="462"/>
      <c r="K57" s="462">
        <v>0</v>
      </c>
      <c r="L57" s="462"/>
      <c r="M57" s="462"/>
      <c r="N57" s="464">
        <v>0</v>
      </c>
      <c r="O57" s="463">
        <v>0</v>
      </c>
      <c r="P57" s="463">
        <v>0</v>
      </c>
      <c r="Q57" s="462"/>
      <c r="R57" s="462"/>
      <c r="S57" s="462"/>
      <c r="T57" s="462"/>
      <c r="U57" s="462"/>
      <c r="V57" s="462"/>
      <c r="W57" s="462"/>
      <c r="X57" s="462"/>
      <c r="Y57" s="462"/>
      <c r="Z57" s="462">
        <v>0</v>
      </c>
      <c r="AA57" s="462"/>
      <c r="AB57" s="462"/>
      <c r="AC57" s="462"/>
      <c r="AD57" s="463">
        <v>0</v>
      </c>
      <c r="AE57" s="463">
        <v>0</v>
      </c>
      <c r="AF57" s="462">
        <v>0</v>
      </c>
      <c r="AG57" s="465">
        <v>0</v>
      </c>
      <c r="AH57" s="466">
        <v>0</v>
      </c>
      <c r="AI57" s="467">
        <v>0</v>
      </c>
    </row>
    <row r="58" spans="1:35" x14ac:dyDescent="0.2">
      <c r="A58" s="461"/>
      <c r="B58" s="462"/>
      <c r="C58" s="462"/>
      <c r="D58" s="462"/>
      <c r="E58" s="462"/>
      <c r="F58" s="462"/>
      <c r="G58" s="462"/>
      <c r="H58" s="462"/>
      <c r="I58" s="462"/>
      <c r="J58" s="462"/>
      <c r="K58" s="462">
        <v>0</v>
      </c>
      <c r="L58" s="462"/>
      <c r="M58" s="462"/>
      <c r="N58" s="464">
        <v>0</v>
      </c>
      <c r="O58" s="463">
        <v>0</v>
      </c>
      <c r="P58" s="463">
        <v>0</v>
      </c>
      <c r="Q58" s="462"/>
      <c r="R58" s="462"/>
      <c r="S58" s="462"/>
      <c r="T58" s="462"/>
      <c r="U58" s="462"/>
      <c r="V58" s="462"/>
      <c r="W58" s="462"/>
      <c r="X58" s="462"/>
      <c r="Y58" s="462"/>
      <c r="Z58" s="462">
        <v>0</v>
      </c>
      <c r="AA58" s="462"/>
      <c r="AB58" s="462"/>
      <c r="AC58" s="462"/>
      <c r="AD58" s="463">
        <v>0</v>
      </c>
      <c r="AE58" s="463">
        <v>0</v>
      </c>
      <c r="AF58" s="462">
        <v>0</v>
      </c>
      <c r="AG58" s="465">
        <v>0</v>
      </c>
      <c r="AH58" s="466">
        <v>0</v>
      </c>
      <c r="AI58" s="467">
        <v>0</v>
      </c>
    </row>
    <row r="59" spans="1:35" x14ac:dyDescent="0.2">
      <c r="A59" s="461" t="s">
        <v>60</v>
      </c>
      <c r="B59" s="462"/>
      <c r="C59" s="462"/>
      <c r="D59" s="462"/>
      <c r="E59" s="462"/>
      <c r="F59" s="462"/>
      <c r="G59" s="462"/>
      <c r="H59" s="462"/>
      <c r="I59" s="462"/>
      <c r="J59" s="462"/>
      <c r="K59" s="462">
        <v>0</v>
      </c>
      <c r="L59" s="462"/>
      <c r="M59" s="462"/>
      <c r="N59" s="464">
        <v>0</v>
      </c>
      <c r="O59" s="463">
        <v>0</v>
      </c>
      <c r="P59" s="463">
        <v>0</v>
      </c>
      <c r="Q59" s="462"/>
      <c r="R59" s="462"/>
      <c r="S59" s="462"/>
      <c r="T59" s="462"/>
      <c r="U59" s="462"/>
      <c r="V59" s="462"/>
      <c r="W59" s="462"/>
      <c r="X59" s="462"/>
      <c r="Y59" s="462"/>
      <c r="Z59" s="462">
        <v>0</v>
      </c>
      <c r="AA59" s="462"/>
      <c r="AB59" s="462"/>
      <c r="AC59" s="462"/>
      <c r="AD59" s="463">
        <v>0</v>
      </c>
      <c r="AE59" s="463">
        <v>0</v>
      </c>
      <c r="AF59" s="462">
        <v>0</v>
      </c>
      <c r="AG59" s="465">
        <v>0</v>
      </c>
      <c r="AH59" s="466">
        <v>0</v>
      </c>
      <c r="AI59" s="467">
        <v>0</v>
      </c>
    </row>
    <row r="60" spans="1:35" x14ac:dyDescent="0.2">
      <c r="A60" s="461"/>
      <c r="B60" s="462"/>
      <c r="C60" s="462"/>
      <c r="D60" s="462"/>
      <c r="E60" s="462"/>
      <c r="F60" s="462"/>
      <c r="G60" s="462"/>
      <c r="H60" s="462"/>
      <c r="I60" s="462"/>
      <c r="J60" s="462"/>
      <c r="K60" s="462">
        <v>0</v>
      </c>
      <c r="L60" s="462"/>
      <c r="M60" s="462"/>
      <c r="N60" s="464">
        <v>0</v>
      </c>
      <c r="O60" s="463">
        <v>0</v>
      </c>
      <c r="P60" s="463">
        <v>0</v>
      </c>
      <c r="Q60" s="462"/>
      <c r="R60" s="462"/>
      <c r="S60" s="462"/>
      <c r="T60" s="462"/>
      <c r="U60" s="462"/>
      <c r="V60" s="462"/>
      <c r="W60" s="462"/>
      <c r="X60" s="462"/>
      <c r="Y60" s="462"/>
      <c r="Z60" s="462">
        <v>0</v>
      </c>
      <c r="AA60" s="462"/>
      <c r="AB60" s="462"/>
      <c r="AC60" s="462"/>
      <c r="AD60" s="463">
        <v>0</v>
      </c>
      <c r="AE60" s="463">
        <v>0</v>
      </c>
      <c r="AF60" s="462">
        <v>0</v>
      </c>
      <c r="AG60" s="465">
        <v>0</v>
      </c>
      <c r="AH60" s="466">
        <v>0</v>
      </c>
      <c r="AI60" s="467">
        <v>0</v>
      </c>
    </row>
    <row r="61" spans="1:35" x14ac:dyDescent="0.2">
      <c r="A61" s="461" t="s">
        <v>61</v>
      </c>
      <c r="B61" s="462"/>
      <c r="C61" s="462"/>
      <c r="D61" s="462"/>
      <c r="E61" s="462"/>
      <c r="F61" s="462"/>
      <c r="G61" s="462"/>
      <c r="H61" s="462"/>
      <c r="I61" s="462"/>
      <c r="J61" s="462"/>
      <c r="K61" s="462">
        <v>0</v>
      </c>
      <c r="L61" s="462"/>
      <c r="M61" s="462"/>
      <c r="N61" s="464">
        <v>0</v>
      </c>
      <c r="O61" s="463">
        <v>0</v>
      </c>
      <c r="P61" s="463">
        <v>0</v>
      </c>
      <c r="Q61" s="462"/>
      <c r="R61" s="462"/>
      <c r="S61" s="462"/>
      <c r="T61" s="462"/>
      <c r="U61" s="462"/>
      <c r="V61" s="462"/>
      <c r="W61" s="462"/>
      <c r="X61" s="462"/>
      <c r="Y61" s="462"/>
      <c r="Z61" s="462">
        <v>0</v>
      </c>
      <c r="AA61" s="462"/>
      <c r="AB61" s="462"/>
      <c r="AC61" s="462"/>
      <c r="AD61" s="463">
        <v>0</v>
      </c>
      <c r="AE61" s="463">
        <v>0</v>
      </c>
      <c r="AF61" s="462">
        <v>0</v>
      </c>
      <c r="AG61" s="465">
        <v>0</v>
      </c>
      <c r="AH61" s="466">
        <v>0</v>
      </c>
      <c r="AI61" s="467">
        <v>0</v>
      </c>
    </row>
    <row r="62" spans="1:35" x14ac:dyDescent="0.2">
      <c r="A62" s="461"/>
      <c r="B62" s="462"/>
      <c r="C62" s="462"/>
      <c r="D62" s="462"/>
      <c r="E62" s="462"/>
      <c r="F62" s="462"/>
      <c r="G62" s="462"/>
      <c r="H62" s="462"/>
      <c r="I62" s="462"/>
      <c r="J62" s="462"/>
      <c r="K62" s="462">
        <v>0</v>
      </c>
      <c r="L62" s="462"/>
      <c r="M62" s="462"/>
      <c r="N62" s="464">
        <v>0</v>
      </c>
      <c r="O62" s="463">
        <v>0</v>
      </c>
      <c r="P62" s="463">
        <v>0</v>
      </c>
      <c r="Q62" s="462"/>
      <c r="R62" s="462"/>
      <c r="S62" s="462"/>
      <c r="T62" s="462"/>
      <c r="U62" s="462"/>
      <c r="V62" s="462"/>
      <c r="W62" s="462"/>
      <c r="X62" s="462"/>
      <c r="Y62" s="462"/>
      <c r="Z62" s="462">
        <v>0</v>
      </c>
      <c r="AA62" s="462"/>
      <c r="AB62" s="462"/>
      <c r="AC62" s="462"/>
      <c r="AD62" s="463">
        <v>0</v>
      </c>
      <c r="AE62" s="463">
        <v>0</v>
      </c>
      <c r="AF62" s="462">
        <v>0</v>
      </c>
      <c r="AG62" s="465">
        <v>0</v>
      </c>
      <c r="AH62" s="466">
        <v>0</v>
      </c>
      <c r="AI62" s="467">
        <v>0</v>
      </c>
    </row>
    <row r="63" spans="1:35" x14ac:dyDescent="0.2">
      <c r="A63" s="461" t="s">
        <v>62</v>
      </c>
      <c r="B63" s="462"/>
      <c r="C63" s="462"/>
      <c r="D63" s="462"/>
      <c r="E63" s="462"/>
      <c r="F63" s="462"/>
      <c r="G63" s="462"/>
      <c r="H63" s="462"/>
      <c r="I63" s="462"/>
      <c r="J63" s="462"/>
      <c r="K63" s="462">
        <v>0</v>
      </c>
      <c r="L63" s="462"/>
      <c r="M63" s="462"/>
      <c r="N63" s="464">
        <v>0</v>
      </c>
      <c r="O63" s="463">
        <v>0</v>
      </c>
      <c r="P63" s="463">
        <v>0</v>
      </c>
      <c r="Q63" s="462"/>
      <c r="R63" s="462"/>
      <c r="S63" s="462"/>
      <c r="T63" s="462"/>
      <c r="U63" s="462"/>
      <c r="V63" s="462"/>
      <c r="W63" s="462"/>
      <c r="X63" s="462"/>
      <c r="Y63" s="462"/>
      <c r="Z63" s="462">
        <v>0</v>
      </c>
      <c r="AA63" s="462"/>
      <c r="AB63" s="462"/>
      <c r="AC63" s="462"/>
      <c r="AD63" s="463">
        <v>0</v>
      </c>
      <c r="AE63" s="463">
        <v>0</v>
      </c>
      <c r="AF63" s="462">
        <v>0</v>
      </c>
      <c r="AG63" s="465">
        <v>0</v>
      </c>
      <c r="AH63" s="466">
        <v>0</v>
      </c>
      <c r="AI63" s="467">
        <v>0</v>
      </c>
    </row>
    <row r="64" spans="1:35" x14ac:dyDescent="0.2">
      <c r="A64" s="461"/>
      <c r="B64" s="462"/>
      <c r="C64" s="462"/>
      <c r="D64" s="462"/>
      <c r="E64" s="462"/>
      <c r="F64" s="462"/>
      <c r="G64" s="462"/>
      <c r="H64" s="462"/>
      <c r="I64" s="462"/>
      <c r="J64" s="462"/>
      <c r="K64" s="462">
        <v>0</v>
      </c>
      <c r="L64" s="462"/>
      <c r="M64" s="462"/>
      <c r="N64" s="464">
        <v>0</v>
      </c>
      <c r="O64" s="463">
        <v>0</v>
      </c>
      <c r="P64" s="463">
        <v>0</v>
      </c>
      <c r="Q64" s="462"/>
      <c r="R64" s="462"/>
      <c r="S64" s="462"/>
      <c r="T64" s="462"/>
      <c r="U64" s="462"/>
      <c r="V64" s="462"/>
      <c r="W64" s="462"/>
      <c r="X64" s="462"/>
      <c r="Y64" s="462"/>
      <c r="Z64" s="462">
        <v>0</v>
      </c>
      <c r="AA64" s="462"/>
      <c r="AB64" s="462"/>
      <c r="AC64" s="462"/>
      <c r="AD64" s="463">
        <v>0</v>
      </c>
      <c r="AE64" s="463">
        <v>0</v>
      </c>
      <c r="AF64" s="462">
        <v>0</v>
      </c>
      <c r="AG64" s="465">
        <v>0</v>
      </c>
      <c r="AH64" s="466">
        <v>0</v>
      </c>
      <c r="AI64" s="467">
        <v>0</v>
      </c>
    </row>
    <row r="65" spans="1:35" x14ac:dyDescent="0.2">
      <c r="A65" s="461" t="s">
        <v>63</v>
      </c>
      <c r="B65" s="462"/>
      <c r="C65" s="462"/>
      <c r="D65" s="462"/>
      <c r="E65" s="462"/>
      <c r="F65" s="462"/>
      <c r="G65" s="462"/>
      <c r="H65" s="462"/>
      <c r="I65" s="462"/>
      <c r="J65" s="462"/>
      <c r="K65" s="462">
        <v>0</v>
      </c>
      <c r="L65" s="462"/>
      <c r="M65" s="462"/>
      <c r="N65" s="464">
        <v>0</v>
      </c>
      <c r="O65" s="463">
        <v>0</v>
      </c>
      <c r="P65" s="463">
        <v>0</v>
      </c>
      <c r="Q65" s="462"/>
      <c r="R65" s="462"/>
      <c r="S65" s="462"/>
      <c r="T65" s="462"/>
      <c r="U65" s="462"/>
      <c r="V65" s="462"/>
      <c r="W65" s="462"/>
      <c r="X65" s="462"/>
      <c r="Y65" s="462"/>
      <c r="Z65" s="462">
        <v>0</v>
      </c>
      <c r="AA65" s="462"/>
      <c r="AB65" s="462"/>
      <c r="AC65" s="462"/>
      <c r="AD65" s="463">
        <v>0</v>
      </c>
      <c r="AE65" s="463">
        <v>0</v>
      </c>
      <c r="AF65" s="462">
        <v>0</v>
      </c>
      <c r="AG65" s="465">
        <v>0</v>
      </c>
      <c r="AH65" s="466">
        <v>0</v>
      </c>
      <c r="AI65" s="467">
        <v>0</v>
      </c>
    </row>
    <row r="66" spans="1:35" x14ac:dyDescent="0.2">
      <c r="A66" s="461"/>
      <c r="B66" s="462"/>
      <c r="C66" s="462"/>
      <c r="D66" s="462"/>
      <c r="E66" s="462"/>
      <c r="F66" s="462"/>
      <c r="G66" s="462"/>
      <c r="H66" s="462"/>
      <c r="I66" s="462"/>
      <c r="J66" s="462"/>
      <c r="K66" s="462">
        <v>0</v>
      </c>
      <c r="L66" s="462"/>
      <c r="M66" s="462"/>
      <c r="N66" s="464">
        <v>0</v>
      </c>
      <c r="O66" s="463">
        <v>0</v>
      </c>
      <c r="P66" s="463">
        <v>0</v>
      </c>
      <c r="Q66" s="462"/>
      <c r="R66" s="462"/>
      <c r="S66" s="462"/>
      <c r="T66" s="462"/>
      <c r="U66" s="462"/>
      <c r="V66" s="462"/>
      <c r="W66" s="462"/>
      <c r="X66" s="462"/>
      <c r="Y66" s="462"/>
      <c r="Z66" s="462">
        <v>0</v>
      </c>
      <c r="AA66" s="462"/>
      <c r="AB66" s="462"/>
      <c r="AC66" s="462"/>
      <c r="AD66" s="463">
        <v>0</v>
      </c>
      <c r="AE66" s="463">
        <v>0</v>
      </c>
      <c r="AF66" s="462">
        <v>0</v>
      </c>
      <c r="AG66" s="465">
        <v>0</v>
      </c>
      <c r="AH66" s="466">
        <v>0</v>
      </c>
      <c r="AI66" s="467">
        <v>0</v>
      </c>
    </row>
    <row r="67" spans="1:35" x14ac:dyDescent="0.2">
      <c r="A67" s="461" t="s">
        <v>64</v>
      </c>
      <c r="B67" s="462"/>
      <c r="C67" s="462"/>
      <c r="D67" s="462"/>
      <c r="E67" s="462"/>
      <c r="F67" s="462"/>
      <c r="G67" s="462"/>
      <c r="H67" s="462"/>
      <c r="I67" s="462"/>
      <c r="J67" s="462"/>
      <c r="K67" s="462">
        <v>0</v>
      </c>
      <c r="L67" s="462"/>
      <c r="M67" s="462"/>
      <c r="N67" s="464">
        <v>0</v>
      </c>
      <c r="O67" s="463">
        <v>0</v>
      </c>
      <c r="P67" s="463">
        <v>0</v>
      </c>
      <c r="Q67" s="462"/>
      <c r="R67" s="462"/>
      <c r="S67" s="462"/>
      <c r="T67" s="462"/>
      <c r="U67" s="462"/>
      <c r="V67" s="462"/>
      <c r="W67" s="462"/>
      <c r="X67" s="462"/>
      <c r="Y67" s="462"/>
      <c r="Z67" s="462">
        <v>0</v>
      </c>
      <c r="AA67" s="462"/>
      <c r="AB67" s="462"/>
      <c r="AC67" s="462"/>
      <c r="AD67" s="463">
        <v>0</v>
      </c>
      <c r="AE67" s="463">
        <v>0</v>
      </c>
      <c r="AF67" s="462">
        <v>0</v>
      </c>
      <c r="AG67" s="465">
        <v>0</v>
      </c>
      <c r="AH67" s="466">
        <v>0</v>
      </c>
      <c r="AI67" s="467">
        <v>0</v>
      </c>
    </row>
    <row r="68" spans="1:35" x14ac:dyDescent="0.2">
      <c r="A68" s="461"/>
      <c r="B68" s="462"/>
      <c r="C68" s="462"/>
      <c r="D68" s="462"/>
      <c r="E68" s="462"/>
      <c r="F68" s="462"/>
      <c r="G68" s="462"/>
      <c r="H68" s="462"/>
      <c r="I68" s="462"/>
      <c r="J68" s="462"/>
      <c r="K68" s="462">
        <v>0</v>
      </c>
      <c r="L68" s="462"/>
      <c r="M68" s="462"/>
      <c r="N68" s="464">
        <v>0</v>
      </c>
      <c r="O68" s="463">
        <v>0</v>
      </c>
      <c r="P68" s="463">
        <v>0</v>
      </c>
      <c r="Q68" s="462"/>
      <c r="R68" s="462"/>
      <c r="S68" s="462"/>
      <c r="T68" s="462"/>
      <c r="U68" s="462"/>
      <c r="V68" s="462"/>
      <c r="W68" s="462"/>
      <c r="X68" s="462"/>
      <c r="Y68" s="462"/>
      <c r="Z68" s="462">
        <v>0</v>
      </c>
      <c r="AA68" s="462"/>
      <c r="AB68" s="462"/>
      <c r="AC68" s="462"/>
      <c r="AD68" s="463">
        <v>0</v>
      </c>
      <c r="AE68" s="463">
        <v>0</v>
      </c>
      <c r="AF68" s="462">
        <v>0</v>
      </c>
      <c r="AG68" s="465">
        <v>0</v>
      </c>
      <c r="AH68" s="466">
        <v>0</v>
      </c>
      <c r="AI68" s="467">
        <v>0</v>
      </c>
    </row>
    <row r="69" spans="1:35" x14ac:dyDescent="0.2">
      <c r="A69" s="461" t="s">
        <v>24</v>
      </c>
      <c r="B69" s="462"/>
      <c r="C69" s="462"/>
      <c r="D69" s="462"/>
      <c r="E69" s="462"/>
      <c r="F69" s="462"/>
      <c r="G69" s="462"/>
      <c r="H69" s="462"/>
      <c r="I69" s="462"/>
      <c r="J69" s="462"/>
      <c r="K69" s="462">
        <v>0</v>
      </c>
      <c r="L69" s="462"/>
      <c r="M69" s="462"/>
      <c r="N69" s="464">
        <v>0</v>
      </c>
      <c r="O69" s="463">
        <v>0</v>
      </c>
      <c r="P69" s="463">
        <v>0</v>
      </c>
      <c r="Q69" s="462"/>
      <c r="R69" s="462"/>
      <c r="S69" s="462"/>
      <c r="T69" s="462"/>
      <c r="U69" s="462"/>
      <c r="V69" s="462"/>
      <c r="W69" s="462"/>
      <c r="X69" s="462"/>
      <c r="Y69" s="462"/>
      <c r="Z69" s="462">
        <v>0</v>
      </c>
      <c r="AA69" s="462"/>
      <c r="AB69" s="462"/>
      <c r="AC69" s="462"/>
      <c r="AD69" s="463">
        <v>0</v>
      </c>
      <c r="AE69" s="463">
        <v>0</v>
      </c>
      <c r="AF69" s="462">
        <v>0</v>
      </c>
      <c r="AG69" s="465">
        <v>0</v>
      </c>
      <c r="AH69" s="466">
        <v>0</v>
      </c>
      <c r="AI69" s="467">
        <v>0</v>
      </c>
    </row>
    <row r="70" spans="1:35" x14ac:dyDescent="0.2">
      <c r="A70" s="469" t="s">
        <v>548</v>
      </c>
      <c r="B70" s="462"/>
      <c r="C70" s="462"/>
      <c r="D70" s="462"/>
      <c r="E70" s="462"/>
      <c r="F70" s="462"/>
      <c r="G70" s="462"/>
      <c r="H70" s="462"/>
      <c r="I70" s="462"/>
      <c r="J70" s="462"/>
      <c r="K70" s="462">
        <v>0</v>
      </c>
      <c r="L70" s="462"/>
      <c r="M70" s="462"/>
      <c r="N70" s="464">
        <v>0</v>
      </c>
      <c r="O70" s="463">
        <v>0</v>
      </c>
      <c r="P70" s="463">
        <v>0</v>
      </c>
      <c r="Q70" s="462"/>
      <c r="R70" s="462"/>
      <c r="S70" s="462"/>
      <c r="T70" s="462"/>
      <c r="U70" s="462"/>
      <c r="V70" s="462"/>
      <c r="W70" s="462"/>
      <c r="X70" s="462"/>
      <c r="Y70" s="462"/>
      <c r="Z70" s="462">
        <v>0</v>
      </c>
      <c r="AA70" s="462"/>
      <c r="AB70" s="462"/>
      <c r="AC70" s="462"/>
      <c r="AD70" s="463">
        <v>0</v>
      </c>
      <c r="AE70" s="463">
        <v>0</v>
      </c>
      <c r="AF70" s="462">
        <v>0</v>
      </c>
      <c r="AG70" s="465">
        <v>0</v>
      </c>
      <c r="AH70" s="466">
        <v>0</v>
      </c>
      <c r="AI70" s="467">
        <v>0</v>
      </c>
    </row>
    <row r="71" spans="1:35" x14ac:dyDescent="0.2">
      <c r="A71" s="461" t="s">
        <v>551</v>
      </c>
      <c r="B71" s="462"/>
      <c r="C71" s="462"/>
      <c r="D71" s="462"/>
      <c r="E71" s="462"/>
      <c r="F71" s="462"/>
      <c r="G71" s="462"/>
      <c r="H71" s="462"/>
      <c r="I71" s="462"/>
      <c r="J71" s="462"/>
      <c r="K71" s="462">
        <v>0</v>
      </c>
      <c r="L71" s="462"/>
      <c r="M71" s="462"/>
      <c r="N71" s="464">
        <v>0</v>
      </c>
      <c r="O71" s="463">
        <v>0</v>
      </c>
      <c r="P71" s="463">
        <v>0</v>
      </c>
      <c r="Q71" s="462"/>
      <c r="R71" s="462"/>
      <c r="S71" s="462"/>
      <c r="T71" s="462"/>
      <c r="U71" s="462"/>
      <c r="V71" s="462"/>
      <c r="W71" s="462"/>
      <c r="X71" s="462"/>
      <c r="Y71" s="462"/>
      <c r="Z71" s="462">
        <v>0</v>
      </c>
      <c r="AA71" s="462"/>
      <c r="AB71" s="462"/>
      <c r="AC71" s="462"/>
      <c r="AD71" s="463">
        <v>0</v>
      </c>
      <c r="AE71" s="463">
        <v>0</v>
      </c>
      <c r="AF71" s="462">
        <v>0</v>
      </c>
      <c r="AG71" s="465">
        <v>0</v>
      </c>
      <c r="AH71" s="466">
        <v>0</v>
      </c>
      <c r="AI71" s="467">
        <v>0</v>
      </c>
    </row>
    <row r="72" spans="1:35" x14ac:dyDescent="0.2">
      <c r="A72" s="461" t="s">
        <v>549</v>
      </c>
      <c r="B72" s="462"/>
      <c r="C72" s="462"/>
      <c r="D72" s="462"/>
      <c r="E72" s="462"/>
      <c r="F72" s="462"/>
      <c r="G72" s="462"/>
      <c r="H72" s="462"/>
      <c r="I72" s="462"/>
      <c r="J72" s="462"/>
      <c r="K72" s="462">
        <v>0</v>
      </c>
      <c r="L72" s="462"/>
      <c r="M72" s="462"/>
      <c r="N72" s="464">
        <v>0</v>
      </c>
      <c r="O72" s="463">
        <v>0</v>
      </c>
      <c r="P72" s="463">
        <v>0</v>
      </c>
      <c r="Q72" s="462"/>
      <c r="R72" s="462"/>
      <c r="S72" s="462"/>
      <c r="T72" s="462"/>
      <c r="U72" s="462"/>
      <c r="V72" s="462"/>
      <c r="W72" s="462"/>
      <c r="X72" s="462"/>
      <c r="Y72" s="462"/>
      <c r="Z72" s="462">
        <v>0</v>
      </c>
      <c r="AA72" s="462"/>
      <c r="AB72" s="462"/>
      <c r="AC72" s="462"/>
      <c r="AD72" s="463">
        <v>0</v>
      </c>
      <c r="AE72" s="463">
        <v>0</v>
      </c>
      <c r="AF72" s="462">
        <v>0</v>
      </c>
      <c r="AG72" s="465">
        <v>0</v>
      </c>
      <c r="AH72" s="466">
        <v>0</v>
      </c>
      <c r="AI72" s="467">
        <v>0</v>
      </c>
    </row>
    <row r="73" spans="1:35" x14ac:dyDescent="0.2">
      <c r="A73" s="461"/>
      <c r="B73" s="462"/>
      <c r="C73" s="462"/>
      <c r="D73" s="462"/>
      <c r="E73" s="462"/>
      <c r="F73" s="462"/>
      <c r="G73" s="462"/>
      <c r="H73" s="462"/>
      <c r="I73" s="462"/>
      <c r="J73" s="462"/>
      <c r="K73" s="462">
        <v>0</v>
      </c>
      <c r="L73" s="462"/>
      <c r="M73" s="462"/>
      <c r="N73" s="464">
        <v>0</v>
      </c>
      <c r="O73" s="463">
        <v>0</v>
      </c>
      <c r="P73" s="463">
        <v>0</v>
      </c>
      <c r="Q73" s="462"/>
      <c r="R73" s="462"/>
      <c r="S73" s="462"/>
      <c r="T73" s="462"/>
      <c r="U73" s="462"/>
      <c r="V73" s="462"/>
      <c r="W73" s="462"/>
      <c r="X73" s="462"/>
      <c r="Y73" s="462"/>
      <c r="Z73" s="462">
        <v>0</v>
      </c>
      <c r="AA73" s="462"/>
      <c r="AB73" s="462"/>
      <c r="AC73" s="462"/>
      <c r="AD73" s="463">
        <v>0</v>
      </c>
      <c r="AE73" s="463">
        <v>0</v>
      </c>
      <c r="AF73" s="462">
        <v>0</v>
      </c>
      <c r="AG73" s="465">
        <v>0</v>
      </c>
      <c r="AH73" s="466">
        <v>0</v>
      </c>
      <c r="AI73" s="467">
        <v>0</v>
      </c>
    </row>
    <row r="74" spans="1:35" x14ac:dyDescent="0.2">
      <c r="A74" s="461" t="s">
        <v>66</v>
      </c>
      <c r="B74" s="462">
        <v>1</v>
      </c>
      <c r="C74" s="462">
        <v>800</v>
      </c>
      <c r="D74" s="462"/>
      <c r="E74" s="462"/>
      <c r="F74" s="462"/>
      <c r="G74" s="462"/>
      <c r="H74" s="462"/>
      <c r="I74" s="462"/>
      <c r="J74" s="462"/>
      <c r="K74" s="462">
        <v>800</v>
      </c>
      <c r="L74" s="462">
        <v>600</v>
      </c>
      <c r="M74" s="462"/>
      <c r="N74" s="464">
        <v>600</v>
      </c>
      <c r="O74" s="463">
        <v>10200</v>
      </c>
      <c r="P74" s="463">
        <v>10200</v>
      </c>
      <c r="Q74" s="462">
        <v>5</v>
      </c>
      <c r="R74" s="462">
        <v>1012</v>
      </c>
      <c r="S74" s="462"/>
      <c r="T74" s="462"/>
      <c r="U74" s="462"/>
      <c r="V74" s="462"/>
      <c r="W74" s="462"/>
      <c r="X74" s="462"/>
      <c r="Y74" s="462"/>
      <c r="Z74" s="462">
        <v>1012</v>
      </c>
      <c r="AA74" s="462">
        <v>600</v>
      </c>
      <c r="AB74" s="462"/>
      <c r="AC74" s="462"/>
      <c r="AD74" s="463">
        <v>12144</v>
      </c>
      <c r="AE74" s="463">
        <v>60720</v>
      </c>
      <c r="AF74" s="462">
        <v>4</v>
      </c>
      <c r="AG74" s="465">
        <v>50520</v>
      </c>
      <c r="AH74" s="466">
        <v>5</v>
      </c>
      <c r="AI74" s="467">
        <v>60720</v>
      </c>
    </row>
    <row r="75" spans="1:35" x14ac:dyDescent="0.2">
      <c r="A75" s="461"/>
      <c r="B75" s="462"/>
      <c r="C75" s="462"/>
      <c r="D75" s="462"/>
      <c r="E75" s="462"/>
      <c r="F75" s="462"/>
      <c r="G75" s="462"/>
      <c r="H75" s="462"/>
      <c r="I75" s="462"/>
      <c r="J75" s="462"/>
      <c r="K75" s="462">
        <v>0</v>
      </c>
      <c r="L75" s="462"/>
      <c r="M75" s="462"/>
      <c r="N75" s="464">
        <v>0</v>
      </c>
      <c r="O75" s="463">
        <v>0</v>
      </c>
      <c r="P75" s="463">
        <v>0</v>
      </c>
      <c r="Q75" s="462"/>
      <c r="R75" s="462"/>
      <c r="S75" s="462"/>
      <c r="T75" s="462"/>
      <c r="U75" s="462"/>
      <c r="V75" s="462"/>
      <c r="W75" s="462"/>
      <c r="X75" s="462"/>
      <c r="Y75" s="462"/>
      <c r="Z75" s="462">
        <v>0</v>
      </c>
      <c r="AA75" s="462"/>
      <c r="AB75" s="462"/>
      <c r="AC75" s="462"/>
      <c r="AD75" s="463">
        <v>0</v>
      </c>
      <c r="AE75" s="463">
        <v>0</v>
      </c>
      <c r="AF75" s="462">
        <v>0</v>
      </c>
      <c r="AG75" s="465">
        <v>0</v>
      </c>
      <c r="AH75" s="466">
        <v>0</v>
      </c>
      <c r="AI75" s="467">
        <v>0</v>
      </c>
    </row>
    <row r="76" spans="1:35" x14ac:dyDescent="0.2">
      <c r="A76" s="461" t="s">
        <v>67</v>
      </c>
      <c r="B76" s="462"/>
      <c r="C76" s="462"/>
      <c r="D76" s="462"/>
      <c r="E76" s="462"/>
      <c r="F76" s="462"/>
      <c r="G76" s="462"/>
      <c r="H76" s="462"/>
      <c r="I76" s="462"/>
      <c r="J76" s="462"/>
      <c r="K76" s="462">
        <v>0</v>
      </c>
      <c r="L76" s="462"/>
      <c r="M76" s="462"/>
      <c r="N76" s="464">
        <v>0</v>
      </c>
      <c r="O76" s="463">
        <v>0</v>
      </c>
      <c r="P76" s="463">
        <v>0</v>
      </c>
      <c r="Q76" s="462"/>
      <c r="R76" s="462"/>
      <c r="S76" s="462"/>
      <c r="T76" s="462"/>
      <c r="U76" s="462"/>
      <c r="V76" s="462"/>
      <c r="W76" s="462"/>
      <c r="X76" s="462"/>
      <c r="Y76" s="462"/>
      <c r="Z76" s="462">
        <v>0</v>
      </c>
      <c r="AA76" s="462"/>
      <c r="AB76" s="462"/>
      <c r="AC76" s="462"/>
      <c r="AD76" s="463">
        <v>0</v>
      </c>
      <c r="AE76" s="463">
        <v>0</v>
      </c>
      <c r="AF76" s="462">
        <v>0</v>
      </c>
      <c r="AG76" s="465">
        <v>0</v>
      </c>
      <c r="AH76" s="466">
        <v>0</v>
      </c>
      <c r="AI76" s="467">
        <v>0</v>
      </c>
    </row>
    <row r="77" spans="1:35" x14ac:dyDescent="0.2">
      <c r="A77" s="470"/>
      <c r="B77" s="462"/>
      <c r="C77" s="466"/>
      <c r="D77" s="466"/>
      <c r="E77" s="466"/>
      <c r="F77" s="466"/>
      <c r="G77" s="466"/>
      <c r="H77" s="466"/>
      <c r="I77" s="466"/>
      <c r="J77" s="466"/>
      <c r="K77" s="462">
        <v>0</v>
      </c>
      <c r="L77" s="466"/>
      <c r="M77" s="466"/>
      <c r="N77" s="464">
        <v>0</v>
      </c>
      <c r="O77" s="463">
        <v>0</v>
      </c>
      <c r="P77" s="463">
        <v>0</v>
      </c>
      <c r="Q77" s="462"/>
      <c r="R77" s="466"/>
      <c r="S77" s="466"/>
      <c r="T77" s="466"/>
      <c r="U77" s="466"/>
      <c r="V77" s="466"/>
      <c r="W77" s="466"/>
      <c r="X77" s="466"/>
      <c r="Y77" s="466"/>
      <c r="Z77" s="462">
        <v>0</v>
      </c>
      <c r="AA77" s="466"/>
      <c r="AB77" s="466"/>
      <c r="AC77" s="466"/>
      <c r="AD77" s="463">
        <v>0</v>
      </c>
      <c r="AE77" s="463">
        <v>0</v>
      </c>
      <c r="AF77" s="462">
        <v>0</v>
      </c>
      <c r="AG77" s="465">
        <v>0</v>
      </c>
      <c r="AH77" s="466">
        <v>0</v>
      </c>
      <c r="AI77" s="467">
        <v>0</v>
      </c>
    </row>
    <row r="78" spans="1:35" x14ac:dyDescent="0.2">
      <c r="A78" s="471" t="s">
        <v>0</v>
      </c>
      <c r="B78" s="471">
        <v>42</v>
      </c>
      <c r="C78" s="471">
        <v>1350</v>
      </c>
      <c r="D78" s="471">
        <v>940</v>
      </c>
      <c r="E78" s="471">
        <v>0</v>
      </c>
      <c r="F78" s="471">
        <v>0</v>
      </c>
      <c r="G78" s="471">
        <v>0</v>
      </c>
      <c r="H78" s="471">
        <v>0</v>
      </c>
      <c r="I78" s="471">
        <v>0</v>
      </c>
      <c r="J78" s="471">
        <v>0</v>
      </c>
      <c r="K78" s="471">
        <v>2290</v>
      </c>
      <c r="L78" s="471">
        <v>1600</v>
      </c>
      <c r="M78" s="471">
        <v>0</v>
      </c>
      <c r="N78" s="471">
        <v>1600</v>
      </c>
      <c r="O78" s="471">
        <v>29080</v>
      </c>
      <c r="P78" s="471">
        <v>784280</v>
      </c>
      <c r="Q78" s="471">
        <v>46</v>
      </c>
      <c r="R78" s="471">
        <v>1562</v>
      </c>
      <c r="S78" s="471">
        <v>940</v>
      </c>
      <c r="T78" s="471">
        <v>0</v>
      </c>
      <c r="U78" s="471">
        <v>0</v>
      </c>
      <c r="V78" s="471">
        <v>0</v>
      </c>
      <c r="W78" s="471">
        <v>0</v>
      </c>
      <c r="X78" s="471">
        <v>0</v>
      </c>
      <c r="Y78" s="471">
        <v>0</v>
      </c>
      <c r="Z78" s="471">
        <v>2502</v>
      </c>
      <c r="AA78" s="471">
        <v>1600</v>
      </c>
      <c r="AB78" s="471">
        <v>0</v>
      </c>
      <c r="AC78" s="471">
        <v>0</v>
      </c>
      <c r="AD78" s="471">
        <v>30024</v>
      </c>
      <c r="AE78" s="471">
        <v>793800</v>
      </c>
      <c r="AF78" s="471">
        <v>4</v>
      </c>
      <c r="AG78" s="471">
        <v>9520</v>
      </c>
      <c r="AH78" s="471">
        <v>46</v>
      </c>
      <c r="AI78" s="471">
        <v>793800</v>
      </c>
    </row>
    <row r="79" spans="1:35" x14ac:dyDescent="0.2">
      <c r="A79" s="432"/>
      <c r="B79" s="432"/>
      <c r="C79" s="432"/>
      <c r="D79" s="432"/>
      <c r="E79" s="432"/>
      <c r="F79" s="432"/>
      <c r="G79" s="432"/>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row>
    <row r="80" spans="1:35" x14ac:dyDescent="0.2">
      <c r="A80" s="431" t="s">
        <v>552</v>
      </c>
      <c r="B80" s="432"/>
      <c r="C80" s="432"/>
      <c r="D80" s="432"/>
      <c r="E80" s="432"/>
      <c r="F80" s="432"/>
      <c r="G80" s="432"/>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row>
    <row r="81" spans="1:35" ht="12.75" thickBot="1" x14ac:dyDescent="0.25">
      <c r="A81" s="432"/>
      <c r="B81" s="432"/>
      <c r="C81" s="432"/>
      <c r="D81" s="432"/>
      <c r="E81" s="432"/>
      <c r="F81" s="43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row>
    <row r="82" spans="1:35" ht="12.75" customHeight="1" thickBot="1" x14ac:dyDescent="0.25">
      <c r="A82" s="706" t="s">
        <v>48</v>
      </c>
      <c r="B82" s="433" t="s">
        <v>361</v>
      </c>
      <c r="C82" s="433"/>
      <c r="D82" s="433"/>
      <c r="E82" s="433"/>
      <c r="F82" s="433"/>
      <c r="G82" s="433"/>
      <c r="H82" s="433"/>
      <c r="I82" s="433"/>
      <c r="J82" s="433"/>
      <c r="K82" s="433"/>
      <c r="L82" s="433"/>
      <c r="M82" s="433"/>
      <c r="N82" s="433"/>
      <c r="O82" s="433"/>
      <c r="P82" s="433"/>
      <c r="Q82" s="434" t="s">
        <v>362</v>
      </c>
      <c r="R82" s="433"/>
      <c r="S82" s="433"/>
      <c r="T82" s="433"/>
      <c r="U82" s="433"/>
      <c r="V82" s="433"/>
      <c r="W82" s="433"/>
      <c r="X82" s="433"/>
      <c r="Y82" s="433"/>
      <c r="Z82" s="433"/>
      <c r="AA82" s="433"/>
      <c r="AB82" s="433"/>
      <c r="AC82" s="433"/>
      <c r="AD82" s="433"/>
      <c r="AE82" s="435"/>
      <c r="AF82" s="436" t="s">
        <v>360</v>
      </c>
      <c r="AG82" s="437"/>
      <c r="AH82" s="436" t="s">
        <v>363</v>
      </c>
      <c r="AI82" s="437"/>
    </row>
    <row r="83" spans="1:35" ht="141.75" x14ac:dyDescent="0.2">
      <c r="A83" s="707"/>
      <c r="B83" s="438" t="s">
        <v>11</v>
      </c>
      <c r="C83" s="439" t="s">
        <v>148</v>
      </c>
      <c r="D83" s="440" t="s">
        <v>271</v>
      </c>
      <c r="E83" s="440" t="s">
        <v>150</v>
      </c>
      <c r="F83" s="440" t="s">
        <v>184</v>
      </c>
      <c r="G83" s="440" t="s">
        <v>185</v>
      </c>
      <c r="H83" s="440" t="s">
        <v>186</v>
      </c>
      <c r="I83" s="440" t="s">
        <v>187</v>
      </c>
      <c r="J83" s="441" t="s">
        <v>151</v>
      </c>
      <c r="K83" s="440" t="s">
        <v>152</v>
      </c>
      <c r="L83" s="440" t="s">
        <v>153</v>
      </c>
      <c r="M83" s="440" t="s">
        <v>183</v>
      </c>
      <c r="N83" s="442" t="s">
        <v>120</v>
      </c>
      <c r="O83" s="443" t="s">
        <v>158</v>
      </c>
      <c r="P83" s="444" t="s">
        <v>157</v>
      </c>
      <c r="Q83" s="438" t="s">
        <v>11</v>
      </c>
      <c r="R83" s="439" t="s">
        <v>148</v>
      </c>
      <c r="S83" s="440" t="s">
        <v>149</v>
      </c>
      <c r="T83" s="440" t="s">
        <v>150</v>
      </c>
      <c r="U83" s="440" t="s">
        <v>184</v>
      </c>
      <c r="V83" s="440" t="s">
        <v>185</v>
      </c>
      <c r="W83" s="440" t="s">
        <v>186</v>
      </c>
      <c r="X83" s="440" t="s">
        <v>187</v>
      </c>
      <c r="Y83" s="440" t="s">
        <v>151</v>
      </c>
      <c r="Z83" s="440" t="s">
        <v>152</v>
      </c>
      <c r="AA83" s="440" t="s">
        <v>153</v>
      </c>
      <c r="AB83" s="440" t="s">
        <v>183</v>
      </c>
      <c r="AC83" s="442" t="s">
        <v>120</v>
      </c>
      <c r="AD83" s="443" t="s">
        <v>158</v>
      </c>
      <c r="AE83" s="444" t="s">
        <v>364</v>
      </c>
      <c r="AF83" s="445" t="s">
        <v>162</v>
      </c>
      <c r="AG83" s="445" t="s">
        <v>161</v>
      </c>
      <c r="AH83" s="445" t="s">
        <v>11</v>
      </c>
      <c r="AI83" s="444" t="s">
        <v>365</v>
      </c>
    </row>
    <row r="84" spans="1:35" ht="12.75" thickBot="1" x14ac:dyDescent="0.25">
      <c r="A84" s="708"/>
      <c r="B84" s="446" t="s">
        <v>49</v>
      </c>
      <c r="C84" s="447" t="s">
        <v>50</v>
      </c>
      <c r="D84" s="448" t="s">
        <v>51</v>
      </c>
      <c r="E84" s="448" t="s">
        <v>52</v>
      </c>
      <c r="F84" s="449" t="s">
        <v>53</v>
      </c>
      <c r="G84" s="449" t="s">
        <v>54</v>
      </c>
      <c r="H84" s="449" t="s">
        <v>81</v>
      </c>
      <c r="I84" s="449" t="s">
        <v>119</v>
      </c>
      <c r="J84" s="449" t="s">
        <v>156</v>
      </c>
      <c r="K84" s="449" t="s">
        <v>160</v>
      </c>
      <c r="L84" s="449" t="s">
        <v>192</v>
      </c>
      <c r="M84" s="449" t="s">
        <v>193</v>
      </c>
      <c r="N84" s="450" t="s">
        <v>195</v>
      </c>
      <c r="O84" s="451" t="s">
        <v>196</v>
      </c>
      <c r="P84" s="452" t="s">
        <v>197</v>
      </c>
      <c r="Q84" s="446" t="s">
        <v>49</v>
      </c>
      <c r="R84" s="447" t="s">
        <v>50</v>
      </c>
      <c r="S84" s="448" t="s">
        <v>51</v>
      </c>
      <c r="T84" s="448" t="s">
        <v>52</v>
      </c>
      <c r="U84" s="449" t="s">
        <v>53</v>
      </c>
      <c r="V84" s="449" t="s">
        <v>54</v>
      </c>
      <c r="W84" s="449" t="s">
        <v>81</v>
      </c>
      <c r="X84" s="449" t="s">
        <v>119</v>
      </c>
      <c r="Y84" s="449" t="s">
        <v>156</v>
      </c>
      <c r="Z84" s="449" t="s">
        <v>160</v>
      </c>
      <c r="AA84" s="449" t="s">
        <v>192</v>
      </c>
      <c r="AB84" s="449" t="s">
        <v>193</v>
      </c>
      <c r="AC84" s="450" t="s">
        <v>195</v>
      </c>
      <c r="AD84" s="451" t="s">
        <v>196</v>
      </c>
      <c r="AE84" s="452" t="s">
        <v>197</v>
      </c>
      <c r="AF84" s="453"/>
      <c r="AG84" s="446"/>
      <c r="AH84" s="453"/>
      <c r="AI84" s="446"/>
    </row>
    <row r="85" spans="1:35" x14ac:dyDescent="0.2">
      <c r="A85" s="454"/>
      <c r="B85" s="455"/>
      <c r="C85" s="455"/>
      <c r="D85" s="455"/>
      <c r="E85" s="455"/>
      <c r="F85" s="456"/>
      <c r="G85" s="456"/>
      <c r="H85" s="456"/>
      <c r="I85" s="456"/>
      <c r="J85" s="456"/>
      <c r="K85" s="456"/>
      <c r="L85" s="456"/>
      <c r="M85" s="456"/>
      <c r="N85" s="457"/>
      <c r="O85" s="456"/>
      <c r="P85" s="456"/>
      <c r="Q85" s="455"/>
      <c r="R85" s="455"/>
      <c r="S85" s="455"/>
      <c r="T85" s="455"/>
      <c r="U85" s="456"/>
      <c r="V85" s="456"/>
      <c r="W85" s="456"/>
      <c r="X85" s="456"/>
      <c r="Y85" s="456"/>
      <c r="Z85" s="456"/>
      <c r="AA85" s="456"/>
      <c r="AB85" s="456"/>
      <c r="AC85" s="456"/>
      <c r="AD85" s="456"/>
      <c r="AE85" s="456"/>
      <c r="AF85" s="455"/>
      <c r="AG85" s="458"/>
      <c r="AH85" s="459"/>
      <c r="AI85" s="460"/>
    </row>
    <row r="86" spans="1:35" x14ac:dyDescent="0.2">
      <c r="A86" s="461" t="s">
        <v>55</v>
      </c>
      <c r="B86" s="462">
        <v>167</v>
      </c>
      <c r="C86" s="463">
        <v>680</v>
      </c>
      <c r="D86" s="462">
        <v>810</v>
      </c>
      <c r="E86" s="462"/>
      <c r="F86" s="462"/>
      <c r="G86" s="462"/>
      <c r="H86" s="462"/>
      <c r="I86" s="462"/>
      <c r="J86" s="462"/>
      <c r="K86" s="462">
        <v>1490</v>
      </c>
      <c r="L86" s="462">
        <v>1000</v>
      </c>
      <c r="M86" s="462"/>
      <c r="N86" s="464">
        <v>1000</v>
      </c>
      <c r="O86" s="463">
        <v>18880</v>
      </c>
      <c r="P86" s="463">
        <v>3152960</v>
      </c>
      <c r="Q86" s="462">
        <v>170</v>
      </c>
      <c r="R86" s="463">
        <v>680</v>
      </c>
      <c r="S86" s="462">
        <v>810</v>
      </c>
      <c r="T86" s="462"/>
      <c r="U86" s="462"/>
      <c r="V86" s="462"/>
      <c r="W86" s="462"/>
      <c r="X86" s="462"/>
      <c r="Y86" s="462"/>
      <c r="Z86" s="462">
        <v>1490</v>
      </c>
      <c r="AA86" s="462">
        <v>1000</v>
      </c>
      <c r="AB86" s="462"/>
      <c r="AC86" s="463"/>
      <c r="AD86" s="463">
        <v>17880</v>
      </c>
      <c r="AE86" s="463">
        <v>3039600</v>
      </c>
      <c r="AF86" s="462">
        <v>3</v>
      </c>
      <c r="AG86" s="465">
        <v>-113360</v>
      </c>
      <c r="AH86" s="466">
        <v>170</v>
      </c>
      <c r="AI86" s="467">
        <v>3039600</v>
      </c>
    </row>
    <row r="87" spans="1:35" x14ac:dyDescent="0.2">
      <c r="A87" s="461"/>
      <c r="B87" s="462"/>
      <c r="C87" s="463"/>
      <c r="D87" s="462"/>
      <c r="E87" s="462"/>
      <c r="F87" s="462"/>
      <c r="G87" s="462"/>
      <c r="H87" s="462"/>
      <c r="I87" s="462"/>
      <c r="J87" s="462"/>
      <c r="K87" s="462">
        <v>0</v>
      </c>
      <c r="L87" s="462"/>
      <c r="M87" s="462"/>
      <c r="N87" s="464">
        <v>0</v>
      </c>
      <c r="O87" s="463">
        <v>0</v>
      </c>
      <c r="P87" s="463">
        <v>0</v>
      </c>
      <c r="Q87" s="462"/>
      <c r="R87" s="463"/>
      <c r="S87" s="462"/>
      <c r="T87" s="462"/>
      <c r="U87" s="462"/>
      <c r="V87" s="462"/>
      <c r="W87" s="462"/>
      <c r="X87" s="462"/>
      <c r="Y87" s="462"/>
      <c r="Z87" s="462">
        <v>0</v>
      </c>
      <c r="AA87" s="462"/>
      <c r="AB87" s="462"/>
      <c r="AC87" s="463"/>
      <c r="AD87" s="463">
        <v>0</v>
      </c>
      <c r="AE87" s="463">
        <v>0</v>
      </c>
      <c r="AF87" s="462">
        <v>0</v>
      </c>
      <c r="AG87" s="465">
        <v>0</v>
      </c>
      <c r="AH87" s="466">
        <v>0</v>
      </c>
      <c r="AI87" s="467">
        <v>0</v>
      </c>
    </row>
    <row r="88" spans="1:35" x14ac:dyDescent="0.2">
      <c r="A88" s="461" t="s">
        <v>56</v>
      </c>
      <c r="B88" s="462"/>
      <c r="C88" s="463"/>
      <c r="D88" s="462"/>
      <c r="E88" s="462"/>
      <c r="F88" s="462"/>
      <c r="G88" s="462"/>
      <c r="H88" s="462"/>
      <c r="I88" s="462"/>
      <c r="J88" s="462"/>
      <c r="K88" s="462">
        <v>0</v>
      </c>
      <c r="L88" s="462"/>
      <c r="M88" s="462"/>
      <c r="N88" s="464">
        <v>0</v>
      </c>
      <c r="O88" s="463">
        <v>0</v>
      </c>
      <c r="P88" s="463">
        <v>0</v>
      </c>
      <c r="Q88" s="462"/>
      <c r="R88" s="463"/>
      <c r="S88" s="462"/>
      <c r="T88" s="462"/>
      <c r="U88" s="462"/>
      <c r="V88" s="462"/>
      <c r="W88" s="462"/>
      <c r="X88" s="462"/>
      <c r="Y88" s="462"/>
      <c r="Z88" s="462">
        <v>0</v>
      </c>
      <c r="AA88" s="462"/>
      <c r="AB88" s="462"/>
      <c r="AC88" s="463"/>
      <c r="AD88" s="463">
        <v>0</v>
      </c>
      <c r="AE88" s="463">
        <v>0</v>
      </c>
      <c r="AF88" s="462">
        <v>0</v>
      </c>
      <c r="AG88" s="465">
        <v>0</v>
      </c>
      <c r="AH88" s="466">
        <v>0</v>
      </c>
      <c r="AI88" s="467">
        <v>0</v>
      </c>
    </row>
    <row r="89" spans="1:35" x14ac:dyDescent="0.2">
      <c r="A89" s="468"/>
      <c r="B89" s="462"/>
      <c r="C89" s="466"/>
      <c r="D89" s="466"/>
      <c r="E89" s="466"/>
      <c r="F89" s="466"/>
      <c r="G89" s="466"/>
      <c r="H89" s="466"/>
      <c r="I89" s="466"/>
      <c r="J89" s="466"/>
      <c r="K89" s="462">
        <v>0</v>
      </c>
      <c r="L89" s="466"/>
      <c r="M89" s="466"/>
      <c r="N89" s="464">
        <v>0</v>
      </c>
      <c r="O89" s="463">
        <v>0</v>
      </c>
      <c r="P89" s="463">
        <v>0</v>
      </c>
      <c r="Q89" s="462"/>
      <c r="R89" s="466"/>
      <c r="S89" s="466"/>
      <c r="T89" s="466"/>
      <c r="U89" s="466"/>
      <c r="V89" s="466"/>
      <c r="W89" s="466"/>
      <c r="X89" s="466"/>
      <c r="Y89" s="466"/>
      <c r="Z89" s="462">
        <v>0</v>
      </c>
      <c r="AA89" s="466"/>
      <c r="AB89" s="466"/>
      <c r="AC89" s="466"/>
      <c r="AD89" s="463">
        <v>0</v>
      </c>
      <c r="AE89" s="463">
        <v>0</v>
      </c>
      <c r="AF89" s="462">
        <v>0</v>
      </c>
      <c r="AG89" s="465">
        <v>0</v>
      </c>
      <c r="AH89" s="466">
        <v>0</v>
      </c>
      <c r="AI89" s="467">
        <v>0</v>
      </c>
    </row>
    <row r="90" spans="1:35" x14ac:dyDescent="0.2">
      <c r="A90" s="461" t="s">
        <v>57</v>
      </c>
      <c r="B90" s="462"/>
      <c r="C90" s="462"/>
      <c r="D90" s="462"/>
      <c r="E90" s="462"/>
      <c r="F90" s="462"/>
      <c r="G90" s="462"/>
      <c r="H90" s="462"/>
      <c r="I90" s="462"/>
      <c r="J90" s="462"/>
      <c r="K90" s="462">
        <v>0</v>
      </c>
      <c r="L90" s="462"/>
      <c r="M90" s="462"/>
      <c r="N90" s="464">
        <v>0</v>
      </c>
      <c r="O90" s="463">
        <v>0</v>
      </c>
      <c r="P90" s="463">
        <v>0</v>
      </c>
      <c r="Q90" s="462"/>
      <c r="R90" s="462"/>
      <c r="S90" s="462"/>
      <c r="T90" s="462"/>
      <c r="U90" s="462"/>
      <c r="V90" s="462"/>
      <c r="W90" s="462"/>
      <c r="X90" s="462"/>
      <c r="Y90" s="462"/>
      <c r="Z90" s="462">
        <v>0</v>
      </c>
      <c r="AA90" s="462"/>
      <c r="AB90" s="462"/>
      <c r="AC90" s="462"/>
      <c r="AD90" s="463">
        <v>0</v>
      </c>
      <c r="AE90" s="463">
        <v>0</v>
      </c>
      <c r="AF90" s="462">
        <v>0</v>
      </c>
      <c r="AG90" s="465">
        <v>0</v>
      </c>
      <c r="AH90" s="466">
        <v>0</v>
      </c>
      <c r="AI90" s="467">
        <v>0</v>
      </c>
    </row>
    <row r="91" spans="1:35" x14ac:dyDescent="0.2">
      <c r="A91" s="461"/>
      <c r="B91" s="462"/>
      <c r="C91" s="462"/>
      <c r="D91" s="462"/>
      <c r="E91" s="462"/>
      <c r="F91" s="462"/>
      <c r="G91" s="462"/>
      <c r="H91" s="462"/>
      <c r="I91" s="462"/>
      <c r="J91" s="462"/>
      <c r="K91" s="462">
        <v>0</v>
      </c>
      <c r="L91" s="462"/>
      <c r="M91" s="462"/>
      <c r="N91" s="464">
        <v>0</v>
      </c>
      <c r="O91" s="463">
        <v>0</v>
      </c>
      <c r="P91" s="463">
        <v>0</v>
      </c>
      <c r="Q91" s="462"/>
      <c r="R91" s="462"/>
      <c r="S91" s="462"/>
      <c r="T91" s="462"/>
      <c r="U91" s="462"/>
      <c r="V91" s="462"/>
      <c r="W91" s="462"/>
      <c r="X91" s="462"/>
      <c r="Y91" s="462"/>
      <c r="Z91" s="462">
        <v>0</v>
      </c>
      <c r="AA91" s="462"/>
      <c r="AB91" s="462"/>
      <c r="AC91" s="462"/>
      <c r="AD91" s="463">
        <v>0</v>
      </c>
      <c r="AE91" s="463">
        <v>0</v>
      </c>
      <c r="AF91" s="462">
        <v>0</v>
      </c>
      <c r="AG91" s="465">
        <v>0</v>
      </c>
      <c r="AH91" s="466">
        <v>0</v>
      </c>
      <c r="AI91" s="467">
        <v>0</v>
      </c>
    </row>
    <row r="92" spans="1:35" x14ac:dyDescent="0.2">
      <c r="A92" s="461" t="s">
        <v>58</v>
      </c>
      <c r="B92" s="462"/>
      <c r="C92" s="462"/>
      <c r="D92" s="462"/>
      <c r="E92" s="462"/>
      <c r="F92" s="462"/>
      <c r="G92" s="462"/>
      <c r="H92" s="462"/>
      <c r="I92" s="462"/>
      <c r="J92" s="462"/>
      <c r="K92" s="462">
        <v>0</v>
      </c>
      <c r="L92" s="462"/>
      <c r="M92" s="462"/>
      <c r="N92" s="464">
        <v>0</v>
      </c>
      <c r="O92" s="463">
        <v>0</v>
      </c>
      <c r="P92" s="463">
        <v>0</v>
      </c>
      <c r="Q92" s="462"/>
      <c r="R92" s="462"/>
      <c r="S92" s="462"/>
      <c r="T92" s="462"/>
      <c r="U92" s="462"/>
      <c r="V92" s="462"/>
      <c r="W92" s="462"/>
      <c r="X92" s="462"/>
      <c r="Y92" s="462"/>
      <c r="Z92" s="462">
        <v>0</v>
      </c>
      <c r="AA92" s="462"/>
      <c r="AB92" s="462"/>
      <c r="AC92" s="462"/>
      <c r="AD92" s="463">
        <v>0</v>
      </c>
      <c r="AE92" s="463">
        <v>0</v>
      </c>
      <c r="AF92" s="462">
        <v>0</v>
      </c>
      <c r="AG92" s="465">
        <v>0</v>
      </c>
      <c r="AH92" s="466">
        <v>0</v>
      </c>
      <c r="AI92" s="467">
        <v>0</v>
      </c>
    </row>
    <row r="93" spans="1:35" x14ac:dyDescent="0.2">
      <c r="A93" s="461"/>
      <c r="B93" s="462"/>
      <c r="C93" s="462"/>
      <c r="D93" s="462"/>
      <c r="E93" s="462"/>
      <c r="F93" s="462"/>
      <c r="G93" s="462"/>
      <c r="H93" s="462"/>
      <c r="I93" s="462"/>
      <c r="J93" s="462"/>
      <c r="K93" s="462">
        <v>0</v>
      </c>
      <c r="L93" s="462"/>
      <c r="M93" s="462"/>
      <c r="N93" s="464">
        <v>0</v>
      </c>
      <c r="O93" s="463">
        <v>0</v>
      </c>
      <c r="P93" s="463">
        <v>0</v>
      </c>
      <c r="Q93" s="462"/>
      <c r="R93" s="462"/>
      <c r="S93" s="462"/>
      <c r="T93" s="462"/>
      <c r="U93" s="462"/>
      <c r="V93" s="462"/>
      <c r="W93" s="462"/>
      <c r="X93" s="462"/>
      <c r="Y93" s="462"/>
      <c r="Z93" s="462">
        <v>0</v>
      </c>
      <c r="AA93" s="462"/>
      <c r="AB93" s="462"/>
      <c r="AC93" s="462"/>
      <c r="AD93" s="463">
        <v>0</v>
      </c>
      <c r="AE93" s="463">
        <v>0</v>
      </c>
      <c r="AF93" s="462">
        <v>0</v>
      </c>
      <c r="AG93" s="465">
        <v>0</v>
      </c>
      <c r="AH93" s="466">
        <v>0</v>
      </c>
      <c r="AI93" s="467">
        <v>0</v>
      </c>
    </row>
    <row r="94" spans="1:35" x14ac:dyDescent="0.2">
      <c r="A94" s="461" t="s">
        <v>59</v>
      </c>
      <c r="B94" s="462"/>
      <c r="C94" s="462"/>
      <c r="D94" s="462"/>
      <c r="E94" s="462"/>
      <c r="F94" s="462"/>
      <c r="G94" s="462"/>
      <c r="H94" s="462"/>
      <c r="I94" s="462"/>
      <c r="J94" s="462"/>
      <c r="K94" s="462">
        <v>0</v>
      </c>
      <c r="L94" s="462"/>
      <c r="M94" s="462"/>
      <c r="N94" s="464">
        <v>0</v>
      </c>
      <c r="O94" s="463">
        <v>0</v>
      </c>
      <c r="P94" s="463">
        <v>0</v>
      </c>
      <c r="Q94" s="462"/>
      <c r="R94" s="462"/>
      <c r="S94" s="462"/>
      <c r="T94" s="462"/>
      <c r="U94" s="462"/>
      <c r="V94" s="462"/>
      <c r="W94" s="462"/>
      <c r="X94" s="462"/>
      <c r="Y94" s="462"/>
      <c r="Z94" s="462">
        <v>0</v>
      </c>
      <c r="AA94" s="462"/>
      <c r="AB94" s="462"/>
      <c r="AC94" s="462"/>
      <c r="AD94" s="463">
        <v>0</v>
      </c>
      <c r="AE94" s="463">
        <v>0</v>
      </c>
      <c r="AF94" s="462">
        <v>0</v>
      </c>
      <c r="AG94" s="465">
        <v>0</v>
      </c>
      <c r="AH94" s="466">
        <v>0</v>
      </c>
      <c r="AI94" s="467">
        <v>0</v>
      </c>
    </row>
    <row r="95" spans="1:35" x14ac:dyDescent="0.2">
      <c r="A95" s="461"/>
      <c r="B95" s="462"/>
      <c r="C95" s="462"/>
      <c r="D95" s="462"/>
      <c r="E95" s="462"/>
      <c r="F95" s="462"/>
      <c r="G95" s="462"/>
      <c r="H95" s="462"/>
      <c r="I95" s="462"/>
      <c r="J95" s="462"/>
      <c r="K95" s="462">
        <v>0</v>
      </c>
      <c r="L95" s="462"/>
      <c r="M95" s="462"/>
      <c r="N95" s="464">
        <v>0</v>
      </c>
      <c r="O95" s="463">
        <v>0</v>
      </c>
      <c r="P95" s="463">
        <v>0</v>
      </c>
      <c r="Q95" s="462"/>
      <c r="R95" s="462"/>
      <c r="S95" s="462"/>
      <c r="T95" s="462"/>
      <c r="U95" s="462"/>
      <c r="V95" s="462"/>
      <c r="W95" s="462"/>
      <c r="X95" s="462"/>
      <c r="Y95" s="462"/>
      <c r="Z95" s="462">
        <v>0</v>
      </c>
      <c r="AA95" s="462"/>
      <c r="AB95" s="462"/>
      <c r="AC95" s="462"/>
      <c r="AD95" s="463">
        <v>0</v>
      </c>
      <c r="AE95" s="463">
        <v>0</v>
      </c>
      <c r="AF95" s="462">
        <v>0</v>
      </c>
      <c r="AG95" s="465">
        <v>0</v>
      </c>
      <c r="AH95" s="466">
        <v>0</v>
      </c>
      <c r="AI95" s="467">
        <v>0</v>
      </c>
    </row>
    <row r="96" spans="1:35" x14ac:dyDescent="0.2">
      <c r="A96" s="461" t="s">
        <v>60</v>
      </c>
      <c r="B96" s="462"/>
      <c r="C96" s="462"/>
      <c r="D96" s="462"/>
      <c r="E96" s="462"/>
      <c r="F96" s="462"/>
      <c r="G96" s="462"/>
      <c r="H96" s="462"/>
      <c r="I96" s="462"/>
      <c r="J96" s="462"/>
      <c r="K96" s="462">
        <v>0</v>
      </c>
      <c r="L96" s="462"/>
      <c r="M96" s="462"/>
      <c r="N96" s="464">
        <v>0</v>
      </c>
      <c r="O96" s="463">
        <v>0</v>
      </c>
      <c r="P96" s="463">
        <v>0</v>
      </c>
      <c r="Q96" s="462"/>
      <c r="R96" s="462"/>
      <c r="S96" s="462"/>
      <c r="T96" s="462"/>
      <c r="U96" s="462"/>
      <c r="V96" s="462"/>
      <c r="W96" s="462"/>
      <c r="X96" s="462"/>
      <c r="Y96" s="462"/>
      <c r="Z96" s="462">
        <v>0</v>
      </c>
      <c r="AA96" s="462"/>
      <c r="AB96" s="462"/>
      <c r="AC96" s="462"/>
      <c r="AD96" s="463">
        <v>0</v>
      </c>
      <c r="AE96" s="463">
        <v>0</v>
      </c>
      <c r="AF96" s="462">
        <v>0</v>
      </c>
      <c r="AG96" s="465">
        <v>0</v>
      </c>
      <c r="AH96" s="466">
        <v>0</v>
      </c>
      <c r="AI96" s="467">
        <v>0</v>
      </c>
    </row>
    <row r="97" spans="1:35" x14ac:dyDescent="0.2">
      <c r="A97" s="461"/>
      <c r="B97" s="462"/>
      <c r="C97" s="462"/>
      <c r="D97" s="462"/>
      <c r="E97" s="462"/>
      <c r="F97" s="462"/>
      <c r="G97" s="462"/>
      <c r="H97" s="462"/>
      <c r="I97" s="462"/>
      <c r="J97" s="462"/>
      <c r="K97" s="462">
        <v>0</v>
      </c>
      <c r="L97" s="462"/>
      <c r="M97" s="462"/>
      <c r="N97" s="464">
        <v>0</v>
      </c>
      <c r="O97" s="463">
        <v>0</v>
      </c>
      <c r="P97" s="463">
        <v>0</v>
      </c>
      <c r="Q97" s="462"/>
      <c r="R97" s="462"/>
      <c r="S97" s="462"/>
      <c r="T97" s="462"/>
      <c r="U97" s="462"/>
      <c r="V97" s="462"/>
      <c r="W97" s="462"/>
      <c r="X97" s="462"/>
      <c r="Y97" s="462"/>
      <c r="Z97" s="462">
        <v>0</v>
      </c>
      <c r="AA97" s="462"/>
      <c r="AB97" s="462"/>
      <c r="AC97" s="462"/>
      <c r="AD97" s="463">
        <v>0</v>
      </c>
      <c r="AE97" s="463">
        <v>0</v>
      </c>
      <c r="AF97" s="462">
        <v>0</v>
      </c>
      <c r="AG97" s="465">
        <v>0</v>
      </c>
      <c r="AH97" s="466">
        <v>0</v>
      </c>
      <c r="AI97" s="467">
        <v>0</v>
      </c>
    </row>
    <row r="98" spans="1:35" x14ac:dyDescent="0.2">
      <c r="A98" s="461" t="s">
        <v>61</v>
      </c>
      <c r="B98" s="462"/>
      <c r="C98" s="462"/>
      <c r="D98" s="462"/>
      <c r="E98" s="462"/>
      <c r="F98" s="462"/>
      <c r="G98" s="462"/>
      <c r="H98" s="462"/>
      <c r="I98" s="462"/>
      <c r="J98" s="462"/>
      <c r="K98" s="462">
        <v>0</v>
      </c>
      <c r="L98" s="462"/>
      <c r="M98" s="462"/>
      <c r="N98" s="464">
        <v>0</v>
      </c>
      <c r="O98" s="463">
        <v>0</v>
      </c>
      <c r="P98" s="463">
        <v>0</v>
      </c>
      <c r="Q98" s="462"/>
      <c r="R98" s="462"/>
      <c r="S98" s="462"/>
      <c r="T98" s="462"/>
      <c r="U98" s="462"/>
      <c r="V98" s="462"/>
      <c r="W98" s="462"/>
      <c r="X98" s="462"/>
      <c r="Y98" s="462"/>
      <c r="Z98" s="462">
        <v>0</v>
      </c>
      <c r="AA98" s="462"/>
      <c r="AB98" s="462"/>
      <c r="AC98" s="462"/>
      <c r="AD98" s="463">
        <v>0</v>
      </c>
      <c r="AE98" s="463">
        <v>0</v>
      </c>
      <c r="AF98" s="462">
        <v>0</v>
      </c>
      <c r="AG98" s="465">
        <v>0</v>
      </c>
      <c r="AH98" s="466">
        <v>0</v>
      </c>
      <c r="AI98" s="467">
        <v>0</v>
      </c>
    </row>
    <row r="99" spans="1:35" x14ac:dyDescent="0.2">
      <c r="A99" s="461"/>
      <c r="B99" s="462"/>
      <c r="C99" s="462"/>
      <c r="D99" s="462"/>
      <c r="E99" s="462"/>
      <c r="F99" s="462"/>
      <c r="G99" s="462"/>
      <c r="H99" s="462"/>
      <c r="I99" s="462"/>
      <c r="J99" s="462"/>
      <c r="K99" s="462">
        <v>0</v>
      </c>
      <c r="L99" s="462"/>
      <c r="M99" s="462"/>
      <c r="N99" s="464">
        <v>0</v>
      </c>
      <c r="O99" s="463">
        <v>0</v>
      </c>
      <c r="P99" s="463">
        <v>0</v>
      </c>
      <c r="Q99" s="462"/>
      <c r="R99" s="462"/>
      <c r="S99" s="462"/>
      <c r="T99" s="462"/>
      <c r="U99" s="462"/>
      <c r="V99" s="462"/>
      <c r="W99" s="462"/>
      <c r="X99" s="462"/>
      <c r="Y99" s="462"/>
      <c r="Z99" s="462">
        <v>0</v>
      </c>
      <c r="AA99" s="462"/>
      <c r="AB99" s="462"/>
      <c r="AC99" s="462"/>
      <c r="AD99" s="463">
        <v>0</v>
      </c>
      <c r="AE99" s="463">
        <v>0</v>
      </c>
      <c r="AF99" s="462">
        <v>0</v>
      </c>
      <c r="AG99" s="465">
        <v>0</v>
      </c>
      <c r="AH99" s="466">
        <v>0</v>
      </c>
      <c r="AI99" s="467">
        <v>0</v>
      </c>
    </row>
    <row r="100" spans="1:35" x14ac:dyDescent="0.2">
      <c r="A100" s="461" t="s">
        <v>62</v>
      </c>
      <c r="B100" s="462"/>
      <c r="C100" s="462"/>
      <c r="D100" s="462"/>
      <c r="E100" s="462"/>
      <c r="F100" s="462"/>
      <c r="G100" s="462"/>
      <c r="H100" s="462"/>
      <c r="I100" s="462"/>
      <c r="J100" s="462"/>
      <c r="K100" s="462">
        <v>0</v>
      </c>
      <c r="L100" s="462"/>
      <c r="M100" s="462"/>
      <c r="N100" s="464">
        <v>0</v>
      </c>
      <c r="O100" s="463">
        <v>0</v>
      </c>
      <c r="P100" s="463">
        <v>0</v>
      </c>
      <c r="Q100" s="462"/>
      <c r="R100" s="462"/>
      <c r="S100" s="462"/>
      <c r="T100" s="462"/>
      <c r="U100" s="462"/>
      <c r="V100" s="462"/>
      <c r="W100" s="462"/>
      <c r="X100" s="462"/>
      <c r="Y100" s="462"/>
      <c r="Z100" s="462">
        <v>0</v>
      </c>
      <c r="AA100" s="462"/>
      <c r="AB100" s="462"/>
      <c r="AC100" s="462"/>
      <c r="AD100" s="463">
        <v>0</v>
      </c>
      <c r="AE100" s="463">
        <v>0</v>
      </c>
      <c r="AF100" s="462">
        <v>0</v>
      </c>
      <c r="AG100" s="465">
        <v>0</v>
      </c>
      <c r="AH100" s="466">
        <v>0</v>
      </c>
      <c r="AI100" s="467">
        <v>0</v>
      </c>
    </row>
    <row r="101" spans="1:35" x14ac:dyDescent="0.2">
      <c r="A101" s="461"/>
      <c r="B101" s="462"/>
      <c r="C101" s="462"/>
      <c r="D101" s="462"/>
      <c r="E101" s="462"/>
      <c r="F101" s="462"/>
      <c r="G101" s="462"/>
      <c r="H101" s="462"/>
      <c r="I101" s="462"/>
      <c r="J101" s="462"/>
      <c r="K101" s="462">
        <v>0</v>
      </c>
      <c r="L101" s="462"/>
      <c r="M101" s="462"/>
      <c r="N101" s="464">
        <v>0</v>
      </c>
      <c r="O101" s="463">
        <v>0</v>
      </c>
      <c r="P101" s="463">
        <v>0</v>
      </c>
      <c r="Q101" s="462"/>
      <c r="R101" s="462"/>
      <c r="S101" s="462"/>
      <c r="T101" s="462"/>
      <c r="U101" s="462"/>
      <c r="V101" s="462"/>
      <c r="W101" s="462"/>
      <c r="X101" s="462"/>
      <c r="Y101" s="462"/>
      <c r="Z101" s="462">
        <v>0</v>
      </c>
      <c r="AA101" s="462"/>
      <c r="AB101" s="462"/>
      <c r="AC101" s="462"/>
      <c r="AD101" s="463">
        <v>0</v>
      </c>
      <c r="AE101" s="463">
        <v>0</v>
      </c>
      <c r="AF101" s="462">
        <v>0</v>
      </c>
      <c r="AG101" s="465">
        <v>0</v>
      </c>
      <c r="AH101" s="466">
        <v>0</v>
      </c>
      <c r="AI101" s="467">
        <v>0</v>
      </c>
    </row>
    <row r="102" spans="1:35" x14ac:dyDescent="0.2">
      <c r="A102" s="461" t="s">
        <v>63</v>
      </c>
      <c r="B102" s="462"/>
      <c r="C102" s="462"/>
      <c r="D102" s="462"/>
      <c r="E102" s="462"/>
      <c r="F102" s="462"/>
      <c r="G102" s="462"/>
      <c r="H102" s="462"/>
      <c r="I102" s="462"/>
      <c r="J102" s="462"/>
      <c r="K102" s="462">
        <v>0</v>
      </c>
      <c r="L102" s="462"/>
      <c r="M102" s="462"/>
      <c r="N102" s="464">
        <v>0</v>
      </c>
      <c r="O102" s="463">
        <v>0</v>
      </c>
      <c r="P102" s="463">
        <v>0</v>
      </c>
      <c r="Q102" s="462"/>
      <c r="R102" s="462"/>
      <c r="S102" s="462"/>
      <c r="T102" s="462"/>
      <c r="U102" s="462"/>
      <c r="V102" s="462"/>
      <c r="W102" s="462"/>
      <c r="X102" s="462"/>
      <c r="Y102" s="462"/>
      <c r="Z102" s="462">
        <v>0</v>
      </c>
      <c r="AA102" s="462"/>
      <c r="AB102" s="462"/>
      <c r="AC102" s="462"/>
      <c r="AD102" s="463">
        <v>0</v>
      </c>
      <c r="AE102" s="463">
        <v>0</v>
      </c>
      <c r="AF102" s="462">
        <v>0</v>
      </c>
      <c r="AG102" s="465">
        <v>0</v>
      </c>
      <c r="AH102" s="466">
        <v>0</v>
      </c>
      <c r="AI102" s="467">
        <v>0</v>
      </c>
    </row>
    <row r="103" spans="1:35" x14ac:dyDescent="0.2">
      <c r="A103" s="461"/>
      <c r="B103" s="462"/>
      <c r="C103" s="462"/>
      <c r="D103" s="462"/>
      <c r="E103" s="462"/>
      <c r="F103" s="462"/>
      <c r="G103" s="462"/>
      <c r="H103" s="462"/>
      <c r="I103" s="462"/>
      <c r="J103" s="462"/>
      <c r="K103" s="462">
        <v>0</v>
      </c>
      <c r="L103" s="462"/>
      <c r="M103" s="462"/>
      <c r="N103" s="464">
        <v>0</v>
      </c>
      <c r="O103" s="463">
        <v>0</v>
      </c>
      <c r="P103" s="463">
        <v>0</v>
      </c>
      <c r="Q103" s="462"/>
      <c r="R103" s="462"/>
      <c r="S103" s="462"/>
      <c r="T103" s="462"/>
      <c r="U103" s="462"/>
      <c r="V103" s="462"/>
      <c r="W103" s="462"/>
      <c r="X103" s="462"/>
      <c r="Y103" s="462"/>
      <c r="Z103" s="462">
        <v>0</v>
      </c>
      <c r="AA103" s="462"/>
      <c r="AB103" s="462"/>
      <c r="AC103" s="462"/>
      <c r="AD103" s="463">
        <v>0</v>
      </c>
      <c r="AE103" s="463">
        <v>0</v>
      </c>
      <c r="AF103" s="462">
        <v>0</v>
      </c>
      <c r="AG103" s="465">
        <v>0</v>
      </c>
      <c r="AH103" s="466">
        <v>0</v>
      </c>
      <c r="AI103" s="467">
        <v>0</v>
      </c>
    </row>
    <row r="104" spans="1:35" x14ac:dyDescent="0.2">
      <c r="A104" s="461" t="s">
        <v>64</v>
      </c>
      <c r="B104" s="462"/>
      <c r="C104" s="462"/>
      <c r="D104" s="462"/>
      <c r="E104" s="462"/>
      <c r="F104" s="462"/>
      <c r="G104" s="462"/>
      <c r="H104" s="462"/>
      <c r="I104" s="462"/>
      <c r="J104" s="462"/>
      <c r="K104" s="462">
        <v>0</v>
      </c>
      <c r="L104" s="462"/>
      <c r="M104" s="462"/>
      <c r="N104" s="464">
        <v>0</v>
      </c>
      <c r="O104" s="463">
        <v>0</v>
      </c>
      <c r="P104" s="463">
        <v>0</v>
      </c>
      <c r="Q104" s="462"/>
      <c r="R104" s="462"/>
      <c r="S104" s="462"/>
      <c r="T104" s="462"/>
      <c r="U104" s="462"/>
      <c r="V104" s="462"/>
      <c r="W104" s="462"/>
      <c r="X104" s="462"/>
      <c r="Y104" s="462"/>
      <c r="Z104" s="462">
        <v>0</v>
      </c>
      <c r="AA104" s="462"/>
      <c r="AB104" s="462"/>
      <c r="AC104" s="462"/>
      <c r="AD104" s="463">
        <v>0</v>
      </c>
      <c r="AE104" s="463">
        <v>0</v>
      </c>
      <c r="AF104" s="462">
        <v>0</v>
      </c>
      <c r="AG104" s="465">
        <v>0</v>
      </c>
      <c r="AH104" s="466">
        <v>0</v>
      </c>
      <c r="AI104" s="467">
        <v>0</v>
      </c>
    </row>
    <row r="105" spans="1:35" x14ac:dyDescent="0.2">
      <c r="A105" s="461"/>
      <c r="B105" s="462"/>
      <c r="C105" s="462"/>
      <c r="D105" s="462"/>
      <c r="E105" s="462"/>
      <c r="F105" s="462"/>
      <c r="G105" s="462"/>
      <c r="H105" s="462"/>
      <c r="I105" s="462"/>
      <c r="J105" s="462"/>
      <c r="K105" s="462">
        <v>0</v>
      </c>
      <c r="L105" s="462"/>
      <c r="M105" s="462"/>
      <c r="N105" s="464">
        <v>0</v>
      </c>
      <c r="O105" s="463">
        <v>0</v>
      </c>
      <c r="P105" s="463">
        <v>0</v>
      </c>
      <c r="Q105" s="462"/>
      <c r="R105" s="462"/>
      <c r="S105" s="462"/>
      <c r="T105" s="462"/>
      <c r="U105" s="462"/>
      <c r="V105" s="462"/>
      <c r="W105" s="462"/>
      <c r="X105" s="462"/>
      <c r="Y105" s="462"/>
      <c r="Z105" s="462">
        <v>0</v>
      </c>
      <c r="AA105" s="462"/>
      <c r="AB105" s="462"/>
      <c r="AC105" s="462"/>
      <c r="AD105" s="463">
        <v>0</v>
      </c>
      <c r="AE105" s="463">
        <v>0</v>
      </c>
      <c r="AF105" s="462">
        <v>0</v>
      </c>
      <c r="AG105" s="465">
        <v>0</v>
      </c>
      <c r="AH105" s="466">
        <v>0</v>
      </c>
      <c r="AI105" s="467">
        <v>0</v>
      </c>
    </row>
    <row r="106" spans="1:35" x14ac:dyDescent="0.2">
      <c r="A106" s="461" t="s">
        <v>24</v>
      </c>
      <c r="B106" s="462"/>
      <c r="C106" s="462"/>
      <c r="D106" s="462"/>
      <c r="E106" s="462"/>
      <c r="F106" s="462"/>
      <c r="G106" s="462"/>
      <c r="H106" s="462"/>
      <c r="I106" s="462"/>
      <c r="J106" s="462"/>
      <c r="K106" s="462">
        <v>0</v>
      </c>
      <c r="L106" s="462"/>
      <c r="M106" s="462"/>
      <c r="N106" s="464">
        <v>0</v>
      </c>
      <c r="O106" s="463">
        <v>0</v>
      </c>
      <c r="P106" s="463">
        <v>0</v>
      </c>
      <c r="Q106" s="462"/>
      <c r="R106" s="462"/>
      <c r="S106" s="462"/>
      <c r="T106" s="462"/>
      <c r="U106" s="462"/>
      <c r="V106" s="462"/>
      <c r="W106" s="462"/>
      <c r="X106" s="462"/>
      <c r="Y106" s="462"/>
      <c r="Z106" s="462">
        <v>0</v>
      </c>
      <c r="AA106" s="462"/>
      <c r="AB106" s="462"/>
      <c r="AC106" s="462"/>
      <c r="AD106" s="463">
        <v>0</v>
      </c>
      <c r="AE106" s="463">
        <v>0</v>
      </c>
      <c r="AF106" s="462">
        <v>0</v>
      </c>
      <c r="AG106" s="465">
        <v>0</v>
      </c>
      <c r="AH106" s="466">
        <v>0</v>
      </c>
      <c r="AI106" s="467">
        <v>0</v>
      </c>
    </row>
    <row r="107" spans="1:35" x14ac:dyDescent="0.2">
      <c r="A107" s="469" t="s">
        <v>548</v>
      </c>
      <c r="B107" s="462"/>
      <c r="C107" s="462"/>
      <c r="D107" s="462"/>
      <c r="E107" s="462"/>
      <c r="F107" s="462"/>
      <c r="G107" s="462"/>
      <c r="H107" s="462"/>
      <c r="I107" s="462"/>
      <c r="J107" s="462"/>
      <c r="K107" s="462">
        <v>0</v>
      </c>
      <c r="L107" s="462"/>
      <c r="M107" s="462"/>
      <c r="N107" s="464">
        <v>0</v>
      </c>
      <c r="O107" s="463">
        <v>0</v>
      </c>
      <c r="P107" s="463">
        <v>0</v>
      </c>
      <c r="Q107" s="462"/>
      <c r="R107" s="462"/>
      <c r="S107" s="462"/>
      <c r="T107" s="462"/>
      <c r="U107" s="462"/>
      <c r="V107" s="462"/>
      <c r="W107" s="462"/>
      <c r="X107" s="462"/>
      <c r="Y107" s="462"/>
      <c r="Z107" s="462">
        <v>0</v>
      </c>
      <c r="AA107" s="462"/>
      <c r="AB107" s="462"/>
      <c r="AC107" s="462"/>
      <c r="AD107" s="463">
        <v>0</v>
      </c>
      <c r="AE107" s="463">
        <v>0</v>
      </c>
      <c r="AF107" s="462">
        <v>0</v>
      </c>
      <c r="AG107" s="465">
        <v>0</v>
      </c>
      <c r="AH107" s="466">
        <v>0</v>
      </c>
      <c r="AI107" s="467">
        <v>0</v>
      </c>
    </row>
    <row r="108" spans="1:35" x14ac:dyDescent="0.2">
      <c r="A108" s="461"/>
      <c r="B108" s="462"/>
      <c r="C108" s="462"/>
      <c r="D108" s="462"/>
      <c r="E108" s="462"/>
      <c r="F108" s="462"/>
      <c r="G108" s="462"/>
      <c r="H108" s="462"/>
      <c r="I108" s="462"/>
      <c r="J108" s="462"/>
      <c r="K108" s="462">
        <v>0</v>
      </c>
      <c r="L108" s="462"/>
      <c r="M108" s="462"/>
      <c r="N108" s="464">
        <v>0</v>
      </c>
      <c r="O108" s="463">
        <v>0</v>
      </c>
      <c r="P108" s="463">
        <v>0</v>
      </c>
      <c r="Q108" s="462"/>
      <c r="R108" s="462"/>
      <c r="S108" s="462"/>
      <c r="T108" s="462"/>
      <c r="U108" s="462"/>
      <c r="V108" s="462"/>
      <c r="W108" s="462"/>
      <c r="X108" s="462"/>
      <c r="Y108" s="462"/>
      <c r="Z108" s="462">
        <v>0</v>
      </c>
      <c r="AA108" s="462"/>
      <c r="AB108" s="462"/>
      <c r="AC108" s="462"/>
      <c r="AD108" s="463">
        <v>0</v>
      </c>
      <c r="AE108" s="463">
        <v>0</v>
      </c>
      <c r="AF108" s="462">
        <v>0</v>
      </c>
      <c r="AG108" s="465">
        <v>0</v>
      </c>
      <c r="AH108" s="466">
        <v>0</v>
      </c>
      <c r="AI108" s="467">
        <v>0</v>
      </c>
    </row>
    <row r="109" spans="1:35" x14ac:dyDescent="0.2">
      <c r="A109" s="461" t="s">
        <v>549</v>
      </c>
      <c r="B109" s="462"/>
      <c r="C109" s="462"/>
      <c r="D109" s="462"/>
      <c r="E109" s="462"/>
      <c r="F109" s="462"/>
      <c r="G109" s="462"/>
      <c r="H109" s="462"/>
      <c r="I109" s="462"/>
      <c r="J109" s="462"/>
      <c r="K109" s="462">
        <v>0</v>
      </c>
      <c r="L109" s="462"/>
      <c r="M109" s="462"/>
      <c r="N109" s="464">
        <v>0</v>
      </c>
      <c r="O109" s="463">
        <v>0</v>
      </c>
      <c r="P109" s="463">
        <v>0</v>
      </c>
      <c r="Q109" s="462"/>
      <c r="R109" s="462"/>
      <c r="S109" s="462"/>
      <c r="T109" s="462"/>
      <c r="U109" s="462"/>
      <c r="V109" s="462"/>
      <c r="W109" s="462"/>
      <c r="X109" s="462"/>
      <c r="Y109" s="462"/>
      <c r="Z109" s="462">
        <v>0</v>
      </c>
      <c r="AA109" s="462"/>
      <c r="AB109" s="462"/>
      <c r="AC109" s="462"/>
      <c r="AD109" s="463">
        <v>0</v>
      </c>
      <c r="AE109" s="463">
        <v>0</v>
      </c>
      <c r="AF109" s="462">
        <v>0</v>
      </c>
      <c r="AG109" s="465">
        <v>0</v>
      </c>
      <c r="AH109" s="466">
        <v>0</v>
      </c>
      <c r="AI109" s="467">
        <v>0</v>
      </c>
    </row>
    <row r="110" spans="1:35" x14ac:dyDescent="0.2">
      <c r="A110" s="461"/>
      <c r="B110" s="462"/>
      <c r="C110" s="462"/>
      <c r="D110" s="462"/>
      <c r="E110" s="462"/>
      <c r="F110" s="462"/>
      <c r="G110" s="462"/>
      <c r="H110" s="462"/>
      <c r="I110" s="462"/>
      <c r="J110" s="462"/>
      <c r="K110" s="462">
        <v>0</v>
      </c>
      <c r="L110" s="462"/>
      <c r="M110" s="462"/>
      <c r="N110" s="464">
        <v>0</v>
      </c>
      <c r="O110" s="463">
        <v>0</v>
      </c>
      <c r="P110" s="463">
        <v>0</v>
      </c>
      <c r="Q110" s="462"/>
      <c r="R110" s="462"/>
      <c r="S110" s="462"/>
      <c r="T110" s="462"/>
      <c r="U110" s="462"/>
      <c r="V110" s="462"/>
      <c r="W110" s="462"/>
      <c r="X110" s="462"/>
      <c r="Y110" s="462"/>
      <c r="Z110" s="462">
        <v>0</v>
      </c>
      <c r="AA110" s="462"/>
      <c r="AB110" s="462"/>
      <c r="AC110" s="462"/>
      <c r="AD110" s="463">
        <v>0</v>
      </c>
      <c r="AE110" s="463">
        <v>0</v>
      </c>
      <c r="AF110" s="462">
        <v>0</v>
      </c>
      <c r="AG110" s="465">
        <v>0</v>
      </c>
      <c r="AH110" s="466">
        <v>0</v>
      </c>
      <c r="AI110" s="467">
        <v>0</v>
      </c>
    </row>
    <row r="111" spans="1:35" x14ac:dyDescent="0.2">
      <c r="A111" s="461" t="s">
        <v>66</v>
      </c>
      <c r="B111" s="462">
        <v>40</v>
      </c>
      <c r="C111" s="462">
        <v>1148</v>
      </c>
      <c r="D111" s="462"/>
      <c r="E111" s="462"/>
      <c r="F111" s="462"/>
      <c r="G111" s="462"/>
      <c r="H111" s="462"/>
      <c r="I111" s="462"/>
      <c r="J111" s="462"/>
      <c r="K111" s="462">
        <v>1148</v>
      </c>
      <c r="L111" s="462">
        <v>600</v>
      </c>
      <c r="M111" s="462"/>
      <c r="N111" s="464">
        <v>600</v>
      </c>
      <c r="O111" s="463">
        <v>14376</v>
      </c>
      <c r="P111" s="463">
        <v>575040</v>
      </c>
      <c r="Q111" s="462">
        <v>90</v>
      </c>
      <c r="R111" s="462">
        <v>1769.6444444444444</v>
      </c>
      <c r="S111" s="462"/>
      <c r="T111" s="462"/>
      <c r="U111" s="462"/>
      <c r="V111" s="462"/>
      <c r="W111" s="462"/>
      <c r="X111" s="462"/>
      <c r="Y111" s="462"/>
      <c r="Z111" s="462">
        <v>1769.6444444444444</v>
      </c>
      <c r="AA111" s="462">
        <v>600</v>
      </c>
      <c r="AB111" s="462"/>
      <c r="AC111" s="462"/>
      <c r="AD111" s="463">
        <v>21235.733333333334</v>
      </c>
      <c r="AE111" s="463">
        <v>1911216</v>
      </c>
      <c r="AF111" s="462">
        <v>50</v>
      </c>
      <c r="AG111" s="465">
        <v>1336176</v>
      </c>
      <c r="AH111" s="466">
        <v>90</v>
      </c>
      <c r="AI111" s="467">
        <v>1911216</v>
      </c>
    </row>
    <row r="112" spans="1:35" x14ac:dyDescent="0.2">
      <c r="A112" s="461"/>
      <c r="B112" s="462"/>
      <c r="C112" s="462"/>
      <c r="D112" s="462"/>
      <c r="E112" s="462"/>
      <c r="F112" s="462"/>
      <c r="G112" s="462"/>
      <c r="H112" s="462"/>
      <c r="I112" s="462"/>
      <c r="J112" s="462"/>
      <c r="K112" s="462">
        <v>0</v>
      </c>
      <c r="L112" s="462"/>
      <c r="M112" s="462"/>
      <c r="N112" s="464">
        <v>0</v>
      </c>
      <c r="O112" s="463">
        <v>0</v>
      </c>
      <c r="P112" s="463">
        <v>0</v>
      </c>
      <c r="Q112" s="462"/>
      <c r="R112" s="462"/>
      <c r="S112" s="462"/>
      <c r="T112" s="462"/>
      <c r="U112" s="462"/>
      <c r="V112" s="462"/>
      <c r="W112" s="462"/>
      <c r="X112" s="462"/>
      <c r="Y112" s="462"/>
      <c r="Z112" s="462">
        <v>0</v>
      </c>
      <c r="AA112" s="462"/>
      <c r="AB112" s="462"/>
      <c r="AC112" s="462"/>
      <c r="AD112" s="463">
        <v>0</v>
      </c>
      <c r="AE112" s="463">
        <v>0</v>
      </c>
      <c r="AF112" s="462">
        <v>0</v>
      </c>
      <c r="AG112" s="465">
        <v>0</v>
      </c>
      <c r="AH112" s="466">
        <v>0</v>
      </c>
      <c r="AI112" s="467">
        <v>0</v>
      </c>
    </row>
    <row r="113" spans="1:35" x14ac:dyDescent="0.2">
      <c r="A113" s="461" t="s">
        <v>67</v>
      </c>
      <c r="B113" s="462"/>
      <c r="C113" s="462"/>
      <c r="D113" s="462"/>
      <c r="E113" s="462"/>
      <c r="F113" s="462"/>
      <c r="G113" s="462"/>
      <c r="H113" s="462"/>
      <c r="I113" s="462"/>
      <c r="J113" s="462"/>
      <c r="K113" s="462">
        <v>0</v>
      </c>
      <c r="L113" s="462"/>
      <c r="M113" s="462"/>
      <c r="N113" s="464">
        <v>0</v>
      </c>
      <c r="O113" s="463">
        <v>0</v>
      </c>
      <c r="P113" s="463">
        <v>0</v>
      </c>
      <c r="Q113" s="462"/>
      <c r="R113" s="462"/>
      <c r="S113" s="462"/>
      <c r="T113" s="462"/>
      <c r="U113" s="462"/>
      <c r="V113" s="462"/>
      <c r="W113" s="462"/>
      <c r="X113" s="462"/>
      <c r="Y113" s="462"/>
      <c r="Z113" s="462">
        <v>0</v>
      </c>
      <c r="AA113" s="462"/>
      <c r="AB113" s="462"/>
      <c r="AC113" s="462"/>
      <c r="AD113" s="463">
        <v>0</v>
      </c>
      <c r="AE113" s="463">
        <v>0</v>
      </c>
      <c r="AF113" s="462">
        <v>0</v>
      </c>
      <c r="AG113" s="465">
        <v>0</v>
      </c>
      <c r="AH113" s="466">
        <v>0</v>
      </c>
      <c r="AI113" s="467">
        <v>0</v>
      </c>
    </row>
    <row r="114" spans="1:35" x14ac:dyDescent="0.2">
      <c r="A114" s="470"/>
      <c r="B114" s="462"/>
      <c r="C114" s="466"/>
      <c r="D114" s="466"/>
      <c r="E114" s="466"/>
      <c r="F114" s="466"/>
      <c r="G114" s="466"/>
      <c r="H114" s="466"/>
      <c r="I114" s="466"/>
      <c r="J114" s="466"/>
      <c r="K114" s="462">
        <v>0</v>
      </c>
      <c r="L114" s="466"/>
      <c r="M114" s="466"/>
      <c r="N114" s="464">
        <v>0</v>
      </c>
      <c r="O114" s="463">
        <v>0</v>
      </c>
      <c r="P114" s="463">
        <v>0</v>
      </c>
      <c r="Q114" s="462"/>
      <c r="R114" s="466"/>
      <c r="S114" s="466"/>
      <c r="T114" s="466"/>
      <c r="U114" s="466"/>
      <c r="V114" s="466"/>
      <c r="W114" s="466"/>
      <c r="X114" s="466"/>
      <c r="Y114" s="466"/>
      <c r="Z114" s="462">
        <v>0</v>
      </c>
      <c r="AA114" s="466"/>
      <c r="AB114" s="466"/>
      <c r="AC114" s="466"/>
      <c r="AD114" s="463">
        <v>0</v>
      </c>
      <c r="AE114" s="463">
        <v>0</v>
      </c>
      <c r="AF114" s="462">
        <v>0</v>
      </c>
      <c r="AG114" s="465">
        <v>0</v>
      </c>
      <c r="AH114" s="466">
        <v>0</v>
      </c>
      <c r="AI114" s="467">
        <v>0</v>
      </c>
    </row>
    <row r="115" spans="1:35" x14ac:dyDescent="0.2">
      <c r="A115" s="471" t="s">
        <v>0</v>
      </c>
      <c r="B115" s="471">
        <v>207</v>
      </c>
      <c r="C115" s="471">
        <v>1828</v>
      </c>
      <c r="D115" s="471">
        <v>810</v>
      </c>
      <c r="E115" s="471">
        <v>0</v>
      </c>
      <c r="F115" s="471">
        <v>0</v>
      </c>
      <c r="G115" s="471">
        <v>0</v>
      </c>
      <c r="H115" s="471">
        <v>0</v>
      </c>
      <c r="I115" s="471">
        <v>0</v>
      </c>
      <c r="J115" s="471">
        <v>0</v>
      </c>
      <c r="K115" s="471">
        <v>2638</v>
      </c>
      <c r="L115" s="471">
        <v>1600</v>
      </c>
      <c r="M115" s="471">
        <v>0</v>
      </c>
      <c r="N115" s="471">
        <v>1600</v>
      </c>
      <c r="O115" s="471">
        <v>33256</v>
      </c>
      <c r="P115" s="471">
        <v>3728000</v>
      </c>
      <c r="Q115" s="471">
        <v>260</v>
      </c>
      <c r="R115" s="471">
        <v>2449.6444444444442</v>
      </c>
      <c r="S115" s="471">
        <v>810</v>
      </c>
      <c r="T115" s="471">
        <v>0</v>
      </c>
      <c r="U115" s="471">
        <v>0</v>
      </c>
      <c r="V115" s="471">
        <v>0</v>
      </c>
      <c r="W115" s="471">
        <v>0</v>
      </c>
      <c r="X115" s="471">
        <v>0</v>
      </c>
      <c r="Y115" s="471">
        <v>0</v>
      </c>
      <c r="Z115" s="471">
        <v>3259.6444444444442</v>
      </c>
      <c r="AA115" s="471">
        <v>1600</v>
      </c>
      <c r="AB115" s="471">
        <v>0</v>
      </c>
      <c r="AC115" s="471">
        <v>0</v>
      </c>
      <c r="AD115" s="471">
        <v>39115.733333333337</v>
      </c>
      <c r="AE115" s="471">
        <v>4950816</v>
      </c>
      <c r="AF115" s="471">
        <v>53</v>
      </c>
      <c r="AG115" s="471">
        <v>1222816</v>
      </c>
      <c r="AH115" s="471">
        <v>260</v>
      </c>
      <c r="AI115" s="471">
        <v>4950816</v>
      </c>
    </row>
    <row r="116" spans="1:35" x14ac:dyDescent="0.2">
      <c r="A116" s="432"/>
      <c r="B116" s="432"/>
      <c r="C116" s="432"/>
      <c r="D116" s="432"/>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row>
    <row r="117" spans="1:35" x14ac:dyDescent="0.2">
      <c r="A117" s="431" t="s">
        <v>553</v>
      </c>
      <c r="B117" s="431"/>
      <c r="C117" s="431"/>
      <c r="D117" s="432"/>
      <c r="E117" s="432"/>
      <c r="F117" s="432"/>
      <c r="G117" s="432"/>
      <c r="H117" s="432"/>
      <c r="I117" s="432"/>
      <c r="J117" s="432"/>
      <c r="K117" s="432"/>
      <c r="L117" s="432"/>
      <c r="M117" s="432"/>
      <c r="N117" s="432"/>
      <c r="O117" s="432"/>
      <c r="P117" s="432"/>
      <c r="Q117" s="432"/>
      <c r="R117" s="432"/>
      <c r="S117" s="432"/>
      <c r="T117" s="432"/>
      <c r="U117" s="432"/>
      <c r="V117" s="432"/>
      <c r="W117" s="432"/>
      <c r="X117" s="432"/>
      <c r="Y117" s="432"/>
      <c r="Z117" s="432"/>
      <c r="AA117" s="432"/>
      <c r="AB117" s="432"/>
      <c r="AC117" s="432"/>
      <c r="AD117" s="432"/>
      <c r="AE117" s="432"/>
      <c r="AF117" s="432"/>
      <c r="AG117" s="432"/>
    </row>
    <row r="118" spans="1:35" ht="12.75" thickBot="1" x14ac:dyDescent="0.25">
      <c r="A118" s="432"/>
      <c r="B118" s="432"/>
      <c r="C118" s="432"/>
      <c r="D118" s="432"/>
      <c r="E118" s="432"/>
      <c r="F118" s="432"/>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row>
    <row r="119" spans="1:35" ht="12.75" customHeight="1" thickBot="1" x14ac:dyDescent="0.25">
      <c r="A119" s="706" t="s">
        <v>48</v>
      </c>
      <c r="B119" s="433" t="s">
        <v>361</v>
      </c>
      <c r="C119" s="433"/>
      <c r="D119" s="433"/>
      <c r="E119" s="433"/>
      <c r="F119" s="433"/>
      <c r="G119" s="433"/>
      <c r="H119" s="433"/>
      <c r="I119" s="433"/>
      <c r="J119" s="433"/>
      <c r="K119" s="433"/>
      <c r="L119" s="433"/>
      <c r="M119" s="433"/>
      <c r="N119" s="433"/>
      <c r="O119" s="433"/>
      <c r="P119" s="433"/>
      <c r="Q119" s="434" t="s">
        <v>362</v>
      </c>
      <c r="R119" s="433"/>
      <c r="S119" s="433"/>
      <c r="T119" s="433"/>
      <c r="U119" s="433"/>
      <c r="V119" s="433"/>
      <c r="W119" s="433"/>
      <c r="X119" s="433"/>
      <c r="Y119" s="433"/>
      <c r="Z119" s="433"/>
      <c r="AA119" s="433"/>
      <c r="AB119" s="433"/>
      <c r="AC119" s="433"/>
      <c r="AD119" s="433"/>
      <c r="AE119" s="435"/>
      <c r="AF119" s="436" t="s">
        <v>360</v>
      </c>
      <c r="AG119" s="437"/>
      <c r="AH119" s="436" t="s">
        <v>363</v>
      </c>
      <c r="AI119" s="437"/>
    </row>
    <row r="120" spans="1:35" ht="141.75" x14ac:dyDescent="0.2">
      <c r="A120" s="707"/>
      <c r="B120" s="438" t="s">
        <v>11</v>
      </c>
      <c r="C120" s="439" t="s">
        <v>148</v>
      </c>
      <c r="D120" s="440" t="s">
        <v>271</v>
      </c>
      <c r="E120" s="440" t="s">
        <v>150</v>
      </c>
      <c r="F120" s="440" t="s">
        <v>184</v>
      </c>
      <c r="G120" s="440" t="s">
        <v>185</v>
      </c>
      <c r="H120" s="440" t="s">
        <v>186</v>
      </c>
      <c r="I120" s="440" t="s">
        <v>187</v>
      </c>
      <c r="J120" s="441" t="s">
        <v>151</v>
      </c>
      <c r="K120" s="440" t="s">
        <v>152</v>
      </c>
      <c r="L120" s="440" t="s">
        <v>153</v>
      </c>
      <c r="M120" s="440" t="s">
        <v>183</v>
      </c>
      <c r="N120" s="442" t="s">
        <v>120</v>
      </c>
      <c r="O120" s="443" t="s">
        <v>158</v>
      </c>
      <c r="P120" s="444" t="s">
        <v>157</v>
      </c>
      <c r="Q120" s="438" t="s">
        <v>11</v>
      </c>
      <c r="R120" s="439" t="s">
        <v>148</v>
      </c>
      <c r="S120" s="440" t="s">
        <v>149</v>
      </c>
      <c r="T120" s="440" t="s">
        <v>150</v>
      </c>
      <c r="U120" s="440" t="s">
        <v>184</v>
      </c>
      <c r="V120" s="440" t="s">
        <v>185</v>
      </c>
      <c r="W120" s="440" t="s">
        <v>186</v>
      </c>
      <c r="X120" s="440" t="s">
        <v>187</v>
      </c>
      <c r="Y120" s="440" t="s">
        <v>151</v>
      </c>
      <c r="Z120" s="440" t="s">
        <v>152</v>
      </c>
      <c r="AA120" s="440" t="s">
        <v>153</v>
      </c>
      <c r="AB120" s="440" t="s">
        <v>183</v>
      </c>
      <c r="AC120" s="442" t="s">
        <v>120</v>
      </c>
      <c r="AD120" s="443" t="s">
        <v>158</v>
      </c>
      <c r="AE120" s="444" t="s">
        <v>364</v>
      </c>
      <c r="AF120" s="445" t="s">
        <v>162</v>
      </c>
      <c r="AG120" s="445" t="s">
        <v>161</v>
      </c>
      <c r="AH120" s="445" t="s">
        <v>11</v>
      </c>
      <c r="AI120" s="444" t="s">
        <v>365</v>
      </c>
    </row>
    <row r="121" spans="1:35" ht="12.75" thickBot="1" x14ac:dyDescent="0.25">
      <c r="A121" s="708"/>
      <c r="B121" s="446" t="s">
        <v>49</v>
      </c>
      <c r="C121" s="447" t="s">
        <v>50</v>
      </c>
      <c r="D121" s="448" t="s">
        <v>51</v>
      </c>
      <c r="E121" s="448" t="s">
        <v>52</v>
      </c>
      <c r="F121" s="449" t="s">
        <v>53</v>
      </c>
      <c r="G121" s="449" t="s">
        <v>54</v>
      </c>
      <c r="H121" s="449" t="s">
        <v>81</v>
      </c>
      <c r="I121" s="449" t="s">
        <v>119</v>
      </c>
      <c r="J121" s="449" t="s">
        <v>156</v>
      </c>
      <c r="K121" s="449" t="s">
        <v>160</v>
      </c>
      <c r="L121" s="449" t="s">
        <v>192</v>
      </c>
      <c r="M121" s="449" t="s">
        <v>193</v>
      </c>
      <c r="N121" s="450" t="s">
        <v>195</v>
      </c>
      <c r="O121" s="451" t="s">
        <v>196</v>
      </c>
      <c r="P121" s="452" t="s">
        <v>197</v>
      </c>
      <c r="Q121" s="446" t="s">
        <v>49</v>
      </c>
      <c r="R121" s="447" t="s">
        <v>50</v>
      </c>
      <c r="S121" s="448" t="s">
        <v>51</v>
      </c>
      <c r="T121" s="448" t="s">
        <v>52</v>
      </c>
      <c r="U121" s="449" t="s">
        <v>53</v>
      </c>
      <c r="V121" s="449" t="s">
        <v>54</v>
      </c>
      <c r="W121" s="449" t="s">
        <v>81</v>
      </c>
      <c r="X121" s="449" t="s">
        <v>119</v>
      </c>
      <c r="Y121" s="449" t="s">
        <v>156</v>
      </c>
      <c r="Z121" s="449" t="s">
        <v>160</v>
      </c>
      <c r="AA121" s="449" t="s">
        <v>192</v>
      </c>
      <c r="AB121" s="449" t="s">
        <v>193</v>
      </c>
      <c r="AC121" s="450" t="s">
        <v>195</v>
      </c>
      <c r="AD121" s="451" t="s">
        <v>196</v>
      </c>
      <c r="AE121" s="452" t="s">
        <v>197</v>
      </c>
      <c r="AF121" s="453"/>
      <c r="AG121" s="446"/>
      <c r="AH121" s="453"/>
      <c r="AI121" s="446"/>
    </row>
    <row r="122" spans="1:35" x14ac:dyDescent="0.2">
      <c r="A122" s="454"/>
      <c r="B122" s="455"/>
      <c r="C122" s="455"/>
      <c r="D122" s="455"/>
      <c r="E122" s="455"/>
      <c r="F122" s="456"/>
      <c r="G122" s="456"/>
      <c r="H122" s="456"/>
      <c r="I122" s="456"/>
      <c r="J122" s="456"/>
      <c r="K122" s="456"/>
      <c r="L122" s="456"/>
      <c r="M122" s="456"/>
      <c r="N122" s="457"/>
      <c r="O122" s="456"/>
      <c r="P122" s="456"/>
      <c r="Q122" s="455"/>
      <c r="R122" s="455"/>
      <c r="S122" s="455"/>
      <c r="T122" s="455"/>
      <c r="U122" s="456"/>
      <c r="V122" s="456"/>
      <c r="W122" s="456"/>
      <c r="X122" s="456"/>
      <c r="Y122" s="456"/>
      <c r="Z122" s="456"/>
      <c r="AA122" s="456"/>
      <c r="AB122" s="456"/>
      <c r="AC122" s="456"/>
      <c r="AD122" s="456"/>
      <c r="AE122" s="456"/>
      <c r="AF122" s="455"/>
      <c r="AG122" s="458"/>
      <c r="AH122" s="459"/>
      <c r="AI122" s="460"/>
    </row>
    <row r="123" spans="1:35" x14ac:dyDescent="0.2">
      <c r="A123" s="461" t="s">
        <v>55</v>
      </c>
      <c r="B123" s="462">
        <v>130</v>
      </c>
      <c r="C123" s="463">
        <v>619</v>
      </c>
      <c r="D123" s="462">
        <v>752</v>
      </c>
      <c r="E123" s="462"/>
      <c r="F123" s="462"/>
      <c r="G123" s="462"/>
      <c r="H123" s="462"/>
      <c r="I123" s="462"/>
      <c r="J123" s="462"/>
      <c r="K123" s="462">
        <v>1371</v>
      </c>
      <c r="L123" s="462">
        <v>1000</v>
      </c>
      <c r="M123" s="462"/>
      <c r="N123" s="464">
        <v>1000</v>
      </c>
      <c r="O123" s="463">
        <v>17452</v>
      </c>
      <c r="P123" s="463">
        <v>2268760</v>
      </c>
      <c r="Q123" s="462">
        <v>130</v>
      </c>
      <c r="R123" s="463">
        <v>619</v>
      </c>
      <c r="S123" s="462">
        <v>752</v>
      </c>
      <c r="T123" s="462"/>
      <c r="U123" s="462"/>
      <c r="V123" s="462"/>
      <c r="W123" s="462"/>
      <c r="X123" s="462"/>
      <c r="Y123" s="462"/>
      <c r="Z123" s="462">
        <v>1371</v>
      </c>
      <c r="AA123" s="462">
        <v>1000</v>
      </c>
      <c r="AB123" s="462"/>
      <c r="AC123" s="463"/>
      <c r="AD123" s="463">
        <v>16452</v>
      </c>
      <c r="AE123" s="463">
        <v>2138760</v>
      </c>
      <c r="AF123" s="462">
        <v>0</v>
      </c>
      <c r="AG123" s="465">
        <v>-130000</v>
      </c>
      <c r="AH123" s="466">
        <v>130</v>
      </c>
      <c r="AI123" s="467">
        <v>2138760</v>
      </c>
    </row>
    <row r="124" spans="1:35" x14ac:dyDescent="0.2">
      <c r="A124" s="461"/>
      <c r="B124" s="462"/>
      <c r="C124" s="463"/>
      <c r="D124" s="462"/>
      <c r="E124" s="462"/>
      <c r="F124" s="462"/>
      <c r="G124" s="462"/>
      <c r="H124" s="462"/>
      <c r="I124" s="462"/>
      <c r="J124" s="462"/>
      <c r="K124" s="462">
        <v>0</v>
      </c>
      <c r="L124" s="462"/>
      <c r="M124" s="462"/>
      <c r="N124" s="464">
        <v>0</v>
      </c>
      <c r="O124" s="463">
        <v>0</v>
      </c>
      <c r="P124" s="463">
        <v>0</v>
      </c>
      <c r="Q124" s="462"/>
      <c r="R124" s="463"/>
      <c r="S124" s="462"/>
      <c r="T124" s="462"/>
      <c r="U124" s="462"/>
      <c r="V124" s="462"/>
      <c r="W124" s="462"/>
      <c r="X124" s="462"/>
      <c r="Y124" s="462"/>
      <c r="Z124" s="462">
        <v>0</v>
      </c>
      <c r="AA124" s="462"/>
      <c r="AB124" s="462"/>
      <c r="AC124" s="463"/>
      <c r="AD124" s="463">
        <v>0</v>
      </c>
      <c r="AE124" s="463">
        <v>0</v>
      </c>
      <c r="AF124" s="462">
        <v>0</v>
      </c>
      <c r="AG124" s="465">
        <v>0</v>
      </c>
      <c r="AH124" s="466">
        <v>0</v>
      </c>
      <c r="AI124" s="467">
        <v>0</v>
      </c>
    </row>
    <row r="125" spans="1:35" x14ac:dyDescent="0.2">
      <c r="A125" s="461" t="s">
        <v>56</v>
      </c>
      <c r="B125" s="462"/>
      <c r="C125" s="463"/>
      <c r="D125" s="462"/>
      <c r="E125" s="462"/>
      <c r="F125" s="462"/>
      <c r="G125" s="462"/>
      <c r="H125" s="462"/>
      <c r="I125" s="462"/>
      <c r="J125" s="462"/>
      <c r="K125" s="462">
        <v>0</v>
      </c>
      <c r="L125" s="462"/>
      <c r="M125" s="462"/>
      <c r="N125" s="464">
        <v>0</v>
      </c>
      <c r="O125" s="463">
        <v>0</v>
      </c>
      <c r="P125" s="463">
        <v>0</v>
      </c>
      <c r="Q125" s="462"/>
      <c r="R125" s="463"/>
      <c r="S125" s="462"/>
      <c r="T125" s="462"/>
      <c r="U125" s="462"/>
      <c r="V125" s="462"/>
      <c r="W125" s="462"/>
      <c r="X125" s="462"/>
      <c r="Y125" s="462"/>
      <c r="Z125" s="462">
        <v>0</v>
      </c>
      <c r="AA125" s="462"/>
      <c r="AB125" s="462"/>
      <c r="AC125" s="463"/>
      <c r="AD125" s="463">
        <v>0</v>
      </c>
      <c r="AE125" s="463">
        <v>0</v>
      </c>
      <c r="AF125" s="462">
        <v>0</v>
      </c>
      <c r="AG125" s="465">
        <v>0</v>
      </c>
      <c r="AH125" s="466">
        <v>0</v>
      </c>
      <c r="AI125" s="467">
        <v>0</v>
      </c>
    </row>
    <row r="126" spans="1:35" x14ac:dyDescent="0.2">
      <c r="A126" s="468"/>
      <c r="B126" s="462"/>
      <c r="C126" s="466"/>
      <c r="D126" s="466"/>
      <c r="E126" s="466"/>
      <c r="F126" s="466"/>
      <c r="G126" s="466"/>
      <c r="H126" s="466"/>
      <c r="I126" s="466"/>
      <c r="J126" s="466"/>
      <c r="K126" s="462">
        <v>0</v>
      </c>
      <c r="L126" s="466"/>
      <c r="M126" s="466"/>
      <c r="N126" s="464">
        <v>0</v>
      </c>
      <c r="O126" s="463">
        <v>0</v>
      </c>
      <c r="P126" s="463">
        <v>0</v>
      </c>
      <c r="Q126" s="462"/>
      <c r="R126" s="466"/>
      <c r="S126" s="466"/>
      <c r="T126" s="466"/>
      <c r="U126" s="466"/>
      <c r="V126" s="466"/>
      <c r="W126" s="466"/>
      <c r="X126" s="466"/>
      <c r="Y126" s="466"/>
      <c r="Z126" s="462">
        <v>0</v>
      </c>
      <c r="AA126" s="466"/>
      <c r="AB126" s="466"/>
      <c r="AC126" s="466"/>
      <c r="AD126" s="463">
        <v>0</v>
      </c>
      <c r="AE126" s="463">
        <v>0</v>
      </c>
      <c r="AF126" s="462">
        <v>0</v>
      </c>
      <c r="AG126" s="465">
        <v>0</v>
      </c>
      <c r="AH126" s="466">
        <v>0</v>
      </c>
      <c r="AI126" s="467">
        <v>0</v>
      </c>
    </row>
    <row r="127" spans="1:35" x14ac:dyDescent="0.2">
      <c r="A127" s="461" t="s">
        <v>57</v>
      </c>
      <c r="B127" s="462"/>
      <c r="C127" s="462"/>
      <c r="D127" s="462"/>
      <c r="E127" s="462"/>
      <c r="F127" s="462"/>
      <c r="G127" s="462"/>
      <c r="H127" s="462"/>
      <c r="I127" s="462"/>
      <c r="J127" s="462"/>
      <c r="K127" s="462">
        <v>0</v>
      </c>
      <c r="L127" s="462"/>
      <c r="M127" s="462"/>
      <c r="N127" s="464">
        <v>0</v>
      </c>
      <c r="O127" s="463">
        <v>0</v>
      </c>
      <c r="P127" s="463">
        <v>0</v>
      </c>
      <c r="Q127" s="462"/>
      <c r="R127" s="462"/>
      <c r="S127" s="462"/>
      <c r="T127" s="462"/>
      <c r="U127" s="462"/>
      <c r="V127" s="462"/>
      <c r="W127" s="462"/>
      <c r="X127" s="462"/>
      <c r="Y127" s="462"/>
      <c r="Z127" s="462">
        <v>0</v>
      </c>
      <c r="AA127" s="462"/>
      <c r="AB127" s="462"/>
      <c r="AC127" s="462"/>
      <c r="AD127" s="463">
        <v>0</v>
      </c>
      <c r="AE127" s="463">
        <v>0</v>
      </c>
      <c r="AF127" s="462">
        <v>0</v>
      </c>
      <c r="AG127" s="465">
        <v>0</v>
      </c>
      <c r="AH127" s="466">
        <v>0</v>
      </c>
      <c r="AI127" s="467">
        <v>0</v>
      </c>
    </row>
    <row r="128" spans="1:35" x14ac:dyDescent="0.2">
      <c r="A128" s="461"/>
      <c r="B128" s="462"/>
      <c r="C128" s="462"/>
      <c r="D128" s="462"/>
      <c r="E128" s="462"/>
      <c r="F128" s="462"/>
      <c r="G128" s="462"/>
      <c r="H128" s="462"/>
      <c r="I128" s="462"/>
      <c r="J128" s="462"/>
      <c r="K128" s="462">
        <v>0</v>
      </c>
      <c r="L128" s="462"/>
      <c r="M128" s="462"/>
      <c r="N128" s="464">
        <v>0</v>
      </c>
      <c r="O128" s="463">
        <v>0</v>
      </c>
      <c r="P128" s="463">
        <v>0</v>
      </c>
      <c r="Q128" s="462"/>
      <c r="R128" s="462"/>
      <c r="S128" s="462"/>
      <c r="T128" s="462"/>
      <c r="U128" s="462"/>
      <c r="V128" s="462"/>
      <c r="W128" s="462"/>
      <c r="X128" s="462"/>
      <c r="Y128" s="462"/>
      <c r="Z128" s="462">
        <v>0</v>
      </c>
      <c r="AA128" s="462"/>
      <c r="AB128" s="462"/>
      <c r="AC128" s="462"/>
      <c r="AD128" s="463">
        <v>0</v>
      </c>
      <c r="AE128" s="463">
        <v>0</v>
      </c>
      <c r="AF128" s="462">
        <v>0</v>
      </c>
      <c r="AG128" s="465">
        <v>0</v>
      </c>
      <c r="AH128" s="466">
        <v>0</v>
      </c>
      <c r="AI128" s="467">
        <v>0</v>
      </c>
    </row>
    <row r="129" spans="1:35" x14ac:dyDescent="0.2">
      <c r="A129" s="461" t="s">
        <v>58</v>
      </c>
      <c r="B129" s="462"/>
      <c r="C129" s="462"/>
      <c r="D129" s="462"/>
      <c r="E129" s="462"/>
      <c r="F129" s="462"/>
      <c r="G129" s="462"/>
      <c r="H129" s="462"/>
      <c r="I129" s="462"/>
      <c r="J129" s="462"/>
      <c r="K129" s="462">
        <v>0</v>
      </c>
      <c r="L129" s="462"/>
      <c r="M129" s="462"/>
      <c r="N129" s="464">
        <v>0</v>
      </c>
      <c r="O129" s="463">
        <v>0</v>
      </c>
      <c r="P129" s="463">
        <v>0</v>
      </c>
      <c r="Q129" s="462"/>
      <c r="R129" s="462"/>
      <c r="S129" s="462"/>
      <c r="T129" s="462"/>
      <c r="U129" s="462"/>
      <c r="V129" s="462"/>
      <c r="W129" s="462"/>
      <c r="X129" s="462"/>
      <c r="Y129" s="462"/>
      <c r="Z129" s="462">
        <v>0</v>
      </c>
      <c r="AA129" s="462"/>
      <c r="AB129" s="462"/>
      <c r="AC129" s="462"/>
      <c r="AD129" s="463">
        <v>0</v>
      </c>
      <c r="AE129" s="463">
        <v>0</v>
      </c>
      <c r="AF129" s="462">
        <v>0</v>
      </c>
      <c r="AG129" s="465">
        <v>0</v>
      </c>
      <c r="AH129" s="466">
        <v>0</v>
      </c>
      <c r="AI129" s="467">
        <v>0</v>
      </c>
    </row>
    <row r="130" spans="1:35" x14ac:dyDescent="0.2">
      <c r="A130" s="461"/>
      <c r="B130" s="462"/>
      <c r="C130" s="462"/>
      <c r="D130" s="462"/>
      <c r="E130" s="462"/>
      <c r="F130" s="462"/>
      <c r="G130" s="462"/>
      <c r="H130" s="462"/>
      <c r="I130" s="462"/>
      <c r="J130" s="462"/>
      <c r="K130" s="462">
        <v>0</v>
      </c>
      <c r="L130" s="462"/>
      <c r="M130" s="462"/>
      <c r="N130" s="464">
        <v>0</v>
      </c>
      <c r="O130" s="463">
        <v>0</v>
      </c>
      <c r="P130" s="463">
        <v>0</v>
      </c>
      <c r="Q130" s="462"/>
      <c r="R130" s="462"/>
      <c r="S130" s="462"/>
      <c r="T130" s="462"/>
      <c r="U130" s="462"/>
      <c r="V130" s="462"/>
      <c r="W130" s="462"/>
      <c r="X130" s="462"/>
      <c r="Y130" s="462"/>
      <c r="Z130" s="462">
        <v>0</v>
      </c>
      <c r="AA130" s="462"/>
      <c r="AB130" s="462"/>
      <c r="AC130" s="462"/>
      <c r="AD130" s="463">
        <v>0</v>
      </c>
      <c r="AE130" s="463">
        <v>0</v>
      </c>
      <c r="AF130" s="462">
        <v>0</v>
      </c>
      <c r="AG130" s="465">
        <v>0</v>
      </c>
      <c r="AH130" s="466">
        <v>0</v>
      </c>
      <c r="AI130" s="467">
        <v>0</v>
      </c>
    </row>
    <row r="131" spans="1:35" x14ac:dyDescent="0.2">
      <c r="A131" s="461" t="s">
        <v>59</v>
      </c>
      <c r="B131" s="462"/>
      <c r="C131" s="462"/>
      <c r="D131" s="462"/>
      <c r="E131" s="462"/>
      <c r="F131" s="462"/>
      <c r="G131" s="462"/>
      <c r="H131" s="462"/>
      <c r="I131" s="462"/>
      <c r="J131" s="462"/>
      <c r="K131" s="462">
        <v>0</v>
      </c>
      <c r="L131" s="462"/>
      <c r="M131" s="462"/>
      <c r="N131" s="464">
        <v>0</v>
      </c>
      <c r="O131" s="463">
        <v>0</v>
      </c>
      <c r="P131" s="463">
        <v>0</v>
      </c>
      <c r="Q131" s="462"/>
      <c r="R131" s="462"/>
      <c r="S131" s="462"/>
      <c r="T131" s="462"/>
      <c r="U131" s="462"/>
      <c r="V131" s="462"/>
      <c r="W131" s="462"/>
      <c r="X131" s="462"/>
      <c r="Y131" s="462"/>
      <c r="Z131" s="462">
        <v>0</v>
      </c>
      <c r="AA131" s="462"/>
      <c r="AB131" s="462"/>
      <c r="AC131" s="462"/>
      <c r="AD131" s="463">
        <v>0</v>
      </c>
      <c r="AE131" s="463">
        <v>0</v>
      </c>
      <c r="AF131" s="462">
        <v>0</v>
      </c>
      <c r="AG131" s="465">
        <v>0</v>
      </c>
      <c r="AH131" s="466">
        <v>0</v>
      </c>
      <c r="AI131" s="467">
        <v>0</v>
      </c>
    </row>
    <row r="132" spans="1:35" x14ac:dyDescent="0.2">
      <c r="A132" s="461"/>
      <c r="B132" s="462"/>
      <c r="C132" s="462"/>
      <c r="D132" s="462"/>
      <c r="E132" s="462"/>
      <c r="F132" s="462"/>
      <c r="G132" s="462"/>
      <c r="H132" s="462"/>
      <c r="I132" s="462"/>
      <c r="J132" s="462"/>
      <c r="K132" s="462">
        <v>0</v>
      </c>
      <c r="L132" s="462"/>
      <c r="M132" s="462"/>
      <c r="N132" s="464">
        <v>0</v>
      </c>
      <c r="O132" s="463">
        <v>0</v>
      </c>
      <c r="P132" s="463">
        <v>0</v>
      </c>
      <c r="Q132" s="462"/>
      <c r="R132" s="462"/>
      <c r="S132" s="462"/>
      <c r="T132" s="462"/>
      <c r="U132" s="462"/>
      <c r="V132" s="462"/>
      <c r="W132" s="462"/>
      <c r="X132" s="462"/>
      <c r="Y132" s="462"/>
      <c r="Z132" s="462">
        <v>0</v>
      </c>
      <c r="AA132" s="462"/>
      <c r="AB132" s="462"/>
      <c r="AC132" s="462"/>
      <c r="AD132" s="463">
        <v>0</v>
      </c>
      <c r="AE132" s="463">
        <v>0</v>
      </c>
      <c r="AF132" s="462">
        <v>0</v>
      </c>
      <c r="AG132" s="465">
        <v>0</v>
      </c>
      <c r="AH132" s="466">
        <v>0</v>
      </c>
      <c r="AI132" s="467">
        <v>0</v>
      </c>
    </row>
    <row r="133" spans="1:35" x14ac:dyDescent="0.2">
      <c r="A133" s="461" t="s">
        <v>60</v>
      </c>
      <c r="B133" s="462"/>
      <c r="C133" s="462"/>
      <c r="D133" s="462"/>
      <c r="E133" s="462"/>
      <c r="F133" s="462"/>
      <c r="G133" s="462"/>
      <c r="H133" s="462"/>
      <c r="I133" s="462"/>
      <c r="J133" s="462"/>
      <c r="K133" s="462">
        <v>0</v>
      </c>
      <c r="L133" s="462"/>
      <c r="M133" s="462"/>
      <c r="N133" s="464">
        <v>0</v>
      </c>
      <c r="O133" s="463">
        <v>0</v>
      </c>
      <c r="P133" s="463">
        <v>0</v>
      </c>
      <c r="Q133" s="462"/>
      <c r="R133" s="462"/>
      <c r="S133" s="462"/>
      <c r="T133" s="462"/>
      <c r="U133" s="462"/>
      <c r="V133" s="462"/>
      <c r="W133" s="462"/>
      <c r="X133" s="462"/>
      <c r="Y133" s="462"/>
      <c r="Z133" s="462">
        <v>0</v>
      </c>
      <c r="AA133" s="462"/>
      <c r="AB133" s="462"/>
      <c r="AC133" s="462"/>
      <c r="AD133" s="463">
        <v>0</v>
      </c>
      <c r="AE133" s="463">
        <v>0</v>
      </c>
      <c r="AF133" s="462">
        <v>0</v>
      </c>
      <c r="AG133" s="465">
        <v>0</v>
      </c>
      <c r="AH133" s="466">
        <v>0</v>
      </c>
      <c r="AI133" s="467">
        <v>0</v>
      </c>
    </row>
    <row r="134" spans="1:35" x14ac:dyDescent="0.2">
      <c r="A134" s="461"/>
      <c r="B134" s="462"/>
      <c r="C134" s="462"/>
      <c r="D134" s="462"/>
      <c r="E134" s="462"/>
      <c r="F134" s="462"/>
      <c r="G134" s="462"/>
      <c r="H134" s="462"/>
      <c r="I134" s="462"/>
      <c r="J134" s="462"/>
      <c r="K134" s="462">
        <v>0</v>
      </c>
      <c r="L134" s="462"/>
      <c r="M134" s="462"/>
      <c r="N134" s="464">
        <v>0</v>
      </c>
      <c r="O134" s="463">
        <v>0</v>
      </c>
      <c r="P134" s="463">
        <v>0</v>
      </c>
      <c r="Q134" s="462"/>
      <c r="R134" s="462"/>
      <c r="S134" s="462"/>
      <c r="T134" s="462"/>
      <c r="U134" s="462"/>
      <c r="V134" s="462"/>
      <c r="W134" s="462"/>
      <c r="X134" s="462"/>
      <c r="Y134" s="462"/>
      <c r="Z134" s="462">
        <v>0</v>
      </c>
      <c r="AA134" s="462"/>
      <c r="AB134" s="462"/>
      <c r="AC134" s="462"/>
      <c r="AD134" s="463">
        <v>0</v>
      </c>
      <c r="AE134" s="463">
        <v>0</v>
      </c>
      <c r="AF134" s="462">
        <v>0</v>
      </c>
      <c r="AG134" s="465">
        <v>0</v>
      </c>
      <c r="AH134" s="466">
        <v>0</v>
      </c>
      <c r="AI134" s="467">
        <v>0</v>
      </c>
    </row>
    <row r="135" spans="1:35" x14ac:dyDescent="0.2">
      <c r="A135" s="461" t="s">
        <v>61</v>
      </c>
      <c r="B135" s="462"/>
      <c r="C135" s="462"/>
      <c r="D135" s="462"/>
      <c r="E135" s="462"/>
      <c r="F135" s="462"/>
      <c r="G135" s="462"/>
      <c r="H135" s="462"/>
      <c r="I135" s="462"/>
      <c r="J135" s="462"/>
      <c r="K135" s="462">
        <v>0</v>
      </c>
      <c r="L135" s="462"/>
      <c r="M135" s="462"/>
      <c r="N135" s="464">
        <v>0</v>
      </c>
      <c r="O135" s="463">
        <v>0</v>
      </c>
      <c r="P135" s="463">
        <v>0</v>
      </c>
      <c r="Q135" s="462"/>
      <c r="R135" s="462"/>
      <c r="S135" s="462"/>
      <c r="T135" s="462"/>
      <c r="U135" s="462"/>
      <c r="V135" s="462"/>
      <c r="W135" s="462"/>
      <c r="X135" s="462"/>
      <c r="Y135" s="462"/>
      <c r="Z135" s="462">
        <v>0</v>
      </c>
      <c r="AA135" s="462"/>
      <c r="AB135" s="462"/>
      <c r="AC135" s="462"/>
      <c r="AD135" s="463">
        <v>0</v>
      </c>
      <c r="AE135" s="463">
        <v>0</v>
      </c>
      <c r="AF135" s="462">
        <v>0</v>
      </c>
      <c r="AG135" s="465">
        <v>0</v>
      </c>
      <c r="AH135" s="466">
        <v>0</v>
      </c>
      <c r="AI135" s="467">
        <v>0</v>
      </c>
    </row>
    <row r="136" spans="1:35" x14ac:dyDescent="0.2">
      <c r="A136" s="461"/>
      <c r="B136" s="462"/>
      <c r="C136" s="462"/>
      <c r="D136" s="462"/>
      <c r="E136" s="462"/>
      <c r="F136" s="462"/>
      <c r="G136" s="462"/>
      <c r="H136" s="462"/>
      <c r="I136" s="462"/>
      <c r="J136" s="462"/>
      <c r="K136" s="462">
        <v>0</v>
      </c>
      <c r="L136" s="462"/>
      <c r="M136" s="462"/>
      <c r="N136" s="464">
        <v>0</v>
      </c>
      <c r="O136" s="463">
        <v>0</v>
      </c>
      <c r="P136" s="463">
        <v>0</v>
      </c>
      <c r="Q136" s="462"/>
      <c r="R136" s="462"/>
      <c r="S136" s="462"/>
      <c r="T136" s="462"/>
      <c r="U136" s="462"/>
      <c r="V136" s="462"/>
      <c r="W136" s="462"/>
      <c r="X136" s="462"/>
      <c r="Y136" s="462"/>
      <c r="Z136" s="462">
        <v>0</v>
      </c>
      <c r="AA136" s="462"/>
      <c r="AB136" s="462"/>
      <c r="AC136" s="462"/>
      <c r="AD136" s="463">
        <v>0</v>
      </c>
      <c r="AE136" s="463">
        <v>0</v>
      </c>
      <c r="AF136" s="462">
        <v>0</v>
      </c>
      <c r="AG136" s="465">
        <v>0</v>
      </c>
      <c r="AH136" s="466">
        <v>0</v>
      </c>
      <c r="AI136" s="467">
        <v>0</v>
      </c>
    </row>
    <row r="137" spans="1:35" x14ac:dyDescent="0.2">
      <c r="A137" s="461" t="s">
        <v>62</v>
      </c>
      <c r="B137" s="462"/>
      <c r="C137" s="462"/>
      <c r="D137" s="462"/>
      <c r="E137" s="462"/>
      <c r="F137" s="462"/>
      <c r="G137" s="462"/>
      <c r="H137" s="462"/>
      <c r="I137" s="462"/>
      <c r="J137" s="462"/>
      <c r="K137" s="462">
        <v>0</v>
      </c>
      <c r="L137" s="462"/>
      <c r="M137" s="462"/>
      <c r="N137" s="464">
        <v>0</v>
      </c>
      <c r="O137" s="463">
        <v>0</v>
      </c>
      <c r="P137" s="463">
        <v>0</v>
      </c>
      <c r="Q137" s="462"/>
      <c r="R137" s="462"/>
      <c r="S137" s="462"/>
      <c r="T137" s="462"/>
      <c r="U137" s="462"/>
      <c r="V137" s="462"/>
      <c r="W137" s="462"/>
      <c r="X137" s="462"/>
      <c r="Y137" s="462"/>
      <c r="Z137" s="462">
        <v>0</v>
      </c>
      <c r="AA137" s="462"/>
      <c r="AB137" s="462"/>
      <c r="AC137" s="462"/>
      <c r="AD137" s="463">
        <v>0</v>
      </c>
      <c r="AE137" s="463">
        <v>0</v>
      </c>
      <c r="AF137" s="462">
        <v>0</v>
      </c>
      <c r="AG137" s="465">
        <v>0</v>
      </c>
      <c r="AH137" s="466">
        <v>0</v>
      </c>
      <c r="AI137" s="467">
        <v>0</v>
      </c>
    </row>
    <row r="138" spans="1:35" x14ac:dyDescent="0.2">
      <c r="A138" s="461"/>
      <c r="B138" s="462"/>
      <c r="C138" s="462"/>
      <c r="D138" s="462"/>
      <c r="E138" s="462"/>
      <c r="F138" s="462"/>
      <c r="G138" s="462"/>
      <c r="H138" s="462"/>
      <c r="I138" s="462"/>
      <c r="J138" s="462"/>
      <c r="K138" s="462">
        <v>0</v>
      </c>
      <c r="L138" s="462"/>
      <c r="M138" s="462"/>
      <c r="N138" s="464">
        <v>0</v>
      </c>
      <c r="O138" s="463">
        <v>0</v>
      </c>
      <c r="P138" s="463">
        <v>0</v>
      </c>
      <c r="Q138" s="462"/>
      <c r="R138" s="462"/>
      <c r="S138" s="462"/>
      <c r="T138" s="462"/>
      <c r="U138" s="462"/>
      <c r="V138" s="462"/>
      <c r="W138" s="462"/>
      <c r="X138" s="462"/>
      <c r="Y138" s="462"/>
      <c r="Z138" s="462">
        <v>0</v>
      </c>
      <c r="AA138" s="462"/>
      <c r="AB138" s="462"/>
      <c r="AC138" s="462"/>
      <c r="AD138" s="463">
        <v>0</v>
      </c>
      <c r="AE138" s="463">
        <v>0</v>
      </c>
      <c r="AF138" s="462">
        <v>0</v>
      </c>
      <c r="AG138" s="465">
        <v>0</v>
      </c>
      <c r="AH138" s="466">
        <v>0</v>
      </c>
      <c r="AI138" s="467">
        <v>0</v>
      </c>
    </row>
    <row r="139" spans="1:35" x14ac:dyDescent="0.2">
      <c r="A139" s="461" t="s">
        <v>63</v>
      </c>
      <c r="B139" s="462"/>
      <c r="C139" s="462"/>
      <c r="D139" s="462"/>
      <c r="E139" s="462"/>
      <c r="F139" s="462"/>
      <c r="G139" s="462"/>
      <c r="H139" s="462"/>
      <c r="I139" s="462"/>
      <c r="J139" s="462"/>
      <c r="K139" s="462">
        <v>0</v>
      </c>
      <c r="L139" s="462"/>
      <c r="M139" s="462"/>
      <c r="N139" s="464">
        <v>0</v>
      </c>
      <c r="O139" s="463">
        <v>0</v>
      </c>
      <c r="P139" s="463">
        <v>0</v>
      </c>
      <c r="Q139" s="462"/>
      <c r="R139" s="462"/>
      <c r="S139" s="462"/>
      <c r="T139" s="462"/>
      <c r="U139" s="462"/>
      <c r="V139" s="462"/>
      <c r="W139" s="462"/>
      <c r="X139" s="462"/>
      <c r="Y139" s="462"/>
      <c r="Z139" s="462">
        <v>0</v>
      </c>
      <c r="AA139" s="462"/>
      <c r="AB139" s="462"/>
      <c r="AC139" s="462"/>
      <c r="AD139" s="463">
        <v>0</v>
      </c>
      <c r="AE139" s="463">
        <v>0</v>
      </c>
      <c r="AF139" s="462">
        <v>0</v>
      </c>
      <c r="AG139" s="465">
        <v>0</v>
      </c>
      <c r="AH139" s="466">
        <v>0</v>
      </c>
      <c r="AI139" s="467">
        <v>0</v>
      </c>
    </row>
    <row r="140" spans="1:35" x14ac:dyDescent="0.2">
      <c r="A140" s="461"/>
      <c r="B140" s="462"/>
      <c r="C140" s="462"/>
      <c r="D140" s="462"/>
      <c r="E140" s="462"/>
      <c r="F140" s="462"/>
      <c r="G140" s="462"/>
      <c r="H140" s="462"/>
      <c r="I140" s="462"/>
      <c r="J140" s="462"/>
      <c r="K140" s="462">
        <v>0</v>
      </c>
      <c r="L140" s="462"/>
      <c r="M140" s="462"/>
      <c r="N140" s="464">
        <v>0</v>
      </c>
      <c r="O140" s="463">
        <v>0</v>
      </c>
      <c r="P140" s="463">
        <v>0</v>
      </c>
      <c r="Q140" s="462"/>
      <c r="R140" s="462"/>
      <c r="S140" s="462"/>
      <c r="T140" s="462"/>
      <c r="U140" s="462"/>
      <c r="V140" s="462"/>
      <c r="W140" s="462"/>
      <c r="X140" s="462"/>
      <c r="Y140" s="462"/>
      <c r="Z140" s="462">
        <v>0</v>
      </c>
      <c r="AA140" s="462"/>
      <c r="AB140" s="462"/>
      <c r="AC140" s="462"/>
      <c r="AD140" s="463">
        <v>0</v>
      </c>
      <c r="AE140" s="463">
        <v>0</v>
      </c>
      <c r="AF140" s="462">
        <v>0</v>
      </c>
      <c r="AG140" s="465">
        <v>0</v>
      </c>
      <c r="AH140" s="466">
        <v>0</v>
      </c>
      <c r="AI140" s="467">
        <v>0</v>
      </c>
    </row>
    <row r="141" spans="1:35" x14ac:dyDescent="0.2">
      <c r="A141" s="461" t="s">
        <v>64</v>
      </c>
      <c r="B141" s="462"/>
      <c r="C141" s="462"/>
      <c r="D141" s="462"/>
      <c r="E141" s="462"/>
      <c r="F141" s="462"/>
      <c r="G141" s="462"/>
      <c r="H141" s="462"/>
      <c r="I141" s="462"/>
      <c r="J141" s="462"/>
      <c r="K141" s="462">
        <v>0</v>
      </c>
      <c r="L141" s="462"/>
      <c r="M141" s="462"/>
      <c r="N141" s="464">
        <v>0</v>
      </c>
      <c r="O141" s="463">
        <v>0</v>
      </c>
      <c r="P141" s="463">
        <v>0</v>
      </c>
      <c r="Q141" s="462"/>
      <c r="R141" s="462"/>
      <c r="S141" s="462"/>
      <c r="T141" s="462"/>
      <c r="U141" s="462"/>
      <c r="V141" s="462"/>
      <c r="W141" s="462"/>
      <c r="X141" s="462"/>
      <c r="Y141" s="462"/>
      <c r="Z141" s="462">
        <v>0</v>
      </c>
      <c r="AA141" s="462"/>
      <c r="AB141" s="462"/>
      <c r="AC141" s="462"/>
      <c r="AD141" s="463">
        <v>0</v>
      </c>
      <c r="AE141" s="463">
        <v>0</v>
      </c>
      <c r="AF141" s="462">
        <v>0</v>
      </c>
      <c r="AG141" s="465">
        <v>0</v>
      </c>
      <c r="AH141" s="466">
        <v>0</v>
      </c>
      <c r="AI141" s="467">
        <v>0</v>
      </c>
    </row>
    <row r="142" spans="1:35" x14ac:dyDescent="0.2">
      <c r="A142" s="461"/>
      <c r="B142" s="462"/>
      <c r="C142" s="462"/>
      <c r="D142" s="462"/>
      <c r="E142" s="462"/>
      <c r="F142" s="462"/>
      <c r="G142" s="462"/>
      <c r="H142" s="462"/>
      <c r="I142" s="462"/>
      <c r="J142" s="462"/>
      <c r="K142" s="462">
        <v>0</v>
      </c>
      <c r="L142" s="462"/>
      <c r="M142" s="462"/>
      <c r="N142" s="464">
        <v>0</v>
      </c>
      <c r="O142" s="463">
        <v>0</v>
      </c>
      <c r="P142" s="463">
        <v>0</v>
      </c>
      <c r="Q142" s="462"/>
      <c r="R142" s="462"/>
      <c r="S142" s="462"/>
      <c r="T142" s="462"/>
      <c r="U142" s="462"/>
      <c r="V142" s="462"/>
      <c r="W142" s="462"/>
      <c r="X142" s="462"/>
      <c r="Y142" s="462"/>
      <c r="Z142" s="462">
        <v>0</v>
      </c>
      <c r="AA142" s="462"/>
      <c r="AB142" s="462"/>
      <c r="AC142" s="462"/>
      <c r="AD142" s="463">
        <v>0</v>
      </c>
      <c r="AE142" s="463">
        <v>0</v>
      </c>
      <c r="AF142" s="462">
        <v>0</v>
      </c>
      <c r="AG142" s="465">
        <v>0</v>
      </c>
      <c r="AH142" s="466">
        <v>0</v>
      </c>
      <c r="AI142" s="467">
        <v>0</v>
      </c>
    </row>
    <row r="143" spans="1:35" x14ac:dyDescent="0.2">
      <c r="A143" s="461" t="s">
        <v>24</v>
      </c>
      <c r="B143" s="462"/>
      <c r="C143" s="462"/>
      <c r="D143" s="462"/>
      <c r="E143" s="462"/>
      <c r="F143" s="462"/>
      <c r="G143" s="462"/>
      <c r="H143" s="462"/>
      <c r="I143" s="462"/>
      <c r="J143" s="462"/>
      <c r="K143" s="462">
        <v>0</v>
      </c>
      <c r="L143" s="462"/>
      <c r="M143" s="462"/>
      <c r="N143" s="464">
        <v>0</v>
      </c>
      <c r="O143" s="463">
        <v>0</v>
      </c>
      <c r="P143" s="463">
        <v>0</v>
      </c>
      <c r="Q143" s="462"/>
      <c r="R143" s="462"/>
      <c r="S143" s="462"/>
      <c r="T143" s="462"/>
      <c r="U143" s="462"/>
      <c r="V143" s="462"/>
      <c r="W143" s="462"/>
      <c r="X143" s="462"/>
      <c r="Y143" s="462"/>
      <c r="Z143" s="462">
        <v>0</v>
      </c>
      <c r="AA143" s="462"/>
      <c r="AB143" s="462"/>
      <c r="AC143" s="462"/>
      <c r="AD143" s="463">
        <v>0</v>
      </c>
      <c r="AE143" s="463">
        <v>0</v>
      </c>
      <c r="AF143" s="462">
        <v>0</v>
      </c>
      <c r="AG143" s="465">
        <v>0</v>
      </c>
      <c r="AH143" s="466">
        <v>0</v>
      </c>
      <c r="AI143" s="467">
        <v>0</v>
      </c>
    </row>
    <row r="144" spans="1:35" x14ac:dyDescent="0.2">
      <c r="A144" s="469" t="s">
        <v>548</v>
      </c>
      <c r="B144" s="462"/>
      <c r="C144" s="462"/>
      <c r="D144" s="462"/>
      <c r="E144" s="462"/>
      <c r="F144" s="462"/>
      <c r="G144" s="462"/>
      <c r="H144" s="462"/>
      <c r="I144" s="462"/>
      <c r="J144" s="462"/>
      <c r="K144" s="462">
        <v>0</v>
      </c>
      <c r="L144" s="462"/>
      <c r="M144" s="462"/>
      <c r="N144" s="464">
        <v>0</v>
      </c>
      <c r="O144" s="463">
        <v>0</v>
      </c>
      <c r="P144" s="463">
        <v>0</v>
      </c>
      <c r="Q144" s="462"/>
      <c r="R144" s="462"/>
      <c r="S144" s="462"/>
      <c r="T144" s="462"/>
      <c r="U144" s="462"/>
      <c r="V144" s="462"/>
      <c r="W144" s="462"/>
      <c r="X144" s="462"/>
      <c r="Y144" s="462"/>
      <c r="Z144" s="462">
        <v>0</v>
      </c>
      <c r="AA144" s="462"/>
      <c r="AB144" s="462"/>
      <c r="AC144" s="462"/>
      <c r="AD144" s="463">
        <v>0</v>
      </c>
      <c r="AE144" s="463">
        <v>0</v>
      </c>
      <c r="AF144" s="462">
        <v>0</v>
      </c>
      <c r="AG144" s="465">
        <v>0</v>
      </c>
      <c r="AH144" s="466">
        <v>0</v>
      </c>
      <c r="AI144" s="467">
        <v>0</v>
      </c>
    </row>
    <row r="145" spans="1:35" x14ac:dyDescent="0.2">
      <c r="A145" s="461"/>
      <c r="B145" s="462"/>
      <c r="C145" s="462"/>
      <c r="D145" s="462"/>
      <c r="E145" s="462"/>
      <c r="F145" s="462"/>
      <c r="G145" s="462"/>
      <c r="H145" s="462"/>
      <c r="I145" s="462"/>
      <c r="J145" s="462"/>
      <c r="K145" s="462">
        <v>0</v>
      </c>
      <c r="L145" s="462"/>
      <c r="M145" s="462"/>
      <c r="N145" s="464">
        <v>0</v>
      </c>
      <c r="O145" s="463">
        <v>0</v>
      </c>
      <c r="P145" s="463">
        <v>0</v>
      </c>
      <c r="Q145" s="462"/>
      <c r="R145" s="462"/>
      <c r="S145" s="462"/>
      <c r="T145" s="462"/>
      <c r="U145" s="462"/>
      <c r="V145" s="462"/>
      <c r="W145" s="462"/>
      <c r="X145" s="462"/>
      <c r="Y145" s="462"/>
      <c r="Z145" s="462">
        <v>0</v>
      </c>
      <c r="AA145" s="462"/>
      <c r="AB145" s="462"/>
      <c r="AC145" s="462"/>
      <c r="AD145" s="463">
        <v>0</v>
      </c>
      <c r="AE145" s="463">
        <v>0</v>
      </c>
      <c r="AF145" s="462">
        <v>0</v>
      </c>
      <c r="AG145" s="465">
        <v>0</v>
      </c>
      <c r="AH145" s="466">
        <v>0</v>
      </c>
      <c r="AI145" s="467">
        <v>0</v>
      </c>
    </row>
    <row r="146" spans="1:35" x14ac:dyDescent="0.2">
      <c r="A146" s="461" t="s">
        <v>549</v>
      </c>
      <c r="B146" s="462"/>
      <c r="C146" s="462"/>
      <c r="D146" s="462"/>
      <c r="E146" s="462"/>
      <c r="F146" s="462"/>
      <c r="G146" s="462"/>
      <c r="H146" s="462"/>
      <c r="I146" s="462"/>
      <c r="J146" s="462"/>
      <c r="K146" s="462">
        <v>0</v>
      </c>
      <c r="L146" s="462"/>
      <c r="M146" s="462"/>
      <c r="N146" s="464">
        <v>0</v>
      </c>
      <c r="O146" s="463">
        <v>0</v>
      </c>
      <c r="P146" s="463">
        <v>0</v>
      </c>
      <c r="Q146" s="462"/>
      <c r="R146" s="462"/>
      <c r="S146" s="462"/>
      <c r="T146" s="462"/>
      <c r="U146" s="462"/>
      <c r="V146" s="462"/>
      <c r="W146" s="462"/>
      <c r="X146" s="462"/>
      <c r="Y146" s="462"/>
      <c r="Z146" s="462">
        <v>0</v>
      </c>
      <c r="AA146" s="462"/>
      <c r="AB146" s="462"/>
      <c r="AC146" s="462"/>
      <c r="AD146" s="463">
        <v>0</v>
      </c>
      <c r="AE146" s="463">
        <v>0</v>
      </c>
      <c r="AF146" s="462">
        <v>0</v>
      </c>
      <c r="AG146" s="465">
        <v>0</v>
      </c>
      <c r="AH146" s="466">
        <v>0</v>
      </c>
      <c r="AI146" s="467">
        <v>0</v>
      </c>
    </row>
    <row r="147" spans="1:35" x14ac:dyDescent="0.2">
      <c r="A147" s="461"/>
      <c r="B147" s="462"/>
      <c r="C147" s="462"/>
      <c r="D147" s="462"/>
      <c r="E147" s="462"/>
      <c r="F147" s="462"/>
      <c r="G147" s="462"/>
      <c r="H147" s="462"/>
      <c r="I147" s="462"/>
      <c r="J147" s="462"/>
      <c r="K147" s="462">
        <v>0</v>
      </c>
      <c r="L147" s="462"/>
      <c r="M147" s="462"/>
      <c r="N147" s="464">
        <v>0</v>
      </c>
      <c r="O147" s="463">
        <v>0</v>
      </c>
      <c r="P147" s="463">
        <v>0</v>
      </c>
      <c r="Q147" s="462"/>
      <c r="R147" s="462"/>
      <c r="S147" s="462"/>
      <c r="T147" s="462"/>
      <c r="U147" s="462"/>
      <c r="V147" s="462"/>
      <c r="W147" s="462"/>
      <c r="X147" s="462"/>
      <c r="Y147" s="462"/>
      <c r="Z147" s="462">
        <v>0</v>
      </c>
      <c r="AA147" s="462"/>
      <c r="AB147" s="462"/>
      <c r="AC147" s="462"/>
      <c r="AD147" s="463">
        <v>0</v>
      </c>
      <c r="AE147" s="463">
        <v>0</v>
      </c>
      <c r="AF147" s="462">
        <v>0</v>
      </c>
      <c r="AG147" s="465">
        <v>0</v>
      </c>
      <c r="AH147" s="466">
        <v>0</v>
      </c>
      <c r="AI147" s="467">
        <v>0</v>
      </c>
    </row>
    <row r="148" spans="1:35" x14ac:dyDescent="0.2">
      <c r="A148" s="461" t="s">
        <v>66</v>
      </c>
      <c r="B148" s="462">
        <v>2</v>
      </c>
      <c r="C148" s="462">
        <v>900</v>
      </c>
      <c r="D148" s="462"/>
      <c r="E148" s="462"/>
      <c r="F148" s="462"/>
      <c r="G148" s="462"/>
      <c r="H148" s="462"/>
      <c r="I148" s="462"/>
      <c r="J148" s="462"/>
      <c r="K148" s="462">
        <v>900</v>
      </c>
      <c r="L148" s="462">
        <v>600</v>
      </c>
      <c r="M148" s="462"/>
      <c r="N148" s="464">
        <v>600</v>
      </c>
      <c r="O148" s="463">
        <v>11400</v>
      </c>
      <c r="P148" s="463">
        <v>22800</v>
      </c>
      <c r="Q148" s="462">
        <v>3</v>
      </c>
      <c r="R148" s="462">
        <v>1000</v>
      </c>
      <c r="S148" s="462"/>
      <c r="T148" s="462"/>
      <c r="U148" s="462"/>
      <c r="V148" s="462"/>
      <c r="W148" s="462"/>
      <c r="X148" s="462"/>
      <c r="Y148" s="462"/>
      <c r="Z148" s="462">
        <v>1000</v>
      </c>
      <c r="AA148" s="462">
        <v>600</v>
      </c>
      <c r="AB148" s="462"/>
      <c r="AC148" s="462"/>
      <c r="AD148" s="463">
        <v>12000</v>
      </c>
      <c r="AE148" s="463">
        <v>36000</v>
      </c>
      <c r="AF148" s="462">
        <v>1</v>
      </c>
      <c r="AG148" s="465">
        <v>13200</v>
      </c>
      <c r="AH148" s="466">
        <v>3</v>
      </c>
      <c r="AI148" s="467">
        <v>36000</v>
      </c>
    </row>
    <row r="149" spans="1:35" x14ac:dyDescent="0.2">
      <c r="A149" s="461"/>
      <c r="B149" s="462"/>
      <c r="C149" s="462"/>
      <c r="D149" s="462"/>
      <c r="E149" s="462"/>
      <c r="F149" s="462"/>
      <c r="G149" s="462"/>
      <c r="H149" s="462"/>
      <c r="I149" s="462"/>
      <c r="J149" s="462"/>
      <c r="K149" s="462">
        <v>0</v>
      </c>
      <c r="L149" s="462"/>
      <c r="M149" s="462"/>
      <c r="N149" s="464">
        <v>0</v>
      </c>
      <c r="O149" s="463">
        <v>0</v>
      </c>
      <c r="P149" s="463">
        <v>0</v>
      </c>
      <c r="Q149" s="462"/>
      <c r="R149" s="462"/>
      <c r="S149" s="462"/>
      <c r="T149" s="462"/>
      <c r="U149" s="462"/>
      <c r="V149" s="462"/>
      <c r="W149" s="462"/>
      <c r="X149" s="462"/>
      <c r="Y149" s="462"/>
      <c r="Z149" s="462">
        <v>0</v>
      </c>
      <c r="AA149" s="462"/>
      <c r="AB149" s="462"/>
      <c r="AC149" s="462"/>
      <c r="AD149" s="463">
        <v>0</v>
      </c>
      <c r="AE149" s="463">
        <v>0</v>
      </c>
      <c r="AF149" s="462">
        <v>0</v>
      </c>
      <c r="AG149" s="465">
        <v>0</v>
      </c>
      <c r="AH149" s="466">
        <v>0</v>
      </c>
      <c r="AI149" s="467">
        <v>0</v>
      </c>
    </row>
    <row r="150" spans="1:35" x14ac:dyDescent="0.2">
      <c r="A150" s="461" t="s">
        <v>67</v>
      </c>
      <c r="B150" s="462"/>
      <c r="C150" s="462"/>
      <c r="D150" s="462"/>
      <c r="E150" s="462"/>
      <c r="F150" s="462"/>
      <c r="G150" s="462"/>
      <c r="H150" s="462"/>
      <c r="I150" s="462"/>
      <c r="J150" s="462"/>
      <c r="K150" s="462">
        <v>0</v>
      </c>
      <c r="L150" s="462"/>
      <c r="M150" s="462"/>
      <c r="N150" s="464">
        <v>0</v>
      </c>
      <c r="O150" s="463">
        <v>0</v>
      </c>
      <c r="P150" s="463">
        <v>0</v>
      </c>
      <c r="Q150" s="462"/>
      <c r="R150" s="462"/>
      <c r="S150" s="462"/>
      <c r="T150" s="462"/>
      <c r="U150" s="462"/>
      <c r="V150" s="462"/>
      <c r="W150" s="462"/>
      <c r="X150" s="462"/>
      <c r="Y150" s="462"/>
      <c r="Z150" s="462">
        <v>0</v>
      </c>
      <c r="AA150" s="462"/>
      <c r="AB150" s="462"/>
      <c r="AC150" s="462"/>
      <c r="AD150" s="463">
        <v>0</v>
      </c>
      <c r="AE150" s="463">
        <v>0</v>
      </c>
      <c r="AF150" s="462">
        <v>0</v>
      </c>
      <c r="AG150" s="465">
        <v>0</v>
      </c>
      <c r="AH150" s="466">
        <v>0</v>
      </c>
      <c r="AI150" s="467">
        <v>0</v>
      </c>
    </row>
    <row r="151" spans="1:35" x14ac:dyDescent="0.2">
      <c r="A151" s="470"/>
      <c r="B151" s="462"/>
      <c r="C151" s="466"/>
      <c r="D151" s="466"/>
      <c r="E151" s="466"/>
      <c r="F151" s="466"/>
      <c r="G151" s="466"/>
      <c r="H151" s="466"/>
      <c r="I151" s="466"/>
      <c r="J151" s="466"/>
      <c r="K151" s="462">
        <v>0</v>
      </c>
      <c r="L151" s="466"/>
      <c r="M151" s="466"/>
      <c r="N151" s="464">
        <v>0</v>
      </c>
      <c r="O151" s="463">
        <v>0</v>
      </c>
      <c r="P151" s="463">
        <v>0</v>
      </c>
      <c r="Q151" s="462"/>
      <c r="R151" s="466"/>
      <c r="S151" s="466"/>
      <c r="T151" s="466"/>
      <c r="U151" s="466"/>
      <c r="V151" s="466"/>
      <c r="W151" s="466"/>
      <c r="X151" s="466"/>
      <c r="Y151" s="466"/>
      <c r="Z151" s="462">
        <v>0</v>
      </c>
      <c r="AA151" s="466"/>
      <c r="AB151" s="466"/>
      <c r="AC151" s="466"/>
      <c r="AD151" s="463">
        <v>0</v>
      </c>
      <c r="AE151" s="463">
        <v>0</v>
      </c>
      <c r="AF151" s="462">
        <v>0</v>
      </c>
      <c r="AG151" s="465">
        <v>0</v>
      </c>
      <c r="AH151" s="466">
        <v>0</v>
      </c>
      <c r="AI151" s="467">
        <v>0</v>
      </c>
    </row>
    <row r="152" spans="1:35" x14ac:dyDescent="0.2">
      <c r="A152" s="471" t="s">
        <v>0</v>
      </c>
      <c r="B152" s="471">
        <v>132</v>
      </c>
      <c r="C152" s="471">
        <v>1519</v>
      </c>
      <c r="D152" s="471">
        <v>752</v>
      </c>
      <c r="E152" s="471">
        <v>0</v>
      </c>
      <c r="F152" s="471">
        <v>0</v>
      </c>
      <c r="G152" s="471">
        <v>0</v>
      </c>
      <c r="H152" s="471">
        <v>0</v>
      </c>
      <c r="I152" s="471">
        <v>0</v>
      </c>
      <c r="J152" s="471">
        <v>0</v>
      </c>
      <c r="K152" s="471">
        <v>2271</v>
      </c>
      <c r="L152" s="471">
        <v>1600</v>
      </c>
      <c r="M152" s="471">
        <v>0</v>
      </c>
      <c r="N152" s="471">
        <v>1600</v>
      </c>
      <c r="O152" s="471">
        <v>28852</v>
      </c>
      <c r="P152" s="471">
        <v>2291560</v>
      </c>
      <c r="Q152" s="471">
        <v>133</v>
      </c>
      <c r="R152" s="471">
        <v>1619</v>
      </c>
      <c r="S152" s="471">
        <v>752</v>
      </c>
      <c r="T152" s="471">
        <v>0</v>
      </c>
      <c r="U152" s="471">
        <v>0</v>
      </c>
      <c r="V152" s="471">
        <v>0</v>
      </c>
      <c r="W152" s="471">
        <v>0</v>
      </c>
      <c r="X152" s="471">
        <v>0</v>
      </c>
      <c r="Y152" s="471">
        <v>0</v>
      </c>
      <c r="Z152" s="471">
        <v>2371</v>
      </c>
      <c r="AA152" s="471">
        <v>1600</v>
      </c>
      <c r="AB152" s="471">
        <v>0</v>
      </c>
      <c r="AC152" s="471">
        <v>0</v>
      </c>
      <c r="AD152" s="471">
        <v>28452</v>
      </c>
      <c r="AE152" s="471">
        <v>2174760</v>
      </c>
      <c r="AF152" s="471">
        <v>1</v>
      </c>
      <c r="AG152" s="471">
        <v>-116800</v>
      </c>
      <c r="AH152" s="471">
        <v>133</v>
      </c>
      <c r="AI152" s="471">
        <v>2174760</v>
      </c>
    </row>
    <row r="153" spans="1:35" x14ac:dyDescent="0.2">
      <c r="A153" s="432"/>
      <c r="B153" s="432"/>
      <c r="C153" s="432"/>
      <c r="D153" s="432"/>
      <c r="E153" s="432"/>
      <c r="F153" s="432"/>
      <c r="G153" s="432"/>
      <c r="H153" s="432"/>
      <c r="I153" s="432"/>
      <c r="J153" s="432"/>
      <c r="K153" s="432"/>
      <c r="L153" s="432"/>
      <c r="M153" s="432"/>
      <c r="N153" s="432"/>
      <c r="O153" s="432"/>
      <c r="P153" s="432"/>
      <c r="Q153" s="432"/>
      <c r="R153" s="432"/>
      <c r="S153" s="432"/>
      <c r="T153" s="432"/>
      <c r="U153" s="432"/>
      <c r="V153" s="432"/>
      <c r="W153" s="432"/>
      <c r="X153" s="432"/>
      <c r="Y153" s="432"/>
      <c r="Z153" s="432"/>
      <c r="AA153" s="432"/>
      <c r="AB153" s="432"/>
      <c r="AC153" s="432"/>
      <c r="AD153" s="432"/>
      <c r="AE153" s="432"/>
      <c r="AF153" s="432"/>
      <c r="AG153" s="432"/>
    </row>
    <row r="154" spans="1:35" x14ac:dyDescent="0.2">
      <c r="A154" s="431" t="s">
        <v>554</v>
      </c>
      <c r="B154" s="432"/>
      <c r="C154" s="432"/>
      <c r="D154" s="432"/>
      <c r="E154" s="432"/>
      <c r="F154" s="432"/>
      <c r="G154" s="432"/>
      <c r="H154" s="432"/>
      <c r="I154" s="432"/>
      <c r="J154" s="432"/>
      <c r="K154" s="432"/>
      <c r="L154" s="432"/>
      <c r="M154" s="432"/>
      <c r="N154" s="432"/>
      <c r="O154" s="432"/>
      <c r="P154" s="432"/>
      <c r="Q154" s="432"/>
      <c r="R154" s="432"/>
      <c r="S154" s="432"/>
      <c r="T154" s="432"/>
      <c r="U154" s="432"/>
      <c r="V154" s="432"/>
      <c r="W154" s="432"/>
      <c r="X154" s="432"/>
      <c r="Y154" s="432"/>
      <c r="Z154" s="432"/>
      <c r="AA154" s="432"/>
      <c r="AB154" s="432"/>
      <c r="AC154" s="432"/>
      <c r="AD154" s="432"/>
      <c r="AE154" s="432"/>
      <c r="AF154" s="432"/>
      <c r="AG154" s="432"/>
    </row>
    <row r="155" spans="1:35" ht="12.75" thickBot="1" x14ac:dyDescent="0.25">
      <c r="A155" s="432"/>
      <c r="B155" s="432"/>
      <c r="C155" s="432"/>
      <c r="D155" s="432"/>
      <c r="E155" s="432"/>
      <c r="F155" s="432"/>
      <c r="G155" s="432"/>
      <c r="H155" s="432"/>
      <c r="I155" s="432"/>
      <c r="J155" s="432"/>
      <c r="K155" s="432"/>
      <c r="L155" s="432"/>
      <c r="M155" s="432"/>
      <c r="N155" s="432"/>
      <c r="O155" s="432"/>
      <c r="P155" s="432"/>
      <c r="Q155" s="432"/>
      <c r="R155" s="432"/>
      <c r="S155" s="432"/>
      <c r="T155" s="432"/>
      <c r="U155" s="432"/>
      <c r="V155" s="432"/>
      <c r="W155" s="432"/>
      <c r="X155" s="432"/>
      <c r="Y155" s="432"/>
      <c r="Z155" s="432"/>
      <c r="AA155" s="432"/>
      <c r="AB155" s="432"/>
      <c r="AC155" s="432"/>
      <c r="AD155" s="432"/>
      <c r="AE155" s="432"/>
      <c r="AF155" s="432"/>
      <c r="AG155" s="432"/>
    </row>
    <row r="156" spans="1:35" ht="12.75" customHeight="1" thickBot="1" x14ac:dyDescent="0.25">
      <c r="A156" s="706" t="s">
        <v>48</v>
      </c>
      <c r="B156" s="433" t="s">
        <v>361</v>
      </c>
      <c r="C156" s="433"/>
      <c r="D156" s="433"/>
      <c r="E156" s="433"/>
      <c r="F156" s="433"/>
      <c r="G156" s="433"/>
      <c r="H156" s="433"/>
      <c r="I156" s="433"/>
      <c r="J156" s="433"/>
      <c r="K156" s="433"/>
      <c r="L156" s="433"/>
      <c r="M156" s="433"/>
      <c r="N156" s="433"/>
      <c r="O156" s="433"/>
      <c r="P156" s="433"/>
      <c r="Q156" s="434" t="s">
        <v>362</v>
      </c>
      <c r="R156" s="433"/>
      <c r="S156" s="433"/>
      <c r="T156" s="433"/>
      <c r="U156" s="433"/>
      <c r="V156" s="433"/>
      <c r="W156" s="433"/>
      <c r="X156" s="433"/>
      <c r="Y156" s="433"/>
      <c r="Z156" s="433"/>
      <c r="AA156" s="433"/>
      <c r="AB156" s="433"/>
      <c r="AC156" s="433"/>
      <c r="AD156" s="433"/>
      <c r="AE156" s="435"/>
      <c r="AF156" s="436" t="s">
        <v>360</v>
      </c>
      <c r="AG156" s="437"/>
      <c r="AH156" s="436" t="s">
        <v>363</v>
      </c>
      <c r="AI156" s="437"/>
    </row>
    <row r="157" spans="1:35" ht="141.75" x14ac:dyDescent="0.2">
      <c r="A157" s="707"/>
      <c r="B157" s="438" t="s">
        <v>11</v>
      </c>
      <c r="C157" s="439" t="s">
        <v>148</v>
      </c>
      <c r="D157" s="440" t="s">
        <v>271</v>
      </c>
      <c r="E157" s="440" t="s">
        <v>150</v>
      </c>
      <c r="F157" s="440" t="s">
        <v>184</v>
      </c>
      <c r="G157" s="440" t="s">
        <v>185</v>
      </c>
      <c r="H157" s="440" t="s">
        <v>186</v>
      </c>
      <c r="I157" s="440" t="s">
        <v>187</v>
      </c>
      <c r="J157" s="441" t="s">
        <v>151</v>
      </c>
      <c r="K157" s="440" t="s">
        <v>152</v>
      </c>
      <c r="L157" s="440" t="s">
        <v>153</v>
      </c>
      <c r="M157" s="440" t="s">
        <v>183</v>
      </c>
      <c r="N157" s="442" t="s">
        <v>120</v>
      </c>
      <c r="O157" s="443" t="s">
        <v>158</v>
      </c>
      <c r="P157" s="444" t="s">
        <v>157</v>
      </c>
      <c r="Q157" s="438" t="s">
        <v>11</v>
      </c>
      <c r="R157" s="439" t="s">
        <v>148</v>
      </c>
      <c r="S157" s="440" t="s">
        <v>149</v>
      </c>
      <c r="T157" s="440" t="s">
        <v>150</v>
      </c>
      <c r="U157" s="440" t="s">
        <v>184</v>
      </c>
      <c r="V157" s="440" t="s">
        <v>185</v>
      </c>
      <c r="W157" s="440" t="s">
        <v>186</v>
      </c>
      <c r="X157" s="440" t="s">
        <v>187</v>
      </c>
      <c r="Y157" s="440" t="s">
        <v>151</v>
      </c>
      <c r="Z157" s="440" t="s">
        <v>152</v>
      </c>
      <c r="AA157" s="440" t="s">
        <v>153</v>
      </c>
      <c r="AB157" s="440" t="s">
        <v>183</v>
      </c>
      <c r="AC157" s="442" t="s">
        <v>120</v>
      </c>
      <c r="AD157" s="443" t="s">
        <v>158</v>
      </c>
      <c r="AE157" s="444" t="s">
        <v>364</v>
      </c>
      <c r="AF157" s="445" t="s">
        <v>162</v>
      </c>
      <c r="AG157" s="445" t="s">
        <v>161</v>
      </c>
      <c r="AH157" s="445" t="s">
        <v>11</v>
      </c>
      <c r="AI157" s="444" t="s">
        <v>365</v>
      </c>
    </row>
    <row r="158" spans="1:35" ht="12.75" thickBot="1" x14ac:dyDescent="0.25">
      <c r="A158" s="708"/>
      <c r="B158" s="446" t="s">
        <v>49</v>
      </c>
      <c r="C158" s="447" t="s">
        <v>50</v>
      </c>
      <c r="D158" s="448" t="s">
        <v>51</v>
      </c>
      <c r="E158" s="448" t="s">
        <v>52</v>
      </c>
      <c r="F158" s="449" t="s">
        <v>53</v>
      </c>
      <c r="G158" s="449" t="s">
        <v>54</v>
      </c>
      <c r="H158" s="449" t="s">
        <v>81</v>
      </c>
      <c r="I158" s="449" t="s">
        <v>119</v>
      </c>
      <c r="J158" s="449" t="s">
        <v>156</v>
      </c>
      <c r="K158" s="449" t="s">
        <v>160</v>
      </c>
      <c r="L158" s="449" t="s">
        <v>192</v>
      </c>
      <c r="M158" s="449" t="s">
        <v>193</v>
      </c>
      <c r="N158" s="450" t="s">
        <v>195</v>
      </c>
      <c r="O158" s="451" t="s">
        <v>196</v>
      </c>
      <c r="P158" s="452" t="s">
        <v>197</v>
      </c>
      <c r="Q158" s="446" t="s">
        <v>49</v>
      </c>
      <c r="R158" s="447" t="s">
        <v>50</v>
      </c>
      <c r="S158" s="448" t="s">
        <v>51</v>
      </c>
      <c r="T158" s="448" t="s">
        <v>52</v>
      </c>
      <c r="U158" s="449" t="s">
        <v>53</v>
      </c>
      <c r="V158" s="449" t="s">
        <v>54</v>
      </c>
      <c r="W158" s="449" t="s">
        <v>81</v>
      </c>
      <c r="X158" s="449" t="s">
        <v>119</v>
      </c>
      <c r="Y158" s="449" t="s">
        <v>156</v>
      </c>
      <c r="Z158" s="449" t="s">
        <v>160</v>
      </c>
      <c r="AA158" s="449" t="s">
        <v>192</v>
      </c>
      <c r="AB158" s="449" t="s">
        <v>193</v>
      </c>
      <c r="AC158" s="450" t="s">
        <v>195</v>
      </c>
      <c r="AD158" s="451" t="s">
        <v>196</v>
      </c>
      <c r="AE158" s="452" t="s">
        <v>197</v>
      </c>
      <c r="AF158" s="453"/>
      <c r="AG158" s="446"/>
      <c r="AH158" s="453"/>
      <c r="AI158" s="446"/>
    </row>
    <row r="159" spans="1:35" x14ac:dyDescent="0.2">
      <c r="A159" s="454"/>
      <c r="B159" s="455"/>
      <c r="C159" s="455"/>
      <c r="D159" s="455"/>
      <c r="E159" s="455"/>
      <c r="F159" s="456"/>
      <c r="G159" s="456"/>
      <c r="H159" s="456"/>
      <c r="I159" s="456"/>
      <c r="J159" s="456"/>
      <c r="K159" s="456"/>
      <c r="L159" s="456"/>
      <c r="M159" s="456"/>
      <c r="N159" s="457"/>
      <c r="O159" s="456"/>
      <c r="P159" s="456"/>
      <c r="Q159" s="455"/>
      <c r="R159" s="455"/>
      <c r="S159" s="455"/>
      <c r="T159" s="455"/>
      <c r="U159" s="456"/>
      <c r="V159" s="456"/>
      <c r="W159" s="456"/>
      <c r="X159" s="456"/>
      <c r="Y159" s="456"/>
      <c r="Z159" s="456"/>
      <c r="AA159" s="456"/>
      <c r="AB159" s="456"/>
      <c r="AC159" s="456"/>
      <c r="AD159" s="456"/>
      <c r="AE159" s="456"/>
      <c r="AF159" s="455"/>
      <c r="AG159" s="458"/>
      <c r="AH159" s="459"/>
      <c r="AI159" s="460"/>
    </row>
    <row r="160" spans="1:35" x14ac:dyDescent="0.2">
      <c r="A160" s="461" t="s">
        <v>55</v>
      </c>
      <c r="B160" s="462">
        <v>259</v>
      </c>
      <c r="C160" s="463">
        <v>921</v>
      </c>
      <c r="D160" s="462">
        <v>980</v>
      </c>
      <c r="E160" s="462"/>
      <c r="F160" s="462"/>
      <c r="G160" s="462"/>
      <c r="H160" s="462"/>
      <c r="I160" s="462"/>
      <c r="J160" s="462"/>
      <c r="K160" s="462">
        <v>1901</v>
      </c>
      <c r="L160" s="462">
        <v>1000</v>
      </c>
      <c r="M160" s="462"/>
      <c r="N160" s="464">
        <v>1000</v>
      </c>
      <c r="O160" s="463">
        <v>23812</v>
      </c>
      <c r="P160" s="463">
        <v>6167308</v>
      </c>
      <c r="Q160" s="462">
        <v>259</v>
      </c>
      <c r="R160" s="463">
        <v>943</v>
      </c>
      <c r="S160" s="462">
        <v>1062</v>
      </c>
      <c r="T160" s="462"/>
      <c r="U160" s="462"/>
      <c r="V160" s="462"/>
      <c r="W160" s="462"/>
      <c r="X160" s="462"/>
      <c r="Y160" s="462"/>
      <c r="Z160" s="462">
        <v>2005</v>
      </c>
      <c r="AA160" s="462">
        <v>1000</v>
      </c>
      <c r="AB160" s="462"/>
      <c r="AC160" s="463"/>
      <c r="AD160" s="463">
        <v>24060</v>
      </c>
      <c r="AE160" s="463">
        <v>6231540</v>
      </c>
      <c r="AF160" s="462">
        <v>0</v>
      </c>
      <c r="AG160" s="465">
        <v>64232</v>
      </c>
      <c r="AH160" s="466">
        <v>259</v>
      </c>
      <c r="AI160" s="467">
        <v>6231540</v>
      </c>
    </row>
    <row r="161" spans="1:35" x14ac:dyDescent="0.2">
      <c r="A161" s="461"/>
      <c r="B161" s="462"/>
      <c r="C161" s="463"/>
      <c r="D161" s="462"/>
      <c r="E161" s="462"/>
      <c r="F161" s="462"/>
      <c r="G161" s="462"/>
      <c r="H161" s="462"/>
      <c r="I161" s="462"/>
      <c r="J161" s="462"/>
      <c r="K161" s="462">
        <v>0</v>
      </c>
      <c r="L161" s="462"/>
      <c r="M161" s="462"/>
      <c r="N161" s="464">
        <v>0</v>
      </c>
      <c r="O161" s="463">
        <v>0</v>
      </c>
      <c r="P161" s="463">
        <v>0</v>
      </c>
      <c r="Q161" s="462"/>
      <c r="R161" s="463"/>
      <c r="S161" s="462"/>
      <c r="T161" s="462"/>
      <c r="U161" s="462"/>
      <c r="V161" s="462"/>
      <c r="W161" s="462"/>
      <c r="X161" s="462"/>
      <c r="Y161" s="462"/>
      <c r="Z161" s="462">
        <v>0</v>
      </c>
      <c r="AA161" s="462"/>
      <c r="AB161" s="462"/>
      <c r="AC161" s="463"/>
      <c r="AD161" s="463">
        <v>0</v>
      </c>
      <c r="AE161" s="463">
        <v>0</v>
      </c>
      <c r="AF161" s="462">
        <v>0</v>
      </c>
      <c r="AG161" s="465">
        <v>0</v>
      </c>
      <c r="AH161" s="466">
        <v>0</v>
      </c>
      <c r="AI161" s="467">
        <v>0</v>
      </c>
    </row>
    <row r="162" spans="1:35" x14ac:dyDescent="0.2">
      <c r="A162" s="461" t="s">
        <v>56</v>
      </c>
      <c r="B162" s="462"/>
      <c r="C162" s="463"/>
      <c r="D162" s="462"/>
      <c r="E162" s="462"/>
      <c r="F162" s="462"/>
      <c r="G162" s="462"/>
      <c r="H162" s="462"/>
      <c r="I162" s="462"/>
      <c r="J162" s="462"/>
      <c r="K162" s="462">
        <v>0</v>
      </c>
      <c r="L162" s="462"/>
      <c r="M162" s="462"/>
      <c r="N162" s="464">
        <v>0</v>
      </c>
      <c r="O162" s="463">
        <v>0</v>
      </c>
      <c r="P162" s="463">
        <v>0</v>
      </c>
      <c r="Q162" s="462"/>
      <c r="R162" s="463"/>
      <c r="S162" s="462"/>
      <c r="T162" s="462"/>
      <c r="U162" s="462"/>
      <c r="V162" s="462"/>
      <c r="W162" s="462"/>
      <c r="X162" s="462"/>
      <c r="Y162" s="462"/>
      <c r="Z162" s="462">
        <v>0</v>
      </c>
      <c r="AA162" s="462"/>
      <c r="AB162" s="462"/>
      <c r="AC162" s="463"/>
      <c r="AD162" s="463">
        <v>0</v>
      </c>
      <c r="AE162" s="463">
        <v>0</v>
      </c>
      <c r="AF162" s="462">
        <v>0</v>
      </c>
      <c r="AG162" s="465">
        <v>0</v>
      </c>
      <c r="AH162" s="466">
        <v>0</v>
      </c>
      <c r="AI162" s="467">
        <v>0</v>
      </c>
    </row>
    <row r="163" spans="1:35" x14ac:dyDescent="0.2">
      <c r="A163" s="468"/>
      <c r="B163" s="462"/>
      <c r="C163" s="466"/>
      <c r="D163" s="466"/>
      <c r="E163" s="466"/>
      <c r="F163" s="466"/>
      <c r="G163" s="466"/>
      <c r="H163" s="466"/>
      <c r="I163" s="466"/>
      <c r="J163" s="466"/>
      <c r="K163" s="462">
        <v>0</v>
      </c>
      <c r="L163" s="466"/>
      <c r="M163" s="466"/>
      <c r="N163" s="464">
        <v>0</v>
      </c>
      <c r="O163" s="463">
        <v>0</v>
      </c>
      <c r="P163" s="463">
        <v>0</v>
      </c>
      <c r="Q163" s="462"/>
      <c r="R163" s="466"/>
      <c r="S163" s="466"/>
      <c r="T163" s="466"/>
      <c r="U163" s="466"/>
      <c r="V163" s="466"/>
      <c r="W163" s="466"/>
      <c r="X163" s="466"/>
      <c r="Y163" s="466"/>
      <c r="Z163" s="462">
        <v>0</v>
      </c>
      <c r="AA163" s="466"/>
      <c r="AB163" s="466"/>
      <c r="AC163" s="466"/>
      <c r="AD163" s="463">
        <v>0</v>
      </c>
      <c r="AE163" s="463">
        <v>0</v>
      </c>
      <c r="AF163" s="462">
        <v>0</v>
      </c>
      <c r="AG163" s="465">
        <v>0</v>
      </c>
      <c r="AH163" s="466">
        <v>0</v>
      </c>
      <c r="AI163" s="467">
        <v>0</v>
      </c>
    </row>
    <row r="164" spans="1:35" x14ac:dyDescent="0.2">
      <c r="A164" s="461" t="s">
        <v>57</v>
      </c>
      <c r="B164" s="462">
        <v>666</v>
      </c>
      <c r="C164" s="462">
        <v>3209</v>
      </c>
      <c r="D164" s="462"/>
      <c r="E164" s="462"/>
      <c r="F164" s="462"/>
      <c r="G164" s="462"/>
      <c r="H164" s="462"/>
      <c r="I164" s="462"/>
      <c r="J164" s="462"/>
      <c r="K164" s="462">
        <v>3209</v>
      </c>
      <c r="L164" s="462">
        <v>1000</v>
      </c>
      <c r="M164" s="462"/>
      <c r="N164" s="464">
        <v>1000</v>
      </c>
      <c r="O164" s="463">
        <v>39508</v>
      </c>
      <c r="P164" s="463">
        <v>26312328</v>
      </c>
      <c r="Q164" s="462">
        <v>677</v>
      </c>
      <c r="R164" s="462">
        <v>3216</v>
      </c>
      <c r="S164" s="462"/>
      <c r="T164" s="462"/>
      <c r="U164" s="462"/>
      <c r="V164" s="462"/>
      <c r="W164" s="462"/>
      <c r="X164" s="462"/>
      <c r="Y164" s="462"/>
      <c r="Z164" s="462">
        <v>3216</v>
      </c>
      <c r="AA164" s="462">
        <v>1000</v>
      </c>
      <c r="AB164" s="462"/>
      <c r="AC164" s="462"/>
      <c r="AD164" s="463">
        <v>38592</v>
      </c>
      <c r="AE164" s="463">
        <v>26126784</v>
      </c>
      <c r="AF164" s="462">
        <v>11</v>
      </c>
      <c r="AG164" s="465">
        <v>-185544</v>
      </c>
      <c r="AH164" s="466">
        <v>677</v>
      </c>
      <c r="AI164" s="467">
        <v>26126784</v>
      </c>
    </row>
    <row r="165" spans="1:35" x14ac:dyDescent="0.2">
      <c r="A165" s="461"/>
      <c r="B165" s="462"/>
      <c r="C165" s="462"/>
      <c r="D165" s="462"/>
      <c r="E165" s="462"/>
      <c r="F165" s="462"/>
      <c r="G165" s="462"/>
      <c r="H165" s="462"/>
      <c r="I165" s="462"/>
      <c r="J165" s="462"/>
      <c r="K165" s="462">
        <v>0</v>
      </c>
      <c r="L165" s="462"/>
      <c r="M165" s="462"/>
      <c r="N165" s="464">
        <v>0</v>
      </c>
      <c r="O165" s="463">
        <v>0</v>
      </c>
      <c r="P165" s="463">
        <v>0</v>
      </c>
      <c r="Q165" s="462"/>
      <c r="R165" s="462"/>
      <c r="S165" s="462"/>
      <c r="T165" s="462"/>
      <c r="U165" s="462"/>
      <c r="V165" s="462"/>
      <c r="W165" s="462"/>
      <c r="X165" s="462"/>
      <c r="Y165" s="462"/>
      <c r="Z165" s="462">
        <v>0</v>
      </c>
      <c r="AA165" s="462"/>
      <c r="AB165" s="462"/>
      <c r="AC165" s="462"/>
      <c r="AD165" s="463">
        <v>0</v>
      </c>
      <c r="AE165" s="463">
        <v>0</v>
      </c>
      <c r="AF165" s="462">
        <v>0</v>
      </c>
      <c r="AG165" s="465">
        <v>0</v>
      </c>
      <c r="AH165" s="466">
        <v>0</v>
      </c>
      <c r="AI165" s="467">
        <v>0</v>
      </c>
    </row>
    <row r="166" spans="1:35" x14ac:dyDescent="0.2">
      <c r="A166" s="461" t="s">
        <v>58</v>
      </c>
      <c r="B166" s="462"/>
      <c r="C166" s="462"/>
      <c r="D166" s="462"/>
      <c r="E166" s="462"/>
      <c r="F166" s="462"/>
      <c r="G166" s="462"/>
      <c r="H166" s="462"/>
      <c r="I166" s="462"/>
      <c r="J166" s="462"/>
      <c r="K166" s="462">
        <v>0</v>
      </c>
      <c r="L166" s="462"/>
      <c r="M166" s="462"/>
      <c r="N166" s="464">
        <v>0</v>
      </c>
      <c r="O166" s="463">
        <v>0</v>
      </c>
      <c r="P166" s="463">
        <v>0</v>
      </c>
      <c r="Q166" s="462"/>
      <c r="R166" s="462"/>
      <c r="S166" s="462"/>
      <c r="T166" s="462"/>
      <c r="U166" s="462"/>
      <c r="V166" s="462"/>
      <c r="W166" s="462"/>
      <c r="X166" s="462"/>
      <c r="Y166" s="462"/>
      <c r="Z166" s="462">
        <v>0</v>
      </c>
      <c r="AA166" s="462"/>
      <c r="AB166" s="462"/>
      <c r="AC166" s="462"/>
      <c r="AD166" s="463">
        <v>0</v>
      </c>
      <c r="AE166" s="463">
        <v>0</v>
      </c>
      <c r="AF166" s="462">
        <v>0</v>
      </c>
      <c r="AG166" s="465">
        <v>0</v>
      </c>
      <c r="AH166" s="466">
        <v>0</v>
      </c>
      <c r="AI166" s="467">
        <v>0</v>
      </c>
    </row>
    <row r="167" spans="1:35" x14ac:dyDescent="0.2">
      <c r="A167" s="461"/>
      <c r="B167" s="462"/>
      <c r="C167" s="462"/>
      <c r="D167" s="462"/>
      <c r="E167" s="462"/>
      <c r="F167" s="462"/>
      <c r="G167" s="462"/>
      <c r="H167" s="462"/>
      <c r="I167" s="462"/>
      <c r="J167" s="462"/>
      <c r="K167" s="462">
        <v>0</v>
      </c>
      <c r="L167" s="462"/>
      <c r="M167" s="462"/>
      <c r="N167" s="464">
        <v>0</v>
      </c>
      <c r="O167" s="463">
        <v>0</v>
      </c>
      <c r="P167" s="463">
        <v>0</v>
      </c>
      <c r="Q167" s="462"/>
      <c r="R167" s="462"/>
      <c r="S167" s="462"/>
      <c r="T167" s="462"/>
      <c r="U167" s="462"/>
      <c r="V167" s="462"/>
      <c r="W167" s="462"/>
      <c r="X167" s="462"/>
      <c r="Y167" s="462"/>
      <c r="Z167" s="462">
        <v>0</v>
      </c>
      <c r="AA167" s="462"/>
      <c r="AB167" s="462"/>
      <c r="AC167" s="462"/>
      <c r="AD167" s="463">
        <v>0</v>
      </c>
      <c r="AE167" s="463">
        <v>0</v>
      </c>
      <c r="AF167" s="462">
        <v>0</v>
      </c>
      <c r="AG167" s="465">
        <v>0</v>
      </c>
      <c r="AH167" s="466">
        <v>0</v>
      </c>
      <c r="AI167" s="467">
        <v>0</v>
      </c>
    </row>
    <row r="168" spans="1:35" x14ac:dyDescent="0.2">
      <c r="A168" s="461" t="s">
        <v>59</v>
      </c>
      <c r="B168" s="462"/>
      <c r="C168" s="462"/>
      <c r="D168" s="462"/>
      <c r="E168" s="462"/>
      <c r="F168" s="462"/>
      <c r="G168" s="462"/>
      <c r="H168" s="462"/>
      <c r="I168" s="462"/>
      <c r="J168" s="462"/>
      <c r="K168" s="462">
        <v>0</v>
      </c>
      <c r="L168" s="462"/>
      <c r="M168" s="462"/>
      <c r="N168" s="464">
        <v>0</v>
      </c>
      <c r="O168" s="463">
        <v>0</v>
      </c>
      <c r="P168" s="463">
        <v>0</v>
      </c>
      <c r="Q168" s="462"/>
      <c r="R168" s="462"/>
      <c r="S168" s="462"/>
      <c r="T168" s="462"/>
      <c r="U168" s="462"/>
      <c r="V168" s="462"/>
      <c r="W168" s="462"/>
      <c r="X168" s="462"/>
      <c r="Y168" s="462"/>
      <c r="Z168" s="462">
        <v>0</v>
      </c>
      <c r="AA168" s="462"/>
      <c r="AB168" s="462"/>
      <c r="AC168" s="462"/>
      <c r="AD168" s="463">
        <v>0</v>
      </c>
      <c r="AE168" s="463">
        <v>0</v>
      </c>
      <c r="AF168" s="462">
        <v>0</v>
      </c>
      <c r="AG168" s="465">
        <v>0</v>
      </c>
      <c r="AH168" s="466">
        <v>0</v>
      </c>
      <c r="AI168" s="467">
        <v>0</v>
      </c>
    </row>
    <row r="169" spans="1:35" x14ac:dyDescent="0.2">
      <c r="A169" s="461"/>
      <c r="B169" s="462"/>
      <c r="C169" s="462"/>
      <c r="D169" s="462"/>
      <c r="E169" s="462"/>
      <c r="F169" s="462"/>
      <c r="G169" s="462"/>
      <c r="H169" s="462"/>
      <c r="I169" s="462"/>
      <c r="J169" s="462"/>
      <c r="K169" s="462">
        <v>0</v>
      </c>
      <c r="L169" s="462"/>
      <c r="M169" s="462"/>
      <c r="N169" s="464">
        <v>0</v>
      </c>
      <c r="O169" s="463">
        <v>0</v>
      </c>
      <c r="P169" s="463">
        <v>0</v>
      </c>
      <c r="Q169" s="462"/>
      <c r="R169" s="462"/>
      <c r="S169" s="462"/>
      <c r="T169" s="462"/>
      <c r="U169" s="462"/>
      <c r="V169" s="462"/>
      <c r="W169" s="462"/>
      <c r="X169" s="462"/>
      <c r="Y169" s="462"/>
      <c r="Z169" s="462">
        <v>0</v>
      </c>
      <c r="AA169" s="462"/>
      <c r="AB169" s="462"/>
      <c r="AC169" s="462"/>
      <c r="AD169" s="463">
        <v>0</v>
      </c>
      <c r="AE169" s="463">
        <v>0</v>
      </c>
      <c r="AF169" s="462">
        <v>0</v>
      </c>
      <c r="AG169" s="465">
        <v>0</v>
      </c>
      <c r="AH169" s="466">
        <v>0</v>
      </c>
      <c r="AI169" s="467">
        <v>0</v>
      </c>
    </row>
    <row r="170" spans="1:35" x14ac:dyDescent="0.2">
      <c r="A170" s="461" t="s">
        <v>60</v>
      </c>
      <c r="B170" s="462"/>
      <c r="C170" s="462"/>
      <c r="D170" s="462"/>
      <c r="E170" s="462"/>
      <c r="F170" s="462"/>
      <c r="G170" s="462"/>
      <c r="H170" s="462"/>
      <c r="I170" s="462"/>
      <c r="J170" s="462"/>
      <c r="K170" s="462">
        <v>0</v>
      </c>
      <c r="L170" s="462"/>
      <c r="M170" s="462"/>
      <c r="N170" s="464">
        <v>0</v>
      </c>
      <c r="O170" s="463">
        <v>0</v>
      </c>
      <c r="P170" s="463">
        <v>0</v>
      </c>
      <c r="Q170" s="462"/>
      <c r="R170" s="462"/>
      <c r="S170" s="462"/>
      <c r="T170" s="462"/>
      <c r="U170" s="462"/>
      <c r="V170" s="462"/>
      <c r="W170" s="462"/>
      <c r="X170" s="462"/>
      <c r="Y170" s="462"/>
      <c r="Z170" s="462">
        <v>0</v>
      </c>
      <c r="AA170" s="462"/>
      <c r="AB170" s="462"/>
      <c r="AC170" s="462"/>
      <c r="AD170" s="463">
        <v>0</v>
      </c>
      <c r="AE170" s="463">
        <v>0</v>
      </c>
      <c r="AF170" s="462">
        <v>0</v>
      </c>
      <c r="AG170" s="465">
        <v>0</v>
      </c>
      <c r="AH170" s="466">
        <v>0</v>
      </c>
      <c r="AI170" s="467">
        <v>0</v>
      </c>
    </row>
    <row r="171" spans="1:35" x14ac:dyDescent="0.2">
      <c r="A171" s="461"/>
      <c r="B171" s="462"/>
      <c r="C171" s="462"/>
      <c r="D171" s="462"/>
      <c r="E171" s="462"/>
      <c r="F171" s="462"/>
      <c r="G171" s="462"/>
      <c r="H171" s="462"/>
      <c r="I171" s="462"/>
      <c r="J171" s="462"/>
      <c r="K171" s="462">
        <v>0</v>
      </c>
      <c r="L171" s="462"/>
      <c r="M171" s="462"/>
      <c r="N171" s="464">
        <v>0</v>
      </c>
      <c r="O171" s="463">
        <v>0</v>
      </c>
      <c r="P171" s="463">
        <v>0</v>
      </c>
      <c r="Q171" s="462"/>
      <c r="R171" s="462"/>
      <c r="S171" s="462"/>
      <c r="T171" s="462"/>
      <c r="U171" s="462"/>
      <c r="V171" s="462"/>
      <c r="W171" s="462"/>
      <c r="X171" s="462"/>
      <c r="Y171" s="462"/>
      <c r="Z171" s="462">
        <v>0</v>
      </c>
      <c r="AA171" s="462"/>
      <c r="AB171" s="462"/>
      <c r="AC171" s="462"/>
      <c r="AD171" s="463">
        <v>0</v>
      </c>
      <c r="AE171" s="463">
        <v>0</v>
      </c>
      <c r="AF171" s="462">
        <v>0</v>
      </c>
      <c r="AG171" s="465">
        <v>0</v>
      </c>
      <c r="AH171" s="466">
        <v>0</v>
      </c>
      <c r="AI171" s="467">
        <v>0</v>
      </c>
    </row>
    <row r="172" spans="1:35" x14ac:dyDescent="0.2">
      <c r="A172" s="461" t="s">
        <v>61</v>
      </c>
      <c r="B172" s="462"/>
      <c r="C172" s="462"/>
      <c r="D172" s="462"/>
      <c r="E172" s="462"/>
      <c r="F172" s="462"/>
      <c r="G172" s="462"/>
      <c r="H172" s="462"/>
      <c r="I172" s="462"/>
      <c r="J172" s="462"/>
      <c r="K172" s="462">
        <v>0</v>
      </c>
      <c r="L172" s="462"/>
      <c r="M172" s="462"/>
      <c r="N172" s="464">
        <v>0</v>
      </c>
      <c r="O172" s="463">
        <v>0</v>
      </c>
      <c r="P172" s="463">
        <v>0</v>
      </c>
      <c r="Q172" s="462"/>
      <c r="R172" s="462"/>
      <c r="S172" s="462"/>
      <c r="T172" s="462"/>
      <c r="U172" s="462"/>
      <c r="V172" s="462"/>
      <c r="W172" s="462"/>
      <c r="X172" s="462"/>
      <c r="Y172" s="462"/>
      <c r="Z172" s="462">
        <v>0</v>
      </c>
      <c r="AA172" s="462"/>
      <c r="AB172" s="462"/>
      <c r="AC172" s="462"/>
      <c r="AD172" s="463">
        <v>0</v>
      </c>
      <c r="AE172" s="463">
        <v>0</v>
      </c>
      <c r="AF172" s="462">
        <v>0</v>
      </c>
      <c r="AG172" s="465">
        <v>0</v>
      </c>
      <c r="AH172" s="466">
        <v>0</v>
      </c>
      <c r="AI172" s="467">
        <v>0</v>
      </c>
    </row>
    <row r="173" spans="1:35" x14ac:dyDescent="0.2">
      <c r="A173" s="461"/>
      <c r="B173" s="462"/>
      <c r="C173" s="462"/>
      <c r="D173" s="462"/>
      <c r="E173" s="462"/>
      <c r="F173" s="462"/>
      <c r="G173" s="462"/>
      <c r="H173" s="462"/>
      <c r="I173" s="462"/>
      <c r="J173" s="462"/>
      <c r="K173" s="462">
        <v>0</v>
      </c>
      <c r="L173" s="462"/>
      <c r="M173" s="462"/>
      <c r="N173" s="464">
        <v>0</v>
      </c>
      <c r="O173" s="463">
        <v>0</v>
      </c>
      <c r="P173" s="463">
        <v>0</v>
      </c>
      <c r="Q173" s="462"/>
      <c r="R173" s="462"/>
      <c r="S173" s="462"/>
      <c r="T173" s="462"/>
      <c r="U173" s="462"/>
      <c r="V173" s="462"/>
      <c r="W173" s="462"/>
      <c r="X173" s="462"/>
      <c r="Y173" s="462"/>
      <c r="Z173" s="462">
        <v>0</v>
      </c>
      <c r="AA173" s="462"/>
      <c r="AB173" s="462"/>
      <c r="AC173" s="462"/>
      <c r="AD173" s="463">
        <v>0</v>
      </c>
      <c r="AE173" s="463">
        <v>0</v>
      </c>
      <c r="AF173" s="462">
        <v>0</v>
      </c>
      <c r="AG173" s="465">
        <v>0</v>
      </c>
      <c r="AH173" s="466">
        <v>0</v>
      </c>
      <c r="AI173" s="467">
        <v>0</v>
      </c>
    </row>
    <row r="174" spans="1:35" x14ac:dyDescent="0.2">
      <c r="A174" s="461" t="s">
        <v>62</v>
      </c>
      <c r="B174" s="462"/>
      <c r="C174" s="462"/>
      <c r="D174" s="462"/>
      <c r="E174" s="462"/>
      <c r="F174" s="462"/>
      <c r="G174" s="462"/>
      <c r="H174" s="462"/>
      <c r="I174" s="462"/>
      <c r="J174" s="462"/>
      <c r="K174" s="462">
        <v>0</v>
      </c>
      <c r="L174" s="462"/>
      <c r="M174" s="462"/>
      <c r="N174" s="464">
        <v>0</v>
      </c>
      <c r="O174" s="463">
        <v>0</v>
      </c>
      <c r="P174" s="463">
        <v>0</v>
      </c>
      <c r="Q174" s="462"/>
      <c r="R174" s="462"/>
      <c r="S174" s="462"/>
      <c r="T174" s="462"/>
      <c r="U174" s="462"/>
      <c r="V174" s="462"/>
      <c r="W174" s="462"/>
      <c r="X174" s="462"/>
      <c r="Y174" s="462"/>
      <c r="Z174" s="462">
        <v>0</v>
      </c>
      <c r="AA174" s="462"/>
      <c r="AB174" s="462"/>
      <c r="AC174" s="462"/>
      <c r="AD174" s="463">
        <v>0</v>
      </c>
      <c r="AE174" s="463">
        <v>0</v>
      </c>
      <c r="AF174" s="462">
        <v>0</v>
      </c>
      <c r="AG174" s="465">
        <v>0</v>
      </c>
      <c r="AH174" s="466">
        <v>0</v>
      </c>
      <c r="AI174" s="467">
        <v>0</v>
      </c>
    </row>
    <row r="175" spans="1:35" x14ac:dyDescent="0.2">
      <c r="A175" s="461"/>
      <c r="B175" s="462"/>
      <c r="C175" s="462"/>
      <c r="D175" s="462"/>
      <c r="E175" s="462"/>
      <c r="F175" s="462"/>
      <c r="G175" s="462"/>
      <c r="H175" s="462"/>
      <c r="I175" s="462"/>
      <c r="J175" s="462"/>
      <c r="K175" s="462">
        <v>0</v>
      </c>
      <c r="L175" s="462"/>
      <c r="M175" s="462"/>
      <c r="N175" s="464">
        <v>0</v>
      </c>
      <c r="O175" s="463">
        <v>0</v>
      </c>
      <c r="P175" s="463">
        <v>0</v>
      </c>
      <c r="Q175" s="462"/>
      <c r="R175" s="462"/>
      <c r="S175" s="462"/>
      <c r="T175" s="462"/>
      <c r="U175" s="462"/>
      <c r="V175" s="462"/>
      <c r="W175" s="462"/>
      <c r="X175" s="462"/>
      <c r="Y175" s="462"/>
      <c r="Z175" s="462">
        <v>0</v>
      </c>
      <c r="AA175" s="462"/>
      <c r="AB175" s="462"/>
      <c r="AC175" s="462"/>
      <c r="AD175" s="463">
        <v>0</v>
      </c>
      <c r="AE175" s="463">
        <v>0</v>
      </c>
      <c r="AF175" s="462">
        <v>0</v>
      </c>
      <c r="AG175" s="465">
        <v>0</v>
      </c>
      <c r="AH175" s="466">
        <v>0</v>
      </c>
      <c r="AI175" s="467">
        <v>0</v>
      </c>
    </row>
    <row r="176" spans="1:35" x14ac:dyDescent="0.2">
      <c r="A176" s="461" t="s">
        <v>63</v>
      </c>
      <c r="B176" s="462"/>
      <c r="C176" s="462"/>
      <c r="D176" s="462"/>
      <c r="E176" s="462"/>
      <c r="F176" s="462"/>
      <c r="G176" s="462"/>
      <c r="H176" s="462"/>
      <c r="I176" s="462"/>
      <c r="J176" s="462"/>
      <c r="K176" s="462">
        <v>0</v>
      </c>
      <c r="L176" s="462"/>
      <c r="M176" s="462"/>
      <c r="N176" s="464">
        <v>0</v>
      </c>
      <c r="O176" s="463">
        <v>0</v>
      </c>
      <c r="P176" s="463">
        <v>0</v>
      </c>
      <c r="Q176" s="462"/>
      <c r="R176" s="462"/>
      <c r="S176" s="462"/>
      <c r="T176" s="462"/>
      <c r="U176" s="462"/>
      <c r="V176" s="462"/>
      <c r="W176" s="462"/>
      <c r="X176" s="462"/>
      <c r="Y176" s="462"/>
      <c r="Z176" s="462">
        <v>0</v>
      </c>
      <c r="AA176" s="462"/>
      <c r="AB176" s="462"/>
      <c r="AC176" s="462"/>
      <c r="AD176" s="463">
        <v>0</v>
      </c>
      <c r="AE176" s="463">
        <v>0</v>
      </c>
      <c r="AF176" s="462">
        <v>0</v>
      </c>
      <c r="AG176" s="465">
        <v>0</v>
      </c>
      <c r="AH176" s="466">
        <v>0</v>
      </c>
      <c r="AI176" s="467">
        <v>0</v>
      </c>
    </row>
    <row r="177" spans="1:35" x14ac:dyDescent="0.2">
      <c r="A177" s="461"/>
      <c r="B177" s="462"/>
      <c r="C177" s="462"/>
      <c r="D177" s="462"/>
      <c r="E177" s="462"/>
      <c r="F177" s="462"/>
      <c r="G177" s="462"/>
      <c r="H177" s="462"/>
      <c r="I177" s="462"/>
      <c r="J177" s="462"/>
      <c r="K177" s="462">
        <v>0</v>
      </c>
      <c r="L177" s="462"/>
      <c r="M177" s="462"/>
      <c r="N177" s="464">
        <v>0</v>
      </c>
      <c r="O177" s="463">
        <v>0</v>
      </c>
      <c r="P177" s="463">
        <v>0</v>
      </c>
      <c r="Q177" s="462"/>
      <c r="R177" s="462"/>
      <c r="S177" s="462"/>
      <c r="T177" s="462"/>
      <c r="U177" s="462"/>
      <c r="V177" s="462"/>
      <c r="W177" s="462"/>
      <c r="X177" s="462"/>
      <c r="Y177" s="462"/>
      <c r="Z177" s="462">
        <v>0</v>
      </c>
      <c r="AA177" s="462"/>
      <c r="AB177" s="462"/>
      <c r="AC177" s="462"/>
      <c r="AD177" s="463">
        <v>0</v>
      </c>
      <c r="AE177" s="463">
        <v>0</v>
      </c>
      <c r="AF177" s="462">
        <v>0</v>
      </c>
      <c r="AG177" s="465">
        <v>0</v>
      </c>
      <c r="AH177" s="466">
        <v>0</v>
      </c>
      <c r="AI177" s="467">
        <v>0</v>
      </c>
    </row>
    <row r="178" spans="1:35" x14ac:dyDescent="0.2">
      <c r="A178" s="461" t="s">
        <v>64</v>
      </c>
      <c r="B178" s="462"/>
      <c r="C178" s="462"/>
      <c r="D178" s="462"/>
      <c r="E178" s="462"/>
      <c r="F178" s="462"/>
      <c r="G178" s="462"/>
      <c r="H178" s="462"/>
      <c r="I178" s="462"/>
      <c r="J178" s="462"/>
      <c r="K178" s="462">
        <v>0</v>
      </c>
      <c r="L178" s="462"/>
      <c r="M178" s="462"/>
      <c r="N178" s="464">
        <v>0</v>
      </c>
      <c r="O178" s="463">
        <v>0</v>
      </c>
      <c r="P178" s="463">
        <v>0</v>
      </c>
      <c r="Q178" s="462"/>
      <c r="R178" s="462"/>
      <c r="S178" s="462"/>
      <c r="T178" s="462"/>
      <c r="U178" s="462"/>
      <c r="V178" s="462"/>
      <c r="W178" s="462"/>
      <c r="X178" s="462"/>
      <c r="Y178" s="462"/>
      <c r="Z178" s="462">
        <v>0</v>
      </c>
      <c r="AA178" s="462"/>
      <c r="AB178" s="462"/>
      <c r="AC178" s="462"/>
      <c r="AD178" s="463">
        <v>0</v>
      </c>
      <c r="AE178" s="463">
        <v>0</v>
      </c>
      <c r="AF178" s="462">
        <v>0</v>
      </c>
      <c r="AG178" s="465">
        <v>0</v>
      </c>
      <c r="AH178" s="466">
        <v>0</v>
      </c>
      <c r="AI178" s="467">
        <v>0</v>
      </c>
    </row>
    <row r="179" spans="1:35" x14ac:dyDescent="0.2">
      <c r="A179" s="461"/>
      <c r="B179" s="462"/>
      <c r="C179" s="462"/>
      <c r="D179" s="462"/>
      <c r="E179" s="462"/>
      <c r="F179" s="462"/>
      <c r="G179" s="462"/>
      <c r="H179" s="462"/>
      <c r="I179" s="462"/>
      <c r="J179" s="462"/>
      <c r="K179" s="462">
        <v>0</v>
      </c>
      <c r="L179" s="462"/>
      <c r="M179" s="462"/>
      <c r="N179" s="464">
        <v>0</v>
      </c>
      <c r="O179" s="463">
        <v>0</v>
      </c>
      <c r="P179" s="463">
        <v>0</v>
      </c>
      <c r="Q179" s="462"/>
      <c r="R179" s="462"/>
      <c r="S179" s="462"/>
      <c r="T179" s="462"/>
      <c r="U179" s="462"/>
      <c r="V179" s="462"/>
      <c r="W179" s="462"/>
      <c r="X179" s="462"/>
      <c r="Y179" s="462"/>
      <c r="Z179" s="462">
        <v>0</v>
      </c>
      <c r="AA179" s="462"/>
      <c r="AB179" s="462"/>
      <c r="AC179" s="462"/>
      <c r="AD179" s="463">
        <v>0</v>
      </c>
      <c r="AE179" s="463">
        <v>0</v>
      </c>
      <c r="AF179" s="462">
        <v>0</v>
      </c>
      <c r="AG179" s="465">
        <v>0</v>
      </c>
      <c r="AH179" s="466">
        <v>0</v>
      </c>
      <c r="AI179" s="467">
        <v>0</v>
      </c>
    </row>
    <row r="180" spans="1:35" x14ac:dyDescent="0.2">
      <c r="A180" s="461" t="s">
        <v>24</v>
      </c>
      <c r="B180" s="462"/>
      <c r="C180" s="462"/>
      <c r="D180" s="462"/>
      <c r="E180" s="462"/>
      <c r="F180" s="462"/>
      <c r="G180" s="462"/>
      <c r="H180" s="462"/>
      <c r="I180" s="462"/>
      <c r="J180" s="462"/>
      <c r="K180" s="462">
        <v>0</v>
      </c>
      <c r="L180" s="462"/>
      <c r="M180" s="462"/>
      <c r="N180" s="464">
        <v>0</v>
      </c>
      <c r="O180" s="463">
        <v>0</v>
      </c>
      <c r="P180" s="463">
        <v>0</v>
      </c>
      <c r="Q180" s="462"/>
      <c r="R180" s="462"/>
      <c r="S180" s="462"/>
      <c r="T180" s="462"/>
      <c r="U180" s="462"/>
      <c r="V180" s="462"/>
      <c r="W180" s="462"/>
      <c r="X180" s="462"/>
      <c r="Y180" s="462"/>
      <c r="Z180" s="462">
        <v>0</v>
      </c>
      <c r="AA180" s="462"/>
      <c r="AB180" s="462"/>
      <c r="AC180" s="462"/>
      <c r="AD180" s="463">
        <v>0</v>
      </c>
      <c r="AE180" s="463">
        <v>0</v>
      </c>
      <c r="AF180" s="462">
        <v>0</v>
      </c>
      <c r="AG180" s="465">
        <v>0</v>
      </c>
      <c r="AH180" s="466">
        <v>0</v>
      </c>
      <c r="AI180" s="467">
        <v>0</v>
      </c>
    </row>
    <row r="181" spans="1:35" x14ac:dyDescent="0.2">
      <c r="A181" s="469" t="s">
        <v>548</v>
      </c>
      <c r="B181" s="462"/>
      <c r="C181" s="462"/>
      <c r="D181" s="462"/>
      <c r="E181" s="462"/>
      <c r="F181" s="462"/>
      <c r="G181" s="462"/>
      <c r="H181" s="462"/>
      <c r="I181" s="462"/>
      <c r="J181" s="462"/>
      <c r="K181" s="462">
        <v>0</v>
      </c>
      <c r="L181" s="462"/>
      <c r="M181" s="462"/>
      <c r="N181" s="464">
        <v>0</v>
      </c>
      <c r="O181" s="463">
        <v>0</v>
      </c>
      <c r="P181" s="463">
        <v>0</v>
      </c>
      <c r="Q181" s="462"/>
      <c r="R181" s="462"/>
      <c r="S181" s="462"/>
      <c r="T181" s="462"/>
      <c r="U181" s="462"/>
      <c r="V181" s="462"/>
      <c r="W181" s="462"/>
      <c r="X181" s="462"/>
      <c r="Y181" s="462"/>
      <c r="Z181" s="462">
        <v>0</v>
      </c>
      <c r="AA181" s="462"/>
      <c r="AB181" s="462"/>
      <c r="AC181" s="462"/>
      <c r="AD181" s="463">
        <v>0</v>
      </c>
      <c r="AE181" s="463">
        <v>0</v>
      </c>
      <c r="AF181" s="462">
        <v>0</v>
      </c>
      <c r="AG181" s="465">
        <v>0</v>
      </c>
      <c r="AH181" s="466">
        <v>0</v>
      </c>
      <c r="AI181" s="467">
        <v>0</v>
      </c>
    </row>
    <row r="182" spans="1:35" x14ac:dyDescent="0.2">
      <c r="A182" s="461"/>
      <c r="B182" s="462"/>
      <c r="C182" s="462"/>
      <c r="D182" s="462"/>
      <c r="E182" s="462"/>
      <c r="F182" s="462"/>
      <c r="G182" s="462"/>
      <c r="H182" s="462"/>
      <c r="I182" s="462"/>
      <c r="J182" s="462"/>
      <c r="K182" s="462">
        <v>0</v>
      </c>
      <c r="L182" s="462"/>
      <c r="M182" s="462"/>
      <c r="N182" s="464">
        <v>0</v>
      </c>
      <c r="O182" s="463">
        <v>0</v>
      </c>
      <c r="P182" s="463">
        <v>0</v>
      </c>
      <c r="Q182" s="462"/>
      <c r="R182" s="462"/>
      <c r="S182" s="462"/>
      <c r="T182" s="462"/>
      <c r="U182" s="462"/>
      <c r="V182" s="462"/>
      <c r="W182" s="462"/>
      <c r="X182" s="462"/>
      <c r="Y182" s="462"/>
      <c r="Z182" s="462">
        <v>0</v>
      </c>
      <c r="AA182" s="462"/>
      <c r="AB182" s="462"/>
      <c r="AC182" s="462"/>
      <c r="AD182" s="463">
        <v>0</v>
      </c>
      <c r="AE182" s="463">
        <v>0</v>
      </c>
      <c r="AF182" s="462">
        <v>0</v>
      </c>
      <c r="AG182" s="465">
        <v>0</v>
      </c>
      <c r="AH182" s="466">
        <v>0</v>
      </c>
      <c r="AI182" s="467">
        <v>0</v>
      </c>
    </row>
    <row r="183" spans="1:35" x14ac:dyDescent="0.2">
      <c r="A183" s="461" t="s">
        <v>549</v>
      </c>
      <c r="B183" s="462"/>
      <c r="C183" s="462"/>
      <c r="D183" s="462"/>
      <c r="E183" s="462"/>
      <c r="F183" s="462"/>
      <c r="G183" s="462"/>
      <c r="H183" s="462"/>
      <c r="I183" s="462"/>
      <c r="J183" s="462"/>
      <c r="K183" s="462">
        <v>0</v>
      </c>
      <c r="L183" s="462"/>
      <c r="M183" s="462"/>
      <c r="N183" s="464">
        <v>0</v>
      </c>
      <c r="O183" s="463">
        <v>0</v>
      </c>
      <c r="P183" s="463">
        <v>0</v>
      </c>
      <c r="Q183" s="462"/>
      <c r="R183" s="462"/>
      <c r="S183" s="462"/>
      <c r="T183" s="462"/>
      <c r="U183" s="462"/>
      <c r="V183" s="462"/>
      <c r="W183" s="462"/>
      <c r="X183" s="462"/>
      <c r="Y183" s="462"/>
      <c r="Z183" s="462">
        <v>0</v>
      </c>
      <c r="AA183" s="462"/>
      <c r="AB183" s="462"/>
      <c r="AC183" s="462"/>
      <c r="AD183" s="463">
        <v>0</v>
      </c>
      <c r="AE183" s="463">
        <v>0</v>
      </c>
      <c r="AF183" s="462">
        <v>0</v>
      </c>
      <c r="AG183" s="465">
        <v>0</v>
      </c>
      <c r="AH183" s="466">
        <v>0</v>
      </c>
      <c r="AI183" s="467">
        <v>0</v>
      </c>
    </row>
    <row r="184" spans="1:35" x14ac:dyDescent="0.2">
      <c r="A184" s="461"/>
      <c r="B184" s="462"/>
      <c r="C184" s="462"/>
      <c r="D184" s="462"/>
      <c r="E184" s="462"/>
      <c r="F184" s="462"/>
      <c r="G184" s="462"/>
      <c r="H184" s="462"/>
      <c r="I184" s="462"/>
      <c r="J184" s="462"/>
      <c r="K184" s="462">
        <v>0</v>
      </c>
      <c r="L184" s="462"/>
      <c r="M184" s="462"/>
      <c r="N184" s="464">
        <v>0</v>
      </c>
      <c r="O184" s="463">
        <v>0</v>
      </c>
      <c r="P184" s="463">
        <v>0</v>
      </c>
      <c r="Q184" s="462"/>
      <c r="R184" s="462"/>
      <c r="S184" s="462"/>
      <c r="T184" s="462"/>
      <c r="U184" s="462"/>
      <c r="V184" s="462"/>
      <c r="W184" s="462"/>
      <c r="X184" s="462"/>
      <c r="Y184" s="462"/>
      <c r="Z184" s="462">
        <v>0</v>
      </c>
      <c r="AA184" s="462"/>
      <c r="AB184" s="462"/>
      <c r="AC184" s="462"/>
      <c r="AD184" s="463">
        <v>0</v>
      </c>
      <c r="AE184" s="463">
        <v>0</v>
      </c>
      <c r="AF184" s="462">
        <v>0</v>
      </c>
      <c r="AG184" s="465">
        <v>0</v>
      </c>
      <c r="AH184" s="466">
        <v>0</v>
      </c>
      <c r="AI184" s="467">
        <v>0</v>
      </c>
    </row>
    <row r="185" spans="1:35" x14ac:dyDescent="0.2">
      <c r="A185" s="461" t="s">
        <v>66</v>
      </c>
      <c r="B185" s="462">
        <v>68</v>
      </c>
      <c r="C185" s="462">
        <v>2224</v>
      </c>
      <c r="D185" s="462"/>
      <c r="E185" s="462"/>
      <c r="F185" s="462"/>
      <c r="G185" s="462"/>
      <c r="H185" s="462"/>
      <c r="I185" s="462"/>
      <c r="J185" s="462"/>
      <c r="K185" s="462">
        <v>2224</v>
      </c>
      <c r="L185" s="462">
        <v>600</v>
      </c>
      <c r="M185" s="462"/>
      <c r="N185" s="464">
        <v>600</v>
      </c>
      <c r="O185" s="463">
        <v>27288</v>
      </c>
      <c r="P185" s="463">
        <v>1855584</v>
      </c>
      <c r="Q185" s="462">
        <v>62</v>
      </c>
      <c r="R185" s="462">
        <v>2793.5483870967741</v>
      </c>
      <c r="S185" s="462"/>
      <c r="T185" s="462"/>
      <c r="U185" s="462"/>
      <c r="V185" s="462"/>
      <c r="W185" s="462"/>
      <c r="X185" s="462"/>
      <c r="Y185" s="462"/>
      <c r="Z185" s="462">
        <v>2793.5483870967741</v>
      </c>
      <c r="AA185" s="462">
        <v>600</v>
      </c>
      <c r="AB185" s="462"/>
      <c r="AC185" s="462"/>
      <c r="AD185" s="463">
        <v>33522.580645161288</v>
      </c>
      <c r="AE185" s="463">
        <v>2078399.9999999998</v>
      </c>
      <c r="AF185" s="462">
        <v>-6</v>
      </c>
      <c r="AG185" s="465">
        <v>222815.99999999977</v>
      </c>
      <c r="AH185" s="466">
        <v>62</v>
      </c>
      <c r="AI185" s="467">
        <v>2078399.9999999998</v>
      </c>
    </row>
    <row r="186" spans="1:35" x14ac:dyDescent="0.2">
      <c r="A186" s="461"/>
      <c r="B186" s="462"/>
      <c r="C186" s="462"/>
      <c r="D186" s="462"/>
      <c r="E186" s="462"/>
      <c r="F186" s="462"/>
      <c r="G186" s="462"/>
      <c r="H186" s="462"/>
      <c r="I186" s="462"/>
      <c r="J186" s="462"/>
      <c r="K186" s="462">
        <v>0</v>
      </c>
      <c r="L186" s="462"/>
      <c r="M186" s="462"/>
      <c r="N186" s="464">
        <v>0</v>
      </c>
      <c r="O186" s="463">
        <v>0</v>
      </c>
      <c r="P186" s="463">
        <v>0</v>
      </c>
      <c r="Q186" s="462"/>
      <c r="R186" s="462"/>
      <c r="S186" s="462"/>
      <c r="T186" s="462"/>
      <c r="U186" s="462"/>
      <c r="V186" s="462"/>
      <c r="W186" s="462"/>
      <c r="X186" s="462"/>
      <c r="Y186" s="462"/>
      <c r="Z186" s="462">
        <v>0</v>
      </c>
      <c r="AA186" s="462"/>
      <c r="AB186" s="462"/>
      <c r="AC186" s="462"/>
      <c r="AD186" s="463">
        <v>0</v>
      </c>
      <c r="AE186" s="463">
        <v>0</v>
      </c>
      <c r="AF186" s="462">
        <v>0</v>
      </c>
      <c r="AG186" s="465">
        <v>0</v>
      </c>
      <c r="AH186" s="466">
        <v>0</v>
      </c>
      <c r="AI186" s="467">
        <v>0</v>
      </c>
    </row>
    <row r="187" spans="1:35" x14ac:dyDescent="0.2">
      <c r="A187" s="461" t="s">
        <v>67</v>
      </c>
      <c r="B187" s="462"/>
      <c r="C187" s="462"/>
      <c r="D187" s="462"/>
      <c r="E187" s="462"/>
      <c r="F187" s="462"/>
      <c r="G187" s="462"/>
      <c r="H187" s="462"/>
      <c r="I187" s="462"/>
      <c r="J187" s="462"/>
      <c r="K187" s="462">
        <v>0</v>
      </c>
      <c r="L187" s="462"/>
      <c r="M187" s="462"/>
      <c r="N187" s="464">
        <v>0</v>
      </c>
      <c r="O187" s="463">
        <v>0</v>
      </c>
      <c r="P187" s="463">
        <v>0</v>
      </c>
      <c r="Q187" s="462"/>
      <c r="R187" s="462"/>
      <c r="S187" s="462"/>
      <c r="T187" s="462"/>
      <c r="U187" s="462"/>
      <c r="V187" s="462"/>
      <c r="W187" s="462"/>
      <c r="X187" s="462"/>
      <c r="Y187" s="462"/>
      <c r="Z187" s="462">
        <v>0</v>
      </c>
      <c r="AA187" s="462"/>
      <c r="AB187" s="462"/>
      <c r="AC187" s="462"/>
      <c r="AD187" s="463">
        <v>0</v>
      </c>
      <c r="AE187" s="463">
        <v>0</v>
      </c>
      <c r="AF187" s="462">
        <v>0</v>
      </c>
      <c r="AG187" s="465">
        <v>0</v>
      </c>
      <c r="AH187" s="466">
        <v>0</v>
      </c>
      <c r="AI187" s="467">
        <v>0</v>
      </c>
    </row>
    <row r="188" spans="1:35" x14ac:dyDescent="0.2">
      <c r="A188" s="470"/>
      <c r="B188" s="462"/>
      <c r="C188" s="466"/>
      <c r="D188" s="466"/>
      <c r="E188" s="466"/>
      <c r="F188" s="466"/>
      <c r="G188" s="466"/>
      <c r="H188" s="466"/>
      <c r="I188" s="466"/>
      <c r="J188" s="466"/>
      <c r="K188" s="462">
        <v>0</v>
      </c>
      <c r="L188" s="466"/>
      <c r="M188" s="466"/>
      <c r="N188" s="464">
        <v>0</v>
      </c>
      <c r="O188" s="463">
        <v>0</v>
      </c>
      <c r="P188" s="463">
        <v>0</v>
      </c>
      <c r="Q188" s="462"/>
      <c r="R188" s="466"/>
      <c r="S188" s="466"/>
      <c r="T188" s="466"/>
      <c r="U188" s="466"/>
      <c r="V188" s="466"/>
      <c r="W188" s="466"/>
      <c r="X188" s="466"/>
      <c r="Y188" s="466"/>
      <c r="Z188" s="462">
        <v>0</v>
      </c>
      <c r="AA188" s="466"/>
      <c r="AB188" s="466"/>
      <c r="AC188" s="466"/>
      <c r="AD188" s="463">
        <v>0</v>
      </c>
      <c r="AE188" s="463">
        <v>0</v>
      </c>
      <c r="AF188" s="462">
        <v>0</v>
      </c>
      <c r="AG188" s="465">
        <v>0</v>
      </c>
      <c r="AH188" s="466">
        <v>0</v>
      </c>
      <c r="AI188" s="467">
        <v>0</v>
      </c>
    </row>
    <row r="189" spans="1:35" x14ac:dyDescent="0.2">
      <c r="A189" s="471" t="s">
        <v>0</v>
      </c>
      <c r="B189" s="471">
        <v>993</v>
      </c>
      <c r="C189" s="471">
        <v>6354</v>
      </c>
      <c r="D189" s="471">
        <v>980</v>
      </c>
      <c r="E189" s="471">
        <v>0</v>
      </c>
      <c r="F189" s="471">
        <v>0</v>
      </c>
      <c r="G189" s="471">
        <v>0</v>
      </c>
      <c r="H189" s="471">
        <v>0</v>
      </c>
      <c r="I189" s="471">
        <v>0</v>
      </c>
      <c r="J189" s="471">
        <v>0</v>
      </c>
      <c r="K189" s="471">
        <v>7334</v>
      </c>
      <c r="L189" s="471">
        <v>2600</v>
      </c>
      <c r="M189" s="471">
        <v>0</v>
      </c>
      <c r="N189" s="471">
        <v>2600</v>
      </c>
      <c r="O189" s="471">
        <v>90608</v>
      </c>
      <c r="P189" s="471">
        <v>34335220</v>
      </c>
      <c r="Q189" s="471">
        <v>998</v>
      </c>
      <c r="R189" s="471">
        <v>6952.5483870967746</v>
      </c>
      <c r="S189" s="471">
        <v>1062</v>
      </c>
      <c r="T189" s="471">
        <v>0</v>
      </c>
      <c r="U189" s="471">
        <v>0</v>
      </c>
      <c r="V189" s="471">
        <v>0</v>
      </c>
      <c r="W189" s="471">
        <v>0</v>
      </c>
      <c r="X189" s="471">
        <v>0</v>
      </c>
      <c r="Y189" s="471">
        <v>0</v>
      </c>
      <c r="Z189" s="471">
        <v>8014.5483870967746</v>
      </c>
      <c r="AA189" s="471">
        <v>2600</v>
      </c>
      <c r="AB189" s="471">
        <v>0</v>
      </c>
      <c r="AC189" s="471">
        <v>0</v>
      </c>
      <c r="AD189" s="471">
        <v>96174.580645161288</v>
      </c>
      <c r="AE189" s="471">
        <v>34436724</v>
      </c>
      <c r="AF189" s="471">
        <v>5</v>
      </c>
      <c r="AG189" s="471">
        <v>101503.99999999977</v>
      </c>
      <c r="AH189" s="471">
        <v>998</v>
      </c>
      <c r="AI189" s="471">
        <v>34436724</v>
      </c>
    </row>
    <row r="190" spans="1:35" x14ac:dyDescent="0.2">
      <c r="A190" s="432"/>
      <c r="B190" s="432"/>
      <c r="C190" s="432"/>
      <c r="D190" s="432"/>
      <c r="E190" s="432"/>
      <c r="F190" s="432"/>
      <c r="G190" s="432"/>
      <c r="H190" s="432"/>
      <c r="I190" s="432"/>
      <c r="J190" s="432"/>
      <c r="K190" s="432"/>
      <c r="L190" s="432"/>
      <c r="M190" s="432"/>
      <c r="N190" s="432"/>
      <c r="O190" s="432"/>
      <c r="P190" s="432"/>
      <c r="Q190" s="432"/>
      <c r="R190" s="432"/>
      <c r="S190" s="432"/>
      <c r="T190" s="432"/>
      <c r="U190" s="432"/>
      <c r="V190" s="432"/>
      <c r="W190" s="432"/>
      <c r="X190" s="432"/>
      <c r="Y190" s="432"/>
      <c r="Z190" s="432"/>
      <c r="AA190" s="432"/>
      <c r="AB190" s="432"/>
      <c r="AC190" s="432"/>
      <c r="AD190" s="432"/>
      <c r="AE190" s="432"/>
      <c r="AF190" s="432"/>
      <c r="AG190" s="432"/>
    </row>
    <row r="191" spans="1:35" x14ac:dyDescent="0.2">
      <c r="A191" s="431" t="s">
        <v>555</v>
      </c>
      <c r="B191" s="432"/>
      <c r="C191" s="432"/>
      <c r="D191" s="432"/>
      <c r="E191" s="432"/>
      <c r="F191" s="432"/>
      <c r="G191" s="432"/>
      <c r="H191" s="432"/>
      <c r="I191" s="432"/>
      <c r="J191" s="432"/>
      <c r="K191" s="432"/>
      <c r="L191" s="432"/>
      <c r="M191" s="432"/>
      <c r="N191" s="432"/>
      <c r="O191" s="432"/>
      <c r="P191" s="432"/>
      <c r="Q191" s="432"/>
      <c r="R191" s="432"/>
      <c r="S191" s="432"/>
      <c r="T191" s="432"/>
      <c r="U191" s="432"/>
      <c r="V191" s="432"/>
      <c r="W191" s="432"/>
      <c r="X191" s="432"/>
      <c r="Y191" s="432"/>
      <c r="Z191" s="432"/>
      <c r="AA191" s="432"/>
      <c r="AB191" s="432"/>
      <c r="AC191" s="432"/>
      <c r="AD191" s="432"/>
      <c r="AE191" s="432"/>
      <c r="AF191" s="432"/>
      <c r="AG191" s="432"/>
    </row>
    <row r="192" spans="1:35" ht="12.75" thickBot="1" x14ac:dyDescent="0.25">
      <c r="A192" s="432"/>
      <c r="B192" s="432"/>
      <c r="C192" s="432"/>
      <c r="D192" s="432"/>
      <c r="E192" s="432"/>
      <c r="F192" s="432"/>
      <c r="G192" s="432"/>
      <c r="H192" s="432"/>
      <c r="I192" s="432"/>
      <c r="J192" s="432"/>
      <c r="K192" s="432"/>
      <c r="L192" s="432"/>
      <c r="M192" s="432"/>
      <c r="N192" s="432"/>
      <c r="O192" s="432"/>
      <c r="P192" s="432"/>
      <c r="Q192" s="432"/>
      <c r="R192" s="432"/>
      <c r="S192" s="432"/>
      <c r="T192" s="432"/>
      <c r="U192" s="432"/>
      <c r="V192" s="432"/>
      <c r="W192" s="432"/>
      <c r="X192" s="432"/>
      <c r="Y192" s="432"/>
      <c r="Z192" s="432"/>
      <c r="AA192" s="432"/>
      <c r="AB192" s="432"/>
      <c r="AC192" s="432"/>
      <c r="AD192" s="432"/>
      <c r="AE192" s="432"/>
      <c r="AF192" s="432"/>
      <c r="AG192" s="432"/>
    </row>
    <row r="193" spans="1:39" ht="12.75" customHeight="1" thickBot="1" x14ac:dyDescent="0.25">
      <c r="A193" s="706" t="s">
        <v>48</v>
      </c>
      <c r="B193" s="433" t="s">
        <v>361</v>
      </c>
      <c r="C193" s="433"/>
      <c r="D193" s="433"/>
      <c r="E193" s="433"/>
      <c r="F193" s="433"/>
      <c r="G193" s="433"/>
      <c r="H193" s="433"/>
      <c r="I193" s="433"/>
      <c r="J193" s="433"/>
      <c r="K193" s="433"/>
      <c r="L193" s="433"/>
      <c r="M193" s="433"/>
      <c r="N193" s="433"/>
      <c r="O193" s="433"/>
      <c r="P193" s="433"/>
      <c r="Q193" s="434" t="s">
        <v>362</v>
      </c>
      <c r="R193" s="433"/>
      <c r="S193" s="433"/>
      <c r="T193" s="433"/>
      <c r="U193" s="433"/>
      <c r="V193" s="433"/>
      <c r="W193" s="433"/>
      <c r="X193" s="433"/>
      <c r="Y193" s="433"/>
      <c r="Z193" s="433"/>
      <c r="AA193" s="433"/>
      <c r="AB193" s="433"/>
      <c r="AC193" s="433"/>
      <c r="AD193" s="433"/>
      <c r="AE193" s="435"/>
      <c r="AF193" s="436" t="s">
        <v>360</v>
      </c>
      <c r="AG193" s="437"/>
      <c r="AH193" s="436" t="s">
        <v>363</v>
      </c>
      <c r="AI193" s="437"/>
    </row>
    <row r="194" spans="1:39" ht="141.75" x14ac:dyDescent="0.2">
      <c r="A194" s="707"/>
      <c r="B194" s="438" t="s">
        <v>11</v>
      </c>
      <c r="C194" s="439" t="s">
        <v>148</v>
      </c>
      <c r="D194" s="440" t="s">
        <v>271</v>
      </c>
      <c r="E194" s="440" t="s">
        <v>150</v>
      </c>
      <c r="F194" s="440" t="s">
        <v>184</v>
      </c>
      <c r="G194" s="440" t="s">
        <v>185</v>
      </c>
      <c r="H194" s="440" t="s">
        <v>186</v>
      </c>
      <c r="I194" s="440" t="s">
        <v>187</v>
      </c>
      <c r="J194" s="441" t="s">
        <v>151</v>
      </c>
      <c r="K194" s="440" t="s">
        <v>152</v>
      </c>
      <c r="L194" s="440" t="s">
        <v>153</v>
      </c>
      <c r="M194" s="440" t="s">
        <v>183</v>
      </c>
      <c r="N194" s="442" t="s">
        <v>120</v>
      </c>
      <c r="O194" s="443" t="s">
        <v>158</v>
      </c>
      <c r="P194" s="444" t="s">
        <v>157</v>
      </c>
      <c r="Q194" s="438" t="s">
        <v>11</v>
      </c>
      <c r="R194" s="439" t="s">
        <v>148</v>
      </c>
      <c r="S194" s="440" t="s">
        <v>149</v>
      </c>
      <c r="T194" s="440" t="s">
        <v>150</v>
      </c>
      <c r="U194" s="440" t="s">
        <v>184</v>
      </c>
      <c r="V194" s="440" t="s">
        <v>185</v>
      </c>
      <c r="W194" s="440" t="s">
        <v>186</v>
      </c>
      <c r="X194" s="440" t="s">
        <v>187</v>
      </c>
      <c r="Y194" s="440" t="s">
        <v>151</v>
      </c>
      <c r="Z194" s="440" t="s">
        <v>152</v>
      </c>
      <c r="AA194" s="440" t="s">
        <v>153</v>
      </c>
      <c r="AB194" s="440" t="s">
        <v>183</v>
      </c>
      <c r="AC194" s="442" t="s">
        <v>120</v>
      </c>
      <c r="AD194" s="443" t="s">
        <v>158</v>
      </c>
      <c r="AE194" s="444" t="s">
        <v>364</v>
      </c>
      <c r="AF194" s="445" t="s">
        <v>162</v>
      </c>
      <c r="AG194" s="445" t="s">
        <v>161</v>
      </c>
      <c r="AH194" s="445" t="s">
        <v>11</v>
      </c>
      <c r="AI194" s="444" t="s">
        <v>365</v>
      </c>
    </row>
    <row r="195" spans="1:39" ht="12.75" thickBot="1" x14ac:dyDescent="0.25">
      <c r="A195" s="708"/>
      <c r="B195" s="446" t="s">
        <v>49</v>
      </c>
      <c r="C195" s="447" t="s">
        <v>50</v>
      </c>
      <c r="D195" s="448" t="s">
        <v>51</v>
      </c>
      <c r="E195" s="448" t="s">
        <v>52</v>
      </c>
      <c r="F195" s="449" t="s">
        <v>53</v>
      </c>
      <c r="G195" s="449" t="s">
        <v>54</v>
      </c>
      <c r="H195" s="449" t="s">
        <v>81</v>
      </c>
      <c r="I195" s="449" t="s">
        <v>119</v>
      </c>
      <c r="J195" s="449" t="s">
        <v>156</v>
      </c>
      <c r="K195" s="449" t="s">
        <v>160</v>
      </c>
      <c r="L195" s="449" t="s">
        <v>192</v>
      </c>
      <c r="M195" s="449" t="s">
        <v>193</v>
      </c>
      <c r="N195" s="450" t="s">
        <v>195</v>
      </c>
      <c r="O195" s="451" t="s">
        <v>196</v>
      </c>
      <c r="P195" s="452" t="s">
        <v>197</v>
      </c>
      <c r="Q195" s="446" t="s">
        <v>49</v>
      </c>
      <c r="R195" s="447" t="s">
        <v>50</v>
      </c>
      <c r="S195" s="448" t="s">
        <v>51</v>
      </c>
      <c r="T195" s="448" t="s">
        <v>52</v>
      </c>
      <c r="U195" s="449" t="s">
        <v>53</v>
      </c>
      <c r="V195" s="449" t="s">
        <v>54</v>
      </c>
      <c r="W195" s="449" t="s">
        <v>81</v>
      </c>
      <c r="X195" s="449" t="s">
        <v>119</v>
      </c>
      <c r="Y195" s="449" t="s">
        <v>156</v>
      </c>
      <c r="Z195" s="449" t="s">
        <v>160</v>
      </c>
      <c r="AA195" s="449" t="s">
        <v>192</v>
      </c>
      <c r="AB195" s="449" t="s">
        <v>193</v>
      </c>
      <c r="AC195" s="450" t="s">
        <v>195</v>
      </c>
      <c r="AD195" s="451" t="s">
        <v>196</v>
      </c>
      <c r="AE195" s="452" t="s">
        <v>197</v>
      </c>
      <c r="AF195" s="453"/>
      <c r="AG195" s="446"/>
      <c r="AH195" s="453"/>
      <c r="AI195" s="446"/>
    </row>
    <row r="196" spans="1:39" x14ac:dyDescent="0.2">
      <c r="A196" s="454"/>
      <c r="B196" s="455"/>
      <c r="C196" s="455"/>
      <c r="D196" s="455"/>
      <c r="E196" s="455"/>
      <c r="F196" s="456"/>
      <c r="G196" s="456"/>
      <c r="H196" s="456"/>
      <c r="I196" s="456"/>
      <c r="J196" s="456"/>
      <c r="K196" s="456"/>
      <c r="L196" s="456"/>
      <c r="M196" s="456"/>
      <c r="N196" s="457"/>
      <c r="O196" s="456"/>
      <c r="P196" s="456"/>
      <c r="Q196" s="455"/>
      <c r="R196" s="455"/>
      <c r="S196" s="455"/>
      <c r="T196" s="455"/>
      <c r="U196" s="456"/>
      <c r="V196" s="456"/>
      <c r="W196" s="456"/>
      <c r="X196" s="456"/>
      <c r="Y196" s="456"/>
      <c r="Z196" s="456"/>
      <c r="AA196" s="456"/>
      <c r="AB196" s="456"/>
      <c r="AC196" s="456"/>
      <c r="AD196" s="456"/>
      <c r="AE196" s="456"/>
      <c r="AF196" s="455"/>
      <c r="AG196" s="458"/>
      <c r="AH196" s="459"/>
      <c r="AI196" s="460"/>
    </row>
    <row r="197" spans="1:39" x14ac:dyDescent="0.2">
      <c r="A197" s="461" t="s">
        <v>55</v>
      </c>
      <c r="B197" s="462">
        <v>370</v>
      </c>
      <c r="C197" s="463">
        <v>788</v>
      </c>
      <c r="D197" s="462">
        <v>882</v>
      </c>
      <c r="E197" s="462"/>
      <c r="F197" s="462"/>
      <c r="G197" s="462"/>
      <c r="H197" s="462"/>
      <c r="I197" s="462"/>
      <c r="J197" s="462"/>
      <c r="K197" s="462">
        <v>1670</v>
      </c>
      <c r="L197" s="462">
        <v>1000</v>
      </c>
      <c r="M197" s="462"/>
      <c r="N197" s="464">
        <v>1000</v>
      </c>
      <c r="O197" s="463">
        <v>21040</v>
      </c>
      <c r="P197" s="463">
        <v>7784800</v>
      </c>
      <c r="Q197" s="472">
        <v>370</v>
      </c>
      <c r="R197" s="473">
        <v>865</v>
      </c>
      <c r="S197" s="472">
        <v>977</v>
      </c>
      <c r="T197" s="472"/>
      <c r="U197" s="472"/>
      <c r="V197" s="462"/>
      <c r="W197" s="472"/>
      <c r="X197" s="472"/>
      <c r="Y197" s="472"/>
      <c r="Z197" s="472">
        <v>1842</v>
      </c>
      <c r="AA197" s="472">
        <v>1000</v>
      </c>
      <c r="AB197" s="472"/>
      <c r="AC197" s="473"/>
      <c r="AD197" s="473">
        <v>22104</v>
      </c>
      <c r="AE197" s="473">
        <v>8178480</v>
      </c>
      <c r="AF197" s="472">
        <v>0</v>
      </c>
      <c r="AG197" s="474">
        <v>393680</v>
      </c>
      <c r="AH197" s="475">
        <v>370</v>
      </c>
      <c r="AI197" s="476">
        <v>8178480</v>
      </c>
      <c r="AJ197" s="477"/>
      <c r="AK197" s="477"/>
      <c r="AL197" s="477"/>
      <c r="AM197" s="477"/>
    </row>
    <row r="198" spans="1:39" x14ac:dyDescent="0.2">
      <c r="A198" s="461"/>
      <c r="B198" s="462"/>
      <c r="C198" s="463"/>
      <c r="D198" s="462"/>
      <c r="E198" s="462"/>
      <c r="F198" s="462"/>
      <c r="G198" s="462"/>
      <c r="H198" s="462"/>
      <c r="I198" s="462"/>
      <c r="J198" s="462"/>
      <c r="K198" s="462">
        <v>0</v>
      </c>
      <c r="L198" s="462"/>
      <c r="M198" s="462"/>
      <c r="N198" s="464">
        <v>0</v>
      </c>
      <c r="O198" s="463">
        <v>0</v>
      </c>
      <c r="P198" s="463">
        <v>0</v>
      </c>
      <c r="Q198" s="462"/>
      <c r="R198" s="463"/>
      <c r="S198" s="462"/>
      <c r="T198" s="462"/>
      <c r="U198" s="462"/>
      <c r="V198" s="462"/>
      <c r="W198" s="462"/>
      <c r="X198" s="462"/>
      <c r="Y198" s="462"/>
      <c r="Z198" s="462">
        <v>0</v>
      </c>
      <c r="AA198" s="462"/>
      <c r="AB198" s="462"/>
      <c r="AC198" s="463"/>
      <c r="AD198" s="463">
        <v>0</v>
      </c>
      <c r="AE198" s="463">
        <v>0</v>
      </c>
      <c r="AF198" s="462">
        <v>0</v>
      </c>
      <c r="AG198" s="465">
        <v>0</v>
      </c>
      <c r="AH198" s="466">
        <v>0</v>
      </c>
      <c r="AI198" s="467">
        <v>0</v>
      </c>
    </row>
    <row r="199" spans="1:39" x14ac:dyDescent="0.2">
      <c r="A199" s="461" t="s">
        <v>56</v>
      </c>
      <c r="B199" s="462"/>
      <c r="C199" s="463"/>
      <c r="D199" s="462"/>
      <c r="E199" s="462"/>
      <c r="F199" s="462"/>
      <c r="G199" s="462"/>
      <c r="H199" s="462"/>
      <c r="I199" s="462"/>
      <c r="J199" s="462"/>
      <c r="K199" s="462">
        <v>0</v>
      </c>
      <c r="L199" s="462"/>
      <c r="M199" s="462"/>
      <c r="N199" s="464">
        <v>0</v>
      </c>
      <c r="O199" s="463">
        <v>0</v>
      </c>
      <c r="P199" s="463">
        <v>0</v>
      </c>
      <c r="Q199" s="462"/>
      <c r="R199" s="463"/>
      <c r="S199" s="462"/>
      <c r="T199" s="462"/>
      <c r="U199" s="462"/>
      <c r="V199" s="462"/>
      <c r="W199" s="462"/>
      <c r="X199" s="462"/>
      <c r="Y199" s="462"/>
      <c r="Z199" s="462">
        <v>0</v>
      </c>
      <c r="AA199" s="462"/>
      <c r="AB199" s="462"/>
      <c r="AC199" s="463"/>
      <c r="AD199" s="463">
        <v>0</v>
      </c>
      <c r="AE199" s="463">
        <v>0</v>
      </c>
      <c r="AF199" s="462">
        <v>0</v>
      </c>
      <c r="AG199" s="465">
        <v>0</v>
      </c>
      <c r="AH199" s="466">
        <v>0</v>
      </c>
      <c r="AI199" s="467">
        <v>0</v>
      </c>
    </row>
    <row r="200" spans="1:39" x14ac:dyDescent="0.2">
      <c r="A200" s="468"/>
      <c r="B200" s="462"/>
      <c r="C200" s="466"/>
      <c r="D200" s="466"/>
      <c r="E200" s="466"/>
      <c r="F200" s="466"/>
      <c r="G200" s="466"/>
      <c r="H200" s="466"/>
      <c r="I200" s="466"/>
      <c r="J200" s="466"/>
      <c r="K200" s="462">
        <v>0</v>
      </c>
      <c r="L200" s="466"/>
      <c r="M200" s="466"/>
      <c r="N200" s="464">
        <v>0</v>
      </c>
      <c r="O200" s="463">
        <v>0</v>
      </c>
      <c r="P200" s="463">
        <v>0</v>
      </c>
      <c r="Q200" s="462"/>
      <c r="R200" s="466"/>
      <c r="S200" s="466"/>
      <c r="T200" s="466"/>
      <c r="U200" s="466"/>
      <c r="V200" s="466"/>
      <c r="W200" s="466"/>
      <c r="X200" s="466"/>
      <c r="Y200" s="466"/>
      <c r="Z200" s="462">
        <v>0</v>
      </c>
      <c r="AA200" s="466"/>
      <c r="AB200" s="466"/>
      <c r="AC200" s="466"/>
      <c r="AD200" s="463">
        <v>0</v>
      </c>
      <c r="AE200" s="463">
        <v>0</v>
      </c>
      <c r="AF200" s="462">
        <v>0</v>
      </c>
      <c r="AG200" s="465">
        <v>0</v>
      </c>
      <c r="AH200" s="466">
        <v>0</v>
      </c>
      <c r="AI200" s="467">
        <v>0</v>
      </c>
    </row>
    <row r="201" spans="1:39" x14ac:dyDescent="0.2">
      <c r="A201" s="461" t="s">
        <v>57</v>
      </c>
      <c r="B201" s="462">
        <v>3263</v>
      </c>
      <c r="C201" s="463">
        <v>2525</v>
      </c>
      <c r="D201" s="462"/>
      <c r="E201" s="462"/>
      <c r="F201" s="462"/>
      <c r="G201" s="462"/>
      <c r="H201" s="462"/>
      <c r="I201" s="462"/>
      <c r="J201" s="462"/>
      <c r="K201" s="462">
        <v>2525</v>
      </c>
      <c r="L201" s="462">
        <v>1000</v>
      </c>
      <c r="M201" s="462"/>
      <c r="N201" s="464">
        <v>1000</v>
      </c>
      <c r="O201" s="463">
        <v>31300</v>
      </c>
      <c r="P201" s="463">
        <v>102131900</v>
      </c>
      <c r="Q201" s="462">
        <v>3223</v>
      </c>
      <c r="R201" s="462">
        <v>2525</v>
      </c>
      <c r="S201" s="462"/>
      <c r="T201" s="462"/>
      <c r="U201" s="462"/>
      <c r="V201" s="462"/>
      <c r="W201" s="462"/>
      <c r="X201" s="462"/>
      <c r="Y201" s="462"/>
      <c r="Z201" s="462">
        <v>2525</v>
      </c>
      <c r="AA201" s="462">
        <v>1000</v>
      </c>
      <c r="AB201" s="462"/>
      <c r="AC201" s="462"/>
      <c r="AD201" s="463">
        <v>30300</v>
      </c>
      <c r="AE201" s="463">
        <v>97656900</v>
      </c>
      <c r="AF201" s="462">
        <v>-40</v>
      </c>
      <c r="AG201" s="465">
        <v>-4475000</v>
      </c>
      <c r="AH201" s="466">
        <v>3223</v>
      </c>
      <c r="AI201" s="467">
        <v>97656900</v>
      </c>
    </row>
    <row r="202" spans="1:39" x14ac:dyDescent="0.2">
      <c r="A202" s="461"/>
      <c r="B202" s="462"/>
      <c r="C202" s="462"/>
      <c r="D202" s="462"/>
      <c r="E202" s="462"/>
      <c r="F202" s="462"/>
      <c r="G202" s="462"/>
      <c r="H202" s="462"/>
      <c r="I202" s="462"/>
      <c r="J202" s="462"/>
      <c r="K202" s="462">
        <v>0</v>
      </c>
      <c r="L202" s="462"/>
      <c r="M202" s="462"/>
      <c r="N202" s="464">
        <v>0</v>
      </c>
      <c r="O202" s="463">
        <v>0</v>
      </c>
      <c r="P202" s="463">
        <v>0</v>
      </c>
      <c r="Q202" s="462"/>
      <c r="R202" s="462"/>
      <c r="S202" s="462"/>
      <c r="T202" s="462"/>
      <c r="U202" s="462"/>
      <c r="V202" s="462"/>
      <c r="W202" s="462"/>
      <c r="X202" s="462"/>
      <c r="Y202" s="462"/>
      <c r="Z202" s="462">
        <v>0</v>
      </c>
      <c r="AA202" s="462"/>
      <c r="AB202" s="462"/>
      <c r="AC202" s="462"/>
      <c r="AD202" s="463">
        <v>0</v>
      </c>
      <c r="AE202" s="463">
        <v>0</v>
      </c>
      <c r="AF202" s="462">
        <v>0</v>
      </c>
      <c r="AG202" s="465">
        <v>0</v>
      </c>
      <c r="AH202" s="466">
        <v>0</v>
      </c>
      <c r="AI202" s="467">
        <v>0</v>
      </c>
    </row>
    <row r="203" spans="1:39" x14ac:dyDescent="0.2">
      <c r="A203" s="461" t="s">
        <v>58</v>
      </c>
      <c r="B203" s="462"/>
      <c r="C203" s="462"/>
      <c r="D203" s="462"/>
      <c r="E203" s="462"/>
      <c r="F203" s="462"/>
      <c r="G203" s="462"/>
      <c r="H203" s="462"/>
      <c r="I203" s="462"/>
      <c r="J203" s="462"/>
      <c r="K203" s="462">
        <v>0</v>
      </c>
      <c r="L203" s="462"/>
      <c r="M203" s="462"/>
      <c r="N203" s="464">
        <v>0</v>
      </c>
      <c r="O203" s="463">
        <v>0</v>
      </c>
      <c r="P203" s="463">
        <v>0</v>
      </c>
      <c r="Q203" s="462"/>
      <c r="R203" s="462"/>
      <c r="S203" s="462"/>
      <c r="T203" s="462"/>
      <c r="U203" s="462"/>
      <c r="V203" s="462"/>
      <c r="W203" s="462"/>
      <c r="X203" s="462"/>
      <c r="Y203" s="462"/>
      <c r="Z203" s="462">
        <v>0</v>
      </c>
      <c r="AA203" s="462"/>
      <c r="AB203" s="462"/>
      <c r="AC203" s="462"/>
      <c r="AD203" s="463">
        <v>0</v>
      </c>
      <c r="AE203" s="463">
        <v>0</v>
      </c>
      <c r="AF203" s="462">
        <v>0</v>
      </c>
      <c r="AG203" s="465">
        <v>0</v>
      </c>
      <c r="AH203" s="466">
        <v>0</v>
      </c>
      <c r="AI203" s="467">
        <v>0</v>
      </c>
    </row>
    <row r="204" spans="1:39" x14ac:dyDescent="0.2">
      <c r="A204" s="461"/>
      <c r="B204" s="462"/>
      <c r="C204" s="462"/>
      <c r="D204" s="462"/>
      <c r="E204" s="462"/>
      <c r="F204" s="462"/>
      <c r="G204" s="462"/>
      <c r="H204" s="462"/>
      <c r="I204" s="462"/>
      <c r="J204" s="462"/>
      <c r="K204" s="462">
        <v>0</v>
      </c>
      <c r="L204" s="462"/>
      <c r="M204" s="462"/>
      <c r="N204" s="464">
        <v>0</v>
      </c>
      <c r="O204" s="463">
        <v>0</v>
      </c>
      <c r="P204" s="463">
        <v>0</v>
      </c>
      <c r="Q204" s="462"/>
      <c r="R204" s="462"/>
      <c r="S204" s="462"/>
      <c r="T204" s="462"/>
      <c r="U204" s="462"/>
      <c r="V204" s="462"/>
      <c r="W204" s="462"/>
      <c r="X204" s="462"/>
      <c r="Y204" s="462"/>
      <c r="Z204" s="462">
        <v>0</v>
      </c>
      <c r="AA204" s="462"/>
      <c r="AB204" s="462"/>
      <c r="AC204" s="462"/>
      <c r="AD204" s="463">
        <v>0</v>
      </c>
      <c r="AE204" s="463">
        <v>0</v>
      </c>
      <c r="AF204" s="462">
        <v>0</v>
      </c>
      <c r="AG204" s="465">
        <v>0</v>
      </c>
      <c r="AH204" s="466">
        <v>0</v>
      </c>
      <c r="AI204" s="467">
        <v>0</v>
      </c>
    </row>
    <row r="205" spans="1:39" x14ac:dyDescent="0.2">
      <c r="A205" s="461" t="s">
        <v>59</v>
      </c>
      <c r="B205" s="462"/>
      <c r="C205" s="462"/>
      <c r="D205" s="462"/>
      <c r="E205" s="462"/>
      <c r="F205" s="462"/>
      <c r="G205" s="462"/>
      <c r="H205" s="462"/>
      <c r="I205" s="462"/>
      <c r="J205" s="462"/>
      <c r="K205" s="462">
        <v>0</v>
      </c>
      <c r="L205" s="462"/>
      <c r="M205" s="462"/>
      <c r="N205" s="464">
        <v>0</v>
      </c>
      <c r="O205" s="463">
        <v>0</v>
      </c>
      <c r="P205" s="463">
        <v>0</v>
      </c>
      <c r="Q205" s="462"/>
      <c r="R205" s="462"/>
      <c r="S205" s="462"/>
      <c r="T205" s="462"/>
      <c r="U205" s="462"/>
      <c r="V205" s="462"/>
      <c r="W205" s="462"/>
      <c r="X205" s="462"/>
      <c r="Y205" s="462"/>
      <c r="Z205" s="462">
        <v>0</v>
      </c>
      <c r="AA205" s="462"/>
      <c r="AB205" s="462"/>
      <c r="AC205" s="462"/>
      <c r="AD205" s="463">
        <v>0</v>
      </c>
      <c r="AE205" s="463">
        <v>0</v>
      </c>
      <c r="AF205" s="462">
        <v>0</v>
      </c>
      <c r="AG205" s="465">
        <v>0</v>
      </c>
      <c r="AH205" s="466">
        <v>0</v>
      </c>
      <c r="AI205" s="467">
        <v>0</v>
      </c>
    </row>
    <row r="206" spans="1:39" x14ac:dyDescent="0.2">
      <c r="A206" s="461"/>
      <c r="B206" s="462"/>
      <c r="C206" s="462"/>
      <c r="D206" s="462"/>
      <c r="E206" s="462"/>
      <c r="F206" s="462"/>
      <c r="G206" s="462"/>
      <c r="H206" s="462"/>
      <c r="I206" s="462"/>
      <c r="J206" s="462"/>
      <c r="K206" s="462">
        <v>0</v>
      </c>
      <c r="L206" s="462"/>
      <c r="M206" s="462"/>
      <c r="N206" s="464">
        <v>0</v>
      </c>
      <c r="O206" s="463">
        <v>0</v>
      </c>
      <c r="P206" s="463">
        <v>0</v>
      </c>
      <c r="Q206" s="462"/>
      <c r="R206" s="462"/>
      <c r="S206" s="462"/>
      <c r="T206" s="462"/>
      <c r="U206" s="462"/>
      <c r="V206" s="462"/>
      <c r="W206" s="462"/>
      <c r="X206" s="462"/>
      <c r="Y206" s="462"/>
      <c r="Z206" s="462">
        <v>0</v>
      </c>
      <c r="AA206" s="462"/>
      <c r="AB206" s="462"/>
      <c r="AC206" s="462"/>
      <c r="AD206" s="463">
        <v>0</v>
      </c>
      <c r="AE206" s="463">
        <v>0</v>
      </c>
      <c r="AF206" s="462">
        <v>0</v>
      </c>
      <c r="AG206" s="465">
        <v>0</v>
      </c>
      <c r="AH206" s="466">
        <v>0</v>
      </c>
      <c r="AI206" s="467">
        <v>0</v>
      </c>
    </row>
    <row r="207" spans="1:39" x14ac:dyDescent="0.2">
      <c r="A207" s="461" t="s">
        <v>60</v>
      </c>
      <c r="B207" s="462"/>
      <c r="C207" s="462"/>
      <c r="D207" s="462"/>
      <c r="E207" s="462"/>
      <c r="F207" s="462"/>
      <c r="G207" s="462"/>
      <c r="H207" s="462"/>
      <c r="I207" s="462"/>
      <c r="J207" s="462"/>
      <c r="K207" s="462">
        <v>0</v>
      </c>
      <c r="L207" s="462"/>
      <c r="M207" s="462"/>
      <c r="N207" s="464">
        <v>0</v>
      </c>
      <c r="O207" s="463">
        <v>0</v>
      </c>
      <c r="P207" s="463">
        <v>0</v>
      </c>
      <c r="Q207" s="462"/>
      <c r="R207" s="462"/>
      <c r="S207" s="462"/>
      <c r="T207" s="462"/>
      <c r="U207" s="462"/>
      <c r="V207" s="462"/>
      <c r="W207" s="462"/>
      <c r="X207" s="462"/>
      <c r="Y207" s="462"/>
      <c r="Z207" s="462">
        <v>0</v>
      </c>
      <c r="AA207" s="462"/>
      <c r="AB207" s="462"/>
      <c r="AC207" s="462"/>
      <c r="AD207" s="463">
        <v>0</v>
      </c>
      <c r="AE207" s="463">
        <v>0</v>
      </c>
      <c r="AF207" s="462">
        <v>0</v>
      </c>
      <c r="AG207" s="465">
        <v>0</v>
      </c>
      <c r="AH207" s="466">
        <v>0</v>
      </c>
      <c r="AI207" s="467">
        <v>0</v>
      </c>
    </row>
    <row r="208" spans="1:39" x14ac:dyDescent="0.2">
      <c r="A208" s="461"/>
      <c r="B208" s="462"/>
      <c r="C208" s="462"/>
      <c r="D208" s="462"/>
      <c r="E208" s="462"/>
      <c r="F208" s="462"/>
      <c r="G208" s="462"/>
      <c r="H208" s="462"/>
      <c r="I208" s="462"/>
      <c r="J208" s="462"/>
      <c r="K208" s="462">
        <v>0</v>
      </c>
      <c r="L208" s="462"/>
      <c r="M208" s="462"/>
      <c r="N208" s="464">
        <v>0</v>
      </c>
      <c r="O208" s="463">
        <v>0</v>
      </c>
      <c r="P208" s="463">
        <v>0</v>
      </c>
      <c r="Q208" s="462"/>
      <c r="R208" s="462"/>
      <c r="S208" s="462"/>
      <c r="T208" s="462"/>
      <c r="U208" s="462"/>
      <c r="V208" s="462"/>
      <c r="W208" s="462"/>
      <c r="X208" s="462"/>
      <c r="Y208" s="462"/>
      <c r="Z208" s="462">
        <v>0</v>
      </c>
      <c r="AA208" s="462"/>
      <c r="AB208" s="462"/>
      <c r="AC208" s="462"/>
      <c r="AD208" s="463">
        <v>0</v>
      </c>
      <c r="AE208" s="463">
        <v>0</v>
      </c>
      <c r="AF208" s="462">
        <v>0</v>
      </c>
      <c r="AG208" s="465">
        <v>0</v>
      </c>
      <c r="AH208" s="466">
        <v>0</v>
      </c>
      <c r="AI208" s="467">
        <v>0</v>
      </c>
    </row>
    <row r="209" spans="1:35" x14ac:dyDescent="0.2">
      <c r="A209" s="461" t="s">
        <v>61</v>
      </c>
      <c r="B209" s="462"/>
      <c r="C209" s="462"/>
      <c r="D209" s="462"/>
      <c r="E209" s="462"/>
      <c r="F209" s="462"/>
      <c r="G209" s="462"/>
      <c r="H209" s="462"/>
      <c r="I209" s="462"/>
      <c r="J209" s="462"/>
      <c r="K209" s="462">
        <v>0</v>
      </c>
      <c r="L209" s="462"/>
      <c r="M209" s="462"/>
      <c r="N209" s="464">
        <v>0</v>
      </c>
      <c r="O209" s="463">
        <v>0</v>
      </c>
      <c r="P209" s="463">
        <v>0</v>
      </c>
      <c r="Q209" s="462"/>
      <c r="R209" s="462"/>
      <c r="S209" s="462"/>
      <c r="T209" s="462"/>
      <c r="U209" s="462"/>
      <c r="V209" s="462"/>
      <c r="W209" s="462"/>
      <c r="X209" s="462"/>
      <c r="Y209" s="462"/>
      <c r="Z209" s="462">
        <v>0</v>
      </c>
      <c r="AA209" s="462"/>
      <c r="AB209" s="462"/>
      <c r="AC209" s="462"/>
      <c r="AD209" s="463">
        <v>0</v>
      </c>
      <c r="AE209" s="463">
        <v>0</v>
      </c>
      <c r="AF209" s="462">
        <v>0</v>
      </c>
      <c r="AG209" s="465">
        <v>0</v>
      </c>
      <c r="AH209" s="466">
        <v>0</v>
      </c>
      <c r="AI209" s="467">
        <v>0</v>
      </c>
    </row>
    <row r="210" spans="1:35" x14ac:dyDescent="0.2">
      <c r="A210" s="461"/>
      <c r="B210" s="462"/>
      <c r="C210" s="462"/>
      <c r="D210" s="462"/>
      <c r="E210" s="462"/>
      <c r="F210" s="462"/>
      <c r="G210" s="462"/>
      <c r="H210" s="462"/>
      <c r="I210" s="462"/>
      <c r="J210" s="462"/>
      <c r="K210" s="462">
        <v>0</v>
      </c>
      <c r="L210" s="462"/>
      <c r="M210" s="462"/>
      <c r="N210" s="464">
        <v>0</v>
      </c>
      <c r="O210" s="463">
        <v>0</v>
      </c>
      <c r="P210" s="463">
        <v>0</v>
      </c>
      <c r="Q210" s="462"/>
      <c r="R210" s="462"/>
      <c r="S210" s="462"/>
      <c r="T210" s="462"/>
      <c r="U210" s="462"/>
      <c r="V210" s="462"/>
      <c r="W210" s="462"/>
      <c r="X210" s="462"/>
      <c r="Y210" s="462"/>
      <c r="Z210" s="462">
        <v>0</v>
      </c>
      <c r="AA210" s="462"/>
      <c r="AB210" s="462"/>
      <c r="AC210" s="462"/>
      <c r="AD210" s="463">
        <v>0</v>
      </c>
      <c r="AE210" s="463">
        <v>0</v>
      </c>
      <c r="AF210" s="462">
        <v>0</v>
      </c>
      <c r="AG210" s="465">
        <v>0</v>
      </c>
      <c r="AH210" s="466">
        <v>0</v>
      </c>
      <c r="AI210" s="467">
        <v>0</v>
      </c>
    </row>
    <row r="211" spans="1:35" x14ac:dyDescent="0.2">
      <c r="A211" s="461" t="s">
        <v>62</v>
      </c>
      <c r="B211" s="462"/>
      <c r="C211" s="462"/>
      <c r="D211" s="462"/>
      <c r="E211" s="462"/>
      <c r="F211" s="462"/>
      <c r="G211" s="462"/>
      <c r="H211" s="462"/>
      <c r="I211" s="462"/>
      <c r="J211" s="462"/>
      <c r="K211" s="462">
        <v>0</v>
      </c>
      <c r="L211" s="462"/>
      <c r="M211" s="462"/>
      <c r="N211" s="464">
        <v>0</v>
      </c>
      <c r="O211" s="463">
        <v>0</v>
      </c>
      <c r="P211" s="463">
        <v>0</v>
      </c>
      <c r="Q211" s="462"/>
      <c r="R211" s="462"/>
      <c r="S211" s="462"/>
      <c r="T211" s="462"/>
      <c r="U211" s="462"/>
      <c r="V211" s="462"/>
      <c r="W211" s="462"/>
      <c r="X211" s="462"/>
      <c r="Y211" s="462"/>
      <c r="Z211" s="462">
        <v>0</v>
      </c>
      <c r="AA211" s="462"/>
      <c r="AB211" s="462"/>
      <c r="AC211" s="462"/>
      <c r="AD211" s="463">
        <v>0</v>
      </c>
      <c r="AE211" s="463">
        <v>0</v>
      </c>
      <c r="AF211" s="462">
        <v>0</v>
      </c>
      <c r="AG211" s="465">
        <v>0</v>
      </c>
      <c r="AH211" s="466">
        <v>0</v>
      </c>
      <c r="AI211" s="467">
        <v>0</v>
      </c>
    </row>
    <row r="212" spans="1:35" x14ac:dyDescent="0.2">
      <c r="A212" s="461"/>
      <c r="B212" s="462"/>
      <c r="C212" s="462"/>
      <c r="D212" s="462"/>
      <c r="E212" s="462"/>
      <c r="F212" s="462"/>
      <c r="G212" s="462"/>
      <c r="H212" s="462"/>
      <c r="I212" s="462"/>
      <c r="J212" s="462"/>
      <c r="K212" s="462">
        <v>0</v>
      </c>
      <c r="L212" s="462"/>
      <c r="M212" s="462"/>
      <c r="N212" s="464">
        <v>0</v>
      </c>
      <c r="O212" s="463">
        <v>0</v>
      </c>
      <c r="P212" s="463">
        <v>0</v>
      </c>
      <c r="Q212" s="462"/>
      <c r="R212" s="462"/>
      <c r="S212" s="462"/>
      <c r="T212" s="462"/>
      <c r="U212" s="462"/>
      <c r="V212" s="462"/>
      <c r="W212" s="462"/>
      <c r="X212" s="462"/>
      <c r="Y212" s="462"/>
      <c r="Z212" s="462">
        <v>0</v>
      </c>
      <c r="AA212" s="462"/>
      <c r="AB212" s="462"/>
      <c r="AC212" s="462"/>
      <c r="AD212" s="463">
        <v>0</v>
      </c>
      <c r="AE212" s="463">
        <v>0</v>
      </c>
      <c r="AF212" s="462">
        <v>0</v>
      </c>
      <c r="AG212" s="465">
        <v>0</v>
      </c>
      <c r="AH212" s="466">
        <v>0</v>
      </c>
      <c r="AI212" s="467">
        <v>0</v>
      </c>
    </row>
    <row r="213" spans="1:35" x14ac:dyDescent="0.2">
      <c r="A213" s="461" t="s">
        <v>63</v>
      </c>
      <c r="B213" s="462"/>
      <c r="C213" s="462"/>
      <c r="D213" s="462"/>
      <c r="E213" s="462"/>
      <c r="F213" s="462"/>
      <c r="G213" s="462"/>
      <c r="H213" s="462"/>
      <c r="I213" s="462"/>
      <c r="J213" s="462"/>
      <c r="K213" s="462">
        <v>0</v>
      </c>
      <c r="L213" s="462"/>
      <c r="M213" s="462"/>
      <c r="N213" s="464">
        <v>0</v>
      </c>
      <c r="O213" s="463">
        <v>0</v>
      </c>
      <c r="P213" s="463">
        <v>0</v>
      </c>
      <c r="Q213" s="462"/>
      <c r="R213" s="462"/>
      <c r="S213" s="462"/>
      <c r="T213" s="462"/>
      <c r="U213" s="462"/>
      <c r="V213" s="462"/>
      <c r="W213" s="462"/>
      <c r="X213" s="462"/>
      <c r="Y213" s="462"/>
      <c r="Z213" s="462">
        <v>0</v>
      </c>
      <c r="AA213" s="462"/>
      <c r="AB213" s="462"/>
      <c r="AC213" s="462"/>
      <c r="AD213" s="463">
        <v>0</v>
      </c>
      <c r="AE213" s="463">
        <v>0</v>
      </c>
      <c r="AF213" s="462">
        <v>0</v>
      </c>
      <c r="AG213" s="465">
        <v>0</v>
      </c>
      <c r="AH213" s="466">
        <v>0</v>
      </c>
      <c r="AI213" s="467">
        <v>0</v>
      </c>
    </row>
    <row r="214" spans="1:35" x14ac:dyDescent="0.2">
      <c r="A214" s="461"/>
      <c r="B214" s="462"/>
      <c r="C214" s="462"/>
      <c r="D214" s="462"/>
      <c r="E214" s="462"/>
      <c r="F214" s="462"/>
      <c r="G214" s="462"/>
      <c r="H214" s="462"/>
      <c r="I214" s="462"/>
      <c r="J214" s="462"/>
      <c r="K214" s="462">
        <v>0</v>
      </c>
      <c r="L214" s="462"/>
      <c r="M214" s="462"/>
      <c r="N214" s="464">
        <v>0</v>
      </c>
      <c r="O214" s="463">
        <v>0</v>
      </c>
      <c r="P214" s="463">
        <v>0</v>
      </c>
      <c r="Q214" s="462"/>
      <c r="R214" s="462"/>
      <c r="S214" s="462"/>
      <c r="T214" s="462"/>
      <c r="U214" s="462"/>
      <c r="V214" s="462"/>
      <c r="W214" s="462"/>
      <c r="X214" s="462"/>
      <c r="Y214" s="462"/>
      <c r="Z214" s="462">
        <v>0</v>
      </c>
      <c r="AA214" s="462"/>
      <c r="AB214" s="462"/>
      <c r="AC214" s="462"/>
      <c r="AD214" s="463">
        <v>0</v>
      </c>
      <c r="AE214" s="463">
        <v>0</v>
      </c>
      <c r="AF214" s="462">
        <v>0</v>
      </c>
      <c r="AG214" s="465">
        <v>0</v>
      </c>
      <c r="AH214" s="466">
        <v>0</v>
      </c>
      <c r="AI214" s="467">
        <v>0</v>
      </c>
    </row>
    <row r="215" spans="1:35" x14ac:dyDescent="0.2">
      <c r="A215" s="461" t="s">
        <v>64</v>
      </c>
      <c r="B215" s="462"/>
      <c r="C215" s="462"/>
      <c r="D215" s="462"/>
      <c r="E215" s="462"/>
      <c r="F215" s="462"/>
      <c r="G215" s="462"/>
      <c r="H215" s="462"/>
      <c r="I215" s="462"/>
      <c r="J215" s="462"/>
      <c r="K215" s="462">
        <v>0</v>
      </c>
      <c r="L215" s="462"/>
      <c r="M215" s="462"/>
      <c r="N215" s="464">
        <v>0</v>
      </c>
      <c r="O215" s="463">
        <v>0</v>
      </c>
      <c r="P215" s="463">
        <v>0</v>
      </c>
      <c r="Q215" s="462"/>
      <c r="R215" s="462"/>
      <c r="S215" s="462"/>
      <c r="T215" s="462"/>
      <c r="U215" s="462"/>
      <c r="V215" s="462"/>
      <c r="W215" s="462"/>
      <c r="X215" s="462"/>
      <c r="Y215" s="462"/>
      <c r="Z215" s="462">
        <v>0</v>
      </c>
      <c r="AA215" s="462"/>
      <c r="AB215" s="462"/>
      <c r="AC215" s="462"/>
      <c r="AD215" s="463">
        <v>0</v>
      </c>
      <c r="AE215" s="463">
        <v>0</v>
      </c>
      <c r="AF215" s="462">
        <v>0</v>
      </c>
      <c r="AG215" s="465">
        <v>0</v>
      </c>
      <c r="AH215" s="466">
        <v>0</v>
      </c>
      <c r="AI215" s="467">
        <v>0</v>
      </c>
    </row>
    <row r="216" spans="1:35" x14ac:dyDescent="0.2">
      <c r="A216" s="461"/>
      <c r="B216" s="462"/>
      <c r="C216" s="462"/>
      <c r="D216" s="462"/>
      <c r="E216" s="462"/>
      <c r="F216" s="462"/>
      <c r="G216" s="462"/>
      <c r="H216" s="462"/>
      <c r="I216" s="462"/>
      <c r="J216" s="462"/>
      <c r="K216" s="462">
        <v>0</v>
      </c>
      <c r="L216" s="462"/>
      <c r="M216" s="462"/>
      <c r="N216" s="464">
        <v>0</v>
      </c>
      <c r="O216" s="463">
        <v>0</v>
      </c>
      <c r="P216" s="463">
        <v>0</v>
      </c>
      <c r="Q216" s="462"/>
      <c r="R216" s="462"/>
      <c r="S216" s="462"/>
      <c r="T216" s="462"/>
      <c r="U216" s="462"/>
      <c r="V216" s="462"/>
      <c r="W216" s="462"/>
      <c r="X216" s="462"/>
      <c r="Y216" s="462"/>
      <c r="Z216" s="462">
        <v>0</v>
      </c>
      <c r="AA216" s="462"/>
      <c r="AB216" s="462"/>
      <c r="AC216" s="462"/>
      <c r="AD216" s="463">
        <v>0</v>
      </c>
      <c r="AE216" s="463">
        <v>0</v>
      </c>
      <c r="AF216" s="462">
        <v>0</v>
      </c>
      <c r="AG216" s="465">
        <v>0</v>
      </c>
      <c r="AH216" s="466">
        <v>0</v>
      </c>
      <c r="AI216" s="467">
        <v>0</v>
      </c>
    </row>
    <row r="217" spans="1:35" x14ac:dyDescent="0.2">
      <c r="A217" s="461" t="s">
        <v>24</v>
      </c>
      <c r="B217" s="462"/>
      <c r="C217" s="462"/>
      <c r="D217" s="462"/>
      <c r="E217" s="462"/>
      <c r="F217" s="462"/>
      <c r="G217" s="462"/>
      <c r="H217" s="462"/>
      <c r="I217" s="462"/>
      <c r="J217" s="462"/>
      <c r="K217" s="462">
        <v>0</v>
      </c>
      <c r="L217" s="462"/>
      <c r="M217" s="462"/>
      <c r="N217" s="464">
        <v>0</v>
      </c>
      <c r="O217" s="463">
        <v>0</v>
      </c>
      <c r="P217" s="463">
        <v>0</v>
      </c>
      <c r="Q217" s="462"/>
      <c r="R217" s="462"/>
      <c r="S217" s="462"/>
      <c r="T217" s="462"/>
      <c r="U217" s="462"/>
      <c r="V217" s="462"/>
      <c r="W217" s="462"/>
      <c r="X217" s="462"/>
      <c r="Y217" s="462"/>
      <c r="Z217" s="462">
        <v>0</v>
      </c>
      <c r="AA217" s="462"/>
      <c r="AB217" s="462"/>
      <c r="AC217" s="462"/>
      <c r="AD217" s="463">
        <v>0</v>
      </c>
      <c r="AE217" s="463">
        <v>0</v>
      </c>
      <c r="AF217" s="462">
        <v>0</v>
      </c>
      <c r="AG217" s="465">
        <v>0</v>
      </c>
      <c r="AH217" s="466">
        <v>0</v>
      </c>
      <c r="AI217" s="467">
        <v>0</v>
      </c>
    </row>
    <row r="218" spans="1:35" x14ac:dyDescent="0.2">
      <c r="A218" s="469" t="s">
        <v>548</v>
      </c>
      <c r="B218" s="462">
        <v>126</v>
      </c>
      <c r="C218" s="462">
        <v>600</v>
      </c>
      <c r="D218" s="462"/>
      <c r="E218" s="462"/>
      <c r="F218" s="462"/>
      <c r="G218" s="462"/>
      <c r="H218" s="462"/>
      <c r="I218" s="462"/>
      <c r="J218" s="462"/>
      <c r="K218" s="462">
        <v>600</v>
      </c>
      <c r="L218" s="462"/>
      <c r="M218" s="462"/>
      <c r="N218" s="464">
        <v>0</v>
      </c>
      <c r="O218" s="463">
        <v>7200</v>
      </c>
      <c r="P218" s="463">
        <v>907200</v>
      </c>
      <c r="Q218" s="462">
        <v>126</v>
      </c>
      <c r="R218" s="462">
        <v>600</v>
      </c>
      <c r="S218" s="462"/>
      <c r="T218" s="462"/>
      <c r="U218" s="462"/>
      <c r="V218" s="462"/>
      <c r="W218" s="462"/>
      <c r="X218" s="462"/>
      <c r="Y218" s="462"/>
      <c r="Z218" s="462">
        <v>600</v>
      </c>
      <c r="AA218" s="462"/>
      <c r="AB218" s="462"/>
      <c r="AC218" s="462"/>
      <c r="AD218" s="463">
        <v>7200</v>
      </c>
      <c r="AE218" s="463">
        <v>907200</v>
      </c>
      <c r="AF218" s="462">
        <v>0</v>
      </c>
      <c r="AG218" s="465">
        <v>0</v>
      </c>
      <c r="AH218" s="466">
        <v>126</v>
      </c>
      <c r="AI218" s="467">
        <v>907200</v>
      </c>
    </row>
    <row r="219" spans="1:35" x14ac:dyDescent="0.2">
      <c r="A219" s="461"/>
      <c r="B219" s="462"/>
      <c r="C219" s="462"/>
      <c r="D219" s="462"/>
      <c r="E219" s="462"/>
      <c r="F219" s="462"/>
      <c r="G219" s="462"/>
      <c r="H219" s="462"/>
      <c r="I219" s="462"/>
      <c r="J219" s="462"/>
      <c r="K219" s="462">
        <v>0</v>
      </c>
      <c r="L219" s="462"/>
      <c r="M219" s="462"/>
      <c r="N219" s="464">
        <v>0</v>
      </c>
      <c r="O219" s="463">
        <v>0</v>
      </c>
      <c r="P219" s="463">
        <v>0</v>
      </c>
      <c r="Q219" s="462"/>
      <c r="R219" s="462"/>
      <c r="S219" s="462"/>
      <c r="T219" s="462"/>
      <c r="U219" s="462"/>
      <c r="V219" s="462"/>
      <c r="W219" s="462"/>
      <c r="X219" s="462"/>
      <c r="Y219" s="462"/>
      <c r="Z219" s="462">
        <v>0</v>
      </c>
      <c r="AA219" s="462"/>
      <c r="AB219" s="462"/>
      <c r="AC219" s="462"/>
      <c r="AD219" s="463">
        <v>0</v>
      </c>
      <c r="AE219" s="463">
        <v>0</v>
      </c>
      <c r="AF219" s="462">
        <v>0</v>
      </c>
      <c r="AG219" s="465">
        <v>0</v>
      </c>
      <c r="AH219" s="466">
        <v>0</v>
      </c>
      <c r="AI219" s="467">
        <v>0</v>
      </c>
    </row>
    <row r="220" spans="1:35" x14ac:dyDescent="0.2">
      <c r="A220" s="461" t="s">
        <v>549</v>
      </c>
      <c r="B220" s="462"/>
      <c r="C220" s="462"/>
      <c r="D220" s="462"/>
      <c r="E220" s="462"/>
      <c r="F220" s="462"/>
      <c r="G220" s="462"/>
      <c r="H220" s="462"/>
      <c r="I220" s="462"/>
      <c r="J220" s="462"/>
      <c r="K220" s="462">
        <v>0</v>
      </c>
      <c r="L220" s="462"/>
      <c r="M220" s="462"/>
      <c r="N220" s="464">
        <v>0</v>
      </c>
      <c r="O220" s="463">
        <v>0</v>
      </c>
      <c r="P220" s="463">
        <v>0</v>
      </c>
      <c r="Q220" s="462"/>
      <c r="R220" s="462"/>
      <c r="S220" s="462"/>
      <c r="T220" s="462"/>
      <c r="U220" s="462"/>
      <c r="V220" s="462"/>
      <c r="W220" s="462"/>
      <c r="X220" s="462"/>
      <c r="Y220" s="462"/>
      <c r="Z220" s="462">
        <v>0</v>
      </c>
      <c r="AA220" s="462"/>
      <c r="AB220" s="462"/>
      <c r="AC220" s="462"/>
      <c r="AD220" s="463">
        <v>0</v>
      </c>
      <c r="AE220" s="463">
        <v>0</v>
      </c>
      <c r="AF220" s="462">
        <v>0</v>
      </c>
      <c r="AG220" s="465">
        <v>0</v>
      </c>
      <c r="AH220" s="466">
        <v>0</v>
      </c>
      <c r="AI220" s="467">
        <v>0</v>
      </c>
    </row>
    <row r="221" spans="1:35" x14ac:dyDescent="0.2">
      <c r="A221" s="461"/>
      <c r="B221" s="462"/>
      <c r="C221" s="462"/>
      <c r="D221" s="462"/>
      <c r="E221" s="462"/>
      <c r="F221" s="462"/>
      <c r="G221" s="462"/>
      <c r="H221" s="462"/>
      <c r="I221" s="462"/>
      <c r="J221" s="462"/>
      <c r="K221" s="462">
        <v>0</v>
      </c>
      <c r="L221" s="462"/>
      <c r="M221" s="462"/>
      <c r="N221" s="464">
        <v>0</v>
      </c>
      <c r="O221" s="463">
        <v>0</v>
      </c>
      <c r="P221" s="463">
        <v>0</v>
      </c>
      <c r="Q221" s="462"/>
      <c r="R221" s="462"/>
      <c r="S221" s="462"/>
      <c r="T221" s="462"/>
      <c r="U221" s="462"/>
      <c r="V221" s="462"/>
      <c r="W221" s="462"/>
      <c r="X221" s="462"/>
      <c r="Y221" s="462"/>
      <c r="Z221" s="462">
        <v>0</v>
      </c>
      <c r="AA221" s="462"/>
      <c r="AB221" s="462"/>
      <c r="AC221" s="462"/>
      <c r="AD221" s="463">
        <v>0</v>
      </c>
      <c r="AE221" s="463">
        <v>0</v>
      </c>
      <c r="AF221" s="462">
        <v>0</v>
      </c>
      <c r="AG221" s="465">
        <v>0</v>
      </c>
      <c r="AH221" s="466">
        <v>0</v>
      </c>
      <c r="AI221" s="467">
        <v>0</v>
      </c>
    </row>
    <row r="222" spans="1:35" x14ac:dyDescent="0.2">
      <c r="A222" s="461" t="s">
        <v>66</v>
      </c>
      <c r="B222" s="462">
        <v>79</v>
      </c>
      <c r="C222" s="462">
        <v>1548</v>
      </c>
      <c r="D222" s="462"/>
      <c r="E222" s="462"/>
      <c r="F222" s="462"/>
      <c r="G222" s="462"/>
      <c r="H222" s="462"/>
      <c r="I222" s="462"/>
      <c r="J222" s="462"/>
      <c r="K222" s="462">
        <v>1548</v>
      </c>
      <c r="L222" s="462">
        <v>600</v>
      </c>
      <c r="M222" s="462"/>
      <c r="N222" s="464">
        <v>600</v>
      </c>
      <c r="O222" s="463">
        <v>19176</v>
      </c>
      <c r="P222" s="463">
        <v>1514904</v>
      </c>
      <c r="Q222" s="462">
        <v>84</v>
      </c>
      <c r="R222" s="462">
        <v>1571</v>
      </c>
      <c r="S222" s="462"/>
      <c r="T222" s="462"/>
      <c r="U222" s="462"/>
      <c r="V222" s="462"/>
      <c r="W222" s="462"/>
      <c r="X222" s="462"/>
      <c r="Y222" s="462"/>
      <c r="Z222" s="462">
        <v>1571</v>
      </c>
      <c r="AA222" s="462">
        <v>600</v>
      </c>
      <c r="AB222" s="462"/>
      <c r="AC222" s="462"/>
      <c r="AD222" s="463">
        <v>18852</v>
      </c>
      <c r="AE222" s="463">
        <v>1583568</v>
      </c>
      <c r="AF222" s="462">
        <v>5</v>
      </c>
      <c r="AG222" s="465">
        <v>68664</v>
      </c>
      <c r="AH222" s="466">
        <v>84</v>
      </c>
      <c r="AI222" s="467">
        <v>1583568</v>
      </c>
    </row>
    <row r="223" spans="1:35" x14ac:dyDescent="0.2">
      <c r="A223" s="461"/>
      <c r="B223" s="462"/>
      <c r="C223" s="462"/>
      <c r="D223" s="462"/>
      <c r="E223" s="462"/>
      <c r="F223" s="462"/>
      <c r="G223" s="462"/>
      <c r="H223" s="462"/>
      <c r="I223" s="462"/>
      <c r="J223" s="462"/>
      <c r="K223" s="462">
        <v>0</v>
      </c>
      <c r="L223" s="462"/>
      <c r="M223" s="462"/>
      <c r="N223" s="464">
        <v>0</v>
      </c>
      <c r="O223" s="463">
        <v>0</v>
      </c>
      <c r="P223" s="463">
        <v>0</v>
      </c>
      <c r="Q223" s="462"/>
      <c r="R223" s="462"/>
      <c r="S223" s="462"/>
      <c r="T223" s="462"/>
      <c r="U223" s="462"/>
      <c r="V223" s="462"/>
      <c r="W223" s="462"/>
      <c r="X223" s="462"/>
      <c r="Y223" s="462"/>
      <c r="Z223" s="462">
        <v>0</v>
      </c>
      <c r="AA223" s="462"/>
      <c r="AB223" s="462"/>
      <c r="AC223" s="462"/>
      <c r="AD223" s="463">
        <v>0</v>
      </c>
      <c r="AE223" s="463">
        <v>0</v>
      </c>
      <c r="AF223" s="462">
        <v>0</v>
      </c>
      <c r="AG223" s="465">
        <v>0</v>
      </c>
      <c r="AH223" s="466">
        <v>0</v>
      </c>
      <c r="AI223" s="467">
        <v>0</v>
      </c>
    </row>
    <row r="224" spans="1:35" x14ac:dyDescent="0.2">
      <c r="A224" s="461" t="s">
        <v>67</v>
      </c>
      <c r="B224" s="462"/>
      <c r="C224" s="462"/>
      <c r="D224" s="462"/>
      <c r="E224" s="462"/>
      <c r="F224" s="462"/>
      <c r="G224" s="462"/>
      <c r="H224" s="462"/>
      <c r="I224" s="462"/>
      <c r="J224" s="462"/>
      <c r="K224" s="462">
        <v>0</v>
      </c>
      <c r="L224" s="462"/>
      <c r="M224" s="462"/>
      <c r="N224" s="464">
        <v>0</v>
      </c>
      <c r="O224" s="463">
        <v>0</v>
      </c>
      <c r="P224" s="463">
        <v>0</v>
      </c>
      <c r="Q224" s="462"/>
      <c r="R224" s="462"/>
      <c r="S224" s="462"/>
      <c r="T224" s="462"/>
      <c r="U224" s="462"/>
      <c r="V224" s="462"/>
      <c r="W224" s="462"/>
      <c r="X224" s="462"/>
      <c r="Y224" s="462"/>
      <c r="Z224" s="462">
        <v>0</v>
      </c>
      <c r="AA224" s="462"/>
      <c r="AB224" s="462"/>
      <c r="AC224" s="462"/>
      <c r="AD224" s="463">
        <v>0</v>
      </c>
      <c r="AE224" s="463">
        <v>0</v>
      </c>
      <c r="AF224" s="462">
        <v>0</v>
      </c>
      <c r="AG224" s="465">
        <v>0</v>
      </c>
      <c r="AH224" s="466">
        <v>0</v>
      </c>
      <c r="AI224" s="467">
        <v>0</v>
      </c>
    </row>
    <row r="225" spans="1:35" x14ac:dyDescent="0.2">
      <c r="A225" s="470"/>
      <c r="B225" s="462"/>
      <c r="C225" s="466"/>
      <c r="D225" s="466"/>
      <c r="E225" s="466"/>
      <c r="F225" s="466"/>
      <c r="G225" s="466"/>
      <c r="H225" s="466"/>
      <c r="I225" s="466"/>
      <c r="J225" s="466"/>
      <c r="K225" s="462">
        <v>0</v>
      </c>
      <c r="L225" s="466"/>
      <c r="M225" s="466"/>
      <c r="N225" s="464">
        <v>0</v>
      </c>
      <c r="O225" s="463">
        <v>0</v>
      </c>
      <c r="P225" s="463">
        <v>0</v>
      </c>
      <c r="Q225" s="462"/>
      <c r="R225" s="466"/>
      <c r="S225" s="466"/>
      <c r="T225" s="466"/>
      <c r="U225" s="466"/>
      <c r="V225" s="466"/>
      <c r="W225" s="466"/>
      <c r="X225" s="466"/>
      <c r="Y225" s="466"/>
      <c r="Z225" s="462">
        <v>0</v>
      </c>
      <c r="AA225" s="466"/>
      <c r="AB225" s="466"/>
      <c r="AC225" s="466"/>
      <c r="AD225" s="463">
        <v>0</v>
      </c>
      <c r="AE225" s="463">
        <v>0</v>
      </c>
      <c r="AF225" s="462">
        <v>0</v>
      </c>
      <c r="AG225" s="465">
        <v>0</v>
      </c>
      <c r="AH225" s="466">
        <v>0</v>
      </c>
      <c r="AI225" s="467">
        <v>0</v>
      </c>
    </row>
    <row r="226" spans="1:35" x14ac:dyDescent="0.2">
      <c r="A226" s="471" t="s">
        <v>0</v>
      </c>
      <c r="B226" s="471">
        <v>3838</v>
      </c>
      <c r="C226" s="471">
        <v>5461</v>
      </c>
      <c r="D226" s="471">
        <v>882</v>
      </c>
      <c r="E226" s="471">
        <v>0</v>
      </c>
      <c r="F226" s="471">
        <v>0</v>
      </c>
      <c r="G226" s="471">
        <v>0</v>
      </c>
      <c r="H226" s="471">
        <v>0</v>
      </c>
      <c r="I226" s="471">
        <v>0</v>
      </c>
      <c r="J226" s="471">
        <v>0</v>
      </c>
      <c r="K226" s="471">
        <v>6343</v>
      </c>
      <c r="L226" s="471">
        <v>2600</v>
      </c>
      <c r="M226" s="471">
        <v>0</v>
      </c>
      <c r="N226" s="471">
        <v>2600</v>
      </c>
      <c r="O226" s="471">
        <v>78716</v>
      </c>
      <c r="P226" s="471">
        <v>112338804</v>
      </c>
      <c r="Q226" s="471">
        <v>3803</v>
      </c>
      <c r="R226" s="471">
        <v>5561</v>
      </c>
      <c r="S226" s="471">
        <v>977</v>
      </c>
      <c r="T226" s="471">
        <v>0</v>
      </c>
      <c r="U226" s="471">
        <v>0</v>
      </c>
      <c r="V226" s="471">
        <v>0</v>
      </c>
      <c r="W226" s="471">
        <v>0</v>
      </c>
      <c r="X226" s="471">
        <v>0</v>
      </c>
      <c r="Y226" s="471">
        <v>0</v>
      </c>
      <c r="Z226" s="471">
        <v>6538</v>
      </c>
      <c r="AA226" s="471">
        <v>2600</v>
      </c>
      <c r="AB226" s="471">
        <v>0</v>
      </c>
      <c r="AC226" s="471">
        <v>0</v>
      </c>
      <c r="AD226" s="471">
        <v>78456</v>
      </c>
      <c r="AE226" s="471">
        <v>108326148</v>
      </c>
      <c r="AF226" s="471">
        <v>-35</v>
      </c>
      <c r="AG226" s="471">
        <v>-4012656</v>
      </c>
      <c r="AH226" s="471">
        <v>3803</v>
      </c>
      <c r="AI226" s="471">
        <v>108326148</v>
      </c>
    </row>
    <row r="227" spans="1:35" ht="12.75" thickBot="1" x14ac:dyDescent="0.25">
      <c r="A227" s="431" t="s">
        <v>556</v>
      </c>
      <c r="B227" s="432"/>
      <c r="C227" s="432"/>
      <c r="D227" s="432"/>
      <c r="E227" s="432"/>
      <c r="F227" s="432"/>
      <c r="G227" s="432"/>
      <c r="H227" s="432"/>
      <c r="I227" s="432"/>
      <c r="J227" s="432"/>
      <c r="K227" s="432"/>
      <c r="L227" s="432"/>
      <c r="M227" s="432"/>
      <c r="N227" s="432"/>
      <c r="O227" s="432"/>
      <c r="P227" s="432"/>
      <c r="Q227" s="432"/>
      <c r="R227" s="432"/>
      <c r="S227" s="432"/>
      <c r="T227" s="432"/>
      <c r="U227" s="432"/>
      <c r="V227" s="432"/>
      <c r="W227" s="432"/>
      <c r="X227" s="432"/>
      <c r="Y227" s="432"/>
      <c r="Z227" s="432"/>
      <c r="AA227" s="432"/>
      <c r="AB227" s="432"/>
      <c r="AC227" s="432"/>
      <c r="AD227" s="432"/>
      <c r="AE227" s="432"/>
      <c r="AF227" s="432"/>
      <c r="AG227" s="432"/>
    </row>
    <row r="228" spans="1:35" ht="12.75" customHeight="1" thickBot="1" x14ac:dyDescent="0.25">
      <c r="A228" s="706" t="s">
        <v>48</v>
      </c>
      <c r="B228" s="433" t="s">
        <v>361</v>
      </c>
      <c r="C228" s="433"/>
      <c r="D228" s="433"/>
      <c r="E228" s="433"/>
      <c r="F228" s="433"/>
      <c r="G228" s="433"/>
      <c r="H228" s="433"/>
      <c r="I228" s="433"/>
      <c r="J228" s="433"/>
      <c r="K228" s="433"/>
      <c r="L228" s="433"/>
      <c r="M228" s="433"/>
      <c r="N228" s="433"/>
      <c r="O228" s="433"/>
      <c r="P228" s="433"/>
      <c r="Q228" s="434" t="s">
        <v>362</v>
      </c>
      <c r="R228" s="433"/>
      <c r="S228" s="433"/>
      <c r="T228" s="433"/>
      <c r="U228" s="433"/>
      <c r="V228" s="433"/>
      <c r="W228" s="433"/>
      <c r="X228" s="433"/>
      <c r="Y228" s="433"/>
      <c r="Z228" s="433"/>
      <c r="AA228" s="433"/>
      <c r="AB228" s="433"/>
      <c r="AC228" s="433"/>
      <c r="AD228" s="433"/>
      <c r="AE228" s="435"/>
      <c r="AF228" s="436" t="s">
        <v>360</v>
      </c>
      <c r="AG228" s="437"/>
      <c r="AH228" s="436" t="s">
        <v>363</v>
      </c>
      <c r="AI228" s="437"/>
    </row>
    <row r="229" spans="1:35" ht="141.75" x14ac:dyDescent="0.2">
      <c r="A229" s="707"/>
      <c r="B229" s="438" t="s">
        <v>11</v>
      </c>
      <c r="C229" s="439" t="s">
        <v>148</v>
      </c>
      <c r="D229" s="440" t="s">
        <v>271</v>
      </c>
      <c r="E229" s="440" t="s">
        <v>150</v>
      </c>
      <c r="F229" s="440" t="s">
        <v>184</v>
      </c>
      <c r="G229" s="440" t="s">
        <v>185</v>
      </c>
      <c r="H229" s="440" t="s">
        <v>186</v>
      </c>
      <c r="I229" s="440" t="s">
        <v>187</v>
      </c>
      <c r="J229" s="441" t="s">
        <v>151</v>
      </c>
      <c r="K229" s="440" t="s">
        <v>152</v>
      </c>
      <c r="L229" s="440" t="s">
        <v>153</v>
      </c>
      <c r="M229" s="440" t="s">
        <v>183</v>
      </c>
      <c r="N229" s="442" t="s">
        <v>120</v>
      </c>
      <c r="O229" s="443" t="s">
        <v>158</v>
      </c>
      <c r="P229" s="444" t="s">
        <v>157</v>
      </c>
      <c r="Q229" s="438" t="s">
        <v>11</v>
      </c>
      <c r="R229" s="439" t="s">
        <v>148</v>
      </c>
      <c r="S229" s="440" t="s">
        <v>149</v>
      </c>
      <c r="T229" s="440" t="s">
        <v>150</v>
      </c>
      <c r="U229" s="440" t="s">
        <v>184</v>
      </c>
      <c r="V229" s="440" t="s">
        <v>185</v>
      </c>
      <c r="W229" s="440" t="s">
        <v>186</v>
      </c>
      <c r="X229" s="440" t="s">
        <v>187</v>
      </c>
      <c r="Y229" s="440" t="s">
        <v>151</v>
      </c>
      <c r="Z229" s="440" t="s">
        <v>152</v>
      </c>
      <c r="AA229" s="440" t="s">
        <v>153</v>
      </c>
      <c r="AB229" s="440" t="s">
        <v>183</v>
      </c>
      <c r="AC229" s="442" t="s">
        <v>120</v>
      </c>
      <c r="AD229" s="443" t="s">
        <v>158</v>
      </c>
      <c r="AE229" s="444" t="s">
        <v>364</v>
      </c>
      <c r="AF229" s="445" t="s">
        <v>162</v>
      </c>
      <c r="AG229" s="445" t="s">
        <v>161</v>
      </c>
      <c r="AH229" s="445" t="s">
        <v>11</v>
      </c>
      <c r="AI229" s="444" t="s">
        <v>365</v>
      </c>
    </row>
    <row r="230" spans="1:35" ht="12.75" thickBot="1" x14ac:dyDescent="0.25">
      <c r="A230" s="708"/>
      <c r="B230" s="446" t="s">
        <v>49</v>
      </c>
      <c r="C230" s="447" t="s">
        <v>50</v>
      </c>
      <c r="D230" s="448" t="s">
        <v>51</v>
      </c>
      <c r="E230" s="448" t="s">
        <v>52</v>
      </c>
      <c r="F230" s="449" t="s">
        <v>53</v>
      </c>
      <c r="G230" s="449" t="s">
        <v>54</v>
      </c>
      <c r="H230" s="449" t="s">
        <v>81</v>
      </c>
      <c r="I230" s="449" t="s">
        <v>119</v>
      </c>
      <c r="J230" s="449" t="s">
        <v>156</v>
      </c>
      <c r="K230" s="449" t="s">
        <v>160</v>
      </c>
      <c r="L230" s="449" t="s">
        <v>192</v>
      </c>
      <c r="M230" s="449" t="s">
        <v>193</v>
      </c>
      <c r="N230" s="450" t="s">
        <v>195</v>
      </c>
      <c r="O230" s="451" t="s">
        <v>196</v>
      </c>
      <c r="P230" s="452" t="s">
        <v>197</v>
      </c>
      <c r="Q230" s="446" t="s">
        <v>49</v>
      </c>
      <c r="R230" s="447" t="s">
        <v>50</v>
      </c>
      <c r="S230" s="448" t="s">
        <v>51</v>
      </c>
      <c r="T230" s="448" t="s">
        <v>52</v>
      </c>
      <c r="U230" s="449" t="s">
        <v>53</v>
      </c>
      <c r="V230" s="449" t="s">
        <v>54</v>
      </c>
      <c r="W230" s="449" t="s">
        <v>81</v>
      </c>
      <c r="X230" s="449" t="s">
        <v>119</v>
      </c>
      <c r="Y230" s="449" t="s">
        <v>156</v>
      </c>
      <c r="Z230" s="449" t="s">
        <v>160</v>
      </c>
      <c r="AA230" s="449" t="s">
        <v>192</v>
      </c>
      <c r="AB230" s="449" t="s">
        <v>193</v>
      </c>
      <c r="AC230" s="450" t="s">
        <v>195</v>
      </c>
      <c r="AD230" s="451" t="s">
        <v>196</v>
      </c>
      <c r="AE230" s="452" t="s">
        <v>197</v>
      </c>
      <c r="AF230" s="453"/>
      <c r="AG230" s="446"/>
      <c r="AH230" s="453"/>
      <c r="AI230" s="446"/>
    </row>
    <row r="231" spans="1:35" x14ac:dyDescent="0.2">
      <c r="A231" s="454"/>
      <c r="B231" s="455"/>
      <c r="C231" s="455"/>
      <c r="D231" s="455"/>
      <c r="E231" s="455"/>
      <c r="F231" s="456"/>
      <c r="G231" s="456"/>
      <c r="H231" s="456"/>
      <c r="I231" s="456"/>
      <c r="J231" s="456"/>
      <c r="K231" s="456"/>
      <c r="L231" s="456"/>
      <c r="M231" s="456"/>
      <c r="N231" s="457"/>
      <c r="O231" s="456"/>
      <c r="P231" s="456"/>
      <c r="Q231" s="455"/>
      <c r="R231" s="455"/>
      <c r="S231" s="455"/>
      <c r="T231" s="455"/>
      <c r="U231" s="456"/>
      <c r="V231" s="456"/>
      <c r="W231" s="456"/>
      <c r="X231" s="456"/>
      <c r="Y231" s="456"/>
      <c r="Z231" s="456"/>
      <c r="AA231" s="456"/>
      <c r="AB231" s="456"/>
      <c r="AC231" s="456"/>
      <c r="AD231" s="456"/>
      <c r="AE231" s="456"/>
      <c r="AF231" s="455"/>
      <c r="AG231" s="458"/>
      <c r="AH231" s="459"/>
      <c r="AI231" s="460"/>
    </row>
    <row r="232" spans="1:35" x14ac:dyDescent="0.2">
      <c r="A232" s="461" t="s">
        <v>55</v>
      </c>
      <c r="B232" s="462">
        <v>187</v>
      </c>
      <c r="C232" s="463">
        <v>908</v>
      </c>
      <c r="D232" s="462">
        <v>903</v>
      </c>
      <c r="E232" s="462"/>
      <c r="F232" s="462"/>
      <c r="G232" s="462"/>
      <c r="H232" s="462"/>
      <c r="I232" s="462"/>
      <c r="J232" s="462"/>
      <c r="K232" s="462">
        <v>1811</v>
      </c>
      <c r="L232" s="462">
        <v>1000</v>
      </c>
      <c r="M232" s="462"/>
      <c r="N232" s="464">
        <v>1000</v>
      </c>
      <c r="O232" s="463">
        <v>22732</v>
      </c>
      <c r="P232" s="463">
        <v>4250884</v>
      </c>
      <c r="Q232" s="462">
        <v>187</v>
      </c>
      <c r="R232" s="463">
        <v>920</v>
      </c>
      <c r="S232" s="462">
        <v>1003</v>
      </c>
      <c r="T232" s="462"/>
      <c r="U232" s="462"/>
      <c r="V232" s="462"/>
      <c r="W232" s="462"/>
      <c r="X232" s="462"/>
      <c r="Y232" s="462"/>
      <c r="Z232" s="462">
        <v>1923</v>
      </c>
      <c r="AA232" s="462">
        <v>1000</v>
      </c>
      <c r="AB232" s="462"/>
      <c r="AC232" s="463"/>
      <c r="AD232" s="463">
        <v>23076</v>
      </c>
      <c r="AE232" s="463">
        <v>4315212</v>
      </c>
      <c r="AF232" s="462">
        <v>0</v>
      </c>
      <c r="AG232" s="465">
        <v>64328</v>
      </c>
      <c r="AH232" s="466">
        <v>187</v>
      </c>
      <c r="AI232" s="467">
        <v>4315212</v>
      </c>
    </row>
    <row r="233" spans="1:35" x14ac:dyDescent="0.2">
      <c r="A233" s="461"/>
      <c r="B233" s="462"/>
      <c r="C233" s="463"/>
      <c r="D233" s="462"/>
      <c r="E233" s="462"/>
      <c r="F233" s="462"/>
      <c r="G233" s="462"/>
      <c r="H233" s="462"/>
      <c r="I233" s="462"/>
      <c r="J233" s="462"/>
      <c r="K233" s="462">
        <v>0</v>
      </c>
      <c r="L233" s="462"/>
      <c r="M233" s="462"/>
      <c r="N233" s="464">
        <v>0</v>
      </c>
      <c r="O233" s="463">
        <v>0</v>
      </c>
      <c r="P233" s="463">
        <v>0</v>
      </c>
      <c r="Q233" s="462"/>
      <c r="R233" s="463"/>
      <c r="S233" s="462"/>
      <c r="T233" s="462"/>
      <c r="U233" s="462"/>
      <c r="V233" s="462"/>
      <c r="W233" s="462"/>
      <c r="X233" s="462"/>
      <c r="Y233" s="462"/>
      <c r="Z233" s="462">
        <v>0</v>
      </c>
      <c r="AA233" s="462"/>
      <c r="AB233" s="462"/>
      <c r="AC233" s="463"/>
      <c r="AD233" s="463">
        <v>0</v>
      </c>
      <c r="AE233" s="463">
        <v>0</v>
      </c>
      <c r="AF233" s="462">
        <v>0</v>
      </c>
      <c r="AG233" s="465">
        <v>0</v>
      </c>
      <c r="AH233" s="466">
        <v>0</v>
      </c>
      <c r="AI233" s="467">
        <v>0</v>
      </c>
    </row>
    <row r="234" spans="1:35" x14ac:dyDescent="0.2">
      <c r="A234" s="461" t="s">
        <v>56</v>
      </c>
      <c r="B234" s="462"/>
      <c r="C234" s="463"/>
      <c r="D234" s="462"/>
      <c r="E234" s="462"/>
      <c r="F234" s="462"/>
      <c r="G234" s="462"/>
      <c r="H234" s="462"/>
      <c r="I234" s="462"/>
      <c r="J234" s="462"/>
      <c r="K234" s="462">
        <v>0</v>
      </c>
      <c r="L234" s="462"/>
      <c r="M234" s="462"/>
      <c r="N234" s="464">
        <v>0</v>
      </c>
      <c r="O234" s="463">
        <v>0</v>
      </c>
      <c r="P234" s="463">
        <v>0</v>
      </c>
      <c r="Q234" s="462"/>
      <c r="R234" s="463"/>
      <c r="S234" s="462"/>
      <c r="T234" s="462"/>
      <c r="U234" s="462"/>
      <c r="V234" s="462"/>
      <c r="W234" s="462"/>
      <c r="X234" s="462"/>
      <c r="Y234" s="462"/>
      <c r="Z234" s="462">
        <v>0</v>
      </c>
      <c r="AA234" s="462"/>
      <c r="AB234" s="462"/>
      <c r="AC234" s="463"/>
      <c r="AD234" s="463">
        <v>0</v>
      </c>
      <c r="AE234" s="463">
        <v>0</v>
      </c>
      <c r="AF234" s="462">
        <v>0</v>
      </c>
      <c r="AG234" s="465">
        <v>0</v>
      </c>
      <c r="AH234" s="466">
        <v>0</v>
      </c>
      <c r="AI234" s="467">
        <v>0</v>
      </c>
    </row>
    <row r="235" spans="1:35" x14ac:dyDescent="0.2">
      <c r="A235" s="468"/>
      <c r="B235" s="462"/>
      <c r="C235" s="466"/>
      <c r="D235" s="466"/>
      <c r="E235" s="466"/>
      <c r="F235" s="466"/>
      <c r="G235" s="466"/>
      <c r="H235" s="466"/>
      <c r="I235" s="466"/>
      <c r="J235" s="466"/>
      <c r="K235" s="462">
        <v>0</v>
      </c>
      <c r="L235" s="466"/>
      <c r="M235" s="466"/>
      <c r="N235" s="464">
        <v>0</v>
      </c>
      <c r="O235" s="463">
        <v>0</v>
      </c>
      <c r="P235" s="463">
        <v>0</v>
      </c>
      <c r="Q235" s="462"/>
      <c r="R235" s="466"/>
      <c r="S235" s="466"/>
      <c r="T235" s="466"/>
      <c r="U235" s="466"/>
      <c r="V235" s="466"/>
      <c r="W235" s="466"/>
      <c r="X235" s="466"/>
      <c r="Y235" s="466"/>
      <c r="Z235" s="462">
        <v>0</v>
      </c>
      <c r="AA235" s="466"/>
      <c r="AB235" s="466"/>
      <c r="AC235" s="466"/>
      <c r="AD235" s="463">
        <v>0</v>
      </c>
      <c r="AE235" s="463">
        <v>0</v>
      </c>
      <c r="AF235" s="462">
        <v>0</v>
      </c>
      <c r="AG235" s="465">
        <v>0</v>
      </c>
      <c r="AH235" s="466">
        <v>0</v>
      </c>
      <c r="AI235" s="467">
        <v>0</v>
      </c>
    </row>
    <row r="236" spans="1:35" x14ac:dyDescent="0.2">
      <c r="A236" s="461" t="s">
        <v>57</v>
      </c>
      <c r="B236" s="462">
        <v>1508</v>
      </c>
      <c r="C236" s="462">
        <v>2378</v>
      </c>
      <c r="D236" s="462"/>
      <c r="E236" s="462"/>
      <c r="F236" s="462"/>
      <c r="G236" s="462"/>
      <c r="H236" s="462"/>
      <c r="I236" s="462"/>
      <c r="J236" s="462"/>
      <c r="K236" s="462">
        <v>2378</v>
      </c>
      <c r="L236" s="462">
        <v>1000</v>
      </c>
      <c r="M236" s="462"/>
      <c r="N236" s="464">
        <v>1000</v>
      </c>
      <c r="O236" s="463">
        <v>29536</v>
      </c>
      <c r="P236" s="463">
        <v>44540288</v>
      </c>
      <c r="Q236" s="462">
        <v>1494</v>
      </c>
      <c r="R236" s="462">
        <v>2497</v>
      </c>
      <c r="S236" s="462"/>
      <c r="T236" s="462"/>
      <c r="U236" s="462"/>
      <c r="V236" s="462"/>
      <c r="W236" s="462"/>
      <c r="X236" s="462"/>
      <c r="Y236" s="462"/>
      <c r="Z236" s="462">
        <v>2497</v>
      </c>
      <c r="AA236" s="462">
        <v>1000</v>
      </c>
      <c r="AB236" s="462"/>
      <c r="AC236" s="462"/>
      <c r="AD236" s="463">
        <v>29964</v>
      </c>
      <c r="AE236" s="463">
        <v>44766216</v>
      </c>
      <c r="AF236" s="462">
        <v>-14</v>
      </c>
      <c r="AG236" s="465">
        <v>225928</v>
      </c>
      <c r="AH236" s="466">
        <v>1494</v>
      </c>
      <c r="AI236" s="467">
        <v>44766216</v>
      </c>
    </row>
    <row r="237" spans="1:35" x14ac:dyDescent="0.2">
      <c r="A237" s="461"/>
      <c r="B237" s="462"/>
      <c r="C237" s="462"/>
      <c r="D237" s="462"/>
      <c r="E237" s="462"/>
      <c r="F237" s="462"/>
      <c r="G237" s="462"/>
      <c r="H237" s="462"/>
      <c r="I237" s="462"/>
      <c r="J237" s="462"/>
      <c r="K237" s="462">
        <v>0</v>
      </c>
      <c r="L237" s="462"/>
      <c r="M237" s="462"/>
      <c r="N237" s="464">
        <v>0</v>
      </c>
      <c r="O237" s="463">
        <v>0</v>
      </c>
      <c r="P237" s="463">
        <v>0</v>
      </c>
      <c r="Q237" s="462"/>
      <c r="R237" s="462"/>
      <c r="S237" s="462"/>
      <c r="T237" s="462"/>
      <c r="U237" s="462"/>
      <c r="V237" s="462"/>
      <c r="W237" s="462"/>
      <c r="X237" s="462"/>
      <c r="Y237" s="462"/>
      <c r="Z237" s="462">
        <v>0</v>
      </c>
      <c r="AA237" s="462"/>
      <c r="AB237" s="462"/>
      <c r="AC237" s="462"/>
      <c r="AD237" s="463">
        <v>0</v>
      </c>
      <c r="AE237" s="463">
        <v>0</v>
      </c>
      <c r="AF237" s="462">
        <v>0</v>
      </c>
      <c r="AG237" s="465">
        <v>0</v>
      </c>
      <c r="AH237" s="466">
        <v>0</v>
      </c>
      <c r="AI237" s="467">
        <v>0</v>
      </c>
    </row>
    <row r="238" spans="1:35" x14ac:dyDescent="0.2">
      <c r="A238" s="461" t="s">
        <v>58</v>
      </c>
      <c r="B238" s="462"/>
      <c r="C238" s="462"/>
      <c r="D238" s="462"/>
      <c r="E238" s="462"/>
      <c r="F238" s="462"/>
      <c r="G238" s="462"/>
      <c r="H238" s="462"/>
      <c r="I238" s="462"/>
      <c r="J238" s="462"/>
      <c r="K238" s="462">
        <v>0</v>
      </c>
      <c r="L238" s="462"/>
      <c r="M238" s="462"/>
      <c r="N238" s="464">
        <v>0</v>
      </c>
      <c r="O238" s="463">
        <v>0</v>
      </c>
      <c r="P238" s="463">
        <v>0</v>
      </c>
      <c r="Q238" s="462"/>
      <c r="R238" s="462"/>
      <c r="S238" s="462"/>
      <c r="T238" s="462"/>
      <c r="U238" s="462"/>
      <c r="V238" s="462"/>
      <c r="W238" s="462"/>
      <c r="X238" s="462"/>
      <c r="Y238" s="462"/>
      <c r="Z238" s="462">
        <v>0</v>
      </c>
      <c r="AA238" s="462"/>
      <c r="AB238" s="462"/>
      <c r="AC238" s="462"/>
      <c r="AD238" s="463">
        <v>0</v>
      </c>
      <c r="AE238" s="463">
        <v>0</v>
      </c>
      <c r="AF238" s="462">
        <v>0</v>
      </c>
      <c r="AG238" s="465">
        <v>0</v>
      </c>
      <c r="AH238" s="466">
        <v>0</v>
      </c>
      <c r="AI238" s="467">
        <v>0</v>
      </c>
    </row>
    <row r="239" spans="1:35" x14ac:dyDescent="0.2">
      <c r="A239" s="461"/>
      <c r="B239" s="462"/>
      <c r="C239" s="462"/>
      <c r="D239" s="462"/>
      <c r="E239" s="462"/>
      <c r="F239" s="462"/>
      <c r="G239" s="462"/>
      <c r="H239" s="462"/>
      <c r="I239" s="462"/>
      <c r="J239" s="462"/>
      <c r="K239" s="462">
        <v>0</v>
      </c>
      <c r="L239" s="462"/>
      <c r="M239" s="462"/>
      <c r="N239" s="464">
        <v>0</v>
      </c>
      <c r="O239" s="463">
        <v>0</v>
      </c>
      <c r="P239" s="463">
        <v>0</v>
      </c>
      <c r="Q239" s="462"/>
      <c r="R239" s="462"/>
      <c r="S239" s="462"/>
      <c r="T239" s="462"/>
      <c r="U239" s="462"/>
      <c r="V239" s="462"/>
      <c r="W239" s="462"/>
      <c r="X239" s="462"/>
      <c r="Y239" s="462"/>
      <c r="Z239" s="462">
        <v>0</v>
      </c>
      <c r="AA239" s="462"/>
      <c r="AB239" s="462"/>
      <c r="AC239" s="462"/>
      <c r="AD239" s="463">
        <v>0</v>
      </c>
      <c r="AE239" s="463">
        <v>0</v>
      </c>
      <c r="AF239" s="462">
        <v>0</v>
      </c>
      <c r="AG239" s="465">
        <v>0</v>
      </c>
      <c r="AH239" s="466">
        <v>0</v>
      </c>
      <c r="AI239" s="467">
        <v>0</v>
      </c>
    </row>
    <row r="240" spans="1:35" x14ac:dyDescent="0.2">
      <c r="A240" s="461" t="s">
        <v>59</v>
      </c>
      <c r="B240" s="462"/>
      <c r="C240" s="462"/>
      <c r="D240" s="462"/>
      <c r="E240" s="462"/>
      <c r="F240" s="462"/>
      <c r="G240" s="462"/>
      <c r="H240" s="462"/>
      <c r="I240" s="462"/>
      <c r="J240" s="462"/>
      <c r="K240" s="462">
        <v>0</v>
      </c>
      <c r="L240" s="462"/>
      <c r="M240" s="462"/>
      <c r="N240" s="464">
        <v>0</v>
      </c>
      <c r="O240" s="463">
        <v>0</v>
      </c>
      <c r="P240" s="463">
        <v>0</v>
      </c>
      <c r="Q240" s="462"/>
      <c r="R240" s="462"/>
      <c r="S240" s="462"/>
      <c r="T240" s="462"/>
      <c r="U240" s="462"/>
      <c r="V240" s="462"/>
      <c r="W240" s="462"/>
      <c r="X240" s="462"/>
      <c r="Y240" s="462"/>
      <c r="Z240" s="462">
        <v>0</v>
      </c>
      <c r="AA240" s="462"/>
      <c r="AB240" s="462"/>
      <c r="AC240" s="462"/>
      <c r="AD240" s="463">
        <v>0</v>
      </c>
      <c r="AE240" s="463">
        <v>0</v>
      </c>
      <c r="AF240" s="462">
        <v>0</v>
      </c>
      <c r="AG240" s="465">
        <v>0</v>
      </c>
      <c r="AH240" s="466">
        <v>0</v>
      </c>
      <c r="AI240" s="467">
        <v>0</v>
      </c>
    </row>
    <row r="241" spans="1:35" x14ac:dyDescent="0.2">
      <c r="A241" s="461"/>
      <c r="B241" s="462"/>
      <c r="C241" s="462"/>
      <c r="D241" s="462"/>
      <c r="E241" s="462"/>
      <c r="F241" s="462"/>
      <c r="G241" s="462"/>
      <c r="H241" s="462"/>
      <c r="I241" s="462"/>
      <c r="J241" s="462"/>
      <c r="K241" s="462">
        <v>0</v>
      </c>
      <c r="L241" s="462"/>
      <c r="M241" s="462"/>
      <c r="N241" s="464">
        <v>0</v>
      </c>
      <c r="O241" s="463">
        <v>0</v>
      </c>
      <c r="P241" s="463">
        <v>0</v>
      </c>
      <c r="Q241" s="462"/>
      <c r="R241" s="462"/>
      <c r="S241" s="462"/>
      <c r="T241" s="462"/>
      <c r="U241" s="462"/>
      <c r="V241" s="462"/>
      <c r="W241" s="462"/>
      <c r="X241" s="462"/>
      <c r="Y241" s="462"/>
      <c r="Z241" s="462">
        <v>0</v>
      </c>
      <c r="AA241" s="462"/>
      <c r="AB241" s="462"/>
      <c r="AC241" s="462"/>
      <c r="AD241" s="463">
        <v>0</v>
      </c>
      <c r="AE241" s="463">
        <v>0</v>
      </c>
      <c r="AF241" s="462">
        <v>0</v>
      </c>
      <c r="AG241" s="465">
        <v>0</v>
      </c>
      <c r="AH241" s="466">
        <v>0</v>
      </c>
      <c r="AI241" s="467">
        <v>0</v>
      </c>
    </row>
    <row r="242" spans="1:35" x14ac:dyDescent="0.2">
      <c r="A242" s="461" t="s">
        <v>60</v>
      </c>
      <c r="B242" s="462"/>
      <c r="C242" s="462"/>
      <c r="D242" s="462"/>
      <c r="E242" s="462"/>
      <c r="F242" s="462"/>
      <c r="G242" s="462"/>
      <c r="H242" s="462"/>
      <c r="I242" s="462"/>
      <c r="J242" s="462"/>
      <c r="K242" s="462">
        <v>0</v>
      </c>
      <c r="L242" s="462"/>
      <c r="M242" s="462"/>
      <c r="N242" s="464">
        <v>0</v>
      </c>
      <c r="O242" s="463">
        <v>0</v>
      </c>
      <c r="P242" s="463">
        <v>0</v>
      </c>
      <c r="Q242" s="462"/>
      <c r="R242" s="462"/>
      <c r="S242" s="462"/>
      <c r="T242" s="462"/>
      <c r="U242" s="462"/>
      <c r="V242" s="462"/>
      <c r="W242" s="462"/>
      <c r="X242" s="462"/>
      <c r="Y242" s="462"/>
      <c r="Z242" s="462">
        <v>0</v>
      </c>
      <c r="AA242" s="462"/>
      <c r="AB242" s="462"/>
      <c r="AC242" s="462"/>
      <c r="AD242" s="463">
        <v>0</v>
      </c>
      <c r="AE242" s="463">
        <v>0</v>
      </c>
      <c r="AF242" s="462">
        <v>0</v>
      </c>
      <c r="AG242" s="465">
        <v>0</v>
      </c>
      <c r="AH242" s="466">
        <v>0</v>
      </c>
      <c r="AI242" s="467">
        <v>0</v>
      </c>
    </row>
    <row r="243" spans="1:35" x14ac:dyDescent="0.2">
      <c r="A243" s="461"/>
      <c r="B243" s="462"/>
      <c r="C243" s="462"/>
      <c r="D243" s="462"/>
      <c r="E243" s="462"/>
      <c r="F243" s="462"/>
      <c r="G243" s="462"/>
      <c r="H243" s="462"/>
      <c r="I243" s="462"/>
      <c r="J243" s="462"/>
      <c r="K243" s="462">
        <v>0</v>
      </c>
      <c r="L243" s="462"/>
      <c r="M243" s="462"/>
      <c r="N243" s="464">
        <v>0</v>
      </c>
      <c r="O243" s="463">
        <v>0</v>
      </c>
      <c r="P243" s="463">
        <v>0</v>
      </c>
      <c r="Q243" s="462"/>
      <c r="R243" s="462"/>
      <c r="S243" s="462"/>
      <c r="T243" s="462"/>
      <c r="U243" s="462"/>
      <c r="V243" s="462"/>
      <c r="W243" s="462"/>
      <c r="X243" s="462"/>
      <c r="Y243" s="462"/>
      <c r="Z243" s="462">
        <v>0</v>
      </c>
      <c r="AA243" s="462"/>
      <c r="AB243" s="462"/>
      <c r="AC243" s="462"/>
      <c r="AD243" s="463">
        <v>0</v>
      </c>
      <c r="AE243" s="463">
        <v>0</v>
      </c>
      <c r="AF243" s="462">
        <v>0</v>
      </c>
      <c r="AG243" s="465">
        <v>0</v>
      </c>
      <c r="AH243" s="466">
        <v>0</v>
      </c>
      <c r="AI243" s="467">
        <v>0</v>
      </c>
    </row>
    <row r="244" spans="1:35" x14ac:dyDescent="0.2">
      <c r="A244" s="461" t="s">
        <v>61</v>
      </c>
      <c r="B244" s="462"/>
      <c r="C244" s="462"/>
      <c r="D244" s="462"/>
      <c r="E244" s="462"/>
      <c r="F244" s="462"/>
      <c r="G244" s="462"/>
      <c r="H244" s="462"/>
      <c r="I244" s="462"/>
      <c r="J244" s="462"/>
      <c r="K244" s="462">
        <v>0</v>
      </c>
      <c r="L244" s="462"/>
      <c r="M244" s="462"/>
      <c r="N244" s="464">
        <v>0</v>
      </c>
      <c r="O244" s="463">
        <v>0</v>
      </c>
      <c r="P244" s="463">
        <v>0</v>
      </c>
      <c r="Q244" s="462"/>
      <c r="R244" s="462"/>
      <c r="S244" s="462"/>
      <c r="T244" s="462"/>
      <c r="U244" s="462"/>
      <c r="V244" s="462"/>
      <c r="W244" s="462"/>
      <c r="X244" s="462"/>
      <c r="Y244" s="462"/>
      <c r="Z244" s="462">
        <v>0</v>
      </c>
      <c r="AA244" s="462"/>
      <c r="AB244" s="462"/>
      <c r="AC244" s="462"/>
      <c r="AD244" s="463">
        <v>0</v>
      </c>
      <c r="AE244" s="463">
        <v>0</v>
      </c>
      <c r="AF244" s="462">
        <v>0</v>
      </c>
      <c r="AG244" s="465">
        <v>0</v>
      </c>
      <c r="AH244" s="466">
        <v>0</v>
      </c>
      <c r="AI244" s="467">
        <v>0</v>
      </c>
    </row>
    <row r="245" spans="1:35" x14ac:dyDescent="0.2">
      <c r="A245" s="461"/>
      <c r="B245" s="462"/>
      <c r="C245" s="462"/>
      <c r="D245" s="462"/>
      <c r="E245" s="462"/>
      <c r="F245" s="462"/>
      <c r="G245" s="462"/>
      <c r="H245" s="462"/>
      <c r="I245" s="462"/>
      <c r="J245" s="462"/>
      <c r="K245" s="462">
        <v>0</v>
      </c>
      <c r="L245" s="462"/>
      <c r="M245" s="462"/>
      <c r="N245" s="464">
        <v>0</v>
      </c>
      <c r="O245" s="463">
        <v>0</v>
      </c>
      <c r="P245" s="463">
        <v>0</v>
      </c>
      <c r="Q245" s="462"/>
      <c r="R245" s="462"/>
      <c r="S245" s="462"/>
      <c r="T245" s="462"/>
      <c r="U245" s="462"/>
      <c r="V245" s="462"/>
      <c r="W245" s="462"/>
      <c r="X245" s="462"/>
      <c r="Y245" s="462"/>
      <c r="Z245" s="462">
        <v>0</v>
      </c>
      <c r="AA245" s="462"/>
      <c r="AB245" s="462"/>
      <c r="AC245" s="462"/>
      <c r="AD245" s="463">
        <v>0</v>
      </c>
      <c r="AE245" s="463">
        <v>0</v>
      </c>
      <c r="AF245" s="462">
        <v>0</v>
      </c>
      <c r="AG245" s="465">
        <v>0</v>
      </c>
      <c r="AH245" s="466">
        <v>0</v>
      </c>
      <c r="AI245" s="467">
        <v>0</v>
      </c>
    </row>
    <row r="246" spans="1:35" x14ac:dyDescent="0.2">
      <c r="A246" s="461" t="s">
        <v>62</v>
      </c>
      <c r="B246" s="462"/>
      <c r="C246" s="462"/>
      <c r="D246" s="462"/>
      <c r="E246" s="462"/>
      <c r="F246" s="462"/>
      <c r="G246" s="462"/>
      <c r="H246" s="462"/>
      <c r="I246" s="462"/>
      <c r="J246" s="462"/>
      <c r="K246" s="462">
        <v>0</v>
      </c>
      <c r="L246" s="462"/>
      <c r="M246" s="462"/>
      <c r="N246" s="464">
        <v>0</v>
      </c>
      <c r="O246" s="463">
        <v>0</v>
      </c>
      <c r="P246" s="463">
        <v>0</v>
      </c>
      <c r="Q246" s="462"/>
      <c r="R246" s="462"/>
      <c r="S246" s="462"/>
      <c r="T246" s="462"/>
      <c r="U246" s="462"/>
      <c r="V246" s="462"/>
      <c r="W246" s="462"/>
      <c r="X246" s="462"/>
      <c r="Y246" s="462"/>
      <c r="Z246" s="462">
        <v>0</v>
      </c>
      <c r="AA246" s="462"/>
      <c r="AB246" s="462"/>
      <c r="AC246" s="462"/>
      <c r="AD246" s="463">
        <v>0</v>
      </c>
      <c r="AE246" s="463">
        <v>0</v>
      </c>
      <c r="AF246" s="462">
        <v>0</v>
      </c>
      <c r="AG246" s="465">
        <v>0</v>
      </c>
      <c r="AH246" s="466">
        <v>0</v>
      </c>
      <c r="AI246" s="467">
        <v>0</v>
      </c>
    </row>
    <row r="247" spans="1:35" x14ac:dyDescent="0.2">
      <c r="A247" s="461"/>
      <c r="B247" s="462"/>
      <c r="C247" s="462"/>
      <c r="D247" s="462"/>
      <c r="E247" s="462"/>
      <c r="F247" s="462"/>
      <c r="G247" s="462"/>
      <c r="H247" s="462"/>
      <c r="I247" s="462"/>
      <c r="J247" s="462"/>
      <c r="K247" s="462">
        <v>0</v>
      </c>
      <c r="L247" s="462"/>
      <c r="M247" s="462"/>
      <c r="N247" s="464">
        <v>0</v>
      </c>
      <c r="O247" s="463">
        <v>0</v>
      </c>
      <c r="P247" s="463">
        <v>0</v>
      </c>
      <c r="Q247" s="462"/>
      <c r="R247" s="462"/>
      <c r="S247" s="462"/>
      <c r="T247" s="462"/>
      <c r="U247" s="462"/>
      <c r="V247" s="462"/>
      <c r="W247" s="462"/>
      <c r="X247" s="462"/>
      <c r="Y247" s="462"/>
      <c r="Z247" s="462">
        <v>0</v>
      </c>
      <c r="AA247" s="462"/>
      <c r="AB247" s="462"/>
      <c r="AC247" s="462"/>
      <c r="AD247" s="463">
        <v>0</v>
      </c>
      <c r="AE247" s="463">
        <v>0</v>
      </c>
      <c r="AF247" s="462">
        <v>0</v>
      </c>
      <c r="AG247" s="465">
        <v>0</v>
      </c>
      <c r="AH247" s="466">
        <v>0</v>
      </c>
      <c r="AI247" s="467">
        <v>0</v>
      </c>
    </row>
    <row r="248" spans="1:35" x14ac:dyDescent="0.2">
      <c r="A248" s="461" t="s">
        <v>63</v>
      </c>
      <c r="B248" s="462"/>
      <c r="C248" s="462"/>
      <c r="D248" s="462"/>
      <c r="E248" s="462"/>
      <c r="F248" s="462"/>
      <c r="G248" s="462"/>
      <c r="H248" s="462"/>
      <c r="I248" s="462"/>
      <c r="J248" s="462"/>
      <c r="K248" s="462">
        <v>0</v>
      </c>
      <c r="L248" s="462"/>
      <c r="M248" s="462"/>
      <c r="N248" s="464">
        <v>0</v>
      </c>
      <c r="O248" s="463">
        <v>0</v>
      </c>
      <c r="P248" s="463">
        <v>0</v>
      </c>
      <c r="Q248" s="462"/>
      <c r="R248" s="462"/>
      <c r="S248" s="462"/>
      <c r="T248" s="462"/>
      <c r="U248" s="462"/>
      <c r="V248" s="462"/>
      <c r="W248" s="462"/>
      <c r="X248" s="462"/>
      <c r="Y248" s="462"/>
      <c r="Z248" s="462">
        <v>0</v>
      </c>
      <c r="AA248" s="462"/>
      <c r="AB248" s="462"/>
      <c r="AC248" s="462"/>
      <c r="AD248" s="463">
        <v>0</v>
      </c>
      <c r="AE248" s="463">
        <v>0</v>
      </c>
      <c r="AF248" s="462">
        <v>0</v>
      </c>
      <c r="AG248" s="465">
        <v>0</v>
      </c>
      <c r="AH248" s="466">
        <v>0</v>
      </c>
      <c r="AI248" s="467">
        <v>0</v>
      </c>
    </row>
    <row r="249" spans="1:35" x14ac:dyDescent="0.2">
      <c r="A249" s="461"/>
      <c r="B249" s="462"/>
      <c r="C249" s="462"/>
      <c r="D249" s="462"/>
      <c r="E249" s="462"/>
      <c r="F249" s="462"/>
      <c r="G249" s="462"/>
      <c r="H249" s="462"/>
      <c r="I249" s="462"/>
      <c r="J249" s="462"/>
      <c r="K249" s="462">
        <v>0</v>
      </c>
      <c r="L249" s="462"/>
      <c r="M249" s="462"/>
      <c r="N249" s="464">
        <v>0</v>
      </c>
      <c r="O249" s="463">
        <v>0</v>
      </c>
      <c r="P249" s="463">
        <v>0</v>
      </c>
      <c r="Q249" s="462"/>
      <c r="R249" s="462"/>
      <c r="S249" s="462"/>
      <c r="T249" s="462"/>
      <c r="U249" s="462"/>
      <c r="V249" s="462"/>
      <c r="W249" s="462"/>
      <c r="X249" s="462"/>
      <c r="Y249" s="462"/>
      <c r="Z249" s="462">
        <v>0</v>
      </c>
      <c r="AA249" s="462"/>
      <c r="AB249" s="462"/>
      <c r="AC249" s="462"/>
      <c r="AD249" s="463">
        <v>0</v>
      </c>
      <c r="AE249" s="463">
        <v>0</v>
      </c>
      <c r="AF249" s="462">
        <v>0</v>
      </c>
      <c r="AG249" s="465">
        <v>0</v>
      </c>
      <c r="AH249" s="466">
        <v>0</v>
      </c>
      <c r="AI249" s="467">
        <v>0</v>
      </c>
    </row>
    <row r="250" spans="1:35" x14ac:dyDescent="0.2">
      <c r="A250" s="461" t="s">
        <v>64</v>
      </c>
      <c r="B250" s="462"/>
      <c r="C250" s="462"/>
      <c r="D250" s="462"/>
      <c r="E250" s="462"/>
      <c r="F250" s="462"/>
      <c r="G250" s="462"/>
      <c r="H250" s="462"/>
      <c r="I250" s="462"/>
      <c r="J250" s="462"/>
      <c r="K250" s="462">
        <v>0</v>
      </c>
      <c r="L250" s="462"/>
      <c r="M250" s="462"/>
      <c r="N250" s="464">
        <v>0</v>
      </c>
      <c r="O250" s="463">
        <v>0</v>
      </c>
      <c r="P250" s="463">
        <v>0</v>
      </c>
      <c r="Q250" s="462"/>
      <c r="R250" s="462"/>
      <c r="S250" s="462"/>
      <c r="T250" s="462"/>
      <c r="U250" s="462"/>
      <c r="V250" s="462"/>
      <c r="W250" s="462"/>
      <c r="X250" s="462"/>
      <c r="Y250" s="462"/>
      <c r="Z250" s="462">
        <v>0</v>
      </c>
      <c r="AA250" s="462"/>
      <c r="AB250" s="462"/>
      <c r="AC250" s="462"/>
      <c r="AD250" s="463">
        <v>0</v>
      </c>
      <c r="AE250" s="463">
        <v>0</v>
      </c>
      <c r="AF250" s="462">
        <v>0</v>
      </c>
      <c r="AG250" s="465">
        <v>0</v>
      </c>
      <c r="AH250" s="466">
        <v>0</v>
      </c>
      <c r="AI250" s="467">
        <v>0</v>
      </c>
    </row>
    <row r="251" spans="1:35" x14ac:dyDescent="0.2">
      <c r="A251" s="461"/>
      <c r="B251" s="462"/>
      <c r="C251" s="462"/>
      <c r="D251" s="462"/>
      <c r="E251" s="462"/>
      <c r="F251" s="462"/>
      <c r="G251" s="462"/>
      <c r="H251" s="462"/>
      <c r="I251" s="462"/>
      <c r="J251" s="462"/>
      <c r="K251" s="462">
        <v>0</v>
      </c>
      <c r="L251" s="462"/>
      <c r="M251" s="462"/>
      <c r="N251" s="464">
        <v>0</v>
      </c>
      <c r="O251" s="463">
        <v>0</v>
      </c>
      <c r="P251" s="463">
        <v>0</v>
      </c>
      <c r="Q251" s="462"/>
      <c r="R251" s="462"/>
      <c r="S251" s="462"/>
      <c r="T251" s="462"/>
      <c r="U251" s="462"/>
      <c r="V251" s="462"/>
      <c r="W251" s="462"/>
      <c r="X251" s="462"/>
      <c r="Y251" s="462"/>
      <c r="Z251" s="462">
        <v>0</v>
      </c>
      <c r="AA251" s="462"/>
      <c r="AB251" s="462"/>
      <c r="AC251" s="462"/>
      <c r="AD251" s="463">
        <v>0</v>
      </c>
      <c r="AE251" s="463">
        <v>0</v>
      </c>
      <c r="AF251" s="462">
        <v>0</v>
      </c>
      <c r="AG251" s="465">
        <v>0</v>
      </c>
      <c r="AH251" s="466">
        <v>0</v>
      </c>
      <c r="AI251" s="467">
        <v>0</v>
      </c>
    </row>
    <row r="252" spans="1:35" x14ac:dyDescent="0.2">
      <c r="A252" s="461" t="s">
        <v>24</v>
      </c>
      <c r="B252" s="462"/>
      <c r="C252" s="462"/>
      <c r="D252" s="462"/>
      <c r="E252" s="462"/>
      <c r="F252" s="462"/>
      <c r="G252" s="462"/>
      <c r="H252" s="462"/>
      <c r="I252" s="462"/>
      <c r="J252" s="462"/>
      <c r="K252" s="462">
        <v>0</v>
      </c>
      <c r="L252" s="462"/>
      <c r="M252" s="462"/>
      <c r="N252" s="464">
        <v>0</v>
      </c>
      <c r="O252" s="463">
        <v>0</v>
      </c>
      <c r="P252" s="463">
        <v>0</v>
      </c>
      <c r="Q252" s="462"/>
      <c r="R252" s="462"/>
      <c r="S252" s="462"/>
      <c r="T252" s="462"/>
      <c r="U252" s="462"/>
      <c r="V252" s="462"/>
      <c r="W252" s="462"/>
      <c r="X252" s="462"/>
      <c r="Y252" s="462"/>
      <c r="Z252" s="462">
        <v>0</v>
      </c>
      <c r="AA252" s="462"/>
      <c r="AB252" s="462"/>
      <c r="AC252" s="462"/>
      <c r="AD252" s="463">
        <v>0</v>
      </c>
      <c r="AE252" s="463">
        <v>0</v>
      </c>
      <c r="AF252" s="462">
        <v>0</v>
      </c>
      <c r="AG252" s="465">
        <v>0</v>
      </c>
      <c r="AH252" s="466">
        <v>0</v>
      </c>
      <c r="AI252" s="467">
        <v>0</v>
      </c>
    </row>
    <row r="253" spans="1:35" x14ac:dyDescent="0.2">
      <c r="A253" s="469" t="s">
        <v>548</v>
      </c>
      <c r="B253" s="462">
        <v>120</v>
      </c>
      <c r="C253" s="462">
        <v>600</v>
      </c>
      <c r="D253" s="462"/>
      <c r="E253" s="462"/>
      <c r="F253" s="462"/>
      <c r="G253" s="462"/>
      <c r="H253" s="462"/>
      <c r="I253" s="462"/>
      <c r="J253" s="462"/>
      <c r="K253" s="462">
        <v>600</v>
      </c>
      <c r="L253" s="462"/>
      <c r="M253" s="462"/>
      <c r="N253" s="464">
        <v>0</v>
      </c>
      <c r="O253" s="463">
        <v>7200</v>
      </c>
      <c r="P253" s="463">
        <v>864000</v>
      </c>
      <c r="Q253" s="462">
        <v>120</v>
      </c>
      <c r="R253" s="462">
        <v>600</v>
      </c>
      <c r="S253" s="462"/>
      <c r="T253" s="462"/>
      <c r="U253" s="462"/>
      <c r="V253" s="462"/>
      <c r="W253" s="462"/>
      <c r="X253" s="462"/>
      <c r="Y253" s="462"/>
      <c r="Z253" s="462">
        <v>600</v>
      </c>
      <c r="AA253" s="462"/>
      <c r="AB253" s="462"/>
      <c r="AC253" s="462"/>
      <c r="AD253" s="463">
        <v>7200</v>
      </c>
      <c r="AE253" s="463">
        <v>864000</v>
      </c>
      <c r="AF253" s="462">
        <v>0</v>
      </c>
      <c r="AG253" s="465">
        <v>0</v>
      </c>
      <c r="AH253" s="466">
        <v>120</v>
      </c>
      <c r="AI253" s="467">
        <v>864000</v>
      </c>
    </row>
    <row r="254" spans="1:35" x14ac:dyDescent="0.2">
      <c r="A254" s="461"/>
      <c r="B254" s="462"/>
      <c r="C254" s="462"/>
      <c r="D254" s="462"/>
      <c r="E254" s="462"/>
      <c r="F254" s="462"/>
      <c r="G254" s="462"/>
      <c r="H254" s="462"/>
      <c r="I254" s="462"/>
      <c r="J254" s="462"/>
      <c r="K254" s="462">
        <v>0</v>
      </c>
      <c r="L254" s="462"/>
      <c r="M254" s="462"/>
      <c r="N254" s="464">
        <v>0</v>
      </c>
      <c r="O254" s="463">
        <v>0</v>
      </c>
      <c r="P254" s="463">
        <v>0</v>
      </c>
      <c r="Q254" s="462"/>
      <c r="R254" s="462"/>
      <c r="S254" s="462"/>
      <c r="T254" s="462"/>
      <c r="U254" s="462"/>
      <c r="V254" s="462"/>
      <c r="W254" s="462"/>
      <c r="X254" s="462"/>
      <c r="Y254" s="462"/>
      <c r="Z254" s="462">
        <v>0</v>
      </c>
      <c r="AA254" s="462"/>
      <c r="AB254" s="462"/>
      <c r="AC254" s="462"/>
      <c r="AD254" s="463">
        <v>0</v>
      </c>
      <c r="AE254" s="463">
        <v>0</v>
      </c>
      <c r="AF254" s="462">
        <v>0</v>
      </c>
      <c r="AG254" s="465">
        <v>0</v>
      </c>
      <c r="AH254" s="466">
        <v>0</v>
      </c>
      <c r="AI254" s="467">
        <v>0</v>
      </c>
    </row>
    <row r="255" spans="1:35" x14ac:dyDescent="0.2">
      <c r="A255" s="461" t="s">
        <v>549</v>
      </c>
      <c r="B255" s="462"/>
      <c r="C255" s="462"/>
      <c r="D255" s="462"/>
      <c r="E255" s="462"/>
      <c r="F255" s="462"/>
      <c r="G255" s="462"/>
      <c r="H255" s="462"/>
      <c r="I255" s="462"/>
      <c r="J255" s="462"/>
      <c r="K255" s="462">
        <v>0</v>
      </c>
      <c r="L255" s="462"/>
      <c r="M255" s="462"/>
      <c r="N255" s="464">
        <v>0</v>
      </c>
      <c r="O255" s="463">
        <v>0</v>
      </c>
      <c r="P255" s="463">
        <v>0</v>
      </c>
      <c r="Q255" s="462"/>
      <c r="R255" s="462"/>
      <c r="S255" s="462"/>
      <c r="T255" s="462"/>
      <c r="U255" s="462"/>
      <c r="V255" s="462"/>
      <c r="W255" s="462"/>
      <c r="X255" s="462"/>
      <c r="Y255" s="462"/>
      <c r="Z255" s="462">
        <v>0</v>
      </c>
      <c r="AA255" s="462"/>
      <c r="AB255" s="462"/>
      <c r="AC255" s="462"/>
      <c r="AD255" s="463">
        <v>0</v>
      </c>
      <c r="AE255" s="463">
        <v>0</v>
      </c>
      <c r="AF255" s="462">
        <v>0</v>
      </c>
      <c r="AG255" s="465">
        <v>0</v>
      </c>
      <c r="AH255" s="466">
        <v>0</v>
      </c>
      <c r="AI255" s="467">
        <v>0</v>
      </c>
    </row>
    <row r="256" spans="1:35" x14ac:dyDescent="0.2">
      <c r="A256" s="461"/>
      <c r="B256" s="462"/>
      <c r="C256" s="462"/>
      <c r="D256" s="462"/>
      <c r="E256" s="462"/>
      <c r="F256" s="462"/>
      <c r="G256" s="462"/>
      <c r="H256" s="462"/>
      <c r="I256" s="462"/>
      <c r="J256" s="462"/>
      <c r="K256" s="462">
        <v>0</v>
      </c>
      <c r="L256" s="462"/>
      <c r="M256" s="462"/>
      <c r="N256" s="464">
        <v>0</v>
      </c>
      <c r="O256" s="463">
        <v>0</v>
      </c>
      <c r="P256" s="463">
        <v>0</v>
      </c>
      <c r="Q256" s="462"/>
      <c r="R256" s="462"/>
      <c r="S256" s="462"/>
      <c r="T256" s="462"/>
      <c r="U256" s="462"/>
      <c r="V256" s="462"/>
      <c r="W256" s="462"/>
      <c r="X256" s="462"/>
      <c r="Y256" s="462"/>
      <c r="Z256" s="462">
        <v>0</v>
      </c>
      <c r="AA256" s="462"/>
      <c r="AB256" s="462"/>
      <c r="AC256" s="462"/>
      <c r="AD256" s="463">
        <v>0</v>
      </c>
      <c r="AE256" s="463">
        <v>0</v>
      </c>
      <c r="AF256" s="462">
        <v>0</v>
      </c>
      <c r="AG256" s="465">
        <v>0</v>
      </c>
      <c r="AH256" s="466">
        <v>0</v>
      </c>
      <c r="AI256" s="467">
        <v>0</v>
      </c>
    </row>
    <row r="257" spans="1:35" x14ac:dyDescent="0.2">
      <c r="A257" s="461" t="s">
        <v>66</v>
      </c>
      <c r="B257" s="462">
        <v>167</v>
      </c>
      <c r="C257" s="462">
        <v>1825</v>
      </c>
      <c r="D257" s="462"/>
      <c r="E257" s="462"/>
      <c r="F257" s="462"/>
      <c r="G257" s="462"/>
      <c r="H257" s="462"/>
      <c r="I257" s="462"/>
      <c r="J257" s="462"/>
      <c r="K257" s="462">
        <v>1825</v>
      </c>
      <c r="L257" s="462">
        <v>600</v>
      </c>
      <c r="M257" s="462"/>
      <c r="N257" s="464">
        <v>600</v>
      </c>
      <c r="O257" s="463">
        <v>22500</v>
      </c>
      <c r="P257" s="463">
        <v>3757500</v>
      </c>
      <c r="Q257" s="462">
        <v>176</v>
      </c>
      <c r="R257" s="462">
        <v>1587</v>
      </c>
      <c r="S257" s="462"/>
      <c r="T257" s="462"/>
      <c r="U257" s="462"/>
      <c r="V257" s="462"/>
      <c r="W257" s="462"/>
      <c r="X257" s="462"/>
      <c r="Y257" s="462"/>
      <c r="Z257" s="462">
        <v>1587</v>
      </c>
      <c r="AA257" s="462">
        <v>600</v>
      </c>
      <c r="AB257" s="462"/>
      <c r="AC257" s="462"/>
      <c r="AD257" s="463">
        <v>19044</v>
      </c>
      <c r="AE257" s="463">
        <v>3351744</v>
      </c>
      <c r="AF257" s="462">
        <v>9</v>
      </c>
      <c r="AG257" s="465">
        <v>-405756</v>
      </c>
      <c r="AH257" s="466">
        <v>176</v>
      </c>
      <c r="AI257" s="467">
        <v>3351744</v>
      </c>
    </row>
    <row r="258" spans="1:35" x14ac:dyDescent="0.2">
      <c r="A258" s="461"/>
      <c r="B258" s="462"/>
      <c r="C258" s="462"/>
      <c r="D258" s="462"/>
      <c r="E258" s="462"/>
      <c r="F258" s="462"/>
      <c r="G258" s="462"/>
      <c r="H258" s="462"/>
      <c r="I258" s="462"/>
      <c r="J258" s="462"/>
      <c r="K258" s="462">
        <v>0</v>
      </c>
      <c r="L258" s="462"/>
      <c r="M258" s="462"/>
      <c r="N258" s="464">
        <v>0</v>
      </c>
      <c r="O258" s="463">
        <v>0</v>
      </c>
      <c r="P258" s="463">
        <v>0</v>
      </c>
      <c r="Q258" s="462"/>
      <c r="R258" s="462"/>
      <c r="S258" s="462"/>
      <c r="T258" s="462"/>
      <c r="U258" s="462"/>
      <c r="V258" s="462"/>
      <c r="W258" s="462"/>
      <c r="X258" s="462"/>
      <c r="Y258" s="462"/>
      <c r="Z258" s="462">
        <v>0</v>
      </c>
      <c r="AA258" s="462"/>
      <c r="AB258" s="462"/>
      <c r="AC258" s="462"/>
      <c r="AD258" s="463">
        <v>0</v>
      </c>
      <c r="AE258" s="463">
        <v>0</v>
      </c>
      <c r="AF258" s="462">
        <v>0</v>
      </c>
      <c r="AG258" s="465">
        <v>0</v>
      </c>
      <c r="AH258" s="466">
        <v>0</v>
      </c>
      <c r="AI258" s="467">
        <v>0</v>
      </c>
    </row>
    <row r="259" spans="1:35" x14ac:dyDescent="0.2">
      <c r="A259" s="461" t="s">
        <v>67</v>
      </c>
      <c r="B259" s="462"/>
      <c r="C259" s="462"/>
      <c r="D259" s="462"/>
      <c r="E259" s="462"/>
      <c r="F259" s="462"/>
      <c r="G259" s="462"/>
      <c r="H259" s="462"/>
      <c r="I259" s="462"/>
      <c r="J259" s="462"/>
      <c r="K259" s="462">
        <v>0</v>
      </c>
      <c r="L259" s="462"/>
      <c r="M259" s="462"/>
      <c r="N259" s="464">
        <v>0</v>
      </c>
      <c r="O259" s="463">
        <v>0</v>
      </c>
      <c r="P259" s="463">
        <v>0</v>
      </c>
      <c r="Q259" s="462"/>
      <c r="R259" s="462"/>
      <c r="S259" s="462"/>
      <c r="T259" s="462"/>
      <c r="U259" s="462"/>
      <c r="V259" s="462"/>
      <c r="W259" s="462"/>
      <c r="X259" s="462"/>
      <c r="Y259" s="462"/>
      <c r="Z259" s="462">
        <v>0</v>
      </c>
      <c r="AA259" s="462"/>
      <c r="AB259" s="462"/>
      <c r="AC259" s="462"/>
      <c r="AD259" s="463">
        <v>0</v>
      </c>
      <c r="AE259" s="463">
        <v>0</v>
      </c>
      <c r="AF259" s="462">
        <v>0</v>
      </c>
      <c r="AG259" s="465">
        <v>0</v>
      </c>
      <c r="AH259" s="466">
        <v>0</v>
      </c>
      <c r="AI259" s="467">
        <v>0</v>
      </c>
    </row>
    <row r="260" spans="1:35" x14ac:dyDescent="0.2">
      <c r="A260" s="470"/>
      <c r="B260" s="462"/>
      <c r="C260" s="466"/>
      <c r="D260" s="466"/>
      <c r="E260" s="466"/>
      <c r="F260" s="466"/>
      <c r="G260" s="466"/>
      <c r="H260" s="466"/>
      <c r="I260" s="466"/>
      <c r="J260" s="466"/>
      <c r="K260" s="462">
        <v>0</v>
      </c>
      <c r="L260" s="466"/>
      <c r="M260" s="466"/>
      <c r="N260" s="464">
        <v>0</v>
      </c>
      <c r="O260" s="463">
        <v>0</v>
      </c>
      <c r="P260" s="463">
        <v>0</v>
      </c>
      <c r="Q260" s="462"/>
      <c r="R260" s="466"/>
      <c r="S260" s="466"/>
      <c r="T260" s="466"/>
      <c r="U260" s="466"/>
      <c r="V260" s="466"/>
      <c r="W260" s="466"/>
      <c r="X260" s="466"/>
      <c r="Y260" s="466"/>
      <c r="Z260" s="462">
        <v>0</v>
      </c>
      <c r="AA260" s="466"/>
      <c r="AB260" s="466"/>
      <c r="AC260" s="466"/>
      <c r="AD260" s="463">
        <v>0</v>
      </c>
      <c r="AE260" s="463">
        <v>0</v>
      </c>
      <c r="AF260" s="462">
        <v>0</v>
      </c>
      <c r="AG260" s="465">
        <v>0</v>
      </c>
      <c r="AH260" s="466">
        <v>0</v>
      </c>
      <c r="AI260" s="467">
        <v>0</v>
      </c>
    </row>
    <row r="261" spans="1:35" x14ac:dyDescent="0.2">
      <c r="A261" s="471" t="s">
        <v>0</v>
      </c>
      <c r="B261" s="471">
        <v>1982</v>
      </c>
      <c r="C261" s="471">
        <v>5711</v>
      </c>
      <c r="D261" s="471">
        <v>903</v>
      </c>
      <c r="E261" s="471">
        <v>0</v>
      </c>
      <c r="F261" s="471">
        <v>0</v>
      </c>
      <c r="G261" s="471">
        <v>0</v>
      </c>
      <c r="H261" s="471">
        <v>0</v>
      </c>
      <c r="I261" s="471">
        <v>0</v>
      </c>
      <c r="J261" s="471">
        <v>0</v>
      </c>
      <c r="K261" s="471">
        <v>6614</v>
      </c>
      <c r="L261" s="471">
        <v>2600</v>
      </c>
      <c r="M261" s="471">
        <v>0</v>
      </c>
      <c r="N261" s="471">
        <v>2600</v>
      </c>
      <c r="O261" s="471">
        <v>81968</v>
      </c>
      <c r="P261" s="471">
        <v>53412672</v>
      </c>
      <c r="Q261" s="471">
        <v>1977</v>
      </c>
      <c r="R261" s="471">
        <v>5604</v>
      </c>
      <c r="S261" s="471">
        <v>1003</v>
      </c>
      <c r="T261" s="471">
        <v>0</v>
      </c>
      <c r="U261" s="471">
        <v>0</v>
      </c>
      <c r="V261" s="471">
        <v>0</v>
      </c>
      <c r="W261" s="471">
        <v>0</v>
      </c>
      <c r="X261" s="471">
        <v>0</v>
      </c>
      <c r="Y261" s="471">
        <v>0</v>
      </c>
      <c r="Z261" s="471">
        <v>6607</v>
      </c>
      <c r="AA261" s="471">
        <v>2600</v>
      </c>
      <c r="AB261" s="471">
        <v>0</v>
      </c>
      <c r="AC261" s="471">
        <v>0</v>
      </c>
      <c r="AD261" s="471">
        <v>79284</v>
      </c>
      <c r="AE261" s="471">
        <v>53297172</v>
      </c>
      <c r="AF261" s="471">
        <v>-5</v>
      </c>
      <c r="AG261" s="471">
        <v>-115500</v>
      </c>
      <c r="AH261" s="471">
        <v>1977</v>
      </c>
      <c r="AI261" s="471">
        <v>53297172</v>
      </c>
    </row>
    <row r="262" spans="1:35" x14ac:dyDescent="0.2">
      <c r="A262" s="432"/>
      <c r="B262" s="432"/>
      <c r="C262" s="432"/>
      <c r="D262" s="432"/>
      <c r="E262" s="432"/>
      <c r="F262" s="432"/>
      <c r="G262" s="432"/>
      <c r="H262" s="432"/>
      <c r="I262" s="432"/>
      <c r="J262" s="432"/>
      <c r="K262" s="432"/>
      <c r="L262" s="432"/>
      <c r="M262" s="432"/>
      <c r="N262" s="432"/>
      <c r="O262" s="432"/>
      <c r="P262" s="432"/>
      <c r="Q262" s="432"/>
      <c r="R262" s="432"/>
      <c r="S262" s="432"/>
      <c r="T262" s="432"/>
      <c r="U262" s="432"/>
      <c r="V262" s="432"/>
      <c r="W262" s="432"/>
      <c r="X262" s="432"/>
      <c r="Y262" s="432"/>
      <c r="Z262" s="432"/>
      <c r="AA262" s="432"/>
      <c r="AB262" s="432"/>
      <c r="AC262" s="432"/>
      <c r="AD262" s="432"/>
      <c r="AE262" s="432"/>
      <c r="AF262" s="432"/>
      <c r="AG262" s="432"/>
    </row>
    <row r="263" spans="1:35" x14ac:dyDescent="0.2">
      <c r="A263" s="431" t="s">
        <v>557</v>
      </c>
      <c r="B263" s="432"/>
      <c r="C263" s="432"/>
      <c r="D263" s="432"/>
      <c r="E263" s="432"/>
      <c r="F263" s="432"/>
      <c r="G263" s="432"/>
      <c r="H263" s="432"/>
      <c r="I263" s="432"/>
      <c r="J263" s="432"/>
      <c r="K263" s="432"/>
      <c r="L263" s="432"/>
      <c r="M263" s="432"/>
      <c r="N263" s="432"/>
      <c r="O263" s="432"/>
      <c r="P263" s="432"/>
      <c r="Q263" s="432"/>
      <c r="R263" s="432"/>
      <c r="S263" s="432"/>
      <c r="T263" s="432"/>
      <c r="U263" s="432"/>
      <c r="V263" s="432"/>
      <c r="W263" s="432"/>
      <c r="X263" s="432"/>
      <c r="Y263" s="432"/>
      <c r="Z263" s="432"/>
      <c r="AA263" s="432"/>
      <c r="AB263" s="432"/>
      <c r="AC263" s="432"/>
      <c r="AD263" s="432"/>
      <c r="AE263" s="432"/>
      <c r="AF263" s="432"/>
      <c r="AG263" s="432"/>
    </row>
    <row r="264" spans="1:35" ht="12.75" thickBot="1" x14ac:dyDescent="0.25">
      <c r="A264" s="432"/>
      <c r="B264" s="432"/>
      <c r="C264" s="432"/>
      <c r="D264" s="432"/>
      <c r="E264" s="432"/>
      <c r="F264" s="432"/>
      <c r="G264" s="432"/>
      <c r="H264" s="432"/>
      <c r="I264" s="432"/>
      <c r="J264" s="432"/>
      <c r="K264" s="432"/>
      <c r="L264" s="432"/>
      <c r="M264" s="432"/>
      <c r="N264" s="432"/>
      <c r="O264" s="432"/>
      <c r="P264" s="432"/>
      <c r="Q264" s="432"/>
      <c r="R264" s="432"/>
      <c r="S264" s="432"/>
      <c r="T264" s="432"/>
      <c r="U264" s="432"/>
      <c r="V264" s="432"/>
      <c r="W264" s="432"/>
      <c r="X264" s="432"/>
      <c r="Y264" s="432"/>
      <c r="Z264" s="432"/>
      <c r="AA264" s="432"/>
      <c r="AB264" s="432"/>
      <c r="AC264" s="432"/>
      <c r="AD264" s="432"/>
      <c r="AE264" s="432"/>
      <c r="AF264" s="432"/>
      <c r="AG264" s="432"/>
    </row>
    <row r="265" spans="1:35" ht="12.75" customHeight="1" thickBot="1" x14ac:dyDescent="0.25">
      <c r="A265" s="706" t="s">
        <v>48</v>
      </c>
      <c r="B265" s="433" t="s">
        <v>361</v>
      </c>
      <c r="C265" s="433"/>
      <c r="D265" s="433"/>
      <c r="E265" s="433"/>
      <c r="F265" s="433"/>
      <c r="G265" s="433"/>
      <c r="H265" s="433"/>
      <c r="I265" s="433"/>
      <c r="J265" s="433"/>
      <c r="K265" s="433"/>
      <c r="L265" s="433"/>
      <c r="M265" s="433"/>
      <c r="N265" s="433"/>
      <c r="O265" s="433"/>
      <c r="P265" s="433"/>
      <c r="Q265" s="434" t="s">
        <v>362</v>
      </c>
      <c r="R265" s="433"/>
      <c r="S265" s="433"/>
      <c r="T265" s="433"/>
      <c r="U265" s="433"/>
      <c r="V265" s="433"/>
      <c r="W265" s="433"/>
      <c r="X265" s="433"/>
      <c r="Y265" s="433"/>
      <c r="Z265" s="433"/>
      <c r="AA265" s="433"/>
      <c r="AB265" s="433"/>
      <c r="AC265" s="433"/>
      <c r="AD265" s="433"/>
      <c r="AE265" s="435"/>
      <c r="AF265" s="436" t="s">
        <v>360</v>
      </c>
      <c r="AG265" s="437"/>
      <c r="AH265" s="436" t="s">
        <v>363</v>
      </c>
      <c r="AI265" s="437"/>
    </row>
    <row r="266" spans="1:35" ht="141.75" x14ac:dyDescent="0.2">
      <c r="A266" s="707"/>
      <c r="B266" s="438" t="s">
        <v>11</v>
      </c>
      <c r="C266" s="439" t="s">
        <v>148</v>
      </c>
      <c r="D266" s="440" t="s">
        <v>271</v>
      </c>
      <c r="E266" s="440" t="s">
        <v>150</v>
      </c>
      <c r="F266" s="440" t="s">
        <v>184</v>
      </c>
      <c r="G266" s="440" t="s">
        <v>185</v>
      </c>
      <c r="H266" s="440" t="s">
        <v>186</v>
      </c>
      <c r="I266" s="440" t="s">
        <v>187</v>
      </c>
      <c r="J266" s="441" t="s">
        <v>151</v>
      </c>
      <c r="K266" s="440" t="s">
        <v>152</v>
      </c>
      <c r="L266" s="440" t="s">
        <v>153</v>
      </c>
      <c r="M266" s="440" t="s">
        <v>183</v>
      </c>
      <c r="N266" s="442" t="s">
        <v>120</v>
      </c>
      <c r="O266" s="443" t="s">
        <v>158</v>
      </c>
      <c r="P266" s="444" t="s">
        <v>157</v>
      </c>
      <c r="Q266" s="438" t="s">
        <v>11</v>
      </c>
      <c r="R266" s="439" t="s">
        <v>148</v>
      </c>
      <c r="S266" s="440" t="s">
        <v>149</v>
      </c>
      <c r="T266" s="440" t="s">
        <v>150</v>
      </c>
      <c r="U266" s="440" t="s">
        <v>184</v>
      </c>
      <c r="V266" s="440" t="s">
        <v>185</v>
      </c>
      <c r="W266" s="440" t="s">
        <v>186</v>
      </c>
      <c r="X266" s="440" t="s">
        <v>187</v>
      </c>
      <c r="Y266" s="440" t="s">
        <v>151</v>
      </c>
      <c r="Z266" s="440" t="s">
        <v>152</v>
      </c>
      <c r="AA266" s="440" t="s">
        <v>153</v>
      </c>
      <c r="AB266" s="440" t="s">
        <v>183</v>
      </c>
      <c r="AC266" s="442" t="s">
        <v>120</v>
      </c>
      <c r="AD266" s="443" t="s">
        <v>158</v>
      </c>
      <c r="AE266" s="444" t="s">
        <v>364</v>
      </c>
      <c r="AF266" s="445" t="s">
        <v>162</v>
      </c>
      <c r="AG266" s="445" t="s">
        <v>161</v>
      </c>
      <c r="AH266" s="445" t="s">
        <v>11</v>
      </c>
      <c r="AI266" s="444" t="s">
        <v>365</v>
      </c>
    </row>
    <row r="267" spans="1:35" ht="12.75" thickBot="1" x14ac:dyDescent="0.25">
      <c r="A267" s="708"/>
      <c r="B267" s="446" t="s">
        <v>49</v>
      </c>
      <c r="C267" s="447" t="s">
        <v>50</v>
      </c>
      <c r="D267" s="448" t="s">
        <v>51</v>
      </c>
      <c r="E267" s="448" t="s">
        <v>52</v>
      </c>
      <c r="F267" s="449" t="s">
        <v>53</v>
      </c>
      <c r="G267" s="449" t="s">
        <v>54</v>
      </c>
      <c r="H267" s="449" t="s">
        <v>81</v>
      </c>
      <c r="I267" s="449" t="s">
        <v>119</v>
      </c>
      <c r="J267" s="449" t="s">
        <v>156</v>
      </c>
      <c r="K267" s="449" t="s">
        <v>160</v>
      </c>
      <c r="L267" s="449" t="s">
        <v>192</v>
      </c>
      <c r="M267" s="449" t="s">
        <v>193</v>
      </c>
      <c r="N267" s="450" t="s">
        <v>195</v>
      </c>
      <c r="O267" s="451" t="s">
        <v>196</v>
      </c>
      <c r="P267" s="452" t="s">
        <v>197</v>
      </c>
      <c r="Q267" s="446" t="s">
        <v>49</v>
      </c>
      <c r="R267" s="447" t="s">
        <v>50</v>
      </c>
      <c r="S267" s="448" t="s">
        <v>51</v>
      </c>
      <c r="T267" s="448" t="s">
        <v>52</v>
      </c>
      <c r="U267" s="449" t="s">
        <v>53</v>
      </c>
      <c r="V267" s="449" t="s">
        <v>54</v>
      </c>
      <c r="W267" s="449" t="s">
        <v>81</v>
      </c>
      <c r="X267" s="449" t="s">
        <v>119</v>
      </c>
      <c r="Y267" s="449" t="s">
        <v>156</v>
      </c>
      <c r="Z267" s="449" t="s">
        <v>160</v>
      </c>
      <c r="AA267" s="449" t="s">
        <v>192</v>
      </c>
      <c r="AB267" s="449" t="s">
        <v>193</v>
      </c>
      <c r="AC267" s="450" t="s">
        <v>195</v>
      </c>
      <c r="AD267" s="451" t="s">
        <v>196</v>
      </c>
      <c r="AE267" s="452" t="s">
        <v>197</v>
      </c>
      <c r="AF267" s="453"/>
      <c r="AG267" s="446"/>
      <c r="AH267" s="453"/>
      <c r="AI267" s="446"/>
    </row>
    <row r="268" spans="1:35" x14ac:dyDescent="0.2">
      <c r="A268" s="454"/>
      <c r="B268" s="455"/>
      <c r="C268" s="455"/>
      <c r="D268" s="455"/>
      <c r="E268" s="455"/>
      <c r="F268" s="456"/>
      <c r="G268" s="456"/>
      <c r="H268" s="456"/>
      <c r="I268" s="456"/>
      <c r="J268" s="456"/>
      <c r="K268" s="456"/>
      <c r="L268" s="456"/>
      <c r="M268" s="456"/>
      <c r="N268" s="457"/>
      <c r="O268" s="456"/>
      <c r="P268" s="456"/>
      <c r="Q268" s="455"/>
      <c r="R268" s="455"/>
      <c r="S268" s="455"/>
      <c r="T268" s="455"/>
      <c r="U268" s="456"/>
      <c r="V268" s="456"/>
      <c r="W268" s="456"/>
      <c r="X268" s="456"/>
      <c r="Y268" s="456"/>
      <c r="Z268" s="456"/>
      <c r="AA268" s="456"/>
      <c r="AB268" s="456"/>
      <c r="AC268" s="456"/>
      <c r="AD268" s="456"/>
      <c r="AE268" s="456"/>
      <c r="AF268" s="455"/>
      <c r="AG268" s="458"/>
      <c r="AH268" s="459"/>
      <c r="AI268" s="460"/>
    </row>
    <row r="269" spans="1:35" x14ac:dyDescent="0.2">
      <c r="A269" s="461" t="s">
        <v>55</v>
      </c>
      <c r="B269" s="462">
        <v>335</v>
      </c>
      <c r="C269" s="463">
        <v>785</v>
      </c>
      <c r="D269" s="462">
        <v>872</v>
      </c>
      <c r="E269" s="462"/>
      <c r="F269" s="462"/>
      <c r="G269" s="462"/>
      <c r="H269" s="462"/>
      <c r="I269" s="462"/>
      <c r="J269" s="462"/>
      <c r="K269" s="462">
        <v>1657</v>
      </c>
      <c r="L269" s="462">
        <v>1000</v>
      </c>
      <c r="M269" s="462"/>
      <c r="N269" s="464">
        <v>1000</v>
      </c>
      <c r="O269" s="463">
        <v>20884</v>
      </c>
      <c r="P269" s="463">
        <v>6996140</v>
      </c>
      <c r="Q269" s="462">
        <v>335</v>
      </c>
      <c r="R269" s="463">
        <v>866</v>
      </c>
      <c r="S269" s="462">
        <v>972</v>
      </c>
      <c r="T269" s="462"/>
      <c r="U269" s="462"/>
      <c r="V269" s="462"/>
      <c r="W269" s="462"/>
      <c r="X269" s="462"/>
      <c r="Y269" s="462"/>
      <c r="Z269" s="462">
        <v>1838</v>
      </c>
      <c r="AA269" s="462">
        <v>1000</v>
      </c>
      <c r="AB269" s="462"/>
      <c r="AC269" s="463"/>
      <c r="AD269" s="463">
        <v>22056</v>
      </c>
      <c r="AE269" s="463">
        <v>7388760</v>
      </c>
      <c r="AF269" s="462">
        <v>0</v>
      </c>
      <c r="AG269" s="465">
        <v>392620</v>
      </c>
      <c r="AH269" s="466">
        <v>335</v>
      </c>
      <c r="AI269" s="467">
        <v>7388760</v>
      </c>
    </row>
    <row r="270" spans="1:35" x14ac:dyDescent="0.2">
      <c r="A270" s="461"/>
      <c r="B270" s="462"/>
      <c r="C270" s="463"/>
      <c r="D270" s="462"/>
      <c r="E270" s="462"/>
      <c r="F270" s="462"/>
      <c r="G270" s="462"/>
      <c r="H270" s="462"/>
      <c r="I270" s="462"/>
      <c r="J270" s="462"/>
      <c r="K270" s="462">
        <v>0</v>
      </c>
      <c r="L270" s="462"/>
      <c r="M270" s="462"/>
      <c r="N270" s="464">
        <v>0</v>
      </c>
      <c r="O270" s="463">
        <v>0</v>
      </c>
      <c r="P270" s="463">
        <v>0</v>
      </c>
      <c r="Q270" s="462"/>
      <c r="R270" s="463"/>
      <c r="S270" s="462"/>
      <c r="T270" s="462"/>
      <c r="U270" s="462"/>
      <c r="V270" s="462"/>
      <c r="W270" s="462"/>
      <c r="X270" s="462"/>
      <c r="Y270" s="462"/>
      <c r="Z270" s="462">
        <v>0</v>
      </c>
      <c r="AA270" s="462"/>
      <c r="AB270" s="462"/>
      <c r="AC270" s="463"/>
      <c r="AD270" s="463">
        <v>0</v>
      </c>
      <c r="AE270" s="463">
        <v>0</v>
      </c>
      <c r="AF270" s="462">
        <v>0</v>
      </c>
      <c r="AG270" s="465">
        <v>0</v>
      </c>
      <c r="AH270" s="466">
        <v>0</v>
      </c>
      <c r="AI270" s="467">
        <v>0</v>
      </c>
    </row>
    <row r="271" spans="1:35" x14ac:dyDescent="0.2">
      <c r="A271" s="461" t="s">
        <v>56</v>
      </c>
      <c r="B271" s="462"/>
      <c r="C271" s="463"/>
      <c r="D271" s="462"/>
      <c r="E271" s="462"/>
      <c r="F271" s="462"/>
      <c r="G271" s="462"/>
      <c r="H271" s="462"/>
      <c r="I271" s="462"/>
      <c r="J271" s="462"/>
      <c r="K271" s="462">
        <v>0</v>
      </c>
      <c r="L271" s="462"/>
      <c r="M271" s="462"/>
      <c r="N271" s="464">
        <v>0</v>
      </c>
      <c r="O271" s="463">
        <v>0</v>
      </c>
      <c r="P271" s="463">
        <v>0</v>
      </c>
      <c r="Q271" s="462"/>
      <c r="R271" s="463"/>
      <c r="S271" s="462"/>
      <c r="T271" s="462"/>
      <c r="U271" s="462"/>
      <c r="V271" s="462"/>
      <c r="W271" s="462"/>
      <c r="X271" s="462"/>
      <c r="Y271" s="462"/>
      <c r="Z271" s="462">
        <v>0</v>
      </c>
      <c r="AA271" s="462"/>
      <c r="AB271" s="462"/>
      <c r="AC271" s="463"/>
      <c r="AD271" s="463">
        <v>0</v>
      </c>
      <c r="AE271" s="463">
        <v>0</v>
      </c>
      <c r="AF271" s="462">
        <v>0</v>
      </c>
      <c r="AG271" s="465">
        <v>0</v>
      </c>
      <c r="AH271" s="466">
        <v>0</v>
      </c>
      <c r="AI271" s="467">
        <v>0</v>
      </c>
    </row>
    <row r="272" spans="1:35" x14ac:dyDescent="0.2">
      <c r="A272" s="468"/>
      <c r="B272" s="462"/>
      <c r="C272" s="466"/>
      <c r="D272" s="466"/>
      <c r="E272" s="466"/>
      <c r="F272" s="466"/>
      <c r="G272" s="466"/>
      <c r="H272" s="466"/>
      <c r="I272" s="466"/>
      <c r="J272" s="466"/>
      <c r="K272" s="462">
        <v>0</v>
      </c>
      <c r="L272" s="466"/>
      <c r="M272" s="466"/>
      <c r="N272" s="464">
        <v>0</v>
      </c>
      <c r="O272" s="463">
        <v>0</v>
      </c>
      <c r="P272" s="463">
        <v>0</v>
      </c>
      <c r="Q272" s="462"/>
      <c r="R272" s="466"/>
      <c r="S272" s="466"/>
      <c r="T272" s="466"/>
      <c r="U272" s="466"/>
      <c r="V272" s="466"/>
      <c r="W272" s="466"/>
      <c r="X272" s="466"/>
      <c r="Y272" s="466"/>
      <c r="Z272" s="462">
        <v>0</v>
      </c>
      <c r="AA272" s="466"/>
      <c r="AB272" s="466"/>
      <c r="AC272" s="466"/>
      <c r="AD272" s="463">
        <v>0</v>
      </c>
      <c r="AE272" s="463">
        <v>0</v>
      </c>
      <c r="AF272" s="462">
        <v>0</v>
      </c>
      <c r="AG272" s="465">
        <v>0</v>
      </c>
      <c r="AH272" s="466">
        <v>0</v>
      </c>
      <c r="AI272" s="467">
        <v>0</v>
      </c>
    </row>
    <row r="273" spans="1:35" x14ac:dyDescent="0.2">
      <c r="A273" s="461" t="s">
        <v>57</v>
      </c>
      <c r="B273" s="462">
        <v>2502</v>
      </c>
      <c r="C273" s="462">
        <v>2472</v>
      </c>
      <c r="D273" s="462"/>
      <c r="E273" s="462"/>
      <c r="F273" s="462"/>
      <c r="G273" s="462"/>
      <c r="H273" s="462"/>
      <c r="I273" s="462"/>
      <c r="J273" s="462"/>
      <c r="K273" s="462">
        <v>2472</v>
      </c>
      <c r="L273" s="462">
        <v>1000</v>
      </c>
      <c r="M273" s="462"/>
      <c r="N273" s="464">
        <v>1000</v>
      </c>
      <c r="O273" s="463">
        <v>30664</v>
      </c>
      <c r="P273" s="463">
        <v>76721328</v>
      </c>
      <c r="Q273" s="462">
        <v>2489</v>
      </c>
      <c r="R273" s="462">
        <v>2569</v>
      </c>
      <c r="S273" s="462"/>
      <c r="T273" s="462"/>
      <c r="U273" s="462"/>
      <c r="V273" s="462"/>
      <c r="W273" s="462"/>
      <c r="X273" s="462"/>
      <c r="Y273" s="462"/>
      <c r="Z273" s="462">
        <v>2569</v>
      </c>
      <c r="AA273" s="462">
        <v>1000</v>
      </c>
      <c r="AB273" s="462"/>
      <c r="AC273" s="462"/>
      <c r="AD273" s="463">
        <v>30828</v>
      </c>
      <c r="AE273" s="463">
        <v>76730892</v>
      </c>
      <c r="AF273" s="462">
        <v>-13</v>
      </c>
      <c r="AG273" s="465">
        <v>9564</v>
      </c>
      <c r="AH273" s="466">
        <v>2489</v>
      </c>
      <c r="AI273" s="467">
        <v>76730892</v>
      </c>
    </row>
    <row r="274" spans="1:35" x14ac:dyDescent="0.2">
      <c r="A274" s="461"/>
      <c r="B274" s="462"/>
      <c r="C274" s="462"/>
      <c r="D274" s="462"/>
      <c r="E274" s="462"/>
      <c r="F274" s="462"/>
      <c r="G274" s="462"/>
      <c r="H274" s="462"/>
      <c r="I274" s="462"/>
      <c r="J274" s="462"/>
      <c r="K274" s="462">
        <v>0</v>
      </c>
      <c r="L274" s="462"/>
      <c r="M274" s="462"/>
      <c r="N274" s="464">
        <v>0</v>
      </c>
      <c r="O274" s="463">
        <v>0</v>
      </c>
      <c r="P274" s="463">
        <v>0</v>
      </c>
      <c r="Q274" s="462"/>
      <c r="R274" s="462"/>
      <c r="S274" s="462"/>
      <c r="T274" s="462"/>
      <c r="U274" s="462"/>
      <c r="V274" s="462"/>
      <c r="W274" s="462"/>
      <c r="X274" s="462"/>
      <c r="Y274" s="462"/>
      <c r="Z274" s="462">
        <v>0</v>
      </c>
      <c r="AA274" s="462"/>
      <c r="AB274" s="462"/>
      <c r="AC274" s="462"/>
      <c r="AD274" s="463">
        <v>0</v>
      </c>
      <c r="AE274" s="463">
        <v>0</v>
      </c>
      <c r="AF274" s="462">
        <v>0</v>
      </c>
      <c r="AG274" s="465">
        <v>0</v>
      </c>
      <c r="AH274" s="466">
        <v>0</v>
      </c>
      <c r="AI274" s="467">
        <v>0</v>
      </c>
    </row>
    <row r="275" spans="1:35" x14ac:dyDescent="0.2">
      <c r="A275" s="461" t="s">
        <v>58</v>
      </c>
      <c r="B275" s="462"/>
      <c r="C275" s="462"/>
      <c r="D275" s="462"/>
      <c r="E275" s="462"/>
      <c r="F275" s="462"/>
      <c r="G275" s="462"/>
      <c r="H275" s="462"/>
      <c r="I275" s="462"/>
      <c r="J275" s="462"/>
      <c r="K275" s="462">
        <v>0</v>
      </c>
      <c r="L275" s="462"/>
      <c r="M275" s="462"/>
      <c r="N275" s="464">
        <v>0</v>
      </c>
      <c r="O275" s="463">
        <v>0</v>
      </c>
      <c r="P275" s="463">
        <v>0</v>
      </c>
      <c r="Q275" s="462"/>
      <c r="R275" s="462"/>
      <c r="S275" s="462"/>
      <c r="T275" s="462"/>
      <c r="U275" s="462"/>
      <c r="V275" s="462"/>
      <c r="W275" s="462"/>
      <c r="X275" s="462"/>
      <c r="Y275" s="462"/>
      <c r="Z275" s="462">
        <v>0</v>
      </c>
      <c r="AA275" s="462"/>
      <c r="AB275" s="462"/>
      <c r="AC275" s="462"/>
      <c r="AD275" s="463">
        <v>0</v>
      </c>
      <c r="AE275" s="463">
        <v>0</v>
      </c>
      <c r="AF275" s="462">
        <v>0</v>
      </c>
      <c r="AG275" s="465">
        <v>0</v>
      </c>
      <c r="AH275" s="466">
        <v>0</v>
      </c>
      <c r="AI275" s="467">
        <v>0</v>
      </c>
    </row>
    <row r="276" spans="1:35" x14ac:dyDescent="0.2">
      <c r="A276" s="461"/>
      <c r="B276" s="462"/>
      <c r="C276" s="462"/>
      <c r="D276" s="462"/>
      <c r="E276" s="462"/>
      <c r="F276" s="462"/>
      <c r="G276" s="462"/>
      <c r="H276" s="462"/>
      <c r="I276" s="462"/>
      <c r="J276" s="462"/>
      <c r="K276" s="462">
        <v>0</v>
      </c>
      <c r="L276" s="462"/>
      <c r="M276" s="462"/>
      <c r="N276" s="464">
        <v>0</v>
      </c>
      <c r="O276" s="463">
        <v>0</v>
      </c>
      <c r="P276" s="463">
        <v>0</v>
      </c>
      <c r="Q276" s="462"/>
      <c r="R276" s="462"/>
      <c r="S276" s="462"/>
      <c r="T276" s="462"/>
      <c r="U276" s="462"/>
      <c r="V276" s="462"/>
      <c r="W276" s="462"/>
      <c r="X276" s="462"/>
      <c r="Y276" s="462"/>
      <c r="Z276" s="462">
        <v>0</v>
      </c>
      <c r="AA276" s="462"/>
      <c r="AB276" s="462"/>
      <c r="AC276" s="462"/>
      <c r="AD276" s="463">
        <v>0</v>
      </c>
      <c r="AE276" s="463">
        <v>0</v>
      </c>
      <c r="AF276" s="462">
        <v>0</v>
      </c>
      <c r="AG276" s="465">
        <v>0</v>
      </c>
      <c r="AH276" s="466">
        <v>0</v>
      </c>
      <c r="AI276" s="467">
        <v>0</v>
      </c>
    </row>
    <row r="277" spans="1:35" x14ac:dyDescent="0.2">
      <c r="A277" s="461" t="s">
        <v>59</v>
      </c>
      <c r="B277" s="462"/>
      <c r="C277" s="462"/>
      <c r="D277" s="462"/>
      <c r="E277" s="462"/>
      <c r="F277" s="462"/>
      <c r="G277" s="462"/>
      <c r="H277" s="462"/>
      <c r="I277" s="462"/>
      <c r="J277" s="462"/>
      <c r="K277" s="462">
        <v>0</v>
      </c>
      <c r="L277" s="462"/>
      <c r="M277" s="462"/>
      <c r="N277" s="464">
        <v>0</v>
      </c>
      <c r="O277" s="463">
        <v>0</v>
      </c>
      <c r="P277" s="463">
        <v>0</v>
      </c>
      <c r="Q277" s="462"/>
      <c r="R277" s="462"/>
      <c r="S277" s="462"/>
      <c r="T277" s="462"/>
      <c r="U277" s="462"/>
      <c r="V277" s="462"/>
      <c r="W277" s="462"/>
      <c r="X277" s="462"/>
      <c r="Y277" s="462"/>
      <c r="Z277" s="462">
        <v>0</v>
      </c>
      <c r="AA277" s="462"/>
      <c r="AB277" s="462"/>
      <c r="AC277" s="462"/>
      <c r="AD277" s="463">
        <v>0</v>
      </c>
      <c r="AE277" s="463">
        <v>0</v>
      </c>
      <c r="AF277" s="462">
        <v>0</v>
      </c>
      <c r="AG277" s="465">
        <v>0</v>
      </c>
      <c r="AH277" s="466">
        <v>0</v>
      </c>
      <c r="AI277" s="467">
        <v>0</v>
      </c>
    </row>
    <row r="278" spans="1:35" x14ac:dyDescent="0.2">
      <c r="A278" s="461"/>
      <c r="B278" s="462"/>
      <c r="C278" s="462"/>
      <c r="D278" s="462"/>
      <c r="E278" s="462"/>
      <c r="F278" s="462"/>
      <c r="G278" s="462"/>
      <c r="H278" s="462"/>
      <c r="I278" s="462"/>
      <c r="J278" s="462"/>
      <c r="K278" s="462">
        <v>0</v>
      </c>
      <c r="L278" s="462"/>
      <c r="M278" s="462"/>
      <c r="N278" s="464">
        <v>0</v>
      </c>
      <c r="O278" s="463">
        <v>0</v>
      </c>
      <c r="P278" s="463">
        <v>0</v>
      </c>
      <c r="Q278" s="462"/>
      <c r="R278" s="462"/>
      <c r="S278" s="462"/>
      <c r="T278" s="462"/>
      <c r="U278" s="462"/>
      <c r="V278" s="462"/>
      <c r="W278" s="462"/>
      <c r="X278" s="462"/>
      <c r="Y278" s="462"/>
      <c r="Z278" s="462">
        <v>0</v>
      </c>
      <c r="AA278" s="462"/>
      <c r="AB278" s="462"/>
      <c r="AC278" s="462"/>
      <c r="AD278" s="463">
        <v>0</v>
      </c>
      <c r="AE278" s="463">
        <v>0</v>
      </c>
      <c r="AF278" s="462">
        <v>0</v>
      </c>
      <c r="AG278" s="465">
        <v>0</v>
      </c>
      <c r="AH278" s="466">
        <v>0</v>
      </c>
      <c r="AI278" s="467">
        <v>0</v>
      </c>
    </row>
    <row r="279" spans="1:35" x14ac:dyDescent="0.2">
      <c r="A279" s="461" t="s">
        <v>60</v>
      </c>
      <c r="B279" s="462"/>
      <c r="C279" s="462"/>
      <c r="D279" s="462"/>
      <c r="E279" s="462"/>
      <c r="F279" s="462"/>
      <c r="G279" s="462"/>
      <c r="H279" s="462"/>
      <c r="I279" s="462"/>
      <c r="J279" s="462"/>
      <c r="K279" s="462">
        <v>0</v>
      </c>
      <c r="L279" s="462"/>
      <c r="M279" s="462"/>
      <c r="N279" s="464">
        <v>0</v>
      </c>
      <c r="O279" s="463">
        <v>0</v>
      </c>
      <c r="P279" s="463">
        <v>0</v>
      </c>
      <c r="Q279" s="462"/>
      <c r="R279" s="462"/>
      <c r="S279" s="462"/>
      <c r="T279" s="462"/>
      <c r="U279" s="462"/>
      <c r="V279" s="462"/>
      <c r="W279" s="462"/>
      <c r="X279" s="462"/>
      <c r="Y279" s="462"/>
      <c r="Z279" s="462">
        <v>0</v>
      </c>
      <c r="AA279" s="462"/>
      <c r="AB279" s="462"/>
      <c r="AC279" s="462"/>
      <c r="AD279" s="463">
        <v>0</v>
      </c>
      <c r="AE279" s="463">
        <v>0</v>
      </c>
      <c r="AF279" s="462">
        <v>0</v>
      </c>
      <c r="AG279" s="465">
        <v>0</v>
      </c>
      <c r="AH279" s="466">
        <v>0</v>
      </c>
      <c r="AI279" s="467">
        <v>0</v>
      </c>
    </row>
    <row r="280" spans="1:35" x14ac:dyDescent="0.2">
      <c r="A280" s="461"/>
      <c r="B280" s="462"/>
      <c r="C280" s="462"/>
      <c r="D280" s="462"/>
      <c r="E280" s="462"/>
      <c r="F280" s="462"/>
      <c r="G280" s="462"/>
      <c r="H280" s="462"/>
      <c r="I280" s="462"/>
      <c r="J280" s="462"/>
      <c r="K280" s="462">
        <v>0</v>
      </c>
      <c r="L280" s="462"/>
      <c r="M280" s="462"/>
      <c r="N280" s="464">
        <v>0</v>
      </c>
      <c r="O280" s="463">
        <v>0</v>
      </c>
      <c r="P280" s="463">
        <v>0</v>
      </c>
      <c r="Q280" s="462"/>
      <c r="R280" s="462"/>
      <c r="S280" s="462"/>
      <c r="T280" s="462"/>
      <c r="U280" s="462"/>
      <c r="V280" s="462"/>
      <c r="W280" s="462"/>
      <c r="X280" s="462"/>
      <c r="Y280" s="462"/>
      <c r="Z280" s="462">
        <v>0</v>
      </c>
      <c r="AA280" s="462"/>
      <c r="AB280" s="462"/>
      <c r="AC280" s="462"/>
      <c r="AD280" s="463">
        <v>0</v>
      </c>
      <c r="AE280" s="463">
        <v>0</v>
      </c>
      <c r="AF280" s="462">
        <v>0</v>
      </c>
      <c r="AG280" s="465">
        <v>0</v>
      </c>
      <c r="AH280" s="466">
        <v>0</v>
      </c>
      <c r="AI280" s="467">
        <v>0</v>
      </c>
    </row>
    <row r="281" spans="1:35" x14ac:dyDescent="0.2">
      <c r="A281" s="461" t="s">
        <v>61</v>
      </c>
      <c r="B281" s="462"/>
      <c r="C281" s="462"/>
      <c r="D281" s="462"/>
      <c r="E281" s="462"/>
      <c r="F281" s="462"/>
      <c r="G281" s="462"/>
      <c r="H281" s="462"/>
      <c r="I281" s="462"/>
      <c r="J281" s="462"/>
      <c r="K281" s="462">
        <v>0</v>
      </c>
      <c r="L281" s="462"/>
      <c r="M281" s="462"/>
      <c r="N281" s="464">
        <v>0</v>
      </c>
      <c r="O281" s="463">
        <v>0</v>
      </c>
      <c r="P281" s="463">
        <v>0</v>
      </c>
      <c r="Q281" s="462"/>
      <c r="R281" s="462"/>
      <c r="S281" s="462"/>
      <c r="T281" s="462"/>
      <c r="U281" s="462"/>
      <c r="V281" s="462"/>
      <c r="W281" s="462"/>
      <c r="X281" s="462"/>
      <c r="Y281" s="462"/>
      <c r="Z281" s="462">
        <v>0</v>
      </c>
      <c r="AA281" s="462"/>
      <c r="AB281" s="462"/>
      <c r="AC281" s="462"/>
      <c r="AD281" s="463">
        <v>0</v>
      </c>
      <c r="AE281" s="463">
        <v>0</v>
      </c>
      <c r="AF281" s="462">
        <v>0</v>
      </c>
      <c r="AG281" s="465">
        <v>0</v>
      </c>
      <c r="AH281" s="466">
        <v>0</v>
      </c>
      <c r="AI281" s="467">
        <v>0</v>
      </c>
    </row>
    <row r="282" spans="1:35" x14ac:dyDescent="0.2">
      <c r="A282" s="461"/>
      <c r="B282" s="462"/>
      <c r="C282" s="462"/>
      <c r="D282" s="462"/>
      <c r="E282" s="462"/>
      <c r="F282" s="462"/>
      <c r="G282" s="462"/>
      <c r="H282" s="462"/>
      <c r="I282" s="462"/>
      <c r="J282" s="462"/>
      <c r="K282" s="462">
        <v>0</v>
      </c>
      <c r="L282" s="462"/>
      <c r="M282" s="462"/>
      <c r="N282" s="464">
        <v>0</v>
      </c>
      <c r="O282" s="463">
        <v>0</v>
      </c>
      <c r="P282" s="463">
        <v>0</v>
      </c>
      <c r="Q282" s="462"/>
      <c r="R282" s="462"/>
      <c r="S282" s="462"/>
      <c r="T282" s="462"/>
      <c r="U282" s="462"/>
      <c r="V282" s="462"/>
      <c r="W282" s="462"/>
      <c r="X282" s="462"/>
      <c r="Y282" s="462"/>
      <c r="Z282" s="462">
        <v>0</v>
      </c>
      <c r="AA282" s="462"/>
      <c r="AB282" s="462"/>
      <c r="AC282" s="462"/>
      <c r="AD282" s="463">
        <v>0</v>
      </c>
      <c r="AE282" s="463">
        <v>0</v>
      </c>
      <c r="AF282" s="462">
        <v>0</v>
      </c>
      <c r="AG282" s="465">
        <v>0</v>
      </c>
      <c r="AH282" s="466">
        <v>0</v>
      </c>
      <c r="AI282" s="467">
        <v>0</v>
      </c>
    </row>
    <row r="283" spans="1:35" x14ac:dyDescent="0.2">
      <c r="A283" s="461" t="s">
        <v>62</v>
      </c>
      <c r="B283" s="462"/>
      <c r="C283" s="462"/>
      <c r="D283" s="462"/>
      <c r="E283" s="462"/>
      <c r="F283" s="462"/>
      <c r="G283" s="462"/>
      <c r="H283" s="462"/>
      <c r="I283" s="462"/>
      <c r="J283" s="462"/>
      <c r="K283" s="462">
        <v>0</v>
      </c>
      <c r="L283" s="462"/>
      <c r="M283" s="462"/>
      <c r="N283" s="464">
        <v>0</v>
      </c>
      <c r="O283" s="463">
        <v>0</v>
      </c>
      <c r="P283" s="463">
        <v>0</v>
      </c>
      <c r="Q283" s="462"/>
      <c r="R283" s="462"/>
      <c r="S283" s="462"/>
      <c r="T283" s="462"/>
      <c r="U283" s="462"/>
      <c r="V283" s="462"/>
      <c r="W283" s="462"/>
      <c r="X283" s="462"/>
      <c r="Y283" s="462"/>
      <c r="Z283" s="462">
        <v>0</v>
      </c>
      <c r="AA283" s="462"/>
      <c r="AB283" s="462"/>
      <c r="AC283" s="462"/>
      <c r="AD283" s="463">
        <v>0</v>
      </c>
      <c r="AE283" s="463">
        <v>0</v>
      </c>
      <c r="AF283" s="462">
        <v>0</v>
      </c>
      <c r="AG283" s="465">
        <v>0</v>
      </c>
      <c r="AH283" s="466">
        <v>0</v>
      </c>
      <c r="AI283" s="467">
        <v>0</v>
      </c>
    </row>
    <row r="284" spans="1:35" x14ac:dyDescent="0.2">
      <c r="A284" s="461"/>
      <c r="B284" s="462"/>
      <c r="C284" s="462"/>
      <c r="D284" s="462"/>
      <c r="E284" s="462"/>
      <c r="F284" s="462"/>
      <c r="G284" s="462"/>
      <c r="H284" s="462"/>
      <c r="I284" s="462"/>
      <c r="J284" s="462"/>
      <c r="K284" s="462">
        <v>0</v>
      </c>
      <c r="L284" s="462"/>
      <c r="M284" s="462"/>
      <c r="N284" s="464">
        <v>0</v>
      </c>
      <c r="O284" s="463">
        <v>0</v>
      </c>
      <c r="P284" s="463">
        <v>0</v>
      </c>
      <c r="Q284" s="462"/>
      <c r="R284" s="462"/>
      <c r="S284" s="462"/>
      <c r="T284" s="462"/>
      <c r="U284" s="462"/>
      <c r="V284" s="462"/>
      <c r="W284" s="462"/>
      <c r="X284" s="462"/>
      <c r="Y284" s="462"/>
      <c r="Z284" s="462">
        <v>0</v>
      </c>
      <c r="AA284" s="462"/>
      <c r="AB284" s="462"/>
      <c r="AC284" s="462"/>
      <c r="AD284" s="463">
        <v>0</v>
      </c>
      <c r="AE284" s="463">
        <v>0</v>
      </c>
      <c r="AF284" s="462">
        <v>0</v>
      </c>
      <c r="AG284" s="465">
        <v>0</v>
      </c>
      <c r="AH284" s="466">
        <v>0</v>
      </c>
      <c r="AI284" s="467">
        <v>0</v>
      </c>
    </row>
    <row r="285" spans="1:35" x14ac:dyDescent="0.2">
      <c r="A285" s="461" t="s">
        <v>63</v>
      </c>
      <c r="B285" s="462"/>
      <c r="C285" s="462"/>
      <c r="D285" s="462"/>
      <c r="E285" s="462"/>
      <c r="F285" s="462"/>
      <c r="G285" s="462"/>
      <c r="H285" s="462"/>
      <c r="I285" s="462"/>
      <c r="J285" s="462"/>
      <c r="K285" s="462">
        <v>0</v>
      </c>
      <c r="L285" s="462"/>
      <c r="M285" s="462"/>
      <c r="N285" s="464">
        <v>0</v>
      </c>
      <c r="O285" s="463">
        <v>0</v>
      </c>
      <c r="P285" s="463">
        <v>0</v>
      </c>
      <c r="Q285" s="462"/>
      <c r="R285" s="462"/>
      <c r="S285" s="462"/>
      <c r="T285" s="462"/>
      <c r="U285" s="462"/>
      <c r="V285" s="462"/>
      <c r="W285" s="462"/>
      <c r="X285" s="462"/>
      <c r="Y285" s="462"/>
      <c r="Z285" s="462">
        <v>0</v>
      </c>
      <c r="AA285" s="462"/>
      <c r="AB285" s="462"/>
      <c r="AC285" s="462"/>
      <c r="AD285" s="463">
        <v>0</v>
      </c>
      <c r="AE285" s="463">
        <v>0</v>
      </c>
      <c r="AF285" s="462">
        <v>0</v>
      </c>
      <c r="AG285" s="465">
        <v>0</v>
      </c>
      <c r="AH285" s="466">
        <v>0</v>
      </c>
      <c r="AI285" s="467">
        <v>0</v>
      </c>
    </row>
    <row r="286" spans="1:35" x14ac:dyDescent="0.2">
      <c r="A286" s="461"/>
      <c r="B286" s="462"/>
      <c r="C286" s="462"/>
      <c r="D286" s="462"/>
      <c r="E286" s="462"/>
      <c r="F286" s="462"/>
      <c r="G286" s="462"/>
      <c r="H286" s="462"/>
      <c r="I286" s="462"/>
      <c r="J286" s="462"/>
      <c r="K286" s="462">
        <v>0</v>
      </c>
      <c r="L286" s="462"/>
      <c r="M286" s="462"/>
      <c r="N286" s="464">
        <v>0</v>
      </c>
      <c r="O286" s="463">
        <v>0</v>
      </c>
      <c r="P286" s="463">
        <v>0</v>
      </c>
      <c r="Q286" s="462"/>
      <c r="R286" s="462"/>
      <c r="S286" s="462"/>
      <c r="T286" s="462"/>
      <c r="U286" s="462"/>
      <c r="V286" s="462"/>
      <c r="W286" s="462"/>
      <c r="X286" s="462"/>
      <c r="Y286" s="462"/>
      <c r="Z286" s="462">
        <v>0</v>
      </c>
      <c r="AA286" s="462"/>
      <c r="AB286" s="462"/>
      <c r="AC286" s="462"/>
      <c r="AD286" s="463">
        <v>0</v>
      </c>
      <c r="AE286" s="463">
        <v>0</v>
      </c>
      <c r="AF286" s="462">
        <v>0</v>
      </c>
      <c r="AG286" s="465">
        <v>0</v>
      </c>
      <c r="AH286" s="466">
        <v>0</v>
      </c>
      <c r="AI286" s="467">
        <v>0</v>
      </c>
    </row>
    <row r="287" spans="1:35" x14ac:dyDescent="0.2">
      <c r="A287" s="461" t="s">
        <v>64</v>
      </c>
      <c r="B287" s="462"/>
      <c r="C287" s="462"/>
      <c r="D287" s="462"/>
      <c r="E287" s="462"/>
      <c r="F287" s="462"/>
      <c r="G287" s="462"/>
      <c r="H287" s="462"/>
      <c r="I287" s="462"/>
      <c r="J287" s="462"/>
      <c r="K287" s="462">
        <v>0</v>
      </c>
      <c r="L287" s="462"/>
      <c r="M287" s="462"/>
      <c r="N287" s="464">
        <v>0</v>
      </c>
      <c r="O287" s="463">
        <v>0</v>
      </c>
      <c r="P287" s="463">
        <v>0</v>
      </c>
      <c r="Q287" s="462"/>
      <c r="R287" s="462"/>
      <c r="S287" s="462"/>
      <c r="T287" s="462"/>
      <c r="U287" s="462"/>
      <c r="V287" s="462"/>
      <c r="W287" s="462"/>
      <c r="X287" s="462"/>
      <c r="Y287" s="462"/>
      <c r="Z287" s="462">
        <v>0</v>
      </c>
      <c r="AA287" s="462"/>
      <c r="AB287" s="462"/>
      <c r="AC287" s="462"/>
      <c r="AD287" s="463">
        <v>0</v>
      </c>
      <c r="AE287" s="463">
        <v>0</v>
      </c>
      <c r="AF287" s="462">
        <v>0</v>
      </c>
      <c r="AG287" s="465">
        <v>0</v>
      </c>
      <c r="AH287" s="466">
        <v>0</v>
      </c>
      <c r="AI287" s="467">
        <v>0</v>
      </c>
    </row>
    <row r="288" spans="1:35" x14ac:dyDescent="0.2">
      <c r="A288" s="461"/>
      <c r="B288" s="462"/>
      <c r="C288" s="462"/>
      <c r="D288" s="462"/>
      <c r="E288" s="462"/>
      <c r="F288" s="462"/>
      <c r="G288" s="462"/>
      <c r="H288" s="462"/>
      <c r="I288" s="462"/>
      <c r="J288" s="462"/>
      <c r="K288" s="462">
        <v>0</v>
      </c>
      <c r="L288" s="462"/>
      <c r="M288" s="462"/>
      <c r="N288" s="464">
        <v>0</v>
      </c>
      <c r="O288" s="463">
        <v>0</v>
      </c>
      <c r="P288" s="463">
        <v>0</v>
      </c>
      <c r="Q288" s="462"/>
      <c r="R288" s="462"/>
      <c r="S288" s="462"/>
      <c r="T288" s="462"/>
      <c r="U288" s="462"/>
      <c r="V288" s="462"/>
      <c r="W288" s="462"/>
      <c r="X288" s="462"/>
      <c r="Y288" s="462"/>
      <c r="Z288" s="462">
        <v>0</v>
      </c>
      <c r="AA288" s="462"/>
      <c r="AB288" s="462"/>
      <c r="AC288" s="462"/>
      <c r="AD288" s="463">
        <v>0</v>
      </c>
      <c r="AE288" s="463">
        <v>0</v>
      </c>
      <c r="AF288" s="462">
        <v>0</v>
      </c>
      <c r="AG288" s="465">
        <v>0</v>
      </c>
      <c r="AH288" s="466">
        <v>0</v>
      </c>
      <c r="AI288" s="467">
        <v>0</v>
      </c>
    </row>
    <row r="289" spans="1:35" x14ac:dyDescent="0.2">
      <c r="A289" s="461" t="s">
        <v>24</v>
      </c>
      <c r="B289" s="462"/>
      <c r="C289" s="462"/>
      <c r="D289" s="462"/>
      <c r="E289" s="462"/>
      <c r="F289" s="462"/>
      <c r="G289" s="462"/>
      <c r="H289" s="462"/>
      <c r="I289" s="462"/>
      <c r="J289" s="462"/>
      <c r="K289" s="462">
        <v>0</v>
      </c>
      <c r="L289" s="462"/>
      <c r="M289" s="462"/>
      <c r="N289" s="464">
        <v>0</v>
      </c>
      <c r="O289" s="463">
        <v>0</v>
      </c>
      <c r="P289" s="463">
        <v>0</v>
      </c>
      <c r="Q289" s="462"/>
      <c r="R289" s="462"/>
      <c r="S289" s="462"/>
      <c r="T289" s="462"/>
      <c r="U289" s="462"/>
      <c r="V289" s="462"/>
      <c r="W289" s="462"/>
      <c r="X289" s="462"/>
      <c r="Y289" s="462"/>
      <c r="Z289" s="462">
        <v>0</v>
      </c>
      <c r="AA289" s="462"/>
      <c r="AB289" s="462"/>
      <c r="AC289" s="462"/>
      <c r="AD289" s="463">
        <v>0</v>
      </c>
      <c r="AE289" s="463">
        <v>0</v>
      </c>
      <c r="AF289" s="462">
        <v>0</v>
      </c>
      <c r="AG289" s="465">
        <v>0</v>
      </c>
      <c r="AH289" s="466">
        <v>0</v>
      </c>
      <c r="AI289" s="467">
        <v>0</v>
      </c>
    </row>
    <row r="290" spans="1:35" x14ac:dyDescent="0.2">
      <c r="A290" s="469" t="s">
        <v>548</v>
      </c>
      <c r="B290" s="462">
        <v>304</v>
      </c>
      <c r="C290" s="462">
        <v>600</v>
      </c>
      <c r="D290" s="462"/>
      <c r="E290" s="462"/>
      <c r="F290" s="462"/>
      <c r="G290" s="462"/>
      <c r="H290" s="462"/>
      <c r="I290" s="462"/>
      <c r="J290" s="462"/>
      <c r="K290" s="462">
        <v>600</v>
      </c>
      <c r="L290" s="462"/>
      <c r="M290" s="462"/>
      <c r="N290" s="464">
        <v>0</v>
      </c>
      <c r="O290" s="463">
        <v>7200</v>
      </c>
      <c r="P290" s="463">
        <v>2188800</v>
      </c>
      <c r="Q290" s="462">
        <v>304</v>
      </c>
      <c r="R290" s="462">
        <v>600</v>
      </c>
      <c r="S290" s="462"/>
      <c r="T290" s="462"/>
      <c r="U290" s="462"/>
      <c r="V290" s="462"/>
      <c r="W290" s="462"/>
      <c r="X290" s="462"/>
      <c r="Y290" s="462"/>
      <c r="Z290" s="462">
        <v>600</v>
      </c>
      <c r="AA290" s="462"/>
      <c r="AB290" s="462"/>
      <c r="AC290" s="462"/>
      <c r="AD290" s="463">
        <v>7200</v>
      </c>
      <c r="AE290" s="463">
        <v>2188800</v>
      </c>
      <c r="AF290" s="462">
        <v>0</v>
      </c>
      <c r="AG290" s="465">
        <v>0</v>
      </c>
      <c r="AH290" s="466">
        <v>304</v>
      </c>
      <c r="AI290" s="467">
        <v>2188800</v>
      </c>
    </row>
    <row r="291" spans="1:35" x14ac:dyDescent="0.2">
      <c r="A291" s="461"/>
      <c r="B291" s="462"/>
      <c r="C291" s="462"/>
      <c r="D291" s="462"/>
      <c r="E291" s="462"/>
      <c r="F291" s="462"/>
      <c r="G291" s="462"/>
      <c r="H291" s="462"/>
      <c r="I291" s="462"/>
      <c r="J291" s="462"/>
      <c r="K291" s="462">
        <v>0</v>
      </c>
      <c r="L291" s="462"/>
      <c r="M291" s="462"/>
      <c r="N291" s="464">
        <v>0</v>
      </c>
      <c r="O291" s="463">
        <v>0</v>
      </c>
      <c r="P291" s="463">
        <v>0</v>
      </c>
      <c r="Q291" s="462"/>
      <c r="R291" s="462"/>
      <c r="S291" s="462"/>
      <c r="T291" s="462"/>
      <c r="U291" s="462"/>
      <c r="V291" s="462"/>
      <c r="W291" s="462"/>
      <c r="X291" s="462"/>
      <c r="Y291" s="462"/>
      <c r="Z291" s="462">
        <v>0</v>
      </c>
      <c r="AA291" s="462"/>
      <c r="AB291" s="462"/>
      <c r="AC291" s="462"/>
      <c r="AD291" s="463">
        <v>0</v>
      </c>
      <c r="AE291" s="463">
        <v>0</v>
      </c>
      <c r="AF291" s="462">
        <v>0</v>
      </c>
      <c r="AG291" s="465">
        <v>0</v>
      </c>
      <c r="AH291" s="466">
        <v>0</v>
      </c>
      <c r="AI291" s="467">
        <v>0</v>
      </c>
    </row>
    <row r="292" spans="1:35" x14ac:dyDescent="0.2">
      <c r="A292" s="461" t="s">
        <v>549</v>
      </c>
      <c r="B292" s="462"/>
      <c r="C292" s="462"/>
      <c r="D292" s="462"/>
      <c r="E292" s="462"/>
      <c r="F292" s="462"/>
      <c r="G292" s="462"/>
      <c r="H292" s="462"/>
      <c r="I292" s="462"/>
      <c r="J292" s="462"/>
      <c r="K292" s="462">
        <v>0</v>
      </c>
      <c r="L292" s="462"/>
      <c r="M292" s="462"/>
      <c r="N292" s="464">
        <v>0</v>
      </c>
      <c r="O292" s="463">
        <v>0</v>
      </c>
      <c r="P292" s="463">
        <v>0</v>
      </c>
      <c r="Q292" s="462"/>
      <c r="R292" s="462"/>
      <c r="S292" s="462"/>
      <c r="T292" s="462"/>
      <c r="U292" s="462"/>
      <c r="V292" s="462"/>
      <c r="W292" s="462"/>
      <c r="X292" s="462"/>
      <c r="Y292" s="462"/>
      <c r="Z292" s="462">
        <v>0</v>
      </c>
      <c r="AA292" s="462"/>
      <c r="AB292" s="462"/>
      <c r="AC292" s="462"/>
      <c r="AD292" s="463">
        <v>0</v>
      </c>
      <c r="AE292" s="463">
        <v>0</v>
      </c>
      <c r="AF292" s="462">
        <v>0</v>
      </c>
      <c r="AG292" s="465">
        <v>0</v>
      </c>
      <c r="AH292" s="466">
        <v>0</v>
      </c>
      <c r="AI292" s="467">
        <v>0</v>
      </c>
    </row>
    <row r="293" spans="1:35" x14ac:dyDescent="0.2">
      <c r="A293" s="461"/>
      <c r="B293" s="462"/>
      <c r="C293" s="462"/>
      <c r="D293" s="462"/>
      <c r="E293" s="462"/>
      <c r="F293" s="462"/>
      <c r="G293" s="462"/>
      <c r="H293" s="462"/>
      <c r="I293" s="462"/>
      <c r="J293" s="462"/>
      <c r="K293" s="462">
        <v>0</v>
      </c>
      <c r="L293" s="462"/>
      <c r="M293" s="462"/>
      <c r="N293" s="464">
        <v>0</v>
      </c>
      <c r="O293" s="463">
        <v>0</v>
      </c>
      <c r="P293" s="463">
        <v>0</v>
      </c>
      <c r="Q293" s="462"/>
      <c r="R293" s="462"/>
      <c r="S293" s="462"/>
      <c r="T293" s="462"/>
      <c r="U293" s="462"/>
      <c r="V293" s="462"/>
      <c r="W293" s="462"/>
      <c r="X293" s="462"/>
      <c r="Y293" s="462"/>
      <c r="Z293" s="462">
        <v>0</v>
      </c>
      <c r="AA293" s="462"/>
      <c r="AB293" s="462"/>
      <c r="AC293" s="462"/>
      <c r="AD293" s="463">
        <v>0</v>
      </c>
      <c r="AE293" s="463">
        <v>0</v>
      </c>
      <c r="AF293" s="462">
        <v>0</v>
      </c>
      <c r="AG293" s="465">
        <v>0</v>
      </c>
      <c r="AH293" s="466">
        <v>0</v>
      </c>
      <c r="AI293" s="467">
        <v>0</v>
      </c>
    </row>
    <row r="294" spans="1:35" x14ac:dyDescent="0.2">
      <c r="A294" s="461" t="s">
        <v>66</v>
      </c>
      <c r="B294" s="462">
        <v>279</v>
      </c>
      <c r="C294" s="462">
        <v>1563</v>
      </c>
      <c r="D294" s="462"/>
      <c r="E294" s="462"/>
      <c r="F294" s="462"/>
      <c r="G294" s="462"/>
      <c r="H294" s="462"/>
      <c r="I294" s="462"/>
      <c r="J294" s="462"/>
      <c r="K294" s="462">
        <v>1563</v>
      </c>
      <c r="L294" s="462">
        <v>600</v>
      </c>
      <c r="M294" s="462"/>
      <c r="N294" s="464">
        <v>600</v>
      </c>
      <c r="O294" s="463">
        <v>19356</v>
      </c>
      <c r="P294" s="463">
        <v>5400324</v>
      </c>
      <c r="Q294" s="462">
        <v>296</v>
      </c>
      <c r="R294" s="462">
        <v>1623</v>
      </c>
      <c r="S294" s="462"/>
      <c r="T294" s="462"/>
      <c r="U294" s="462"/>
      <c r="V294" s="462"/>
      <c r="W294" s="462"/>
      <c r="X294" s="462"/>
      <c r="Y294" s="462"/>
      <c r="Z294" s="462">
        <v>1623</v>
      </c>
      <c r="AA294" s="462">
        <v>600</v>
      </c>
      <c r="AB294" s="462"/>
      <c r="AC294" s="462"/>
      <c r="AD294" s="463">
        <v>19476</v>
      </c>
      <c r="AE294" s="463">
        <v>5764896</v>
      </c>
      <c r="AF294" s="462">
        <v>17</v>
      </c>
      <c r="AG294" s="465">
        <v>364572</v>
      </c>
      <c r="AH294" s="466">
        <v>296</v>
      </c>
      <c r="AI294" s="467">
        <v>5764896</v>
      </c>
    </row>
    <row r="295" spans="1:35" x14ac:dyDescent="0.2">
      <c r="A295" s="461"/>
      <c r="B295" s="462"/>
      <c r="C295" s="462"/>
      <c r="D295" s="462"/>
      <c r="E295" s="462"/>
      <c r="F295" s="462"/>
      <c r="G295" s="462"/>
      <c r="H295" s="462"/>
      <c r="I295" s="462"/>
      <c r="J295" s="462"/>
      <c r="K295" s="462">
        <v>0</v>
      </c>
      <c r="L295" s="462"/>
      <c r="M295" s="462"/>
      <c r="N295" s="464">
        <v>0</v>
      </c>
      <c r="O295" s="463">
        <v>0</v>
      </c>
      <c r="P295" s="463">
        <v>0</v>
      </c>
      <c r="Q295" s="462"/>
      <c r="R295" s="462"/>
      <c r="S295" s="462"/>
      <c r="T295" s="462"/>
      <c r="U295" s="462"/>
      <c r="V295" s="462"/>
      <c r="W295" s="462"/>
      <c r="X295" s="462"/>
      <c r="Y295" s="462"/>
      <c r="Z295" s="462">
        <v>0</v>
      </c>
      <c r="AA295" s="462"/>
      <c r="AB295" s="462"/>
      <c r="AC295" s="462"/>
      <c r="AD295" s="463">
        <v>0</v>
      </c>
      <c r="AE295" s="463">
        <v>0</v>
      </c>
      <c r="AF295" s="462">
        <v>0</v>
      </c>
      <c r="AG295" s="465">
        <v>0</v>
      </c>
      <c r="AH295" s="466">
        <v>0</v>
      </c>
      <c r="AI295" s="467">
        <v>0</v>
      </c>
    </row>
    <row r="296" spans="1:35" x14ac:dyDescent="0.2">
      <c r="A296" s="461" t="s">
        <v>67</v>
      </c>
      <c r="B296" s="462"/>
      <c r="C296" s="462"/>
      <c r="D296" s="462"/>
      <c r="E296" s="462"/>
      <c r="F296" s="462"/>
      <c r="G296" s="462"/>
      <c r="H296" s="462"/>
      <c r="I296" s="462"/>
      <c r="J296" s="462"/>
      <c r="K296" s="462">
        <v>0</v>
      </c>
      <c r="L296" s="462"/>
      <c r="M296" s="462"/>
      <c r="N296" s="464">
        <v>0</v>
      </c>
      <c r="O296" s="463">
        <v>0</v>
      </c>
      <c r="P296" s="463">
        <v>0</v>
      </c>
      <c r="Q296" s="462"/>
      <c r="R296" s="462"/>
      <c r="S296" s="462"/>
      <c r="T296" s="462"/>
      <c r="U296" s="462"/>
      <c r="V296" s="462"/>
      <c r="W296" s="462"/>
      <c r="X296" s="462"/>
      <c r="Y296" s="462"/>
      <c r="Z296" s="462">
        <v>0</v>
      </c>
      <c r="AA296" s="462"/>
      <c r="AB296" s="462"/>
      <c r="AC296" s="462"/>
      <c r="AD296" s="463">
        <v>0</v>
      </c>
      <c r="AE296" s="463">
        <v>0</v>
      </c>
      <c r="AF296" s="462">
        <v>0</v>
      </c>
      <c r="AG296" s="465">
        <v>0</v>
      </c>
      <c r="AH296" s="466">
        <v>0</v>
      </c>
      <c r="AI296" s="467">
        <v>0</v>
      </c>
    </row>
    <row r="297" spans="1:35" x14ac:dyDescent="0.2">
      <c r="A297" s="470"/>
      <c r="B297" s="462"/>
      <c r="C297" s="466"/>
      <c r="D297" s="466"/>
      <c r="E297" s="466"/>
      <c r="F297" s="466"/>
      <c r="G297" s="466"/>
      <c r="H297" s="466"/>
      <c r="I297" s="466"/>
      <c r="J297" s="466"/>
      <c r="K297" s="462">
        <v>0</v>
      </c>
      <c r="L297" s="466"/>
      <c r="M297" s="466"/>
      <c r="N297" s="464">
        <v>0</v>
      </c>
      <c r="O297" s="463">
        <v>0</v>
      </c>
      <c r="P297" s="463">
        <v>0</v>
      </c>
      <c r="Q297" s="462"/>
      <c r="R297" s="466"/>
      <c r="S297" s="466"/>
      <c r="T297" s="466"/>
      <c r="U297" s="466"/>
      <c r="V297" s="466"/>
      <c r="W297" s="466"/>
      <c r="X297" s="466"/>
      <c r="Y297" s="466"/>
      <c r="Z297" s="462">
        <v>0</v>
      </c>
      <c r="AA297" s="466"/>
      <c r="AB297" s="466"/>
      <c r="AC297" s="466"/>
      <c r="AD297" s="463">
        <v>0</v>
      </c>
      <c r="AE297" s="463">
        <v>0</v>
      </c>
      <c r="AF297" s="462">
        <v>0</v>
      </c>
      <c r="AG297" s="465">
        <v>0</v>
      </c>
      <c r="AH297" s="466">
        <v>0</v>
      </c>
      <c r="AI297" s="467">
        <v>0</v>
      </c>
    </row>
    <row r="298" spans="1:35" x14ac:dyDescent="0.2">
      <c r="A298" s="471" t="s">
        <v>0</v>
      </c>
      <c r="B298" s="471">
        <v>3420</v>
      </c>
      <c r="C298" s="471">
        <v>5420</v>
      </c>
      <c r="D298" s="471">
        <v>872</v>
      </c>
      <c r="E298" s="471">
        <v>0</v>
      </c>
      <c r="F298" s="471">
        <v>0</v>
      </c>
      <c r="G298" s="471">
        <v>0</v>
      </c>
      <c r="H298" s="471">
        <v>0</v>
      </c>
      <c r="I298" s="471">
        <v>0</v>
      </c>
      <c r="J298" s="471">
        <v>0</v>
      </c>
      <c r="K298" s="471">
        <v>6292</v>
      </c>
      <c r="L298" s="471">
        <v>2600</v>
      </c>
      <c r="M298" s="471">
        <v>0</v>
      </c>
      <c r="N298" s="471">
        <v>2600</v>
      </c>
      <c r="O298" s="471">
        <v>78104</v>
      </c>
      <c r="P298" s="471">
        <v>91306592</v>
      </c>
      <c r="Q298" s="471">
        <v>3424</v>
      </c>
      <c r="R298" s="471">
        <v>5658</v>
      </c>
      <c r="S298" s="471">
        <v>972</v>
      </c>
      <c r="T298" s="471">
        <v>0</v>
      </c>
      <c r="U298" s="471">
        <v>0</v>
      </c>
      <c r="V298" s="471">
        <v>0</v>
      </c>
      <c r="W298" s="471">
        <v>0</v>
      </c>
      <c r="X298" s="471">
        <v>0</v>
      </c>
      <c r="Y298" s="471">
        <v>0</v>
      </c>
      <c r="Z298" s="471">
        <v>6630</v>
      </c>
      <c r="AA298" s="471">
        <v>2600</v>
      </c>
      <c r="AB298" s="471">
        <v>0</v>
      </c>
      <c r="AC298" s="471">
        <v>0</v>
      </c>
      <c r="AD298" s="471">
        <v>79560</v>
      </c>
      <c r="AE298" s="471">
        <v>92073348</v>
      </c>
      <c r="AF298" s="471">
        <v>4</v>
      </c>
      <c r="AG298" s="471">
        <v>766756</v>
      </c>
      <c r="AH298" s="471">
        <v>3424</v>
      </c>
      <c r="AI298" s="471">
        <v>92073348</v>
      </c>
    </row>
    <row r="299" spans="1:35" x14ac:dyDescent="0.2">
      <c r="A299" s="431" t="s">
        <v>558</v>
      </c>
      <c r="B299" s="432"/>
      <c r="C299" s="432"/>
      <c r="D299" s="432"/>
      <c r="E299" s="432"/>
      <c r="F299" s="432"/>
      <c r="G299" s="432"/>
      <c r="H299" s="432"/>
      <c r="I299" s="432"/>
      <c r="J299" s="432"/>
      <c r="K299" s="432"/>
      <c r="L299" s="432"/>
      <c r="M299" s="432"/>
      <c r="N299" s="432"/>
      <c r="O299" s="432"/>
      <c r="P299" s="432"/>
      <c r="Q299" s="432"/>
      <c r="R299" s="432"/>
      <c r="S299" s="432"/>
      <c r="T299" s="432"/>
      <c r="U299" s="432"/>
      <c r="V299" s="432"/>
      <c r="W299" s="432"/>
      <c r="X299" s="432"/>
      <c r="Y299" s="432"/>
      <c r="Z299" s="432"/>
      <c r="AA299" s="432"/>
      <c r="AB299" s="432"/>
      <c r="AC299" s="432"/>
      <c r="AD299" s="432"/>
      <c r="AE299" s="432"/>
      <c r="AF299" s="432"/>
      <c r="AG299" s="432"/>
    </row>
    <row r="300" spans="1:35" ht="12.75" thickBot="1" x14ac:dyDescent="0.25">
      <c r="A300" s="432"/>
      <c r="B300" s="432"/>
      <c r="C300" s="432"/>
      <c r="D300" s="432"/>
      <c r="E300" s="432"/>
      <c r="F300" s="432"/>
      <c r="G300" s="432"/>
      <c r="H300" s="432"/>
      <c r="I300" s="432"/>
      <c r="J300" s="432"/>
      <c r="K300" s="432"/>
      <c r="L300" s="432"/>
      <c r="M300" s="432"/>
      <c r="N300" s="432"/>
      <c r="O300" s="432"/>
      <c r="P300" s="432"/>
      <c r="Q300" s="432"/>
      <c r="R300" s="432"/>
      <c r="S300" s="432"/>
      <c r="T300" s="432"/>
      <c r="U300" s="432"/>
      <c r="V300" s="432"/>
      <c r="W300" s="432"/>
      <c r="X300" s="432"/>
      <c r="Y300" s="432"/>
      <c r="Z300" s="432"/>
      <c r="AA300" s="432"/>
      <c r="AB300" s="432"/>
      <c r="AC300" s="432"/>
      <c r="AD300" s="432"/>
      <c r="AE300" s="432"/>
      <c r="AF300" s="432"/>
      <c r="AG300" s="432"/>
    </row>
    <row r="301" spans="1:35" ht="12.75" customHeight="1" thickBot="1" x14ac:dyDescent="0.25">
      <c r="A301" s="706" t="s">
        <v>48</v>
      </c>
      <c r="B301" s="433" t="s">
        <v>361</v>
      </c>
      <c r="C301" s="433"/>
      <c r="D301" s="433"/>
      <c r="E301" s="433"/>
      <c r="F301" s="433"/>
      <c r="G301" s="433"/>
      <c r="H301" s="433"/>
      <c r="I301" s="433"/>
      <c r="J301" s="433"/>
      <c r="K301" s="433"/>
      <c r="L301" s="433"/>
      <c r="M301" s="433"/>
      <c r="N301" s="433"/>
      <c r="O301" s="433"/>
      <c r="P301" s="433"/>
      <c r="Q301" s="434" t="s">
        <v>362</v>
      </c>
      <c r="R301" s="433"/>
      <c r="S301" s="433"/>
      <c r="T301" s="433"/>
      <c r="U301" s="433"/>
      <c r="V301" s="433"/>
      <c r="W301" s="433"/>
      <c r="X301" s="433"/>
      <c r="Y301" s="433"/>
      <c r="Z301" s="433"/>
      <c r="AA301" s="433"/>
      <c r="AB301" s="433"/>
      <c r="AC301" s="433"/>
      <c r="AD301" s="433"/>
      <c r="AE301" s="435"/>
      <c r="AF301" s="436" t="s">
        <v>360</v>
      </c>
      <c r="AG301" s="437"/>
      <c r="AH301" s="436" t="s">
        <v>363</v>
      </c>
      <c r="AI301" s="437"/>
    </row>
    <row r="302" spans="1:35" ht="141.75" x14ac:dyDescent="0.2">
      <c r="A302" s="707"/>
      <c r="B302" s="438" t="s">
        <v>11</v>
      </c>
      <c r="C302" s="439" t="s">
        <v>148</v>
      </c>
      <c r="D302" s="440" t="s">
        <v>271</v>
      </c>
      <c r="E302" s="440" t="s">
        <v>150</v>
      </c>
      <c r="F302" s="440" t="s">
        <v>184</v>
      </c>
      <c r="G302" s="440" t="s">
        <v>185</v>
      </c>
      <c r="H302" s="440" t="s">
        <v>186</v>
      </c>
      <c r="I302" s="440" t="s">
        <v>187</v>
      </c>
      <c r="J302" s="441" t="s">
        <v>151</v>
      </c>
      <c r="K302" s="440" t="s">
        <v>152</v>
      </c>
      <c r="L302" s="440" t="s">
        <v>153</v>
      </c>
      <c r="M302" s="440" t="s">
        <v>183</v>
      </c>
      <c r="N302" s="442" t="s">
        <v>120</v>
      </c>
      <c r="O302" s="443" t="s">
        <v>158</v>
      </c>
      <c r="P302" s="444" t="s">
        <v>157</v>
      </c>
      <c r="Q302" s="438" t="s">
        <v>11</v>
      </c>
      <c r="R302" s="439" t="s">
        <v>148</v>
      </c>
      <c r="S302" s="440" t="s">
        <v>149</v>
      </c>
      <c r="T302" s="440" t="s">
        <v>150</v>
      </c>
      <c r="U302" s="440" t="s">
        <v>184</v>
      </c>
      <c r="V302" s="440" t="s">
        <v>185</v>
      </c>
      <c r="W302" s="440" t="s">
        <v>186</v>
      </c>
      <c r="X302" s="440" t="s">
        <v>187</v>
      </c>
      <c r="Y302" s="440" t="s">
        <v>151</v>
      </c>
      <c r="Z302" s="440" t="s">
        <v>152</v>
      </c>
      <c r="AA302" s="440" t="s">
        <v>153</v>
      </c>
      <c r="AB302" s="440" t="s">
        <v>183</v>
      </c>
      <c r="AC302" s="442" t="s">
        <v>120</v>
      </c>
      <c r="AD302" s="443" t="s">
        <v>158</v>
      </c>
      <c r="AE302" s="444" t="s">
        <v>364</v>
      </c>
      <c r="AF302" s="445" t="s">
        <v>162</v>
      </c>
      <c r="AG302" s="445" t="s">
        <v>161</v>
      </c>
      <c r="AH302" s="445" t="s">
        <v>11</v>
      </c>
      <c r="AI302" s="444" t="s">
        <v>365</v>
      </c>
    </row>
    <row r="303" spans="1:35" ht="12.75" thickBot="1" x14ac:dyDescent="0.25">
      <c r="A303" s="708"/>
      <c r="B303" s="446" t="s">
        <v>49</v>
      </c>
      <c r="C303" s="447" t="s">
        <v>50</v>
      </c>
      <c r="D303" s="448" t="s">
        <v>51</v>
      </c>
      <c r="E303" s="448" t="s">
        <v>52</v>
      </c>
      <c r="F303" s="449" t="s">
        <v>53</v>
      </c>
      <c r="G303" s="449" t="s">
        <v>54</v>
      </c>
      <c r="H303" s="449" t="s">
        <v>81</v>
      </c>
      <c r="I303" s="449" t="s">
        <v>119</v>
      </c>
      <c r="J303" s="449" t="s">
        <v>156</v>
      </c>
      <c r="K303" s="449" t="s">
        <v>160</v>
      </c>
      <c r="L303" s="449" t="s">
        <v>192</v>
      </c>
      <c r="M303" s="449" t="s">
        <v>193</v>
      </c>
      <c r="N303" s="450" t="s">
        <v>195</v>
      </c>
      <c r="O303" s="451" t="s">
        <v>196</v>
      </c>
      <c r="P303" s="452" t="s">
        <v>197</v>
      </c>
      <c r="Q303" s="446" t="s">
        <v>49</v>
      </c>
      <c r="R303" s="447" t="s">
        <v>50</v>
      </c>
      <c r="S303" s="448" t="s">
        <v>51</v>
      </c>
      <c r="T303" s="448" t="s">
        <v>52</v>
      </c>
      <c r="U303" s="449" t="s">
        <v>53</v>
      </c>
      <c r="V303" s="449" t="s">
        <v>54</v>
      </c>
      <c r="W303" s="449" t="s">
        <v>81</v>
      </c>
      <c r="X303" s="449" t="s">
        <v>119</v>
      </c>
      <c r="Y303" s="449" t="s">
        <v>156</v>
      </c>
      <c r="Z303" s="449" t="s">
        <v>160</v>
      </c>
      <c r="AA303" s="449" t="s">
        <v>192</v>
      </c>
      <c r="AB303" s="449" t="s">
        <v>193</v>
      </c>
      <c r="AC303" s="450" t="s">
        <v>195</v>
      </c>
      <c r="AD303" s="451" t="s">
        <v>196</v>
      </c>
      <c r="AE303" s="452" t="s">
        <v>197</v>
      </c>
      <c r="AF303" s="453"/>
      <c r="AG303" s="446"/>
      <c r="AH303" s="453"/>
      <c r="AI303" s="446"/>
    </row>
    <row r="304" spans="1:35" x14ac:dyDescent="0.2">
      <c r="A304" s="454"/>
      <c r="B304" s="455"/>
      <c r="C304" s="455"/>
      <c r="D304" s="455"/>
      <c r="E304" s="455"/>
      <c r="F304" s="456"/>
      <c r="G304" s="456"/>
      <c r="H304" s="456"/>
      <c r="I304" s="456"/>
      <c r="J304" s="456"/>
      <c r="K304" s="456"/>
      <c r="L304" s="456"/>
      <c r="M304" s="456"/>
      <c r="N304" s="457"/>
      <c r="O304" s="456"/>
      <c r="P304" s="456"/>
      <c r="Q304" s="455"/>
      <c r="R304" s="455"/>
      <c r="S304" s="455"/>
      <c r="T304" s="455"/>
      <c r="U304" s="456"/>
      <c r="V304" s="456"/>
      <c r="W304" s="456"/>
      <c r="X304" s="456"/>
      <c r="Y304" s="456"/>
      <c r="Z304" s="456"/>
      <c r="AA304" s="456"/>
      <c r="AB304" s="456"/>
      <c r="AC304" s="456"/>
      <c r="AD304" s="456"/>
      <c r="AE304" s="456"/>
      <c r="AF304" s="455"/>
      <c r="AG304" s="458"/>
      <c r="AH304" s="459"/>
      <c r="AI304" s="460"/>
    </row>
    <row r="305" spans="1:35" x14ac:dyDescent="0.2">
      <c r="A305" s="461" t="s">
        <v>55</v>
      </c>
      <c r="B305" s="462">
        <v>223</v>
      </c>
      <c r="C305" s="463">
        <v>723</v>
      </c>
      <c r="D305" s="462">
        <v>858</v>
      </c>
      <c r="E305" s="462"/>
      <c r="F305" s="462"/>
      <c r="G305" s="462"/>
      <c r="H305" s="462"/>
      <c r="I305" s="462"/>
      <c r="J305" s="462"/>
      <c r="K305" s="462">
        <v>1581</v>
      </c>
      <c r="L305" s="462">
        <v>1000</v>
      </c>
      <c r="M305" s="462"/>
      <c r="N305" s="464">
        <v>1000</v>
      </c>
      <c r="O305" s="463">
        <v>19972</v>
      </c>
      <c r="P305" s="463">
        <v>4453756</v>
      </c>
      <c r="Q305" s="462">
        <v>223</v>
      </c>
      <c r="R305" s="463">
        <v>847</v>
      </c>
      <c r="S305" s="462">
        <v>959</v>
      </c>
      <c r="T305" s="462"/>
      <c r="U305" s="462"/>
      <c r="V305" s="462"/>
      <c r="W305" s="462"/>
      <c r="X305" s="462"/>
      <c r="Y305" s="462"/>
      <c r="Z305" s="462">
        <v>1806</v>
      </c>
      <c r="AA305" s="462">
        <v>1000</v>
      </c>
      <c r="AB305" s="462"/>
      <c r="AC305" s="463"/>
      <c r="AD305" s="463">
        <v>21672</v>
      </c>
      <c r="AE305" s="463">
        <v>4832856</v>
      </c>
      <c r="AF305" s="462">
        <v>0</v>
      </c>
      <c r="AG305" s="465">
        <v>379100</v>
      </c>
      <c r="AH305" s="466">
        <v>223</v>
      </c>
      <c r="AI305" s="467">
        <v>4832856</v>
      </c>
    </row>
    <row r="306" spans="1:35" x14ac:dyDescent="0.2">
      <c r="A306" s="461"/>
      <c r="B306" s="462"/>
      <c r="C306" s="463"/>
      <c r="D306" s="462"/>
      <c r="E306" s="462"/>
      <c r="F306" s="462"/>
      <c r="G306" s="462"/>
      <c r="H306" s="462"/>
      <c r="I306" s="462"/>
      <c r="J306" s="462"/>
      <c r="K306" s="462">
        <v>0</v>
      </c>
      <c r="L306" s="462"/>
      <c r="M306" s="462"/>
      <c r="N306" s="464">
        <v>0</v>
      </c>
      <c r="O306" s="463">
        <v>0</v>
      </c>
      <c r="P306" s="463">
        <v>0</v>
      </c>
      <c r="Q306" s="462"/>
      <c r="R306" s="463"/>
      <c r="S306" s="462"/>
      <c r="T306" s="462"/>
      <c r="U306" s="462"/>
      <c r="V306" s="462"/>
      <c r="W306" s="462"/>
      <c r="X306" s="462"/>
      <c r="Y306" s="462"/>
      <c r="Z306" s="462">
        <v>0</v>
      </c>
      <c r="AA306" s="462"/>
      <c r="AB306" s="462"/>
      <c r="AC306" s="463"/>
      <c r="AD306" s="463">
        <v>0</v>
      </c>
      <c r="AE306" s="463">
        <v>0</v>
      </c>
      <c r="AF306" s="462">
        <v>0</v>
      </c>
      <c r="AG306" s="465">
        <v>0</v>
      </c>
      <c r="AH306" s="466">
        <v>0</v>
      </c>
      <c r="AI306" s="467">
        <v>0</v>
      </c>
    </row>
    <row r="307" spans="1:35" x14ac:dyDescent="0.2">
      <c r="A307" s="461" t="s">
        <v>56</v>
      </c>
      <c r="B307" s="462"/>
      <c r="C307" s="463"/>
      <c r="D307" s="462"/>
      <c r="E307" s="462"/>
      <c r="F307" s="462"/>
      <c r="G307" s="462"/>
      <c r="H307" s="462"/>
      <c r="I307" s="462"/>
      <c r="J307" s="462"/>
      <c r="K307" s="462">
        <v>0</v>
      </c>
      <c r="L307" s="462"/>
      <c r="M307" s="462"/>
      <c r="N307" s="464">
        <v>0</v>
      </c>
      <c r="O307" s="463">
        <v>0</v>
      </c>
      <c r="P307" s="463">
        <v>0</v>
      </c>
      <c r="Q307" s="462"/>
      <c r="R307" s="463"/>
      <c r="S307" s="462"/>
      <c r="T307" s="462"/>
      <c r="U307" s="462"/>
      <c r="V307" s="462"/>
      <c r="W307" s="462"/>
      <c r="X307" s="462"/>
      <c r="Y307" s="462"/>
      <c r="Z307" s="462">
        <v>0</v>
      </c>
      <c r="AA307" s="462"/>
      <c r="AB307" s="462"/>
      <c r="AC307" s="463"/>
      <c r="AD307" s="463">
        <v>0</v>
      </c>
      <c r="AE307" s="463">
        <v>0</v>
      </c>
      <c r="AF307" s="462">
        <v>0</v>
      </c>
      <c r="AG307" s="465">
        <v>0</v>
      </c>
      <c r="AH307" s="466">
        <v>0</v>
      </c>
      <c r="AI307" s="467">
        <v>0</v>
      </c>
    </row>
    <row r="308" spans="1:35" x14ac:dyDescent="0.2">
      <c r="A308" s="468"/>
      <c r="B308" s="462"/>
      <c r="C308" s="466"/>
      <c r="D308" s="466"/>
      <c r="E308" s="466"/>
      <c r="F308" s="466"/>
      <c r="G308" s="466"/>
      <c r="H308" s="466"/>
      <c r="I308" s="466"/>
      <c r="J308" s="466"/>
      <c r="K308" s="462">
        <v>0</v>
      </c>
      <c r="L308" s="466"/>
      <c r="M308" s="466"/>
      <c r="N308" s="464">
        <v>0</v>
      </c>
      <c r="O308" s="463">
        <v>0</v>
      </c>
      <c r="P308" s="463">
        <v>0</v>
      </c>
      <c r="Q308" s="462"/>
      <c r="R308" s="466"/>
      <c r="S308" s="466"/>
      <c r="T308" s="466"/>
      <c r="U308" s="466"/>
      <c r="V308" s="466"/>
      <c r="W308" s="466"/>
      <c r="X308" s="466"/>
      <c r="Y308" s="466"/>
      <c r="Z308" s="462">
        <v>0</v>
      </c>
      <c r="AA308" s="466"/>
      <c r="AB308" s="466"/>
      <c r="AC308" s="466"/>
      <c r="AD308" s="463">
        <v>0</v>
      </c>
      <c r="AE308" s="463">
        <v>0</v>
      </c>
      <c r="AF308" s="462">
        <v>0</v>
      </c>
      <c r="AG308" s="465">
        <v>0</v>
      </c>
      <c r="AH308" s="466">
        <v>0</v>
      </c>
      <c r="AI308" s="467">
        <v>0</v>
      </c>
    </row>
    <row r="309" spans="1:35" x14ac:dyDescent="0.2">
      <c r="A309" s="461" t="s">
        <v>57</v>
      </c>
      <c r="B309" s="462">
        <v>1469</v>
      </c>
      <c r="C309" s="462">
        <v>2543</v>
      </c>
      <c r="D309" s="462"/>
      <c r="E309" s="462"/>
      <c r="F309" s="462"/>
      <c r="G309" s="462"/>
      <c r="H309" s="462"/>
      <c r="I309" s="462"/>
      <c r="J309" s="462"/>
      <c r="K309" s="462">
        <v>2543</v>
      </c>
      <c r="L309" s="462">
        <v>1000</v>
      </c>
      <c r="M309" s="462"/>
      <c r="N309" s="464">
        <v>1000</v>
      </c>
      <c r="O309" s="463">
        <v>31516</v>
      </c>
      <c r="P309" s="463">
        <v>46297004</v>
      </c>
      <c r="Q309" s="462">
        <v>1457</v>
      </c>
      <c r="R309" s="462">
        <v>2668</v>
      </c>
      <c r="S309" s="462"/>
      <c r="T309" s="462"/>
      <c r="U309" s="462"/>
      <c r="V309" s="462"/>
      <c r="W309" s="462"/>
      <c r="X309" s="462"/>
      <c r="Y309" s="462"/>
      <c r="Z309" s="462">
        <v>2668</v>
      </c>
      <c r="AA309" s="462">
        <v>1000</v>
      </c>
      <c r="AB309" s="462"/>
      <c r="AC309" s="462"/>
      <c r="AD309" s="463">
        <v>32016</v>
      </c>
      <c r="AE309" s="463">
        <v>46647312</v>
      </c>
      <c r="AF309" s="462">
        <v>-12</v>
      </c>
      <c r="AG309" s="465">
        <v>350308</v>
      </c>
      <c r="AH309" s="466">
        <v>1457</v>
      </c>
      <c r="AI309" s="467">
        <v>46647312</v>
      </c>
    </row>
    <row r="310" spans="1:35" x14ac:dyDescent="0.2">
      <c r="A310" s="461"/>
      <c r="B310" s="462"/>
      <c r="C310" s="462"/>
      <c r="D310" s="462"/>
      <c r="E310" s="462"/>
      <c r="F310" s="462"/>
      <c r="G310" s="462"/>
      <c r="H310" s="462"/>
      <c r="I310" s="462"/>
      <c r="J310" s="462"/>
      <c r="K310" s="462">
        <v>0</v>
      </c>
      <c r="L310" s="462"/>
      <c r="M310" s="462"/>
      <c r="N310" s="464">
        <v>0</v>
      </c>
      <c r="O310" s="463">
        <v>0</v>
      </c>
      <c r="P310" s="463">
        <v>0</v>
      </c>
      <c r="Q310" s="462"/>
      <c r="R310" s="462"/>
      <c r="S310" s="462"/>
      <c r="T310" s="462"/>
      <c r="U310" s="462"/>
      <c r="V310" s="462"/>
      <c r="W310" s="462"/>
      <c r="X310" s="462"/>
      <c r="Y310" s="462"/>
      <c r="Z310" s="462">
        <v>0</v>
      </c>
      <c r="AA310" s="462"/>
      <c r="AB310" s="462"/>
      <c r="AC310" s="462"/>
      <c r="AD310" s="463">
        <v>0</v>
      </c>
      <c r="AE310" s="463">
        <v>0</v>
      </c>
      <c r="AF310" s="462">
        <v>0</v>
      </c>
      <c r="AG310" s="465">
        <v>0</v>
      </c>
      <c r="AH310" s="466">
        <v>0</v>
      </c>
      <c r="AI310" s="467">
        <v>0</v>
      </c>
    </row>
    <row r="311" spans="1:35" x14ac:dyDescent="0.2">
      <c r="A311" s="461" t="s">
        <v>58</v>
      </c>
      <c r="B311" s="462"/>
      <c r="C311" s="462"/>
      <c r="D311" s="462"/>
      <c r="E311" s="462"/>
      <c r="F311" s="462"/>
      <c r="G311" s="462"/>
      <c r="H311" s="462"/>
      <c r="I311" s="462"/>
      <c r="J311" s="462"/>
      <c r="K311" s="462">
        <v>0</v>
      </c>
      <c r="L311" s="462"/>
      <c r="M311" s="462"/>
      <c r="N311" s="464">
        <v>0</v>
      </c>
      <c r="O311" s="463">
        <v>0</v>
      </c>
      <c r="P311" s="463">
        <v>0</v>
      </c>
      <c r="Q311" s="462"/>
      <c r="R311" s="462"/>
      <c r="S311" s="462"/>
      <c r="T311" s="462"/>
      <c r="U311" s="462"/>
      <c r="V311" s="462"/>
      <c r="W311" s="462"/>
      <c r="X311" s="462"/>
      <c r="Y311" s="462"/>
      <c r="Z311" s="462">
        <v>0</v>
      </c>
      <c r="AA311" s="462"/>
      <c r="AB311" s="462"/>
      <c r="AC311" s="462"/>
      <c r="AD311" s="463">
        <v>0</v>
      </c>
      <c r="AE311" s="463">
        <v>0</v>
      </c>
      <c r="AF311" s="462">
        <v>0</v>
      </c>
      <c r="AG311" s="465">
        <v>0</v>
      </c>
      <c r="AH311" s="466">
        <v>0</v>
      </c>
      <c r="AI311" s="467">
        <v>0</v>
      </c>
    </row>
    <row r="312" spans="1:35" x14ac:dyDescent="0.2">
      <c r="A312" s="461"/>
      <c r="B312" s="462"/>
      <c r="C312" s="462"/>
      <c r="D312" s="462"/>
      <c r="E312" s="462"/>
      <c r="F312" s="462"/>
      <c r="G312" s="462"/>
      <c r="H312" s="462"/>
      <c r="I312" s="462"/>
      <c r="J312" s="462"/>
      <c r="K312" s="462">
        <v>0</v>
      </c>
      <c r="L312" s="462"/>
      <c r="M312" s="462"/>
      <c r="N312" s="464">
        <v>0</v>
      </c>
      <c r="O312" s="463">
        <v>0</v>
      </c>
      <c r="P312" s="463">
        <v>0</v>
      </c>
      <c r="Q312" s="462"/>
      <c r="R312" s="462"/>
      <c r="S312" s="462"/>
      <c r="T312" s="462"/>
      <c r="U312" s="462"/>
      <c r="V312" s="462"/>
      <c r="W312" s="462"/>
      <c r="X312" s="462"/>
      <c r="Y312" s="462"/>
      <c r="Z312" s="462">
        <v>0</v>
      </c>
      <c r="AA312" s="462"/>
      <c r="AB312" s="462"/>
      <c r="AC312" s="462"/>
      <c r="AD312" s="463">
        <v>0</v>
      </c>
      <c r="AE312" s="463">
        <v>0</v>
      </c>
      <c r="AF312" s="462">
        <v>0</v>
      </c>
      <c r="AG312" s="465">
        <v>0</v>
      </c>
      <c r="AH312" s="466">
        <v>0</v>
      </c>
      <c r="AI312" s="467">
        <v>0</v>
      </c>
    </row>
    <row r="313" spans="1:35" x14ac:dyDescent="0.2">
      <c r="A313" s="461" t="s">
        <v>59</v>
      </c>
      <c r="B313" s="462"/>
      <c r="C313" s="462"/>
      <c r="D313" s="462"/>
      <c r="E313" s="462"/>
      <c r="F313" s="462"/>
      <c r="G313" s="462"/>
      <c r="H313" s="462"/>
      <c r="I313" s="462"/>
      <c r="J313" s="462"/>
      <c r="K313" s="462">
        <v>0</v>
      </c>
      <c r="L313" s="462"/>
      <c r="M313" s="462"/>
      <c r="N313" s="464">
        <v>0</v>
      </c>
      <c r="O313" s="463">
        <v>0</v>
      </c>
      <c r="P313" s="463">
        <v>0</v>
      </c>
      <c r="Q313" s="462"/>
      <c r="R313" s="462"/>
      <c r="S313" s="462"/>
      <c r="T313" s="462"/>
      <c r="U313" s="462"/>
      <c r="V313" s="462"/>
      <c r="W313" s="462"/>
      <c r="X313" s="462"/>
      <c r="Y313" s="462"/>
      <c r="Z313" s="462">
        <v>0</v>
      </c>
      <c r="AA313" s="462"/>
      <c r="AB313" s="462"/>
      <c r="AC313" s="462"/>
      <c r="AD313" s="463">
        <v>0</v>
      </c>
      <c r="AE313" s="463">
        <v>0</v>
      </c>
      <c r="AF313" s="462">
        <v>0</v>
      </c>
      <c r="AG313" s="465">
        <v>0</v>
      </c>
      <c r="AH313" s="466">
        <v>0</v>
      </c>
      <c r="AI313" s="467">
        <v>0</v>
      </c>
    </row>
    <row r="314" spans="1:35" x14ac:dyDescent="0.2">
      <c r="A314" s="461"/>
      <c r="B314" s="462"/>
      <c r="C314" s="462"/>
      <c r="D314" s="462"/>
      <c r="E314" s="462"/>
      <c r="F314" s="462"/>
      <c r="G314" s="462"/>
      <c r="H314" s="462"/>
      <c r="I314" s="462"/>
      <c r="J314" s="462"/>
      <c r="K314" s="462">
        <v>0</v>
      </c>
      <c r="L314" s="462"/>
      <c r="M314" s="462"/>
      <c r="N314" s="464">
        <v>0</v>
      </c>
      <c r="O314" s="463">
        <v>0</v>
      </c>
      <c r="P314" s="463">
        <v>0</v>
      </c>
      <c r="Q314" s="462"/>
      <c r="R314" s="462"/>
      <c r="S314" s="462"/>
      <c r="T314" s="462"/>
      <c r="U314" s="462"/>
      <c r="V314" s="462"/>
      <c r="W314" s="462"/>
      <c r="X314" s="462"/>
      <c r="Y314" s="462"/>
      <c r="Z314" s="462">
        <v>0</v>
      </c>
      <c r="AA314" s="462"/>
      <c r="AB314" s="462"/>
      <c r="AC314" s="462"/>
      <c r="AD314" s="463">
        <v>0</v>
      </c>
      <c r="AE314" s="463">
        <v>0</v>
      </c>
      <c r="AF314" s="462">
        <v>0</v>
      </c>
      <c r="AG314" s="465">
        <v>0</v>
      </c>
      <c r="AH314" s="466">
        <v>0</v>
      </c>
      <c r="AI314" s="467">
        <v>0</v>
      </c>
    </row>
    <row r="315" spans="1:35" x14ac:dyDescent="0.2">
      <c r="A315" s="461" t="s">
        <v>60</v>
      </c>
      <c r="B315" s="462"/>
      <c r="C315" s="462"/>
      <c r="D315" s="462"/>
      <c r="E315" s="462"/>
      <c r="F315" s="462"/>
      <c r="G315" s="462"/>
      <c r="H315" s="462"/>
      <c r="I315" s="462"/>
      <c r="J315" s="462"/>
      <c r="K315" s="462">
        <v>0</v>
      </c>
      <c r="L315" s="462"/>
      <c r="M315" s="462"/>
      <c r="N315" s="464">
        <v>0</v>
      </c>
      <c r="O315" s="463">
        <v>0</v>
      </c>
      <c r="P315" s="463">
        <v>0</v>
      </c>
      <c r="Q315" s="462"/>
      <c r="R315" s="462"/>
      <c r="S315" s="462"/>
      <c r="T315" s="462"/>
      <c r="U315" s="462"/>
      <c r="V315" s="462"/>
      <c r="W315" s="462"/>
      <c r="X315" s="462"/>
      <c r="Y315" s="462"/>
      <c r="Z315" s="462">
        <v>0</v>
      </c>
      <c r="AA315" s="462"/>
      <c r="AB315" s="462"/>
      <c r="AC315" s="462"/>
      <c r="AD315" s="463">
        <v>0</v>
      </c>
      <c r="AE315" s="463">
        <v>0</v>
      </c>
      <c r="AF315" s="462">
        <v>0</v>
      </c>
      <c r="AG315" s="465">
        <v>0</v>
      </c>
      <c r="AH315" s="466">
        <v>0</v>
      </c>
      <c r="AI315" s="467">
        <v>0</v>
      </c>
    </row>
    <row r="316" spans="1:35" x14ac:dyDescent="0.2">
      <c r="A316" s="461"/>
      <c r="B316" s="462"/>
      <c r="C316" s="462"/>
      <c r="D316" s="462"/>
      <c r="E316" s="462"/>
      <c r="F316" s="462"/>
      <c r="G316" s="462"/>
      <c r="H316" s="462"/>
      <c r="I316" s="462"/>
      <c r="J316" s="462"/>
      <c r="K316" s="462">
        <v>0</v>
      </c>
      <c r="L316" s="462"/>
      <c r="M316" s="462"/>
      <c r="N316" s="464">
        <v>0</v>
      </c>
      <c r="O316" s="463">
        <v>0</v>
      </c>
      <c r="P316" s="463">
        <v>0</v>
      </c>
      <c r="Q316" s="462"/>
      <c r="R316" s="462"/>
      <c r="S316" s="462"/>
      <c r="T316" s="462"/>
      <c r="U316" s="462"/>
      <c r="V316" s="462"/>
      <c r="W316" s="462"/>
      <c r="X316" s="462"/>
      <c r="Y316" s="462"/>
      <c r="Z316" s="462">
        <v>0</v>
      </c>
      <c r="AA316" s="462"/>
      <c r="AB316" s="462"/>
      <c r="AC316" s="462"/>
      <c r="AD316" s="463">
        <v>0</v>
      </c>
      <c r="AE316" s="463">
        <v>0</v>
      </c>
      <c r="AF316" s="462">
        <v>0</v>
      </c>
      <c r="AG316" s="465">
        <v>0</v>
      </c>
      <c r="AH316" s="466">
        <v>0</v>
      </c>
      <c r="AI316" s="467">
        <v>0</v>
      </c>
    </row>
    <row r="317" spans="1:35" x14ac:dyDescent="0.2">
      <c r="A317" s="461" t="s">
        <v>61</v>
      </c>
      <c r="B317" s="462"/>
      <c r="C317" s="462"/>
      <c r="D317" s="462"/>
      <c r="E317" s="462"/>
      <c r="F317" s="462"/>
      <c r="G317" s="462"/>
      <c r="H317" s="462"/>
      <c r="I317" s="462"/>
      <c r="J317" s="462"/>
      <c r="K317" s="462">
        <v>0</v>
      </c>
      <c r="L317" s="462"/>
      <c r="M317" s="462"/>
      <c r="N317" s="464">
        <v>0</v>
      </c>
      <c r="O317" s="463">
        <v>0</v>
      </c>
      <c r="P317" s="463">
        <v>0</v>
      </c>
      <c r="Q317" s="462"/>
      <c r="R317" s="462"/>
      <c r="S317" s="462"/>
      <c r="T317" s="462"/>
      <c r="U317" s="462"/>
      <c r="V317" s="462"/>
      <c r="W317" s="462"/>
      <c r="X317" s="462"/>
      <c r="Y317" s="462"/>
      <c r="Z317" s="462">
        <v>0</v>
      </c>
      <c r="AA317" s="462"/>
      <c r="AB317" s="462"/>
      <c r="AC317" s="462"/>
      <c r="AD317" s="463">
        <v>0</v>
      </c>
      <c r="AE317" s="463">
        <v>0</v>
      </c>
      <c r="AF317" s="462">
        <v>0</v>
      </c>
      <c r="AG317" s="465">
        <v>0</v>
      </c>
      <c r="AH317" s="466">
        <v>0</v>
      </c>
      <c r="AI317" s="467">
        <v>0</v>
      </c>
    </row>
    <row r="318" spans="1:35" x14ac:dyDescent="0.2">
      <c r="A318" s="461"/>
      <c r="B318" s="462"/>
      <c r="C318" s="462"/>
      <c r="D318" s="462"/>
      <c r="E318" s="462"/>
      <c r="F318" s="462"/>
      <c r="G318" s="462"/>
      <c r="H318" s="462"/>
      <c r="I318" s="462"/>
      <c r="J318" s="462"/>
      <c r="K318" s="462">
        <v>0</v>
      </c>
      <c r="L318" s="462"/>
      <c r="M318" s="462"/>
      <c r="N318" s="464">
        <v>0</v>
      </c>
      <c r="O318" s="463">
        <v>0</v>
      </c>
      <c r="P318" s="463">
        <v>0</v>
      </c>
      <c r="Q318" s="462"/>
      <c r="R318" s="462"/>
      <c r="S318" s="462"/>
      <c r="T318" s="462"/>
      <c r="U318" s="462"/>
      <c r="V318" s="462"/>
      <c r="W318" s="462"/>
      <c r="X318" s="462"/>
      <c r="Y318" s="462"/>
      <c r="Z318" s="462">
        <v>0</v>
      </c>
      <c r="AA318" s="462"/>
      <c r="AB318" s="462"/>
      <c r="AC318" s="462"/>
      <c r="AD318" s="463">
        <v>0</v>
      </c>
      <c r="AE318" s="463">
        <v>0</v>
      </c>
      <c r="AF318" s="462">
        <v>0</v>
      </c>
      <c r="AG318" s="465">
        <v>0</v>
      </c>
      <c r="AH318" s="466">
        <v>0</v>
      </c>
      <c r="AI318" s="467">
        <v>0</v>
      </c>
    </row>
    <row r="319" spans="1:35" x14ac:dyDescent="0.2">
      <c r="A319" s="461" t="s">
        <v>62</v>
      </c>
      <c r="B319" s="462"/>
      <c r="C319" s="462"/>
      <c r="D319" s="462"/>
      <c r="E319" s="462"/>
      <c r="F319" s="462"/>
      <c r="G319" s="462"/>
      <c r="H319" s="462"/>
      <c r="I319" s="462"/>
      <c r="J319" s="462"/>
      <c r="K319" s="462">
        <v>0</v>
      </c>
      <c r="L319" s="462"/>
      <c r="M319" s="462"/>
      <c r="N319" s="464">
        <v>0</v>
      </c>
      <c r="O319" s="463">
        <v>0</v>
      </c>
      <c r="P319" s="463">
        <v>0</v>
      </c>
      <c r="Q319" s="462"/>
      <c r="R319" s="462"/>
      <c r="S319" s="462"/>
      <c r="T319" s="462"/>
      <c r="U319" s="462"/>
      <c r="V319" s="462"/>
      <c r="W319" s="462"/>
      <c r="X319" s="462"/>
      <c r="Y319" s="462"/>
      <c r="Z319" s="462">
        <v>0</v>
      </c>
      <c r="AA319" s="462"/>
      <c r="AB319" s="462"/>
      <c r="AC319" s="462"/>
      <c r="AD319" s="463">
        <v>0</v>
      </c>
      <c r="AE319" s="463">
        <v>0</v>
      </c>
      <c r="AF319" s="462">
        <v>0</v>
      </c>
      <c r="AG319" s="465">
        <v>0</v>
      </c>
      <c r="AH319" s="466">
        <v>0</v>
      </c>
      <c r="AI319" s="467">
        <v>0</v>
      </c>
    </row>
    <row r="320" spans="1:35" x14ac:dyDescent="0.2">
      <c r="A320" s="461"/>
      <c r="B320" s="462"/>
      <c r="C320" s="462"/>
      <c r="D320" s="462"/>
      <c r="E320" s="462"/>
      <c r="F320" s="462"/>
      <c r="G320" s="462"/>
      <c r="H320" s="462"/>
      <c r="I320" s="462"/>
      <c r="J320" s="462"/>
      <c r="K320" s="462">
        <v>0</v>
      </c>
      <c r="L320" s="462"/>
      <c r="M320" s="462"/>
      <c r="N320" s="464">
        <v>0</v>
      </c>
      <c r="O320" s="463">
        <v>0</v>
      </c>
      <c r="P320" s="463">
        <v>0</v>
      </c>
      <c r="Q320" s="462"/>
      <c r="R320" s="462"/>
      <c r="S320" s="462"/>
      <c r="T320" s="462"/>
      <c r="U320" s="462"/>
      <c r="V320" s="462"/>
      <c r="W320" s="462"/>
      <c r="X320" s="462"/>
      <c r="Y320" s="462"/>
      <c r="Z320" s="462">
        <v>0</v>
      </c>
      <c r="AA320" s="462"/>
      <c r="AB320" s="462"/>
      <c r="AC320" s="462"/>
      <c r="AD320" s="463">
        <v>0</v>
      </c>
      <c r="AE320" s="463">
        <v>0</v>
      </c>
      <c r="AF320" s="462">
        <v>0</v>
      </c>
      <c r="AG320" s="465">
        <v>0</v>
      </c>
      <c r="AH320" s="466">
        <v>0</v>
      </c>
      <c r="AI320" s="467">
        <v>0</v>
      </c>
    </row>
    <row r="321" spans="1:35" x14ac:dyDescent="0.2">
      <c r="A321" s="461" t="s">
        <v>63</v>
      </c>
      <c r="B321" s="462"/>
      <c r="C321" s="462"/>
      <c r="D321" s="462"/>
      <c r="E321" s="462"/>
      <c r="F321" s="462"/>
      <c r="G321" s="462"/>
      <c r="H321" s="462"/>
      <c r="I321" s="462"/>
      <c r="J321" s="462"/>
      <c r="K321" s="462">
        <v>0</v>
      </c>
      <c r="L321" s="462"/>
      <c r="M321" s="462"/>
      <c r="N321" s="464">
        <v>0</v>
      </c>
      <c r="O321" s="463">
        <v>0</v>
      </c>
      <c r="P321" s="463">
        <v>0</v>
      </c>
      <c r="Q321" s="462"/>
      <c r="R321" s="462"/>
      <c r="S321" s="462"/>
      <c r="T321" s="462"/>
      <c r="U321" s="462"/>
      <c r="V321" s="462"/>
      <c r="W321" s="462"/>
      <c r="X321" s="462"/>
      <c r="Y321" s="462"/>
      <c r="Z321" s="462">
        <v>0</v>
      </c>
      <c r="AA321" s="462"/>
      <c r="AB321" s="462"/>
      <c r="AC321" s="462"/>
      <c r="AD321" s="463">
        <v>0</v>
      </c>
      <c r="AE321" s="463">
        <v>0</v>
      </c>
      <c r="AF321" s="462">
        <v>0</v>
      </c>
      <c r="AG321" s="465">
        <v>0</v>
      </c>
      <c r="AH321" s="466">
        <v>0</v>
      </c>
      <c r="AI321" s="467">
        <v>0</v>
      </c>
    </row>
    <row r="322" spans="1:35" x14ac:dyDescent="0.2">
      <c r="A322" s="461"/>
      <c r="B322" s="462"/>
      <c r="C322" s="462"/>
      <c r="D322" s="462"/>
      <c r="E322" s="462"/>
      <c r="F322" s="462"/>
      <c r="G322" s="462"/>
      <c r="H322" s="462"/>
      <c r="I322" s="462"/>
      <c r="J322" s="462"/>
      <c r="K322" s="462">
        <v>0</v>
      </c>
      <c r="L322" s="462"/>
      <c r="M322" s="462"/>
      <c r="N322" s="464">
        <v>0</v>
      </c>
      <c r="O322" s="463">
        <v>0</v>
      </c>
      <c r="P322" s="463">
        <v>0</v>
      </c>
      <c r="Q322" s="462"/>
      <c r="R322" s="462"/>
      <c r="S322" s="462"/>
      <c r="T322" s="462"/>
      <c r="U322" s="462"/>
      <c r="V322" s="462"/>
      <c r="W322" s="462"/>
      <c r="X322" s="462"/>
      <c r="Y322" s="462"/>
      <c r="Z322" s="462">
        <v>0</v>
      </c>
      <c r="AA322" s="462"/>
      <c r="AB322" s="462"/>
      <c r="AC322" s="462"/>
      <c r="AD322" s="463">
        <v>0</v>
      </c>
      <c r="AE322" s="463">
        <v>0</v>
      </c>
      <c r="AF322" s="462">
        <v>0</v>
      </c>
      <c r="AG322" s="465">
        <v>0</v>
      </c>
      <c r="AH322" s="466">
        <v>0</v>
      </c>
      <c r="AI322" s="467">
        <v>0</v>
      </c>
    </row>
    <row r="323" spans="1:35" x14ac:dyDescent="0.2">
      <c r="A323" s="461" t="s">
        <v>64</v>
      </c>
      <c r="B323" s="462"/>
      <c r="C323" s="462"/>
      <c r="D323" s="462"/>
      <c r="E323" s="462"/>
      <c r="F323" s="462"/>
      <c r="G323" s="462"/>
      <c r="H323" s="462"/>
      <c r="I323" s="462"/>
      <c r="J323" s="462"/>
      <c r="K323" s="462">
        <v>0</v>
      </c>
      <c r="L323" s="462"/>
      <c r="M323" s="462"/>
      <c r="N323" s="464">
        <v>0</v>
      </c>
      <c r="O323" s="463">
        <v>0</v>
      </c>
      <c r="P323" s="463">
        <v>0</v>
      </c>
      <c r="Q323" s="462"/>
      <c r="R323" s="462"/>
      <c r="S323" s="462"/>
      <c r="T323" s="462"/>
      <c r="U323" s="462"/>
      <c r="V323" s="462"/>
      <c r="W323" s="462"/>
      <c r="X323" s="462"/>
      <c r="Y323" s="462"/>
      <c r="Z323" s="462">
        <v>0</v>
      </c>
      <c r="AA323" s="462"/>
      <c r="AB323" s="462"/>
      <c r="AC323" s="462"/>
      <c r="AD323" s="463">
        <v>0</v>
      </c>
      <c r="AE323" s="463">
        <v>0</v>
      </c>
      <c r="AF323" s="462">
        <v>0</v>
      </c>
      <c r="AG323" s="465">
        <v>0</v>
      </c>
      <c r="AH323" s="466">
        <v>0</v>
      </c>
      <c r="AI323" s="467">
        <v>0</v>
      </c>
    </row>
    <row r="324" spans="1:35" x14ac:dyDescent="0.2">
      <c r="A324" s="461"/>
      <c r="B324" s="462"/>
      <c r="C324" s="462"/>
      <c r="D324" s="462"/>
      <c r="E324" s="462"/>
      <c r="F324" s="462"/>
      <c r="G324" s="462"/>
      <c r="H324" s="462"/>
      <c r="I324" s="462"/>
      <c r="J324" s="462"/>
      <c r="K324" s="462">
        <v>0</v>
      </c>
      <c r="L324" s="462"/>
      <c r="M324" s="462"/>
      <c r="N324" s="464">
        <v>0</v>
      </c>
      <c r="O324" s="463">
        <v>0</v>
      </c>
      <c r="P324" s="463">
        <v>0</v>
      </c>
      <c r="Q324" s="462"/>
      <c r="R324" s="462"/>
      <c r="S324" s="462"/>
      <c r="T324" s="462"/>
      <c r="U324" s="462"/>
      <c r="V324" s="462"/>
      <c r="W324" s="462"/>
      <c r="X324" s="462"/>
      <c r="Y324" s="462"/>
      <c r="Z324" s="462">
        <v>0</v>
      </c>
      <c r="AA324" s="462"/>
      <c r="AB324" s="462"/>
      <c r="AC324" s="462"/>
      <c r="AD324" s="463">
        <v>0</v>
      </c>
      <c r="AE324" s="463">
        <v>0</v>
      </c>
      <c r="AF324" s="462">
        <v>0</v>
      </c>
      <c r="AG324" s="465">
        <v>0</v>
      </c>
      <c r="AH324" s="466">
        <v>0</v>
      </c>
      <c r="AI324" s="467">
        <v>0</v>
      </c>
    </row>
    <row r="325" spans="1:35" x14ac:dyDescent="0.2">
      <c r="A325" s="461" t="s">
        <v>24</v>
      </c>
      <c r="B325" s="462"/>
      <c r="C325" s="462"/>
      <c r="D325" s="462"/>
      <c r="E325" s="462"/>
      <c r="F325" s="462"/>
      <c r="G325" s="462"/>
      <c r="H325" s="462"/>
      <c r="I325" s="462"/>
      <c r="J325" s="462"/>
      <c r="K325" s="462">
        <v>0</v>
      </c>
      <c r="L325" s="462"/>
      <c r="M325" s="462"/>
      <c r="N325" s="464">
        <v>0</v>
      </c>
      <c r="O325" s="463">
        <v>0</v>
      </c>
      <c r="P325" s="463">
        <v>0</v>
      </c>
      <c r="Q325" s="462"/>
      <c r="R325" s="462"/>
      <c r="S325" s="462"/>
      <c r="T325" s="462"/>
      <c r="U325" s="462"/>
      <c r="V325" s="462"/>
      <c r="W325" s="462"/>
      <c r="X325" s="462"/>
      <c r="Y325" s="462"/>
      <c r="Z325" s="462">
        <v>0</v>
      </c>
      <c r="AA325" s="462"/>
      <c r="AB325" s="462"/>
      <c r="AC325" s="462"/>
      <c r="AD325" s="463">
        <v>0</v>
      </c>
      <c r="AE325" s="463">
        <v>0</v>
      </c>
      <c r="AF325" s="462">
        <v>0</v>
      </c>
      <c r="AG325" s="465">
        <v>0</v>
      </c>
      <c r="AH325" s="466">
        <v>0</v>
      </c>
      <c r="AI325" s="467">
        <v>0</v>
      </c>
    </row>
    <row r="326" spans="1:35" x14ac:dyDescent="0.2">
      <c r="A326" s="469" t="s">
        <v>548</v>
      </c>
      <c r="B326" s="462">
        <v>100</v>
      </c>
      <c r="C326" s="462">
        <v>600</v>
      </c>
      <c r="D326" s="462"/>
      <c r="E326" s="462"/>
      <c r="F326" s="462"/>
      <c r="G326" s="462"/>
      <c r="H326" s="462"/>
      <c r="I326" s="462"/>
      <c r="J326" s="462"/>
      <c r="K326" s="462">
        <v>600</v>
      </c>
      <c r="L326" s="462"/>
      <c r="M326" s="462"/>
      <c r="N326" s="464">
        <v>0</v>
      </c>
      <c r="O326" s="463">
        <v>7200</v>
      </c>
      <c r="P326" s="463">
        <v>720000</v>
      </c>
      <c r="Q326" s="462">
        <v>100</v>
      </c>
      <c r="R326" s="462">
        <v>600</v>
      </c>
      <c r="S326" s="462"/>
      <c r="T326" s="462"/>
      <c r="U326" s="462"/>
      <c r="V326" s="462"/>
      <c r="W326" s="462"/>
      <c r="X326" s="462"/>
      <c r="Y326" s="462"/>
      <c r="Z326" s="462">
        <v>600</v>
      </c>
      <c r="AA326" s="462"/>
      <c r="AB326" s="462"/>
      <c r="AC326" s="462"/>
      <c r="AD326" s="463">
        <v>7200</v>
      </c>
      <c r="AE326" s="463">
        <v>720000</v>
      </c>
      <c r="AF326" s="462">
        <v>0</v>
      </c>
      <c r="AG326" s="465">
        <v>0</v>
      </c>
      <c r="AH326" s="466">
        <v>100</v>
      </c>
      <c r="AI326" s="467">
        <v>720000</v>
      </c>
    </row>
    <row r="327" spans="1:35" x14ac:dyDescent="0.2">
      <c r="A327" s="461"/>
      <c r="B327" s="462"/>
      <c r="C327" s="462"/>
      <c r="D327" s="462"/>
      <c r="E327" s="462"/>
      <c r="F327" s="462"/>
      <c r="G327" s="462"/>
      <c r="H327" s="462"/>
      <c r="I327" s="462"/>
      <c r="J327" s="462"/>
      <c r="K327" s="462">
        <v>0</v>
      </c>
      <c r="L327" s="462"/>
      <c r="M327" s="462"/>
      <c r="N327" s="464">
        <v>0</v>
      </c>
      <c r="O327" s="463">
        <v>0</v>
      </c>
      <c r="P327" s="463">
        <v>0</v>
      </c>
      <c r="Q327" s="462"/>
      <c r="R327" s="462"/>
      <c r="S327" s="462"/>
      <c r="T327" s="462"/>
      <c r="U327" s="462"/>
      <c r="V327" s="462"/>
      <c r="W327" s="462"/>
      <c r="X327" s="462"/>
      <c r="Y327" s="462"/>
      <c r="Z327" s="462">
        <v>0</v>
      </c>
      <c r="AA327" s="462"/>
      <c r="AB327" s="462"/>
      <c r="AC327" s="462"/>
      <c r="AD327" s="463">
        <v>0</v>
      </c>
      <c r="AE327" s="463">
        <v>0</v>
      </c>
      <c r="AF327" s="462">
        <v>0</v>
      </c>
      <c r="AG327" s="465">
        <v>0</v>
      </c>
      <c r="AH327" s="466">
        <v>0</v>
      </c>
      <c r="AI327" s="467">
        <v>0</v>
      </c>
    </row>
    <row r="328" spans="1:35" x14ac:dyDescent="0.2">
      <c r="A328" s="461" t="s">
        <v>549</v>
      </c>
      <c r="B328" s="462"/>
      <c r="C328" s="462"/>
      <c r="D328" s="462"/>
      <c r="E328" s="462"/>
      <c r="F328" s="462"/>
      <c r="G328" s="462"/>
      <c r="H328" s="462"/>
      <c r="I328" s="462"/>
      <c r="J328" s="462"/>
      <c r="K328" s="462">
        <v>0</v>
      </c>
      <c r="L328" s="462"/>
      <c r="M328" s="462"/>
      <c r="N328" s="464">
        <v>0</v>
      </c>
      <c r="O328" s="463">
        <v>0</v>
      </c>
      <c r="P328" s="463">
        <v>0</v>
      </c>
      <c r="Q328" s="462"/>
      <c r="R328" s="462"/>
      <c r="S328" s="462"/>
      <c r="T328" s="462"/>
      <c r="U328" s="462"/>
      <c r="V328" s="462"/>
      <c r="W328" s="462"/>
      <c r="X328" s="462"/>
      <c r="Y328" s="462"/>
      <c r="Z328" s="462">
        <v>0</v>
      </c>
      <c r="AA328" s="462"/>
      <c r="AB328" s="462"/>
      <c r="AC328" s="462"/>
      <c r="AD328" s="463">
        <v>0</v>
      </c>
      <c r="AE328" s="463">
        <v>0</v>
      </c>
      <c r="AF328" s="462">
        <v>0</v>
      </c>
      <c r="AG328" s="465">
        <v>0</v>
      </c>
      <c r="AH328" s="466">
        <v>0</v>
      </c>
      <c r="AI328" s="467">
        <v>0</v>
      </c>
    </row>
    <row r="329" spans="1:35" x14ac:dyDescent="0.2">
      <c r="A329" s="461"/>
      <c r="B329" s="462"/>
      <c r="C329" s="462"/>
      <c r="D329" s="462"/>
      <c r="E329" s="462"/>
      <c r="F329" s="462"/>
      <c r="G329" s="462"/>
      <c r="H329" s="462"/>
      <c r="I329" s="462"/>
      <c r="J329" s="462"/>
      <c r="K329" s="462">
        <v>0</v>
      </c>
      <c r="L329" s="462"/>
      <c r="M329" s="462"/>
      <c r="N329" s="464">
        <v>0</v>
      </c>
      <c r="O329" s="463">
        <v>0</v>
      </c>
      <c r="P329" s="463">
        <v>0</v>
      </c>
      <c r="Q329" s="462"/>
      <c r="R329" s="462"/>
      <c r="S329" s="462"/>
      <c r="T329" s="462"/>
      <c r="U329" s="462"/>
      <c r="V329" s="462"/>
      <c r="W329" s="462"/>
      <c r="X329" s="462"/>
      <c r="Y329" s="462"/>
      <c r="Z329" s="462">
        <v>0</v>
      </c>
      <c r="AA329" s="462"/>
      <c r="AB329" s="462"/>
      <c r="AC329" s="462"/>
      <c r="AD329" s="463">
        <v>0</v>
      </c>
      <c r="AE329" s="463">
        <v>0</v>
      </c>
      <c r="AF329" s="462">
        <v>0</v>
      </c>
      <c r="AG329" s="465">
        <v>0</v>
      </c>
      <c r="AH329" s="466">
        <v>0</v>
      </c>
      <c r="AI329" s="467">
        <v>0</v>
      </c>
    </row>
    <row r="330" spans="1:35" x14ac:dyDescent="0.2">
      <c r="A330" s="461" t="s">
        <v>66</v>
      </c>
      <c r="B330" s="462">
        <v>100</v>
      </c>
      <c r="C330" s="462">
        <v>1539</v>
      </c>
      <c r="D330" s="462"/>
      <c r="E330" s="462"/>
      <c r="F330" s="462"/>
      <c r="G330" s="462"/>
      <c r="H330" s="462"/>
      <c r="I330" s="462"/>
      <c r="J330" s="462"/>
      <c r="K330" s="462">
        <v>1539</v>
      </c>
      <c r="L330" s="462">
        <v>600</v>
      </c>
      <c r="M330" s="462"/>
      <c r="N330" s="464">
        <v>600</v>
      </c>
      <c r="O330" s="463">
        <v>19068</v>
      </c>
      <c r="P330" s="463">
        <v>1906800</v>
      </c>
      <c r="Q330" s="462">
        <v>296</v>
      </c>
      <c r="R330" s="462">
        <v>1623</v>
      </c>
      <c r="S330" s="462"/>
      <c r="T330" s="462"/>
      <c r="U330" s="462"/>
      <c r="V330" s="462"/>
      <c r="W330" s="462"/>
      <c r="X330" s="462"/>
      <c r="Y330" s="462"/>
      <c r="Z330" s="462">
        <v>1623</v>
      </c>
      <c r="AA330" s="462">
        <v>600</v>
      </c>
      <c r="AB330" s="462"/>
      <c r="AC330" s="462"/>
      <c r="AD330" s="463">
        <v>19476</v>
      </c>
      <c r="AE330" s="463">
        <v>5764896</v>
      </c>
      <c r="AF330" s="462">
        <v>196</v>
      </c>
      <c r="AG330" s="465">
        <v>3858096</v>
      </c>
      <c r="AH330" s="466">
        <v>296</v>
      </c>
      <c r="AI330" s="467">
        <v>5764896</v>
      </c>
    </row>
    <row r="331" spans="1:35" x14ac:dyDescent="0.2">
      <c r="A331" s="461"/>
      <c r="B331" s="462"/>
      <c r="C331" s="462"/>
      <c r="D331" s="462"/>
      <c r="E331" s="462"/>
      <c r="F331" s="462"/>
      <c r="G331" s="462"/>
      <c r="H331" s="462"/>
      <c r="I331" s="462"/>
      <c r="J331" s="462"/>
      <c r="K331" s="462">
        <v>0</v>
      </c>
      <c r="L331" s="462"/>
      <c r="M331" s="462"/>
      <c r="N331" s="464">
        <v>0</v>
      </c>
      <c r="O331" s="463">
        <v>0</v>
      </c>
      <c r="P331" s="463">
        <v>0</v>
      </c>
      <c r="Q331" s="462"/>
      <c r="R331" s="462"/>
      <c r="S331" s="462"/>
      <c r="T331" s="462"/>
      <c r="U331" s="462"/>
      <c r="V331" s="462"/>
      <c r="W331" s="462"/>
      <c r="X331" s="462"/>
      <c r="Y331" s="462"/>
      <c r="Z331" s="462">
        <v>0</v>
      </c>
      <c r="AA331" s="462"/>
      <c r="AB331" s="462"/>
      <c r="AC331" s="462"/>
      <c r="AD331" s="463">
        <v>0</v>
      </c>
      <c r="AE331" s="463">
        <v>0</v>
      </c>
      <c r="AF331" s="462">
        <v>0</v>
      </c>
      <c r="AG331" s="465">
        <v>0</v>
      </c>
      <c r="AH331" s="466">
        <v>0</v>
      </c>
      <c r="AI331" s="467">
        <v>0</v>
      </c>
    </row>
    <row r="332" spans="1:35" x14ac:dyDescent="0.2">
      <c r="A332" s="461" t="s">
        <v>67</v>
      </c>
      <c r="B332" s="462"/>
      <c r="C332" s="462"/>
      <c r="D332" s="462"/>
      <c r="E332" s="462"/>
      <c r="F332" s="462"/>
      <c r="G332" s="462"/>
      <c r="H332" s="462"/>
      <c r="I332" s="462"/>
      <c r="J332" s="462"/>
      <c r="K332" s="462">
        <v>0</v>
      </c>
      <c r="L332" s="462"/>
      <c r="M332" s="462"/>
      <c r="N332" s="464">
        <v>0</v>
      </c>
      <c r="O332" s="463">
        <v>0</v>
      </c>
      <c r="P332" s="463">
        <v>0</v>
      </c>
      <c r="Q332" s="462"/>
      <c r="R332" s="462"/>
      <c r="S332" s="462"/>
      <c r="T332" s="462"/>
      <c r="U332" s="462"/>
      <c r="V332" s="462"/>
      <c r="W332" s="462"/>
      <c r="X332" s="462"/>
      <c r="Y332" s="462"/>
      <c r="Z332" s="462">
        <v>0</v>
      </c>
      <c r="AA332" s="462"/>
      <c r="AB332" s="462"/>
      <c r="AC332" s="462"/>
      <c r="AD332" s="463">
        <v>0</v>
      </c>
      <c r="AE332" s="463">
        <v>0</v>
      </c>
      <c r="AF332" s="462">
        <v>0</v>
      </c>
      <c r="AG332" s="465">
        <v>0</v>
      </c>
      <c r="AH332" s="466">
        <v>0</v>
      </c>
      <c r="AI332" s="467">
        <v>0</v>
      </c>
    </row>
    <row r="333" spans="1:35" x14ac:dyDescent="0.2">
      <c r="A333" s="470"/>
      <c r="B333" s="462"/>
      <c r="C333" s="466"/>
      <c r="D333" s="466"/>
      <c r="E333" s="466"/>
      <c r="F333" s="466"/>
      <c r="G333" s="466"/>
      <c r="H333" s="466"/>
      <c r="I333" s="466"/>
      <c r="J333" s="466"/>
      <c r="K333" s="462">
        <v>0</v>
      </c>
      <c r="L333" s="466"/>
      <c r="M333" s="466"/>
      <c r="N333" s="464">
        <v>0</v>
      </c>
      <c r="O333" s="463">
        <v>0</v>
      </c>
      <c r="P333" s="463">
        <v>0</v>
      </c>
      <c r="Q333" s="462"/>
      <c r="R333" s="466"/>
      <c r="S333" s="466"/>
      <c r="T333" s="466"/>
      <c r="U333" s="466"/>
      <c r="V333" s="466"/>
      <c r="W333" s="466"/>
      <c r="X333" s="466"/>
      <c r="Y333" s="466"/>
      <c r="Z333" s="462">
        <v>0</v>
      </c>
      <c r="AA333" s="466"/>
      <c r="AB333" s="466"/>
      <c r="AC333" s="466"/>
      <c r="AD333" s="463">
        <v>0</v>
      </c>
      <c r="AE333" s="463">
        <v>0</v>
      </c>
      <c r="AF333" s="462">
        <v>0</v>
      </c>
      <c r="AG333" s="465">
        <v>0</v>
      </c>
      <c r="AH333" s="466">
        <v>0</v>
      </c>
      <c r="AI333" s="467">
        <v>0</v>
      </c>
    </row>
    <row r="334" spans="1:35" x14ac:dyDescent="0.2">
      <c r="A334" s="471" t="s">
        <v>0</v>
      </c>
      <c r="B334" s="471">
        <v>1892</v>
      </c>
      <c r="C334" s="471">
        <v>5405</v>
      </c>
      <c r="D334" s="471">
        <v>858</v>
      </c>
      <c r="E334" s="471">
        <v>0</v>
      </c>
      <c r="F334" s="471">
        <v>0</v>
      </c>
      <c r="G334" s="471">
        <v>0</v>
      </c>
      <c r="H334" s="471">
        <v>0</v>
      </c>
      <c r="I334" s="471">
        <v>0</v>
      </c>
      <c r="J334" s="471">
        <v>0</v>
      </c>
      <c r="K334" s="471">
        <v>6263</v>
      </c>
      <c r="L334" s="471">
        <v>2600</v>
      </c>
      <c r="M334" s="471">
        <v>0</v>
      </c>
      <c r="N334" s="471">
        <v>2600</v>
      </c>
      <c r="O334" s="471">
        <v>77756</v>
      </c>
      <c r="P334" s="471">
        <v>53377560</v>
      </c>
      <c r="Q334" s="471">
        <v>2076</v>
      </c>
      <c r="R334" s="471">
        <v>5738</v>
      </c>
      <c r="S334" s="471">
        <v>959</v>
      </c>
      <c r="T334" s="471">
        <v>0</v>
      </c>
      <c r="U334" s="471">
        <v>0</v>
      </c>
      <c r="V334" s="471">
        <v>0</v>
      </c>
      <c r="W334" s="471">
        <v>0</v>
      </c>
      <c r="X334" s="471">
        <v>0</v>
      </c>
      <c r="Y334" s="471">
        <v>0</v>
      </c>
      <c r="Z334" s="471">
        <v>6697</v>
      </c>
      <c r="AA334" s="471">
        <v>2600</v>
      </c>
      <c r="AB334" s="471">
        <v>0</v>
      </c>
      <c r="AC334" s="471">
        <v>0</v>
      </c>
      <c r="AD334" s="471">
        <v>80364</v>
      </c>
      <c r="AE334" s="471">
        <v>57965064</v>
      </c>
      <c r="AF334" s="471">
        <v>184</v>
      </c>
      <c r="AG334" s="471">
        <v>4587504</v>
      </c>
      <c r="AH334" s="471">
        <v>2076</v>
      </c>
      <c r="AI334" s="471">
        <v>57965064</v>
      </c>
    </row>
    <row r="335" spans="1:35" x14ac:dyDescent="0.2">
      <c r="A335" s="432"/>
      <c r="B335" s="432"/>
      <c r="C335" s="432"/>
      <c r="D335" s="432"/>
      <c r="E335" s="432"/>
      <c r="F335" s="432"/>
      <c r="G335" s="432"/>
      <c r="H335" s="432"/>
      <c r="I335" s="432"/>
      <c r="J335" s="432"/>
      <c r="K335" s="432"/>
      <c r="L335" s="432"/>
      <c r="M335" s="432"/>
      <c r="N335" s="432"/>
      <c r="O335" s="432"/>
      <c r="P335" s="432"/>
      <c r="Q335" s="432"/>
      <c r="R335" s="432"/>
      <c r="S335" s="432"/>
      <c r="T335" s="432"/>
      <c r="U335" s="432"/>
      <c r="V335" s="432"/>
      <c r="W335" s="432"/>
      <c r="X335" s="432"/>
      <c r="Y335" s="432"/>
      <c r="Z335" s="432"/>
      <c r="AA335" s="432"/>
      <c r="AB335" s="432"/>
      <c r="AC335" s="432"/>
      <c r="AD335" s="432"/>
      <c r="AE335" s="432"/>
      <c r="AF335" s="432"/>
      <c r="AG335" s="432"/>
    </row>
    <row r="336" spans="1:35" x14ac:dyDescent="0.2">
      <c r="A336" s="431" t="s">
        <v>559</v>
      </c>
      <c r="B336" s="432"/>
      <c r="C336" s="432"/>
      <c r="D336" s="432"/>
      <c r="E336" s="432"/>
      <c r="F336" s="432"/>
      <c r="G336" s="432"/>
      <c r="H336" s="432"/>
      <c r="I336" s="432"/>
      <c r="J336" s="432"/>
      <c r="K336" s="432"/>
      <c r="L336" s="432"/>
      <c r="M336" s="432"/>
      <c r="N336" s="432"/>
      <c r="O336" s="432"/>
      <c r="P336" s="432"/>
      <c r="Q336" s="432"/>
      <c r="R336" s="432"/>
      <c r="S336" s="432"/>
      <c r="T336" s="432"/>
      <c r="U336" s="432"/>
      <c r="V336" s="432"/>
      <c r="W336" s="432"/>
      <c r="X336" s="432"/>
      <c r="Y336" s="432"/>
      <c r="Z336" s="432"/>
      <c r="AA336" s="432"/>
      <c r="AB336" s="432"/>
      <c r="AC336" s="432"/>
      <c r="AD336" s="432"/>
      <c r="AE336" s="432"/>
      <c r="AF336" s="432"/>
      <c r="AG336" s="432"/>
    </row>
    <row r="337" spans="1:35" ht="12.75" thickBot="1" x14ac:dyDescent="0.25">
      <c r="A337" s="432"/>
      <c r="B337" s="432"/>
      <c r="C337" s="432"/>
      <c r="D337" s="432"/>
      <c r="E337" s="432"/>
      <c r="F337" s="432"/>
      <c r="G337" s="432"/>
      <c r="H337" s="432"/>
      <c r="I337" s="432"/>
      <c r="J337" s="432"/>
      <c r="K337" s="432"/>
      <c r="L337" s="432"/>
      <c r="M337" s="432"/>
      <c r="N337" s="432"/>
      <c r="O337" s="432"/>
      <c r="P337" s="432"/>
      <c r="Q337" s="432"/>
      <c r="R337" s="432"/>
      <c r="S337" s="432"/>
      <c r="T337" s="432"/>
      <c r="U337" s="432"/>
      <c r="V337" s="432"/>
      <c r="W337" s="432"/>
      <c r="X337" s="432"/>
      <c r="Y337" s="432"/>
      <c r="Z337" s="432"/>
      <c r="AA337" s="432"/>
      <c r="AB337" s="432"/>
      <c r="AC337" s="432"/>
      <c r="AD337" s="432"/>
      <c r="AE337" s="432"/>
      <c r="AF337" s="432"/>
      <c r="AG337" s="432"/>
    </row>
    <row r="338" spans="1:35" ht="12.75" customHeight="1" thickBot="1" x14ac:dyDescent="0.25">
      <c r="A338" s="706" t="s">
        <v>48</v>
      </c>
      <c r="B338" s="433" t="s">
        <v>361</v>
      </c>
      <c r="C338" s="433"/>
      <c r="D338" s="433"/>
      <c r="E338" s="433"/>
      <c r="F338" s="433"/>
      <c r="G338" s="433"/>
      <c r="H338" s="433"/>
      <c r="I338" s="433"/>
      <c r="J338" s="433"/>
      <c r="K338" s="433"/>
      <c r="L338" s="433"/>
      <c r="M338" s="433"/>
      <c r="N338" s="433"/>
      <c r="O338" s="433"/>
      <c r="P338" s="433"/>
      <c r="Q338" s="434" t="s">
        <v>362</v>
      </c>
      <c r="R338" s="433"/>
      <c r="S338" s="433"/>
      <c r="T338" s="433"/>
      <c r="U338" s="433"/>
      <c r="V338" s="433"/>
      <c r="W338" s="433"/>
      <c r="X338" s="433"/>
      <c r="Y338" s="433"/>
      <c r="Z338" s="433"/>
      <c r="AA338" s="433"/>
      <c r="AB338" s="433"/>
      <c r="AC338" s="433"/>
      <c r="AD338" s="433"/>
      <c r="AE338" s="435"/>
      <c r="AF338" s="436" t="s">
        <v>360</v>
      </c>
      <c r="AG338" s="437"/>
      <c r="AH338" s="436" t="s">
        <v>363</v>
      </c>
      <c r="AI338" s="437"/>
    </row>
    <row r="339" spans="1:35" ht="141.75" x14ac:dyDescent="0.2">
      <c r="A339" s="707"/>
      <c r="B339" s="438" t="s">
        <v>11</v>
      </c>
      <c r="C339" s="439" t="s">
        <v>148</v>
      </c>
      <c r="D339" s="440" t="s">
        <v>271</v>
      </c>
      <c r="E339" s="440" t="s">
        <v>150</v>
      </c>
      <c r="F339" s="440" t="s">
        <v>184</v>
      </c>
      <c r="G339" s="440" t="s">
        <v>185</v>
      </c>
      <c r="H339" s="440" t="s">
        <v>186</v>
      </c>
      <c r="I339" s="440" t="s">
        <v>187</v>
      </c>
      <c r="J339" s="441" t="s">
        <v>151</v>
      </c>
      <c r="K339" s="440" t="s">
        <v>152</v>
      </c>
      <c r="L339" s="440" t="s">
        <v>153</v>
      </c>
      <c r="M339" s="440" t="s">
        <v>183</v>
      </c>
      <c r="N339" s="442" t="s">
        <v>120</v>
      </c>
      <c r="O339" s="443" t="s">
        <v>158</v>
      </c>
      <c r="P339" s="444" t="s">
        <v>157</v>
      </c>
      <c r="Q339" s="438" t="s">
        <v>11</v>
      </c>
      <c r="R339" s="439" t="s">
        <v>148</v>
      </c>
      <c r="S339" s="440" t="s">
        <v>149</v>
      </c>
      <c r="T339" s="440" t="s">
        <v>150</v>
      </c>
      <c r="U339" s="440" t="s">
        <v>184</v>
      </c>
      <c r="V339" s="440" t="s">
        <v>185</v>
      </c>
      <c r="W339" s="440" t="s">
        <v>186</v>
      </c>
      <c r="X339" s="440" t="s">
        <v>187</v>
      </c>
      <c r="Y339" s="440" t="s">
        <v>151</v>
      </c>
      <c r="Z339" s="440" t="s">
        <v>152</v>
      </c>
      <c r="AA339" s="440" t="s">
        <v>153</v>
      </c>
      <c r="AB339" s="440" t="s">
        <v>183</v>
      </c>
      <c r="AC339" s="442" t="s">
        <v>120</v>
      </c>
      <c r="AD339" s="443" t="s">
        <v>158</v>
      </c>
      <c r="AE339" s="444" t="s">
        <v>364</v>
      </c>
      <c r="AF339" s="445" t="s">
        <v>162</v>
      </c>
      <c r="AG339" s="445" t="s">
        <v>161</v>
      </c>
      <c r="AH339" s="445" t="s">
        <v>11</v>
      </c>
      <c r="AI339" s="444" t="s">
        <v>365</v>
      </c>
    </row>
    <row r="340" spans="1:35" ht="12.75" thickBot="1" x14ac:dyDescent="0.25">
      <c r="A340" s="708"/>
      <c r="B340" s="446" t="s">
        <v>49</v>
      </c>
      <c r="C340" s="447" t="s">
        <v>50</v>
      </c>
      <c r="D340" s="448" t="s">
        <v>51</v>
      </c>
      <c r="E340" s="448" t="s">
        <v>52</v>
      </c>
      <c r="F340" s="449" t="s">
        <v>53</v>
      </c>
      <c r="G340" s="449" t="s">
        <v>54</v>
      </c>
      <c r="H340" s="449" t="s">
        <v>81</v>
      </c>
      <c r="I340" s="449" t="s">
        <v>119</v>
      </c>
      <c r="J340" s="449" t="s">
        <v>156</v>
      </c>
      <c r="K340" s="449" t="s">
        <v>160</v>
      </c>
      <c r="L340" s="449" t="s">
        <v>192</v>
      </c>
      <c r="M340" s="449" t="s">
        <v>193</v>
      </c>
      <c r="N340" s="450" t="s">
        <v>195</v>
      </c>
      <c r="O340" s="451" t="s">
        <v>196</v>
      </c>
      <c r="P340" s="452" t="s">
        <v>197</v>
      </c>
      <c r="Q340" s="446" t="s">
        <v>49</v>
      </c>
      <c r="R340" s="447" t="s">
        <v>50</v>
      </c>
      <c r="S340" s="448" t="s">
        <v>51</v>
      </c>
      <c r="T340" s="448" t="s">
        <v>52</v>
      </c>
      <c r="U340" s="449" t="s">
        <v>53</v>
      </c>
      <c r="V340" s="449" t="s">
        <v>54</v>
      </c>
      <c r="W340" s="449" t="s">
        <v>81</v>
      </c>
      <c r="X340" s="449" t="s">
        <v>119</v>
      </c>
      <c r="Y340" s="449" t="s">
        <v>156</v>
      </c>
      <c r="Z340" s="449" t="s">
        <v>160</v>
      </c>
      <c r="AA340" s="449" t="s">
        <v>192</v>
      </c>
      <c r="AB340" s="449" t="s">
        <v>193</v>
      </c>
      <c r="AC340" s="450" t="s">
        <v>195</v>
      </c>
      <c r="AD340" s="451" t="s">
        <v>196</v>
      </c>
      <c r="AE340" s="452" t="s">
        <v>197</v>
      </c>
      <c r="AF340" s="453"/>
      <c r="AG340" s="446"/>
      <c r="AH340" s="453"/>
      <c r="AI340" s="446"/>
    </row>
    <row r="341" spans="1:35" x14ac:dyDescent="0.2">
      <c r="A341" s="454"/>
      <c r="B341" s="455"/>
      <c r="C341" s="455"/>
      <c r="D341" s="455"/>
      <c r="E341" s="455"/>
      <c r="F341" s="456"/>
      <c r="G341" s="456"/>
      <c r="H341" s="456"/>
      <c r="I341" s="456"/>
      <c r="J341" s="456"/>
      <c r="K341" s="456"/>
      <c r="L341" s="456"/>
      <c r="M341" s="456"/>
      <c r="N341" s="457"/>
      <c r="O341" s="456"/>
      <c r="P341" s="456"/>
      <c r="Q341" s="455"/>
      <c r="R341" s="455"/>
      <c r="S341" s="455"/>
      <c r="T341" s="455"/>
      <c r="U341" s="456"/>
      <c r="V341" s="456"/>
      <c r="W341" s="456"/>
      <c r="X341" s="456"/>
      <c r="Y341" s="456"/>
      <c r="Z341" s="456"/>
      <c r="AA341" s="456"/>
      <c r="AB341" s="456"/>
      <c r="AC341" s="456"/>
      <c r="AD341" s="456"/>
      <c r="AE341" s="456"/>
      <c r="AF341" s="455"/>
      <c r="AG341" s="458"/>
      <c r="AH341" s="459"/>
      <c r="AI341" s="460"/>
    </row>
    <row r="342" spans="1:35" x14ac:dyDescent="0.2">
      <c r="A342" s="461" t="s">
        <v>55</v>
      </c>
      <c r="B342" s="462">
        <v>73</v>
      </c>
      <c r="C342" s="463">
        <v>762</v>
      </c>
      <c r="D342" s="462">
        <v>864</v>
      </c>
      <c r="E342" s="462"/>
      <c r="F342" s="462"/>
      <c r="G342" s="462"/>
      <c r="H342" s="462"/>
      <c r="I342" s="462"/>
      <c r="J342" s="462"/>
      <c r="K342" s="462">
        <v>1626</v>
      </c>
      <c r="L342" s="462">
        <v>1000</v>
      </c>
      <c r="M342" s="462"/>
      <c r="N342" s="464">
        <v>1000</v>
      </c>
      <c r="O342" s="463">
        <v>20512</v>
      </c>
      <c r="P342" s="463">
        <v>1497376</v>
      </c>
      <c r="Q342" s="462">
        <v>73</v>
      </c>
      <c r="R342" s="463">
        <v>831</v>
      </c>
      <c r="S342" s="462">
        <v>961</v>
      </c>
      <c r="T342" s="462"/>
      <c r="U342" s="462"/>
      <c r="V342" s="462"/>
      <c r="W342" s="462"/>
      <c r="X342" s="462"/>
      <c r="Y342" s="462"/>
      <c r="Z342" s="462">
        <v>1792</v>
      </c>
      <c r="AA342" s="462">
        <v>1000</v>
      </c>
      <c r="AB342" s="462"/>
      <c r="AC342" s="463"/>
      <c r="AD342" s="463">
        <v>21504</v>
      </c>
      <c r="AE342" s="463">
        <v>1569792</v>
      </c>
      <c r="AF342" s="462">
        <v>0</v>
      </c>
      <c r="AG342" s="465">
        <v>72416</v>
      </c>
      <c r="AH342" s="466">
        <v>73</v>
      </c>
      <c r="AI342" s="467">
        <v>1569792</v>
      </c>
    </row>
    <row r="343" spans="1:35" x14ac:dyDescent="0.2">
      <c r="A343" s="461"/>
      <c r="B343" s="462"/>
      <c r="C343" s="463"/>
      <c r="D343" s="462"/>
      <c r="E343" s="462"/>
      <c r="F343" s="462"/>
      <c r="G343" s="462"/>
      <c r="H343" s="462"/>
      <c r="I343" s="462"/>
      <c r="J343" s="462"/>
      <c r="K343" s="462">
        <v>0</v>
      </c>
      <c r="L343" s="462"/>
      <c r="M343" s="462"/>
      <c r="N343" s="464">
        <v>0</v>
      </c>
      <c r="O343" s="463">
        <v>0</v>
      </c>
      <c r="P343" s="463">
        <v>0</v>
      </c>
      <c r="Q343" s="462"/>
      <c r="R343" s="463"/>
      <c r="S343" s="462"/>
      <c r="T343" s="462"/>
      <c r="U343" s="462"/>
      <c r="V343" s="462"/>
      <c r="W343" s="462"/>
      <c r="X343" s="462"/>
      <c r="Y343" s="462"/>
      <c r="Z343" s="462">
        <v>0</v>
      </c>
      <c r="AA343" s="462"/>
      <c r="AB343" s="462"/>
      <c r="AC343" s="463"/>
      <c r="AD343" s="463">
        <v>0</v>
      </c>
      <c r="AE343" s="463">
        <v>0</v>
      </c>
      <c r="AF343" s="462">
        <v>0</v>
      </c>
      <c r="AG343" s="465">
        <v>0</v>
      </c>
      <c r="AH343" s="466">
        <v>0</v>
      </c>
      <c r="AI343" s="467">
        <v>0</v>
      </c>
    </row>
    <row r="344" spans="1:35" x14ac:dyDescent="0.2">
      <c r="A344" s="461" t="s">
        <v>56</v>
      </c>
      <c r="B344" s="462"/>
      <c r="C344" s="463"/>
      <c r="D344" s="462"/>
      <c r="E344" s="462"/>
      <c r="F344" s="462"/>
      <c r="G344" s="462"/>
      <c r="H344" s="462"/>
      <c r="I344" s="462"/>
      <c r="J344" s="462"/>
      <c r="K344" s="462">
        <v>0</v>
      </c>
      <c r="L344" s="462"/>
      <c r="M344" s="462"/>
      <c r="N344" s="464">
        <v>0</v>
      </c>
      <c r="O344" s="463">
        <v>0</v>
      </c>
      <c r="P344" s="463">
        <v>0</v>
      </c>
      <c r="Q344" s="462"/>
      <c r="R344" s="463"/>
      <c r="S344" s="462"/>
      <c r="T344" s="462"/>
      <c r="U344" s="462"/>
      <c r="V344" s="462"/>
      <c r="W344" s="462"/>
      <c r="X344" s="462"/>
      <c r="Y344" s="462"/>
      <c r="Z344" s="462">
        <v>0</v>
      </c>
      <c r="AA344" s="462"/>
      <c r="AB344" s="462"/>
      <c r="AC344" s="463"/>
      <c r="AD344" s="463">
        <v>0</v>
      </c>
      <c r="AE344" s="463">
        <v>0</v>
      </c>
      <c r="AF344" s="462">
        <v>0</v>
      </c>
      <c r="AG344" s="465">
        <v>0</v>
      </c>
      <c r="AH344" s="466">
        <v>0</v>
      </c>
      <c r="AI344" s="467">
        <v>0</v>
      </c>
    </row>
    <row r="345" spans="1:35" x14ac:dyDescent="0.2">
      <c r="A345" s="468"/>
      <c r="B345" s="462"/>
      <c r="C345" s="466"/>
      <c r="D345" s="466"/>
      <c r="E345" s="466"/>
      <c r="F345" s="466"/>
      <c r="G345" s="466"/>
      <c r="H345" s="466"/>
      <c r="I345" s="466"/>
      <c r="J345" s="466"/>
      <c r="K345" s="462">
        <v>0</v>
      </c>
      <c r="L345" s="466"/>
      <c r="M345" s="466"/>
      <c r="N345" s="464">
        <v>0</v>
      </c>
      <c r="O345" s="463">
        <v>0</v>
      </c>
      <c r="P345" s="463">
        <v>0</v>
      </c>
      <c r="Q345" s="462"/>
      <c r="R345" s="466"/>
      <c r="S345" s="466"/>
      <c r="T345" s="466"/>
      <c r="U345" s="466"/>
      <c r="V345" s="466"/>
      <c r="W345" s="466"/>
      <c r="X345" s="466"/>
      <c r="Y345" s="466"/>
      <c r="Z345" s="462">
        <v>0</v>
      </c>
      <c r="AA345" s="466"/>
      <c r="AB345" s="466"/>
      <c r="AC345" s="466"/>
      <c r="AD345" s="463">
        <v>0</v>
      </c>
      <c r="AE345" s="463">
        <v>0</v>
      </c>
      <c r="AF345" s="462">
        <v>0</v>
      </c>
      <c r="AG345" s="465">
        <v>0</v>
      </c>
      <c r="AH345" s="466">
        <v>0</v>
      </c>
      <c r="AI345" s="467">
        <v>0</v>
      </c>
    </row>
    <row r="346" spans="1:35" x14ac:dyDescent="0.2">
      <c r="A346" s="461" t="s">
        <v>57</v>
      </c>
      <c r="B346" s="462">
        <v>632</v>
      </c>
      <c r="C346" s="462">
        <v>2334</v>
      </c>
      <c r="D346" s="462"/>
      <c r="E346" s="462"/>
      <c r="F346" s="462"/>
      <c r="G346" s="462"/>
      <c r="H346" s="462"/>
      <c r="I346" s="462"/>
      <c r="J346" s="462"/>
      <c r="K346" s="462">
        <v>2334</v>
      </c>
      <c r="L346" s="462">
        <v>1000</v>
      </c>
      <c r="M346" s="462"/>
      <c r="N346" s="464">
        <v>1000</v>
      </c>
      <c r="O346" s="463">
        <v>29008</v>
      </c>
      <c r="P346" s="463">
        <v>18333056</v>
      </c>
      <c r="Q346" s="462">
        <v>633</v>
      </c>
      <c r="R346" s="462">
        <v>2485</v>
      </c>
      <c r="S346" s="462"/>
      <c r="T346" s="462"/>
      <c r="U346" s="462"/>
      <c r="V346" s="462"/>
      <c r="W346" s="462"/>
      <c r="X346" s="462"/>
      <c r="Y346" s="462"/>
      <c r="Z346" s="462">
        <v>2485</v>
      </c>
      <c r="AA346" s="462">
        <v>1000</v>
      </c>
      <c r="AB346" s="462"/>
      <c r="AC346" s="462"/>
      <c r="AD346" s="463">
        <v>29820</v>
      </c>
      <c r="AE346" s="463">
        <v>18876060</v>
      </c>
      <c r="AF346" s="462">
        <v>1</v>
      </c>
      <c r="AG346" s="465">
        <v>543004</v>
      </c>
      <c r="AH346" s="466">
        <v>633</v>
      </c>
      <c r="AI346" s="467">
        <v>18876060</v>
      </c>
    </row>
    <row r="347" spans="1:35" x14ac:dyDescent="0.2">
      <c r="A347" s="461"/>
      <c r="B347" s="462"/>
      <c r="C347" s="462"/>
      <c r="D347" s="462"/>
      <c r="E347" s="462"/>
      <c r="F347" s="462"/>
      <c r="G347" s="462"/>
      <c r="H347" s="462"/>
      <c r="I347" s="462"/>
      <c r="J347" s="462"/>
      <c r="K347" s="462">
        <v>0</v>
      </c>
      <c r="L347" s="462"/>
      <c r="M347" s="462"/>
      <c r="N347" s="464">
        <v>0</v>
      </c>
      <c r="O347" s="463">
        <v>0</v>
      </c>
      <c r="P347" s="463">
        <v>0</v>
      </c>
      <c r="Q347" s="462"/>
      <c r="R347" s="462"/>
      <c r="S347" s="462"/>
      <c r="T347" s="462"/>
      <c r="U347" s="462"/>
      <c r="V347" s="462"/>
      <c r="W347" s="462"/>
      <c r="X347" s="462"/>
      <c r="Y347" s="462"/>
      <c r="Z347" s="462">
        <v>0</v>
      </c>
      <c r="AA347" s="462"/>
      <c r="AB347" s="462"/>
      <c r="AC347" s="462"/>
      <c r="AD347" s="463">
        <v>0</v>
      </c>
      <c r="AE347" s="463">
        <v>0</v>
      </c>
      <c r="AF347" s="462">
        <v>0</v>
      </c>
      <c r="AG347" s="465">
        <v>0</v>
      </c>
      <c r="AH347" s="466">
        <v>0</v>
      </c>
      <c r="AI347" s="467">
        <v>0</v>
      </c>
    </row>
    <row r="348" spans="1:35" x14ac:dyDescent="0.2">
      <c r="A348" s="461" t="s">
        <v>58</v>
      </c>
      <c r="B348" s="462"/>
      <c r="C348" s="462"/>
      <c r="D348" s="462"/>
      <c r="E348" s="462"/>
      <c r="F348" s="462"/>
      <c r="G348" s="462"/>
      <c r="H348" s="462"/>
      <c r="I348" s="462"/>
      <c r="J348" s="462"/>
      <c r="K348" s="462">
        <v>0</v>
      </c>
      <c r="L348" s="462"/>
      <c r="M348" s="462"/>
      <c r="N348" s="464">
        <v>0</v>
      </c>
      <c r="O348" s="463">
        <v>0</v>
      </c>
      <c r="P348" s="463">
        <v>0</v>
      </c>
      <c r="Q348" s="462"/>
      <c r="R348" s="462"/>
      <c r="S348" s="462"/>
      <c r="T348" s="462"/>
      <c r="U348" s="462"/>
      <c r="V348" s="462"/>
      <c r="W348" s="462"/>
      <c r="X348" s="462"/>
      <c r="Y348" s="462"/>
      <c r="Z348" s="462">
        <v>0</v>
      </c>
      <c r="AA348" s="462"/>
      <c r="AB348" s="462"/>
      <c r="AC348" s="462"/>
      <c r="AD348" s="463">
        <v>0</v>
      </c>
      <c r="AE348" s="463">
        <v>0</v>
      </c>
      <c r="AF348" s="462">
        <v>0</v>
      </c>
      <c r="AG348" s="465">
        <v>0</v>
      </c>
      <c r="AH348" s="466">
        <v>0</v>
      </c>
      <c r="AI348" s="467">
        <v>0</v>
      </c>
    </row>
    <row r="349" spans="1:35" x14ac:dyDescent="0.2">
      <c r="A349" s="461"/>
      <c r="B349" s="462"/>
      <c r="C349" s="462"/>
      <c r="D349" s="462"/>
      <c r="E349" s="462"/>
      <c r="F349" s="462"/>
      <c r="G349" s="462"/>
      <c r="H349" s="462"/>
      <c r="I349" s="462"/>
      <c r="J349" s="462"/>
      <c r="K349" s="462">
        <v>0</v>
      </c>
      <c r="L349" s="462"/>
      <c r="M349" s="462"/>
      <c r="N349" s="464">
        <v>0</v>
      </c>
      <c r="O349" s="463">
        <v>0</v>
      </c>
      <c r="P349" s="463">
        <v>0</v>
      </c>
      <c r="Q349" s="462"/>
      <c r="R349" s="462"/>
      <c r="S349" s="462"/>
      <c r="T349" s="462"/>
      <c r="U349" s="462"/>
      <c r="V349" s="462"/>
      <c r="W349" s="462"/>
      <c r="X349" s="462"/>
      <c r="Y349" s="462"/>
      <c r="Z349" s="462">
        <v>0</v>
      </c>
      <c r="AA349" s="462"/>
      <c r="AB349" s="462"/>
      <c r="AC349" s="462"/>
      <c r="AD349" s="463">
        <v>0</v>
      </c>
      <c r="AE349" s="463">
        <v>0</v>
      </c>
      <c r="AF349" s="462">
        <v>0</v>
      </c>
      <c r="AG349" s="465">
        <v>0</v>
      </c>
      <c r="AH349" s="466">
        <v>0</v>
      </c>
      <c r="AI349" s="467">
        <v>0</v>
      </c>
    </row>
    <row r="350" spans="1:35" x14ac:dyDescent="0.2">
      <c r="A350" s="461" t="s">
        <v>59</v>
      </c>
      <c r="B350" s="462"/>
      <c r="C350" s="462"/>
      <c r="D350" s="462"/>
      <c r="E350" s="462"/>
      <c r="F350" s="462"/>
      <c r="G350" s="462"/>
      <c r="H350" s="462"/>
      <c r="I350" s="462"/>
      <c r="J350" s="462"/>
      <c r="K350" s="462">
        <v>0</v>
      </c>
      <c r="L350" s="462"/>
      <c r="M350" s="462"/>
      <c r="N350" s="464">
        <v>0</v>
      </c>
      <c r="O350" s="463">
        <v>0</v>
      </c>
      <c r="P350" s="463">
        <v>0</v>
      </c>
      <c r="Q350" s="462"/>
      <c r="R350" s="462"/>
      <c r="S350" s="462"/>
      <c r="T350" s="462"/>
      <c r="U350" s="462"/>
      <c r="V350" s="462"/>
      <c r="W350" s="462"/>
      <c r="X350" s="462"/>
      <c r="Y350" s="462"/>
      <c r="Z350" s="462">
        <v>0</v>
      </c>
      <c r="AA350" s="462"/>
      <c r="AB350" s="462"/>
      <c r="AC350" s="462"/>
      <c r="AD350" s="463">
        <v>0</v>
      </c>
      <c r="AE350" s="463">
        <v>0</v>
      </c>
      <c r="AF350" s="462">
        <v>0</v>
      </c>
      <c r="AG350" s="465">
        <v>0</v>
      </c>
      <c r="AH350" s="466">
        <v>0</v>
      </c>
      <c r="AI350" s="467">
        <v>0</v>
      </c>
    </row>
    <row r="351" spans="1:35" x14ac:dyDescent="0.2">
      <c r="A351" s="461"/>
      <c r="B351" s="462"/>
      <c r="C351" s="462"/>
      <c r="D351" s="462"/>
      <c r="E351" s="462"/>
      <c r="F351" s="462"/>
      <c r="G351" s="462"/>
      <c r="H351" s="462"/>
      <c r="I351" s="462"/>
      <c r="J351" s="462"/>
      <c r="K351" s="462">
        <v>0</v>
      </c>
      <c r="L351" s="462"/>
      <c r="M351" s="462"/>
      <c r="N351" s="464">
        <v>0</v>
      </c>
      <c r="O351" s="463">
        <v>0</v>
      </c>
      <c r="P351" s="463">
        <v>0</v>
      </c>
      <c r="Q351" s="462"/>
      <c r="R351" s="462"/>
      <c r="S351" s="462"/>
      <c r="T351" s="462"/>
      <c r="U351" s="462"/>
      <c r="V351" s="462"/>
      <c r="W351" s="462"/>
      <c r="X351" s="462"/>
      <c r="Y351" s="462"/>
      <c r="Z351" s="462">
        <v>0</v>
      </c>
      <c r="AA351" s="462"/>
      <c r="AB351" s="462"/>
      <c r="AC351" s="462"/>
      <c r="AD351" s="463">
        <v>0</v>
      </c>
      <c r="AE351" s="463">
        <v>0</v>
      </c>
      <c r="AF351" s="462">
        <v>0</v>
      </c>
      <c r="AG351" s="465">
        <v>0</v>
      </c>
      <c r="AH351" s="466">
        <v>0</v>
      </c>
      <c r="AI351" s="467">
        <v>0</v>
      </c>
    </row>
    <row r="352" spans="1:35" x14ac:dyDescent="0.2">
      <c r="A352" s="461" t="s">
        <v>60</v>
      </c>
      <c r="B352" s="462"/>
      <c r="C352" s="462"/>
      <c r="D352" s="462"/>
      <c r="E352" s="462"/>
      <c r="F352" s="462"/>
      <c r="G352" s="462"/>
      <c r="H352" s="462"/>
      <c r="I352" s="462"/>
      <c r="J352" s="462"/>
      <c r="K352" s="462">
        <v>0</v>
      </c>
      <c r="L352" s="462"/>
      <c r="M352" s="462"/>
      <c r="N352" s="464">
        <v>0</v>
      </c>
      <c r="O352" s="463">
        <v>0</v>
      </c>
      <c r="P352" s="463">
        <v>0</v>
      </c>
      <c r="Q352" s="462"/>
      <c r="R352" s="462"/>
      <c r="S352" s="462"/>
      <c r="T352" s="462"/>
      <c r="U352" s="462"/>
      <c r="V352" s="462"/>
      <c r="W352" s="462"/>
      <c r="X352" s="462"/>
      <c r="Y352" s="462"/>
      <c r="Z352" s="462">
        <v>0</v>
      </c>
      <c r="AA352" s="462"/>
      <c r="AB352" s="462"/>
      <c r="AC352" s="462"/>
      <c r="AD352" s="463">
        <v>0</v>
      </c>
      <c r="AE352" s="463">
        <v>0</v>
      </c>
      <c r="AF352" s="462">
        <v>0</v>
      </c>
      <c r="AG352" s="465">
        <v>0</v>
      </c>
      <c r="AH352" s="466">
        <v>0</v>
      </c>
      <c r="AI352" s="467">
        <v>0</v>
      </c>
    </row>
    <row r="353" spans="1:35" x14ac:dyDescent="0.2">
      <c r="A353" s="461"/>
      <c r="B353" s="462"/>
      <c r="C353" s="462"/>
      <c r="D353" s="462"/>
      <c r="E353" s="462"/>
      <c r="F353" s="462"/>
      <c r="G353" s="462"/>
      <c r="H353" s="462"/>
      <c r="I353" s="462"/>
      <c r="J353" s="462"/>
      <c r="K353" s="462">
        <v>0</v>
      </c>
      <c r="L353" s="462"/>
      <c r="M353" s="462"/>
      <c r="N353" s="464">
        <v>0</v>
      </c>
      <c r="O353" s="463">
        <v>0</v>
      </c>
      <c r="P353" s="463">
        <v>0</v>
      </c>
      <c r="Q353" s="462"/>
      <c r="R353" s="462"/>
      <c r="S353" s="462"/>
      <c r="T353" s="462"/>
      <c r="U353" s="462"/>
      <c r="V353" s="462"/>
      <c r="W353" s="462"/>
      <c r="X353" s="462"/>
      <c r="Y353" s="462"/>
      <c r="Z353" s="462">
        <v>0</v>
      </c>
      <c r="AA353" s="462"/>
      <c r="AB353" s="462"/>
      <c r="AC353" s="462"/>
      <c r="AD353" s="463">
        <v>0</v>
      </c>
      <c r="AE353" s="463">
        <v>0</v>
      </c>
      <c r="AF353" s="462">
        <v>0</v>
      </c>
      <c r="AG353" s="465">
        <v>0</v>
      </c>
      <c r="AH353" s="466">
        <v>0</v>
      </c>
      <c r="AI353" s="467">
        <v>0</v>
      </c>
    </row>
    <row r="354" spans="1:35" x14ac:dyDescent="0.2">
      <c r="A354" s="461" t="s">
        <v>61</v>
      </c>
      <c r="B354" s="462"/>
      <c r="C354" s="462"/>
      <c r="D354" s="462"/>
      <c r="E354" s="462"/>
      <c r="F354" s="462"/>
      <c r="G354" s="462"/>
      <c r="H354" s="462"/>
      <c r="I354" s="462"/>
      <c r="J354" s="462"/>
      <c r="K354" s="462">
        <v>0</v>
      </c>
      <c r="L354" s="462"/>
      <c r="M354" s="462"/>
      <c r="N354" s="464">
        <v>0</v>
      </c>
      <c r="O354" s="463">
        <v>0</v>
      </c>
      <c r="P354" s="463">
        <v>0</v>
      </c>
      <c r="Q354" s="462"/>
      <c r="R354" s="462"/>
      <c r="S354" s="462"/>
      <c r="T354" s="462"/>
      <c r="U354" s="462"/>
      <c r="V354" s="462"/>
      <c r="W354" s="462"/>
      <c r="X354" s="462"/>
      <c r="Y354" s="462"/>
      <c r="Z354" s="462">
        <v>0</v>
      </c>
      <c r="AA354" s="462"/>
      <c r="AB354" s="462"/>
      <c r="AC354" s="462"/>
      <c r="AD354" s="463">
        <v>0</v>
      </c>
      <c r="AE354" s="463">
        <v>0</v>
      </c>
      <c r="AF354" s="462">
        <v>0</v>
      </c>
      <c r="AG354" s="465">
        <v>0</v>
      </c>
      <c r="AH354" s="466">
        <v>0</v>
      </c>
      <c r="AI354" s="467">
        <v>0</v>
      </c>
    </row>
    <row r="355" spans="1:35" x14ac:dyDescent="0.2">
      <c r="A355" s="461"/>
      <c r="B355" s="462"/>
      <c r="C355" s="462"/>
      <c r="D355" s="462"/>
      <c r="E355" s="462"/>
      <c r="F355" s="462"/>
      <c r="G355" s="462"/>
      <c r="H355" s="462"/>
      <c r="I355" s="462"/>
      <c r="J355" s="462"/>
      <c r="K355" s="462">
        <v>0</v>
      </c>
      <c r="L355" s="462"/>
      <c r="M355" s="462"/>
      <c r="N355" s="464">
        <v>0</v>
      </c>
      <c r="O355" s="463">
        <v>0</v>
      </c>
      <c r="P355" s="463">
        <v>0</v>
      </c>
      <c r="Q355" s="462"/>
      <c r="R355" s="462"/>
      <c r="S355" s="462"/>
      <c r="T355" s="462"/>
      <c r="U355" s="462"/>
      <c r="V355" s="462"/>
      <c r="W355" s="462"/>
      <c r="X355" s="462"/>
      <c r="Y355" s="462"/>
      <c r="Z355" s="462">
        <v>0</v>
      </c>
      <c r="AA355" s="462"/>
      <c r="AB355" s="462"/>
      <c r="AC355" s="462"/>
      <c r="AD355" s="463">
        <v>0</v>
      </c>
      <c r="AE355" s="463">
        <v>0</v>
      </c>
      <c r="AF355" s="462">
        <v>0</v>
      </c>
      <c r="AG355" s="465">
        <v>0</v>
      </c>
      <c r="AH355" s="466">
        <v>0</v>
      </c>
      <c r="AI355" s="467">
        <v>0</v>
      </c>
    </row>
    <row r="356" spans="1:35" x14ac:dyDescent="0.2">
      <c r="A356" s="461" t="s">
        <v>62</v>
      </c>
      <c r="B356" s="462"/>
      <c r="C356" s="462"/>
      <c r="D356" s="462"/>
      <c r="E356" s="462"/>
      <c r="F356" s="462"/>
      <c r="G356" s="462"/>
      <c r="H356" s="462"/>
      <c r="I356" s="462"/>
      <c r="J356" s="462"/>
      <c r="K356" s="462">
        <v>0</v>
      </c>
      <c r="L356" s="462"/>
      <c r="M356" s="462"/>
      <c r="N356" s="464">
        <v>0</v>
      </c>
      <c r="O356" s="463">
        <v>0</v>
      </c>
      <c r="P356" s="463">
        <v>0</v>
      </c>
      <c r="Q356" s="462"/>
      <c r="R356" s="462"/>
      <c r="S356" s="462"/>
      <c r="T356" s="462"/>
      <c r="U356" s="462"/>
      <c r="V356" s="462"/>
      <c r="W356" s="462"/>
      <c r="X356" s="462"/>
      <c r="Y356" s="462"/>
      <c r="Z356" s="462">
        <v>0</v>
      </c>
      <c r="AA356" s="462"/>
      <c r="AB356" s="462"/>
      <c r="AC356" s="462"/>
      <c r="AD356" s="463">
        <v>0</v>
      </c>
      <c r="AE356" s="463">
        <v>0</v>
      </c>
      <c r="AF356" s="462">
        <v>0</v>
      </c>
      <c r="AG356" s="465">
        <v>0</v>
      </c>
      <c r="AH356" s="466">
        <v>0</v>
      </c>
      <c r="AI356" s="467">
        <v>0</v>
      </c>
    </row>
    <row r="357" spans="1:35" x14ac:dyDescent="0.2">
      <c r="A357" s="461"/>
      <c r="B357" s="462"/>
      <c r="C357" s="462"/>
      <c r="D357" s="462"/>
      <c r="E357" s="462"/>
      <c r="F357" s="462"/>
      <c r="G357" s="462"/>
      <c r="H357" s="462"/>
      <c r="I357" s="462"/>
      <c r="J357" s="462"/>
      <c r="K357" s="462">
        <v>0</v>
      </c>
      <c r="L357" s="462"/>
      <c r="M357" s="462"/>
      <c r="N357" s="464">
        <v>0</v>
      </c>
      <c r="O357" s="463">
        <v>0</v>
      </c>
      <c r="P357" s="463">
        <v>0</v>
      </c>
      <c r="Q357" s="462"/>
      <c r="R357" s="462"/>
      <c r="S357" s="462"/>
      <c r="T357" s="462"/>
      <c r="U357" s="462"/>
      <c r="V357" s="462"/>
      <c r="W357" s="462"/>
      <c r="X357" s="462"/>
      <c r="Y357" s="462"/>
      <c r="Z357" s="462">
        <v>0</v>
      </c>
      <c r="AA357" s="462"/>
      <c r="AB357" s="462"/>
      <c r="AC357" s="462"/>
      <c r="AD357" s="463">
        <v>0</v>
      </c>
      <c r="AE357" s="463">
        <v>0</v>
      </c>
      <c r="AF357" s="462">
        <v>0</v>
      </c>
      <c r="AG357" s="465">
        <v>0</v>
      </c>
      <c r="AH357" s="466">
        <v>0</v>
      </c>
      <c r="AI357" s="467">
        <v>0</v>
      </c>
    </row>
    <row r="358" spans="1:35" x14ac:dyDescent="0.2">
      <c r="A358" s="461" t="s">
        <v>63</v>
      </c>
      <c r="B358" s="462"/>
      <c r="C358" s="462"/>
      <c r="D358" s="462"/>
      <c r="E358" s="462"/>
      <c r="F358" s="462"/>
      <c r="G358" s="462"/>
      <c r="H358" s="462"/>
      <c r="I358" s="462"/>
      <c r="J358" s="462"/>
      <c r="K358" s="462">
        <v>0</v>
      </c>
      <c r="L358" s="462"/>
      <c r="M358" s="462"/>
      <c r="N358" s="464">
        <v>0</v>
      </c>
      <c r="O358" s="463">
        <v>0</v>
      </c>
      <c r="P358" s="463">
        <v>0</v>
      </c>
      <c r="Q358" s="462"/>
      <c r="R358" s="462"/>
      <c r="S358" s="462"/>
      <c r="T358" s="462"/>
      <c r="U358" s="462"/>
      <c r="V358" s="462"/>
      <c r="W358" s="462"/>
      <c r="X358" s="462"/>
      <c r="Y358" s="462"/>
      <c r="Z358" s="462">
        <v>0</v>
      </c>
      <c r="AA358" s="462"/>
      <c r="AB358" s="462"/>
      <c r="AC358" s="462"/>
      <c r="AD358" s="463">
        <v>0</v>
      </c>
      <c r="AE358" s="463">
        <v>0</v>
      </c>
      <c r="AF358" s="462">
        <v>0</v>
      </c>
      <c r="AG358" s="465">
        <v>0</v>
      </c>
      <c r="AH358" s="466">
        <v>0</v>
      </c>
      <c r="AI358" s="467">
        <v>0</v>
      </c>
    </row>
    <row r="359" spans="1:35" x14ac:dyDescent="0.2">
      <c r="A359" s="461"/>
      <c r="B359" s="462"/>
      <c r="C359" s="462"/>
      <c r="D359" s="462"/>
      <c r="E359" s="462"/>
      <c r="F359" s="462"/>
      <c r="G359" s="462"/>
      <c r="H359" s="462"/>
      <c r="I359" s="462"/>
      <c r="J359" s="462"/>
      <c r="K359" s="462">
        <v>0</v>
      </c>
      <c r="L359" s="462"/>
      <c r="M359" s="462"/>
      <c r="N359" s="464">
        <v>0</v>
      </c>
      <c r="O359" s="463">
        <v>0</v>
      </c>
      <c r="P359" s="463">
        <v>0</v>
      </c>
      <c r="Q359" s="462"/>
      <c r="R359" s="462"/>
      <c r="S359" s="462"/>
      <c r="T359" s="462"/>
      <c r="U359" s="462"/>
      <c r="V359" s="462"/>
      <c r="W359" s="462"/>
      <c r="X359" s="462"/>
      <c r="Y359" s="462"/>
      <c r="Z359" s="462">
        <v>0</v>
      </c>
      <c r="AA359" s="462"/>
      <c r="AB359" s="462"/>
      <c r="AC359" s="462"/>
      <c r="AD359" s="463">
        <v>0</v>
      </c>
      <c r="AE359" s="463">
        <v>0</v>
      </c>
      <c r="AF359" s="462">
        <v>0</v>
      </c>
      <c r="AG359" s="465">
        <v>0</v>
      </c>
      <c r="AH359" s="466">
        <v>0</v>
      </c>
      <c r="AI359" s="467">
        <v>0</v>
      </c>
    </row>
    <row r="360" spans="1:35" x14ac:dyDescent="0.2">
      <c r="A360" s="461" t="s">
        <v>64</v>
      </c>
      <c r="B360" s="462"/>
      <c r="C360" s="462"/>
      <c r="D360" s="462"/>
      <c r="E360" s="462"/>
      <c r="F360" s="462"/>
      <c r="G360" s="462"/>
      <c r="H360" s="462"/>
      <c r="I360" s="462"/>
      <c r="J360" s="462"/>
      <c r="K360" s="462">
        <v>0</v>
      </c>
      <c r="L360" s="462"/>
      <c r="M360" s="462"/>
      <c r="N360" s="464">
        <v>0</v>
      </c>
      <c r="O360" s="463">
        <v>0</v>
      </c>
      <c r="P360" s="463">
        <v>0</v>
      </c>
      <c r="Q360" s="462"/>
      <c r="R360" s="462"/>
      <c r="S360" s="462"/>
      <c r="T360" s="462"/>
      <c r="U360" s="462"/>
      <c r="V360" s="462"/>
      <c r="W360" s="462"/>
      <c r="X360" s="462"/>
      <c r="Y360" s="462"/>
      <c r="Z360" s="462">
        <v>0</v>
      </c>
      <c r="AA360" s="462"/>
      <c r="AB360" s="462"/>
      <c r="AC360" s="462"/>
      <c r="AD360" s="463">
        <v>0</v>
      </c>
      <c r="AE360" s="463">
        <v>0</v>
      </c>
      <c r="AF360" s="462">
        <v>0</v>
      </c>
      <c r="AG360" s="465">
        <v>0</v>
      </c>
      <c r="AH360" s="466">
        <v>0</v>
      </c>
      <c r="AI360" s="467">
        <v>0</v>
      </c>
    </row>
    <row r="361" spans="1:35" x14ac:dyDescent="0.2">
      <c r="A361" s="461"/>
      <c r="B361" s="462"/>
      <c r="C361" s="462"/>
      <c r="D361" s="462"/>
      <c r="E361" s="462"/>
      <c r="F361" s="462"/>
      <c r="G361" s="462"/>
      <c r="H361" s="462"/>
      <c r="I361" s="462"/>
      <c r="J361" s="462"/>
      <c r="K361" s="462">
        <v>0</v>
      </c>
      <c r="L361" s="462"/>
      <c r="M361" s="462"/>
      <c r="N361" s="464">
        <v>0</v>
      </c>
      <c r="O361" s="463">
        <v>0</v>
      </c>
      <c r="P361" s="463">
        <v>0</v>
      </c>
      <c r="Q361" s="462"/>
      <c r="R361" s="462"/>
      <c r="S361" s="462"/>
      <c r="T361" s="462"/>
      <c r="U361" s="462"/>
      <c r="V361" s="462"/>
      <c r="W361" s="462"/>
      <c r="X361" s="462"/>
      <c r="Y361" s="462"/>
      <c r="Z361" s="462">
        <v>0</v>
      </c>
      <c r="AA361" s="462"/>
      <c r="AB361" s="462"/>
      <c r="AC361" s="462"/>
      <c r="AD361" s="463">
        <v>0</v>
      </c>
      <c r="AE361" s="463">
        <v>0</v>
      </c>
      <c r="AF361" s="462">
        <v>0</v>
      </c>
      <c r="AG361" s="465">
        <v>0</v>
      </c>
      <c r="AH361" s="466">
        <v>0</v>
      </c>
      <c r="AI361" s="467">
        <v>0</v>
      </c>
    </row>
    <row r="362" spans="1:35" x14ac:dyDescent="0.2">
      <c r="A362" s="461" t="s">
        <v>24</v>
      </c>
      <c r="B362" s="462"/>
      <c r="C362" s="462"/>
      <c r="D362" s="462"/>
      <c r="E362" s="462"/>
      <c r="F362" s="462"/>
      <c r="G362" s="462"/>
      <c r="H362" s="462"/>
      <c r="I362" s="462"/>
      <c r="J362" s="462"/>
      <c r="K362" s="462">
        <v>0</v>
      </c>
      <c r="L362" s="462"/>
      <c r="M362" s="462"/>
      <c r="N362" s="464">
        <v>0</v>
      </c>
      <c r="O362" s="463">
        <v>0</v>
      </c>
      <c r="P362" s="463">
        <v>0</v>
      </c>
      <c r="Q362" s="462"/>
      <c r="R362" s="462"/>
      <c r="S362" s="462"/>
      <c r="T362" s="462"/>
      <c r="U362" s="462"/>
      <c r="V362" s="462"/>
      <c r="W362" s="462"/>
      <c r="X362" s="462"/>
      <c r="Y362" s="462"/>
      <c r="Z362" s="462">
        <v>0</v>
      </c>
      <c r="AA362" s="462"/>
      <c r="AB362" s="462"/>
      <c r="AC362" s="462"/>
      <c r="AD362" s="463">
        <v>0</v>
      </c>
      <c r="AE362" s="463">
        <v>0</v>
      </c>
      <c r="AF362" s="462">
        <v>0</v>
      </c>
      <c r="AG362" s="465">
        <v>0</v>
      </c>
      <c r="AH362" s="466">
        <v>0</v>
      </c>
      <c r="AI362" s="467">
        <v>0</v>
      </c>
    </row>
    <row r="363" spans="1:35" x14ac:dyDescent="0.2">
      <c r="A363" s="469" t="s">
        <v>548</v>
      </c>
      <c r="B363" s="462">
        <v>45</v>
      </c>
      <c r="C363" s="462">
        <v>600</v>
      </c>
      <c r="D363" s="462"/>
      <c r="E363" s="462"/>
      <c r="F363" s="462"/>
      <c r="G363" s="462"/>
      <c r="H363" s="462"/>
      <c r="I363" s="462"/>
      <c r="J363" s="462"/>
      <c r="K363" s="462">
        <v>600</v>
      </c>
      <c r="L363" s="462"/>
      <c r="M363" s="462"/>
      <c r="N363" s="464">
        <v>0</v>
      </c>
      <c r="O363" s="463">
        <v>7200</v>
      </c>
      <c r="P363" s="463">
        <v>324000</v>
      </c>
      <c r="Q363" s="462">
        <v>45</v>
      </c>
      <c r="R363" s="462">
        <v>600</v>
      </c>
      <c r="S363" s="462"/>
      <c r="T363" s="462"/>
      <c r="U363" s="462"/>
      <c r="V363" s="462"/>
      <c r="W363" s="462"/>
      <c r="X363" s="462"/>
      <c r="Y363" s="462"/>
      <c r="Z363" s="462">
        <v>600</v>
      </c>
      <c r="AA363" s="462"/>
      <c r="AB363" s="462"/>
      <c r="AC363" s="462"/>
      <c r="AD363" s="463">
        <v>7200</v>
      </c>
      <c r="AE363" s="463">
        <v>324000</v>
      </c>
      <c r="AF363" s="462">
        <v>0</v>
      </c>
      <c r="AG363" s="465">
        <v>0</v>
      </c>
      <c r="AH363" s="466">
        <v>45</v>
      </c>
      <c r="AI363" s="467">
        <v>324000</v>
      </c>
    </row>
    <row r="364" spans="1:35" x14ac:dyDescent="0.2">
      <c r="A364" s="461"/>
      <c r="B364" s="462"/>
      <c r="C364" s="462"/>
      <c r="D364" s="462"/>
      <c r="E364" s="462"/>
      <c r="F364" s="462"/>
      <c r="G364" s="462"/>
      <c r="H364" s="462"/>
      <c r="I364" s="462"/>
      <c r="J364" s="462"/>
      <c r="K364" s="462">
        <v>0</v>
      </c>
      <c r="L364" s="462"/>
      <c r="M364" s="462"/>
      <c r="N364" s="464">
        <v>0</v>
      </c>
      <c r="O364" s="463">
        <v>0</v>
      </c>
      <c r="P364" s="463">
        <v>0</v>
      </c>
      <c r="Q364" s="462"/>
      <c r="R364" s="462"/>
      <c r="S364" s="462"/>
      <c r="T364" s="462"/>
      <c r="U364" s="462"/>
      <c r="V364" s="462"/>
      <c r="W364" s="462"/>
      <c r="X364" s="462"/>
      <c r="Y364" s="462"/>
      <c r="Z364" s="462">
        <v>0</v>
      </c>
      <c r="AA364" s="462"/>
      <c r="AB364" s="462"/>
      <c r="AC364" s="462"/>
      <c r="AD364" s="463">
        <v>0</v>
      </c>
      <c r="AE364" s="463">
        <v>0</v>
      </c>
      <c r="AF364" s="462">
        <v>0</v>
      </c>
      <c r="AG364" s="465">
        <v>0</v>
      </c>
      <c r="AH364" s="466">
        <v>0</v>
      </c>
      <c r="AI364" s="467">
        <v>0</v>
      </c>
    </row>
    <row r="365" spans="1:35" x14ac:dyDescent="0.2">
      <c r="A365" s="461" t="s">
        <v>549</v>
      </c>
      <c r="B365" s="462"/>
      <c r="C365" s="462"/>
      <c r="D365" s="462"/>
      <c r="E365" s="462"/>
      <c r="F365" s="462"/>
      <c r="G365" s="462"/>
      <c r="H365" s="462"/>
      <c r="I365" s="462"/>
      <c r="J365" s="462"/>
      <c r="K365" s="462">
        <v>0</v>
      </c>
      <c r="L365" s="462"/>
      <c r="M365" s="462"/>
      <c r="N365" s="464">
        <v>0</v>
      </c>
      <c r="O365" s="463">
        <v>0</v>
      </c>
      <c r="P365" s="463">
        <v>0</v>
      </c>
      <c r="Q365" s="462"/>
      <c r="R365" s="462"/>
      <c r="S365" s="462"/>
      <c r="T365" s="462"/>
      <c r="U365" s="462"/>
      <c r="V365" s="462"/>
      <c r="W365" s="462"/>
      <c r="X365" s="462"/>
      <c r="Y365" s="462"/>
      <c r="Z365" s="462">
        <v>0</v>
      </c>
      <c r="AA365" s="462"/>
      <c r="AB365" s="462"/>
      <c r="AC365" s="462"/>
      <c r="AD365" s="463">
        <v>0</v>
      </c>
      <c r="AE365" s="463">
        <v>0</v>
      </c>
      <c r="AF365" s="462">
        <v>0</v>
      </c>
      <c r="AG365" s="465">
        <v>0</v>
      </c>
      <c r="AH365" s="466">
        <v>0</v>
      </c>
      <c r="AI365" s="467">
        <v>0</v>
      </c>
    </row>
    <row r="366" spans="1:35" x14ac:dyDescent="0.2">
      <c r="A366" s="461"/>
      <c r="B366" s="462"/>
      <c r="C366" s="462"/>
      <c r="D366" s="462"/>
      <c r="E366" s="462"/>
      <c r="F366" s="462"/>
      <c r="G366" s="462"/>
      <c r="H366" s="462"/>
      <c r="I366" s="462"/>
      <c r="J366" s="462"/>
      <c r="K366" s="462">
        <v>0</v>
      </c>
      <c r="L366" s="462"/>
      <c r="M366" s="462"/>
      <c r="N366" s="464">
        <v>0</v>
      </c>
      <c r="O366" s="463">
        <v>0</v>
      </c>
      <c r="P366" s="463">
        <v>0</v>
      </c>
      <c r="Q366" s="462"/>
      <c r="R366" s="462"/>
      <c r="S366" s="462"/>
      <c r="T366" s="462"/>
      <c r="U366" s="462"/>
      <c r="V366" s="462"/>
      <c r="W366" s="462"/>
      <c r="X366" s="462"/>
      <c r="Y366" s="462"/>
      <c r="Z366" s="462">
        <v>0</v>
      </c>
      <c r="AA366" s="462"/>
      <c r="AB366" s="462"/>
      <c r="AC366" s="462"/>
      <c r="AD366" s="463">
        <v>0</v>
      </c>
      <c r="AE366" s="463">
        <v>0</v>
      </c>
      <c r="AF366" s="462">
        <v>0</v>
      </c>
      <c r="AG366" s="465">
        <v>0</v>
      </c>
      <c r="AH366" s="466">
        <v>0</v>
      </c>
      <c r="AI366" s="467">
        <v>0</v>
      </c>
    </row>
    <row r="367" spans="1:35" x14ac:dyDescent="0.2">
      <c r="A367" s="461" t="s">
        <v>66</v>
      </c>
      <c r="B367" s="462">
        <v>75</v>
      </c>
      <c r="C367" s="462">
        <v>1583</v>
      </c>
      <c r="D367" s="462"/>
      <c r="E367" s="462"/>
      <c r="F367" s="462"/>
      <c r="G367" s="462"/>
      <c r="H367" s="462"/>
      <c r="I367" s="462"/>
      <c r="J367" s="462"/>
      <c r="K367" s="462">
        <v>1583</v>
      </c>
      <c r="L367" s="462">
        <v>600</v>
      </c>
      <c r="M367" s="462"/>
      <c r="N367" s="464">
        <v>600</v>
      </c>
      <c r="O367" s="463">
        <v>19596</v>
      </c>
      <c r="P367" s="463">
        <v>1469700</v>
      </c>
      <c r="Q367" s="462">
        <v>77</v>
      </c>
      <c r="R367" s="462">
        <v>1566</v>
      </c>
      <c r="S367" s="462"/>
      <c r="T367" s="462"/>
      <c r="U367" s="462"/>
      <c r="V367" s="462"/>
      <c r="W367" s="462"/>
      <c r="X367" s="462"/>
      <c r="Y367" s="462"/>
      <c r="Z367" s="462">
        <v>1566</v>
      </c>
      <c r="AA367" s="462">
        <v>600</v>
      </c>
      <c r="AB367" s="462"/>
      <c r="AC367" s="462"/>
      <c r="AD367" s="463">
        <v>18792</v>
      </c>
      <c r="AE367" s="463">
        <v>1446984</v>
      </c>
      <c r="AF367" s="462">
        <v>2</v>
      </c>
      <c r="AG367" s="465">
        <v>-22716</v>
      </c>
      <c r="AH367" s="466">
        <v>77</v>
      </c>
      <c r="AI367" s="467">
        <v>1446984</v>
      </c>
    </row>
    <row r="368" spans="1:35" x14ac:dyDescent="0.2">
      <c r="A368" s="461"/>
      <c r="B368" s="462"/>
      <c r="C368" s="462"/>
      <c r="D368" s="462"/>
      <c r="E368" s="462"/>
      <c r="F368" s="462"/>
      <c r="G368" s="462"/>
      <c r="H368" s="462"/>
      <c r="I368" s="462"/>
      <c r="J368" s="462"/>
      <c r="K368" s="462">
        <v>0</v>
      </c>
      <c r="L368" s="462"/>
      <c r="M368" s="462"/>
      <c r="N368" s="464">
        <v>0</v>
      </c>
      <c r="O368" s="463">
        <v>0</v>
      </c>
      <c r="P368" s="463">
        <v>0</v>
      </c>
      <c r="Q368" s="462"/>
      <c r="R368" s="462"/>
      <c r="S368" s="462"/>
      <c r="T368" s="462"/>
      <c r="U368" s="462"/>
      <c r="V368" s="462"/>
      <c r="W368" s="462"/>
      <c r="X368" s="462"/>
      <c r="Y368" s="462"/>
      <c r="Z368" s="462">
        <v>0</v>
      </c>
      <c r="AA368" s="462"/>
      <c r="AB368" s="462"/>
      <c r="AC368" s="462"/>
      <c r="AD368" s="463">
        <v>0</v>
      </c>
      <c r="AE368" s="463">
        <v>0</v>
      </c>
      <c r="AF368" s="462">
        <v>0</v>
      </c>
      <c r="AG368" s="465">
        <v>0</v>
      </c>
      <c r="AH368" s="466">
        <v>0</v>
      </c>
      <c r="AI368" s="467">
        <v>0</v>
      </c>
    </row>
    <row r="369" spans="1:35" x14ac:dyDescent="0.2">
      <c r="A369" s="461" t="s">
        <v>67</v>
      </c>
      <c r="B369" s="462"/>
      <c r="C369" s="462"/>
      <c r="D369" s="462"/>
      <c r="E369" s="462"/>
      <c r="F369" s="462"/>
      <c r="G369" s="462"/>
      <c r="H369" s="462"/>
      <c r="I369" s="462"/>
      <c r="J369" s="462"/>
      <c r="K369" s="462">
        <v>0</v>
      </c>
      <c r="L369" s="462"/>
      <c r="M369" s="462"/>
      <c r="N369" s="464">
        <v>0</v>
      </c>
      <c r="O369" s="463">
        <v>0</v>
      </c>
      <c r="P369" s="463">
        <v>0</v>
      </c>
      <c r="Q369" s="462"/>
      <c r="R369" s="462"/>
      <c r="S369" s="462"/>
      <c r="T369" s="462"/>
      <c r="U369" s="462"/>
      <c r="V369" s="462"/>
      <c r="W369" s="462"/>
      <c r="X369" s="462"/>
      <c r="Y369" s="462"/>
      <c r="Z369" s="462">
        <v>0</v>
      </c>
      <c r="AA369" s="462"/>
      <c r="AB369" s="462"/>
      <c r="AC369" s="462"/>
      <c r="AD369" s="463">
        <v>0</v>
      </c>
      <c r="AE369" s="463">
        <v>0</v>
      </c>
      <c r="AF369" s="462">
        <v>0</v>
      </c>
      <c r="AG369" s="465">
        <v>0</v>
      </c>
      <c r="AH369" s="466">
        <v>0</v>
      </c>
      <c r="AI369" s="467">
        <v>0</v>
      </c>
    </row>
    <row r="370" spans="1:35" x14ac:dyDescent="0.2">
      <c r="A370" s="470"/>
      <c r="B370" s="462"/>
      <c r="C370" s="466"/>
      <c r="D370" s="466"/>
      <c r="E370" s="466"/>
      <c r="F370" s="466"/>
      <c r="G370" s="466"/>
      <c r="H370" s="466"/>
      <c r="I370" s="466"/>
      <c r="J370" s="466"/>
      <c r="K370" s="462">
        <v>0</v>
      </c>
      <c r="L370" s="466"/>
      <c r="M370" s="466"/>
      <c r="N370" s="464">
        <v>0</v>
      </c>
      <c r="O370" s="463">
        <v>0</v>
      </c>
      <c r="P370" s="463">
        <v>0</v>
      </c>
      <c r="Q370" s="462"/>
      <c r="R370" s="466"/>
      <c r="S370" s="466"/>
      <c r="T370" s="466"/>
      <c r="U370" s="466"/>
      <c r="V370" s="466"/>
      <c r="W370" s="466"/>
      <c r="X370" s="466"/>
      <c r="Y370" s="466"/>
      <c r="Z370" s="462">
        <v>0</v>
      </c>
      <c r="AA370" s="466"/>
      <c r="AB370" s="466"/>
      <c r="AC370" s="466"/>
      <c r="AD370" s="463">
        <v>0</v>
      </c>
      <c r="AE370" s="463">
        <v>0</v>
      </c>
      <c r="AF370" s="462">
        <v>0</v>
      </c>
      <c r="AG370" s="465">
        <v>0</v>
      </c>
      <c r="AH370" s="466">
        <v>0</v>
      </c>
      <c r="AI370" s="467">
        <v>0</v>
      </c>
    </row>
    <row r="371" spans="1:35" x14ac:dyDescent="0.2">
      <c r="A371" s="471" t="s">
        <v>0</v>
      </c>
      <c r="B371" s="471">
        <v>825</v>
      </c>
      <c r="C371" s="471">
        <v>5279</v>
      </c>
      <c r="D371" s="471">
        <v>864</v>
      </c>
      <c r="E371" s="471">
        <v>0</v>
      </c>
      <c r="F371" s="471">
        <v>0</v>
      </c>
      <c r="G371" s="471">
        <v>0</v>
      </c>
      <c r="H371" s="471">
        <v>0</v>
      </c>
      <c r="I371" s="471">
        <v>0</v>
      </c>
      <c r="J371" s="471">
        <v>0</v>
      </c>
      <c r="K371" s="471">
        <v>6143</v>
      </c>
      <c r="L371" s="471">
        <v>2600</v>
      </c>
      <c r="M371" s="471">
        <v>0</v>
      </c>
      <c r="N371" s="471">
        <v>2600</v>
      </c>
      <c r="O371" s="471">
        <v>76316</v>
      </c>
      <c r="P371" s="471">
        <v>21624132</v>
      </c>
      <c r="Q371" s="471">
        <v>828</v>
      </c>
      <c r="R371" s="471">
        <v>5482</v>
      </c>
      <c r="S371" s="471">
        <v>961</v>
      </c>
      <c r="T371" s="471">
        <v>0</v>
      </c>
      <c r="U371" s="471">
        <v>0</v>
      </c>
      <c r="V371" s="471">
        <v>0</v>
      </c>
      <c r="W371" s="471">
        <v>0</v>
      </c>
      <c r="X371" s="471">
        <v>0</v>
      </c>
      <c r="Y371" s="471">
        <v>0</v>
      </c>
      <c r="Z371" s="471">
        <v>6443</v>
      </c>
      <c r="AA371" s="471">
        <v>2600</v>
      </c>
      <c r="AB371" s="471">
        <v>0</v>
      </c>
      <c r="AC371" s="471">
        <v>0</v>
      </c>
      <c r="AD371" s="471">
        <v>77316</v>
      </c>
      <c r="AE371" s="471">
        <v>22216836</v>
      </c>
      <c r="AF371" s="471">
        <v>3</v>
      </c>
      <c r="AG371" s="471">
        <v>592704</v>
      </c>
      <c r="AH371" s="471">
        <v>828</v>
      </c>
      <c r="AI371" s="471">
        <v>22216836</v>
      </c>
    </row>
    <row r="372" spans="1:35" x14ac:dyDescent="0.2">
      <c r="A372" s="432"/>
      <c r="B372" s="432"/>
      <c r="C372" s="432"/>
      <c r="D372" s="432"/>
      <c r="E372" s="432"/>
      <c r="F372" s="432"/>
      <c r="G372" s="432"/>
      <c r="H372" s="432"/>
      <c r="I372" s="432"/>
      <c r="J372" s="432"/>
      <c r="K372" s="432"/>
      <c r="L372" s="432"/>
      <c r="M372" s="432"/>
      <c r="N372" s="432"/>
      <c r="O372" s="432"/>
      <c r="P372" s="432"/>
      <c r="Q372" s="432"/>
      <c r="R372" s="432"/>
      <c r="S372" s="432"/>
      <c r="T372" s="432"/>
      <c r="U372" s="432"/>
      <c r="V372" s="432"/>
      <c r="W372" s="432"/>
      <c r="X372" s="432"/>
      <c r="Y372" s="432"/>
      <c r="Z372" s="432"/>
      <c r="AA372" s="432"/>
      <c r="AB372" s="432"/>
      <c r="AC372" s="432"/>
      <c r="AD372" s="432"/>
      <c r="AE372" s="432"/>
      <c r="AF372" s="432"/>
      <c r="AG372" s="432"/>
    </row>
    <row r="373" spans="1:35" x14ac:dyDescent="0.2">
      <c r="A373" s="432"/>
      <c r="B373" s="432"/>
      <c r="C373" s="432"/>
      <c r="D373" s="432"/>
      <c r="E373" s="432"/>
      <c r="F373" s="432"/>
      <c r="G373" s="432"/>
      <c r="H373" s="432"/>
      <c r="I373" s="432"/>
      <c r="J373" s="432"/>
      <c r="K373" s="432"/>
      <c r="L373" s="432"/>
      <c r="M373" s="432"/>
      <c r="N373" s="432"/>
      <c r="O373" s="432"/>
      <c r="P373" s="432"/>
      <c r="Q373" s="432"/>
      <c r="R373" s="432"/>
      <c r="S373" s="432"/>
      <c r="T373" s="432"/>
      <c r="U373" s="432"/>
      <c r="V373" s="432"/>
      <c r="W373" s="432"/>
      <c r="X373" s="432"/>
      <c r="Y373" s="432"/>
      <c r="Z373" s="432"/>
      <c r="AA373" s="432"/>
      <c r="AB373" s="432"/>
      <c r="AC373" s="432"/>
      <c r="AD373" s="432"/>
      <c r="AE373" s="432"/>
      <c r="AF373" s="432"/>
      <c r="AG373" s="432"/>
    </row>
    <row r="374" spans="1:35" x14ac:dyDescent="0.2">
      <c r="A374" s="431" t="s">
        <v>560</v>
      </c>
      <c r="B374" s="432"/>
      <c r="C374" s="432"/>
      <c r="D374" s="432"/>
      <c r="E374" s="432"/>
      <c r="F374" s="432"/>
      <c r="G374" s="432"/>
      <c r="H374" s="432"/>
      <c r="I374" s="432"/>
      <c r="J374" s="432"/>
      <c r="K374" s="432"/>
      <c r="L374" s="432"/>
      <c r="M374" s="432"/>
      <c r="N374" s="432"/>
      <c r="O374" s="432"/>
      <c r="P374" s="432"/>
      <c r="Q374" s="432"/>
      <c r="R374" s="432"/>
      <c r="S374" s="432"/>
      <c r="T374" s="432"/>
      <c r="U374" s="432"/>
      <c r="V374" s="432"/>
      <c r="W374" s="432"/>
      <c r="X374" s="432"/>
      <c r="Y374" s="432"/>
      <c r="Z374" s="432"/>
      <c r="AA374" s="432"/>
      <c r="AB374" s="432"/>
      <c r="AC374" s="432"/>
      <c r="AD374" s="432"/>
      <c r="AE374" s="432"/>
      <c r="AF374" s="432"/>
      <c r="AG374" s="432"/>
    </row>
    <row r="375" spans="1:35" ht="12.75" thickBot="1" x14ac:dyDescent="0.25">
      <c r="A375" s="432"/>
      <c r="B375" s="432"/>
      <c r="C375" s="432"/>
      <c r="D375" s="432"/>
      <c r="E375" s="432"/>
      <c r="F375" s="432"/>
      <c r="G375" s="432"/>
      <c r="H375" s="432"/>
      <c r="I375" s="432"/>
      <c r="J375" s="432"/>
      <c r="K375" s="432"/>
      <c r="L375" s="432"/>
      <c r="M375" s="432"/>
      <c r="N375" s="432"/>
      <c r="O375" s="432"/>
      <c r="P375" s="432"/>
      <c r="Q375" s="432"/>
      <c r="R375" s="432"/>
      <c r="S375" s="432"/>
      <c r="T375" s="432"/>
      <c r="U375" s="432"/>
      <c r="V375" s="432"/>
      <c r="W375" s="432"/>
      <c r="X375" s="432"/>
      <c r="Y375" s="432"/>
      <c r="Z375" s="432"/>
      <c r="AA375" s="432"/>
      <c r="AB375" s="432"/>
      <c r="AC375" s="432"/>
      <c r="AD375" s="432"/>
      <c r="AE375" s="432"/>
      <c r="AF375" s="432"/>
      <c r="AG375" s="432"/>
    </row>
    <row r="376" spans="1:35" ht="12.75" customHeight="1" thickBot="1" x14ac:dyDescent="0.25">
      <c r="A376" s="706" t="s">
        <v>48</v>
      </c>
      <c r="B376" s="433" t="s">
        <v>361</v>
      </c>
      <c r="C376" s="433"/>
      <c r="D376" s="433"/>
      <c r="E376" s="433"/>
      <c r="F376" s="433"/>
      <c r="G376" s="433"/>
      <c r="H376" s="433"/>
      <c r="I376" s="433"/>
      <c r="J376" s="433"/>
      <c r="K376" s="433"/>
      <c r="L376" s="433"/>
      <c r="M376" s="433"/>
      <c r="N376" s="433"/>
      <c r="O376" s="433"/>
      <c r="P376" s="433"/>
      <c r="Q376" s="434" t="s">
        <v>362</v>
      </c>
      <c r="R376" s="433"/>
      <c r="S376" s="433"/>
      <c r="T376" s="433"/>
      <c r="U376" s="433"/>
      <c r="V376" s="433"/>
      <c r="W376" s="433"/>
      <c r="X376" s="433"/>
      <c r="Y376" s="433"/>
      <c r="Z376" s="433"/>
      <c r="AA376" s="433"/>
      <c r="AB376" s="433"/>
      <c r="AC376" s="433"/>
      <c r="AD376" s="433"/>
      <c r="AE376" s="435"/>
      <c r="AF376" s="436" t="s">
        <v>360</v>
      </c>
      <c r="AG376" s="437"/>
      <c r="AH376" s="436" t="s">
        <v>363</v>
      </c>
      <c r="AI376" s="437"/>
    </row>
    <row r="377" spans="1:35" ht="141.75" x14ac:dyDescent="0.2">
      <c r="A377" s="707"/>
      <c r="B377" s="438" t="s">
        <v>11</v>
      </c>
      <c r="C377" s="439" t="s">
        <v>148</v>
      </c>
      <c r="D377" s="440" t="s">
        <v>271</v>
      </c>
      <c r="E377" s="440" t="s">
        <v>150</v>
      </c>
      <c r="F377" s="440" t="s">
        <v>184</v>
      </c>
      <c r="G377" s="440" t="s">
        <v>185</v>
      </c>
      <c r="H377" s="440" t="s">
        <v>186</v>
      </c>
      <c r="I377" s="440" t="s">
        <v>187</v>
      </c>
      <c r="J377" s="441" t="s">
        <v>151</v>
      </c>
      <c r="K377" s="440" t="s">
        <v>152</v>
      </c>
      <c r="L377" s="440" t="s">
        <v>153</v>
      </c>
      <c r="M377" s="440" t="s">
        <v>183</v>
      </c>
      <c r="N377" s="442" t="s">
        <v>120</v>
      </c>
      <c r="O377" s="443" t="s">
        <v>158</v>
      </c>
      <c r="P377" s="444" t="s">
        <v>157</v>
      </c>
      <c r="Q377" s="438" t="s">
        <v>11</v>
      </c>
      <c r="R377" s="439" t="s">
        <v>148</v>
      </c>
      <c r="S377" s="440" t="s">
        <v>149</v>
      </c>
      <c r="T377" s="440" t="s">
        <v>150</v>
      </c>
      <c r="U377" s="440" t="s">
        <v>184</v>
      </c>
      <c r="V377" s="440" t="s">
        <v>185</v>
      </c>
      <c r="W377" s="440" t="s">
        <v>186</v>
      </c>
      <c r="X377" s="440" t="s">
        <v>187</v>
      </c>
      <c r="Y377" s="440" t="s">
        <v>151</v>
      </c>
      <c r="Z377" s="440" t="s">
        <v>152</v>
      </c>
      <c r="AA377" s="440" t="s">
        <v>153</v>
      </c>
      <c r="AB377" s="440" t="s">
        <v>183</v>
      </c>
      <c r="AC377" s="442" t="s">
        <v>120</v>
      </c>
      <c r="AD377" s="443" t="s">
        <v>158</v>
      </c>
      <c r="AE377" s="444" t="s">
        <v>364</v>
      </c>
      <c r="AF377" s="445" t="s">
        <v>162</v>
      </c>
      <c r="AG377" s="445" t="s">
        <v>161</v>
      </c>
      <c r="AH377" s="445" t="s">
        <v>11</v>
      </c>
      <c r="AI377" s="444" t="s">
        <v>365</v>
      </c>
    </row>
    <row r="378" spans="1:35" ht="12.75" thickBot="1" x14ac:dyDescent="0.25">
      <c r="A378" s="708"/>
      <c r="B378" s="446" t="s">
        <v>49</v>
      </c>
      <c r="C378" s="447" t="s">
        <v>50</v>
      </c>
      <c r="D378" s="448" t="s">
        <v>51</v>
      </c>
      <c r="E378" s="448" t="s">
        <v>52</v>
      </c>
      <c r="F378" s="449" t="s">
        <v>53</v>
      </c>
      <c r="G378" s="449" t="s">
        <v>54</v>
      </c>
      <c r="H378" s="449" t="s">
        <v>81</v>
      </c>
      <c r="I378" s="449" t="s">
        <v>119</v>
      </c>
      <c r="J378" s="449" t="s">
        <v>156</v>
      </c>
      <c r="K378" s="449" t="s">
        <v>160</v>
      </c>
      <c r="L378" s="449" t="s">
        <v>192</v>
      </c>
      <c r="M378" s="449" t="s">
        <v>193</v>
      </c>
      <c r="N378" s="450" t="s">
        <v>195</v>
      </c>
      <c r="O378" s="451" t="s">
        <v>196</v>
      </c>
      <c r="P378" s="452" t="s">
        <v>197</v>
      </c>
      <c r="Q378" s="446" t="s">
        <v>49</v>
      </c>
      <c r="R378" s="447" t="s">
        <v>50</v>
      </c>
      <c r="S378" s="448" t="s">
        <v>51</v>
      </c>
      <c r="T378" s="448" t="s">
        <v>52</v>
      </c>
      <c r="U378" s="449" t="s">
        <v>53</v>
      </c>
      <c r="V378" s="449" t="s">
        <v>54</v>
      </c>
      <c r="W378" s="449" t="s">
        <v>81</v>
      </c>
      <c r="X378" s="449" t="s">
        <v>119</v>
      </c>
      <c r="Y378" s="449" t="s">
        <v>156</v>
      </c>
      <c r="Z378" s="449" t="s">
        <v>160</v>
      </c>
      <c r="AA378" s="449" t="s">
        <v>192</v>
      </c>
      <c r="AB378" s="449" t="s">
        <v>193</v>
      </c>
      <c r="AC378" s="450" t="s">
        <v>195</v>
      </c>
      <c r="AD378" s="451" t="s">
        <v>196</v>
      </c>
      <c r="AE378" s="452" t="s">
        <v>197</v>
      </c>
      <c r="AF378" s="453"/>
      <c r="AG378" s="446"/>
      <c r="AH378" s="453"/>
      <c r="AI378" s="446"/>
    </row>
    <row r="379" spans="1:35" x14ac:dyDescent="0.2">
      <c r="A379" s="454"/>
      <c r="B379" s="455"/>
      <c r="C379" s="455"/>
      <c r="D379" s="455"/>
      <c r="E379" s="455"/>
      <c r="F379" s="456"/>
      <c r="G379" s="456"/>
      <c r="H379" s="456"/>
      <c r="I379" s="456"/>
      <c r="J379" s="456"/>
      <c r="K379" s="456"/>
      <c r="L379" s="456"/>
      <c r="M379" s="456"/>
      <c r="N379" s="457"/>
      <c r="O379" s="456"/>
      <c r="P379" s="456"/>
      <c r="Q379" s="455"/>
      <c r="R379" s="455"/>
      <c r="S379" s="455"/>
      <c r="T379" s="455"/>
      <c r="U379" s="456"/>
      <c r="V379" s="456"/>
      <c r="W379" s="456"/>
      <c r="X379" s="456"/>
      <c r="Y379" s="456"/>
      <c r="Z379" s="456"/>
      <c r="AA379" s="456"/>
      <c r="AB379" s="456"/>
      <c r="AC379" s="456"/>
      <c r="AD379" s="456"/>
      <c r="AE379" s="456"/>
      <c r="AF379" s="455"/>
      <c r="AG379" s="458"/>
      <c r="AH379" s="459"/>
      <c r="AI379" s="460"/>
    </row>
    <row r="380" spans="1:35" x14ac:dyDescent="0.2">
      <c r="A380" s="461" t="s">
        <v>55</v>
      </c>
      <c r="B380" s="462">
        <v>191</v>
      </c>
      <c r="C380" s="463">
        <v>796</v>
      </c>
      <c r="D380" s="462">
        <v>880</v>
      </c>
      <c r="E380" s="462"/>
      <c r="F380" s="462"/>
      <c r="G380" s="462"/>
      <c r="H380" s="462"/>
      <c r="I380" s="462"/>
      <c r="J380" s="462"/>
      <c r="K380" s="462">
        <v>1676</v>
      </c>
      <c r="L380" s="462">
        <v>1000</v>
      </c>
      <c r="M380" s="462"/>
      <c r="N380" s="464">
        <v>1000</v>
      </c>
      <c r="O380" s="463">
        <v>21112</v>
      </c>
      <c r="P380" s="463">
        <v>4032392</v>
      </c>
      <c r="Q380" s="462">
        <v>191</v>
      </c>
      <c r="R380" s="463">
        <v>885</v>
      </c>
      <c r="S380" s="462">
        <v>980</v>
      </c>
      <c r="T380" s="462"/>
      <c r="U380" s="462"/>
      <c r="V380" s="462"/>
      <c r="W380" s="462"/>
      <c r="X380" s="462"/>
      <c r="Y380" s="462"/>
      <c r="Z380" s="462">
        <v>1865</v>
      </c>
      <c r="AA380" s="462">
        <v>1000</v>
      </c>
      <c r="AB380" s="462"/>
      <c r="AC380" s="463"/>
      <c r="AD380" s="463">
        <v>22380</v>
      </c>
      <c r="AE380" s="463">
        <v>4274580</v>
      </c>
      <c r="AF380" s="462">
        <v>0</v>
      </c>
      <c r="AG380" s="465">
        <v>242188</v>
      </c>
      <c r="AH380" s="466">
        <v>191</v>
      </c>
      <c r="AI380" s="467">
        <v>4274580</v>
      </c>
    </row>
    <row r="381" spans="1:35" x14ac:dyDescent="0.2">
      <c r="A381" s="461"/>
      <c r="B381" s="462"/>
      <c r="C381" s="463"/>
      <c r="D381" s="462"/>
      <c r="E381" s="462"/>
      <c r="F381" s="462"/>
      <c r="G381" s="462"/>
      <c r="H381" s="462"/>
      <c r="I381" s="462"/>
      <c r="J381" s="462"/>
      <c r="K381" s="462">
        <v>0</v>
      </c>
      <c r="L381" s="462"/>
      <c r="M381" s="462"/>
      <c r="N381" s="464">
        <v>0</v>
      </c>
      <c r="O381" s="463">
        <v>0</v>
      </c>
      <c r="P381" s="463">
        <v>0</v>
      </c>
      <c r="Q381" s="462"/>
      <c r="R381" s="463"/>
      <c r="S381" s="462"/>
      <c r="T381" s="462"/>
      <c r="U381" s="462"/>
      <c r="V381" s="462"/>
      <c r="W381" s="462"/>
      <c r="X381" s="462"/>
      <c r="Y381" s="462"/>
      <c r="Z381" s="462">
        <v>0</v>
      </c>
      <c r="AA381" s="462"/>
      <c r="AB381" s="462"/>
      <c r="AC381" s="463"/>
      <c r="AD381" s="463">
        <v>0</v>
      </c>
      <c r="AE381" s="463">
        <v>0</v>
      </c>
      <c r="AF381" s="462">
        <v>0</v>
      </c>
      <c r="AG381" s="465">
        <v>0</v>
      </c>
      <c r="AH381" s="466">
        <v>0</v>
      </c>
      <c r="AI381" s="467">
        <v>0</v>
      </c>
    </row>
    <row r="382" spans="1:35" x14ac:dyDescent="0.2">
      <c r="A382" s="461" t="s">
        <v>56</v>
      </c>
      <c r="B382" s="462"/>
      <c r="C382" s="463"/>
      <c r="D382" s="462"/>
      <c r="E382" s="462"/>
      <c r="F382" s="462"/>
      <c r="G382" s="462"/>
      <c r="H382" s="462"/>
      <c r="I382" s="462"/>
      <c r="J382" s="462"/>
      <c r="K382" s="462">
        <v>0</v>
      </c>
      <c r="L382" s="462"/>
      <c r="M382" s="462"/>
      <c r="N382" s="464">
        <v>0</v>
      </c>
      <c r="O382" s="463">
        <v>0</v>
      </c>
      <c r="P382" s="463">
        <v>0</v>
      </c>
      <c r="Q382" s="462"/>
      <c r="R382" s="463"/>
      <c r="S382" s="462"/>
      <c r="T382" s="462"/>
      <c r="U382" s="462"/>
      <c r="V382" s="462"/>
      <c r="W382" s="462"/>
      <c r="X382" s="462"/>
      <c r="Y382" s="462"/>
      <c r="Z382" s="462">
        <v>0</v>
      </c>
      <c r="AA382" s="462"/>
      <c r="AB382" s="462"/>
      <c r="AC382" s="463"/>
      <c r="AD382" s="463">
        <v>0</v>
      </c>
      <c r="AE382" s="463">
        <v>0</v>
      </c>
      <c r="AF382" s="462">
        <v>0</v>
      </c>
      <c r="AG382" s="465">
        <v>0</v>
      </c>
      <c r="AH382" s="466">
        <v>0</v>
      </c>
      <c r="AI382" s="467">
        <v>0</v>
      </c>
    </row>
    <row r="383" spans="1:35" x14ac:dyDescent="0.2">
      <c r="A383" s="468"/>
      <c r="B383" s="462"/>
      <c r="C383" s="466"/>
      <c r="D383" s="466"/>
      <c r="E383" s="466"/>
      <c r="F383" s="466"/>
      <c r="G383" s="466"/>
      <c r="H383" s="466"/>
      <c r="I383" s="466"/>
      <c r="J383" s="466"/>
      <c r="K383" s="462">
        <v>0</v>
      </c>
      <c r="L383" s="466"/>
      <c r="M383" s="466"/>
      <c r="N383" s="464">
        <v>0</v>
      </c>
      <c r="O383" s="463">
        <v>0</v>
      </c>
      <c r="P383" s="463">
        <v>0</v>
      </c>
      <c r="Q383" s="462"/>
      <c r="R383" s="466"/>
      <c r="S383" s="466"/>
      <c r="T383" s="466"/>
      <c r="U383" s="466"/>
      <c r="V383" s="466"/>
      <c r="W383" s="466"/>
      <c r="X383" s="466"/>
      <c r="Y383" s="466"/>
      <c r="Z383" s="462">
        <v>0</v>
      </c>
      <c r="AA383" s="466"/>
      <c r="AB383" s="466"/>
      <c r="AC383" s="466"/>
      <c r="AD383" s="463">
        <v>0</v>
      </c>
      <c r="AE383" s="463">
        <v>0</v>
      </c>
      <c r="AF383" s="462">
        <v>0</v>
      </c>
      <c r="AG383" s="465">
        <v>0</v>
      </c>
      <c r="AH383" s="466">
        <v>0</v>
      </c>
      <c r="AI383" s="467">
        <v>0</v>
      </c>
    </row>
    <row r="384" spans="1:35" x14ac:dyDescent="0.2">
      <c r="A384" s="461" t="s">
        <v>57</v>
      </c>
      <c r="B384" s="462">
        <v>1720</v>
      </c>
      <c r="C384" s="462">
        <v>2530</v>
      </c>
      <c r="D384" s="462"/>
      <c r="E384" s="462"/>
      <c r="F384" s="462"/>
      <c r="G384" s="462"/>
      <c r="H384" s="462"/>
      <c r="I384" s="462"/>
      <c r="J384" s="462"/>
      <c r="K384" s="462">
        <v>2530</v>
      </c>
      <c r="L384" s="462">
        <v>1000</v>
      </c>
      <c r="M384" s="462"/>
      <c r="N384" s="464">
        <v>1000</v>
      </c>
      <c r="O384" s="463">
        <v>31360</v>
      </c>
      <c r="P384" s="463">
        <v>53939200</v>
      </c>
      <c r="Q384" s="462">
        <v>1711</v>
      </c>
      <c r="R384" s="462">
        <v>2658</v>
      </c>
      <c r="S384" s="462"/>
      <c r="T384" s="462"/>
      <c r="U384" s="462"/>
      <c r="V384" s="462"/>
      <c r="W384" s="462"/>
      <c r="X384" s="462"/>
      <c r="Y384" s="462"/>
      <c r="Z384" s="462">
        <v>2658</v>
      </c>
      <c r="AA384" s="462">
        <v>1000</v>
      </c>
      <c r="AB384" s="462"/>
      <c r="AC384" s="462"/>
      <c r="AD384" s="463">
        <v>31896</v>
      </c>
      <c r="AE384" s="463">
        <v>54574056</v>
      </c>
      <c r="AF384" s="462">
        <v>-9</v>
      </c>
      <c r="AG384" s="465">
        <v>634856</v>
      </c>
      <c r="AH384" s="466">
        <v>1711</v>
      </c>
      <c r="AI384" s="467">
        <v>54574056</v>
      </c>
    </row>
    <row r="385" spans="1:35" x14ac:dyDescent="0.2">
      <c r="A385" s="461"/>
      <c r="B385" s="462"/>
      <c r="C385" s="462"/>
      <c r="D385" s="462"/>
      <c r="E385" s="462"/>
      <c r="F385" s="462"/>
      <c r="G385" s="462"/>
      <c r="H385" s="462"/>
      <c r="I385" s="462"/>
      <c r="J385" s="462"/>
      <c r="K385" s="462">
        <v>0</v>
      </c>
      <c r="L385" s="462"/>
      <c r="M385" s="462"/>
      <c r="N385" s="464">
        <v>0</v>
      </c>
      <c r="O385" s="463">
        <v>0</v>
      </c>
      <c r="P385" s="463">
        <v>0</v>
      </c>
      <c r="Q385" s="462"/>
      <c r="R385" s="462"/>
      <c r="S385" s="462"/>
      <c r="T385" s="462"/>
      <c r="U385" s="462"/>
      <c r="V385" s="462"/>
      <c r="W385" s="462"/>
      <c r="X385" s="462"/>
      <c r="Y385" s="462"/>
      <c r="Z385" s="462">
        <v>0</v>
      </c>
      <c r="AA385" s="462"/>
      <c r="AB385" s="462"/>
      <c r="AC385" s="462"/>
      <c r="AD385" s="463">
        <v>0</v>
      </c>
      <c r="AE385" s="463">
        <v>0</v>
      </c>
      <c r="AF385" s="462">
        <v>0</v>
      </c>
      <c r="AG385" s="465">
        <v>0</v>
      </c>
      <c r="AH385" s="466">
        <v>0</v>
      </c>
      <c r="AI385" s="467">
        <v>0</v>
      </c>
    </row>
    <row r="386" spans="1:35" x14ac:dyDescent="0.2">
      <c r="A386" s="461" t="s">
        <v>58</v>
      </c>
      <c r="B386" s="462"/>
      <c r="C386" s="462"/>
      <c r="D386" s="462"/>
      <c r="E386" s="462"/>
      <c r="F386" s="462"/>
      <c r="G386" s="462"/>
      <c r="H386" s="462"/>
      <c r="I386" s="462"/>
      <c r="J386" s="462"/>
      <c r="K386" s="462">
        <v>0</v>
      </c>
      <c r="L386" s="462"/>
      <c r="M386" s="462"/>
      <c r="N386" s="464">
        <v>0</v>
      </c>
      <c r="O386" s="463">
        <v>0</v>
      </c>
      <c r="P386" s="463">
        <v>0</v>
      </c>
      <c r="Q386" s="462"/>
      <c r="R386" s="462"/>
      <c r="S386" s="462"/>
      <c r="T386" s="462"/>
      <c r="U386" s="462"/>
      <c r="V386" s="462"/>
      <c r="W386" s="462"/>
      <c r="X386" s="462"/>
      <c r="Y386" s="462"/>
      <c r="Z386" s="462">
        <v>0</v>
      </c>
      <c r="AA386" s="462"/>
      <c r="AB386" s="462"/>
      <c r="AC386" s="462"/>
      <c r="AD386" s="463">
        <v>0</v>
      </c>
      <c r="AE386" s="463">
        <v>0</v>
      </c>
      <c r="AF386" s="462">
        <v>0</v>
      </c>
      <c r="AG386" s="465">
        <v>0</v>
      </c>
      <c r="AH386" s="466">
        <v>0</v>
      </c>
      <c r="AI386" s="467">
        <v>0</v>
      </c>
    </row>
    <row r="387" spans="1:35" x14ac:dyDescent="0.2">
      <c r="A387" s="461"/>
      <c r="B387" s="462"/>
      <c r="C387" s="462"/>
      <c r="D387" s="462"/>
      <c r="E387" s="462"/>
      <c r="F387" s="462"/>
      <c r="G387" s="462"/>
      <c r="H387" s="462"/>
      <c r="I387" s="462"/>
      <c r="J387" s="462"/>
      <c r="K387" s="462">
        <v>0</v>
      </c>
      <c r="L387" s="462"/>
      <c r="M387" s="462"/>
      <c r="N387" s="464">
        <v>0</v>
      </c>
      <c r="O387" s="463">
        <v>0</v>
      </c>
      <c r="P387" s="463">
        <v>0</v>
      </c>
      <c r="Q387" s="462"/>
      <c r="R387" s="462"/>
      <c r="S387" s="462"/>
      <c r="T387" s="462"/>
      <c r="U387" s="462"/>
      <c r="V387" s="462"/>
      <c r="W387" s="462"/>
      <c r="X387" s="462"/>
      <c r="Y387" s="462"/>
      <c r="Z387" s="462">
        <v>0</v>
      </c>
      <c r="AA387" s="462"/>
      <c r="AB387" s="462"/>
      <c r="AC387" s="462"/>
      <c r="AD387" s="463">
        <v>0</v>
      </c>
      <c r="AE387" s="463">
        <v>0</v>
      </c>
      <c r="AF387" s="462">
        <v>0</v>
      </c>
      <c r="AG387" s="465">
        <v>0</v>
      </c>
      <c r="AH387" s="466">
        <v>0</v>
      </c>
      <c r="AI387" s="467">
        <v>0</v>
      </c>
    </row>
    <row r="388" spans="1:35" x14ac:dyDescent="0.2">
      <c r="A388" s="461" t="s">
        <v>59</v>
      </c>
      <c r="B388" s="462"/>
      <c r="C388" s="462"/>
      <c r="D388" s="462"/>
      <c r="E388" s="462"/>
      <c r="F388" s="462"/>
      <c r="G388" s="462"/>
      <c r="H388" s="462"/>
      <c r="I388" s="462"/>
      <c r="J388" s="462"/>
      <c r="K388" s="462">
        <v>0</v>
      </c>
      <c r="L388" s="462"/>
      <c r="M388" s="462"/>
      <c r="N388" s="464">
        <v>0</v>
      </c>
      <c r="O388" s="463">
        <v>0</v>
      </c>
      <c r="P388" s="463">
        <v>0</v>
      </c>
      <c r="Q388" s="462"/>
      <c r="R388" s="462"/>
      <c r="S388" s="462"/>
      <c r="T388" s="462"/>
      <c r="U388" s="462"/>
      <c r="V388" s="462"/>
      <c r="W388" s="462"/>
      <c r="X388" s="462"/>
      <c r="Y388" s="462"/>
      <c r="Z388" s="462">
        <v>0</v>
      </c>
      <c r="AA388" s="462"/>
      <c r="AB388" s="462"/>
      <c r="AC388" s="462"/>
      <c r="AD388" s="463">
        <v>0</v>
      </c>
      <c r="AE388" s="463">
        <v>0</v>
      </c>
      <c r="AF388" s="462">
        <v>0</v>
      </c>
      <c r="AG388" s="465">
        <v>0</v>
      </c>
      <c r="AH388" s="466">
        <v>0</v>
      </c>
      <c r="AI388" s="467">
        <v>0</v>
      </c>
    </row>
    <row r="389" spans="1:35" x14ac:dyDescent="0.2">
      <c r="A389" s="461"/>
      <c r="B389" s="462"/>
      <c r="C389" s="462"/>
      <c r="D389" s="462"/>
      <c r="E389" s="462"/>
      <c r="F389" s="462"/>
      <c r="G389" s="462"/>
      <c r="H389" s="462"/>
      <c r="I389" s="462"/>
      <c r="J389" s="462"/>
      <c r="K389" s="462">
        <v>0</v>
      </c>
      <c r="L389" s="462"/>
      <c r="M389" s="462"/>
      <c r="N389" s="464">
        <v>0</v>
      </c>
      <c r="O389" s="463">
        <v>0</v>
      </c>
      <c r="P389" s="463">
        <v>0</v>
      </c>
      <c r="Q389" s="462"/>
      <c r="R389" s="462"/>
      <c r="S389" s="462"/>
      <c r="T389" s="462"/>
      <c r="U389" s="462"/>
      <c r="V389" s="462"/>
      <c r="W389" s="462"/>
      <c r="X389" s="462"/>
      <c r="Y389" s="462"/>
      <c r="Z389" s="462">
        <v>0</v>
      </c>
      <c r="AA389" s="462"/>
      <c r="AB389" s="462"/>
      <c r="AC389" s="462"/>
      <c r="AD389" s="463">
        <v>0</v>
      </c>
      <c r="AE389" s="463">
        <v>0</v>
      </c>
      <c r="AF389" s="462">
        <v>0</v>
      </c>
      <c r="AG389" s="465">
        <v>0</v>
      </c>
      <c r="AH389" s="466">
        <v>0</v>
      </c>
      <c r="AI389" s="467">
        <v>0</v>
      </c>
    </row>
    <row r="390" spans="1:35" x14ac:dyDescent="0.2">
      <c r="A390" s="461" t="s">
        <v>60</v>
      </c>
      <c r="B390" s="462"/>
      <c r="C390" s="462"/>
      <c r="D390" s="462"/>
      <c r="E390" s="462"/>
      <c r="F390" s="462"/>
      <c r="G390" s="462"/>
      <c r="H390" s="462"/>
      <c r="I390" s="462"/>
      <c r="J390" s="462"/>
      <c r="K390" s="462">
        <v>0</v>
      </c>
      <c r="L390" s="462"/>
      <c r="M390" s="462"/>
      <c r="N390" s="464">
        <v>0</v>
      </c>
      <c r="O390" s="463">
        <v>0</v>
      </c>
      <c r="P390" s="463">
        <v>0</v>
      </c>
      <c r="Q390" s="462"/>
      <c r="R390" s="462"/>
      <c r="S390" s="462"/>
      <c r="T390" s="462"/>
      <c r="U390" s="462"/>
      <c r="V390" s="462"/>
      <c r="W390" s="462"/>
      <c r="X390" s="462"/>
      <c r="Y390" s="462"/>
      <c r="Z390" s="462">
        <v>0</v>
      </c>
      <c r="AA390" s="462"/>
      <c r="AB390" s="462"/>
      <c r="AC390" s="462"/>
      <c r="AD390" s="463">
        <v>0</v>
      </c>
      <c r="AE390" s="463">
        <v>0</v>
      </c>
      <c r="AF390" s="462">
        <v>0</v>
      </c>
      <c r="AG390" s="465">
        <v>0</v>
      </c>
      <c r="AH390" s="466">
        <v>0</v>
      </c>
      <c r="AI390" s="467">
        <v>0</v>
      </c>
    </row>
    <row r="391" spans="1:35" x14ac:dyDescent="0.2">
      <c r="A391" s="461"/>
      <c r="B391" s="462"/>
      <c r="C391" s="462"/>
      <c r="D391" s="462"/>
      <c r="E391" s="462"/>
      <c r="F391" s="462"/>
      <c r="G391" s="462"/>
      <c r="H391" s="462"/>
      <c r="I391" s="462"/>
      <c r="J391" s="462"/>
      <c r="K391" s="462">
        <v>0</v>
      </c>
      <c r="L391" s="462"/>
      <c r="M391" s="462"/>
      <c r="N391" s="464">
        <v>0</v>
      </c>
      <c r="O391" s="463">
        <v>0</v>
      </c>
      <c r="P391" s="463">
        <v>0</v>
      </c>
      <c r="Q391" s="462"/>
      <c r="R391" s="462"/>
      <c r="S391" s="462"/>
      <c r="T391" s="462"/>
      <c r="U391" s="462"/>
      <c r="V391" s="462"/>
      <c r="W391" s="462"/>
      <c r="X391" s="462"/>
      <c r="Y391" s="462"/>
      <c r="Z391" s="462">
        <v>0</v>
      </c>
      <c r="AA391" s="462"/>
      <c r="AB391" s="462"/>
      <c r="AC391" s="462"/>
      <c r="AD391" s="463">
        <v>0</v>
      </c>
      <c r="AE391" s="463">
        <v>0</v>
      </c>
      <c r="AF391" s="462">
        <v>0</v>
      </c>
      <c r="AG391" s="465">
        <v>0</v>
      </c>
      <c r="AH391" s="466">
        <v>0</v>
      </c>
      <c r="AI391" s="467">
        <v>0</v>
      </c>
    </row>
    <row r="392" spans="1:35" x14ac:dyDescent="0.2">
      <c r="A392" s="461" t="s">
        <v>61</v>
      </c>
      <c r="B392" s="462"/>
      <c r="C392" s="462"/>
      <c r="D392" s="462"/>
      <c r="E392" s="462"/>
      <c r="F392" s="462"/>
      <c r="G392" s="462"/>
      <c r="H392" s="462"/>
      <c r="I392" s="462"/>
      <c r="J392" s="462"/>
      <c r="K392" s="462">
        <v>0</v>
      </c>
      <c r="L392" s="462"/>
      <c r="M392" s="462"/>
      <c r="N392" s="464">
        <v>0</v>
      </c>
      <c r="O392" s="463">
        <v>0</v>
      </c>
      <c r="P392" s="463">
        <v>0</v>
      </c>
      <c r="Q392" s="462"/>
      <c r="R392" s="462"/>
      <c r="S392" s="462"/>
      <c r="T392" s="462"/>
      <c r="U392" s="462"/>
      <c r="V392" s="462"/>
      <c r="W392" s="462"/>
      <c r="X392" s="462"/>
      <c r="Y392" s="462"/>
      <c r="Z392" s="462">
        <v>0</v>
      </c>
      <c r="AA392" s="462"/>
      <c r="AB392" s="462"/>
      <c r="AC392" s="462"/>
      <c r="AD392" s="463">
        <v>0</v>
      </c>
      <c r="AE392" s="463">
        <v>0</v>
      </c>
      <c r="AF392" s="462">
        <v>0</v>
      </c>
      <c r="AG392" s="465">
        <v>0</v>
      </c>
      <c r="AH392" s="466">
        <v>0</v>
      </c>
      <c r="AI392" s="467">
        <v>0</v>
      </c>
    </row>
    <row r="393" spans="1:35" x14ac:dyDescent="0.2">
      <c r="A393" s="461"/>
      <c r="B393" s="462"/>
      <c r="C393" s="462"/>
      <c r="D393" s="462"/>
      <c r="E393" s="462"/>
      <c r="F393" s="462"/>
      <c r="G393" s="462"/>
      <c r="H393" s="462"/>
      <c r="I393" s="462"/>
      <c r="J393" s="462"/>
      <c r="K393" s="462">
        <v>0</v>
      </c>
      <c r="L393" s="462"/>
      <c r="M393" s="462"/>
      <c r="N393" s="464">
        <v>0</v>
      </c>
      <c r="O393" s="463">
        <v>0</v>
      </c>
      <c r="P393" s="463">
        <v>0</v>
      </c>
      <c r="Q393" s="462"/>
      <c r="R393" s="462"/>
      <c r="S393" s="462"/>
      <c r="T393" s="462"/>
      <c r="U393" s="462"/>
      <c r="V393" s="462"/>
      <c r="W393" s="462"/>
      <c r="X393" s="462"/>
      <c r="Y393" s="462"/>
      <c r="Z393" s="462">
        <v>0</v>
      </c>
      <c r="AA393" s="462"/>
      <c r="AB393" s="462"/>
      <c r="AC393" s="462"/>
      <c r="AD393" s="463">
        <v>0</v>
      </c>
      <c r="AE393" s="463">
        <v>0</v>
      </c>
      <c r="AF393" s="462">
        <v>0</v>
      </c>
      <c r="AG393" s="465">
        <v>0</v>
      </c>
      <c r="AH393" s="466">
        <v>0</v>
      </c>
      <c r="AI393" s="467">
        <v>0</v>
      </c>
    </row>
    <row r="394" spans="1:35" x14ac:dyDescent="0.2">
      <c r="A394" s="461" t="s">
        <v>62</v>
      </c>
      <c r="B394" s="462"/>
      <c r="C394" s="462"/>
      <c r="D394" s="462"/>
      <c r="E394" s="462"/>
      <c r="F394" s="462"/>
      <c r="G394" s="462"/>
      <c r="H394" s="462"/>
      <c r="I394" s="462"/>
      <c r="J394" s="462"/>
      <c r="K394" s="462">
        <v>0</v>
      </c>
      <c r="L394" s="462"/>
      <c r="M394" s="462"/>
      <c r="N394" s="464">
        <v>0</v>
      </c>
      <c r="O394" s="463">
        <v>0</v>
      </c>
      <c r="P394" s="463">
        <v>0</v>
      </c>
      <c r="Q394" s="462"/>
      <c r="R394" s="462"/>
      <c r="S394" s="462"/>
      <c r="T394" s="462"/>
      <c r="U394" s="462"/>
      <c r="V394" s="462"/>
      <c r="W394" s="462"/>
      <c r="X394" s="462"/>
      <c r="Y394" s="462"/>
      <c r="Z394" s="462">
        <v>0</v>
      </c>
      <c r="AA394" s="462"/>
      <c r="AB394" s="462"/>
      <c r="AC394" s="462"/>
      <c r="AD394" s="463">
        <v>0</v>
      </c>
      <c r="AE394" s="463">
        <v>0</v>
      </c>
      <c r="AF394" s="462">
        <v>0</v>
      </c>
      <c r="AG394" s="465">
        <v>0</v>
      </c>
      <c r="AH394" s="466">
        <v>0</v>
      </c>
      <c r="AI394" s="467">
        <v>0</v>
      </c>
    </row>
    <row r="395" spans="1:35" x14ac:dyDescent="0.2">
      <c r="A395" s="461"/>
      <c r="B395" s="462"/>
      <c r="C395" s="462"/>
      <c r="D395" s="462"/>
      <c r="E395" s="462"/>
      <c r="F395" s="462"/>
      <c r="G395" s="462"/>
      <c r="H395" s="462"/>
      <c r="I395" s="462"/>
      <c r="J395" s="462"/>
      <c r="K395" s="462">
        <v>0</v>
      </c>
      <c r="L395" s="462"/>
      <c r="M395" s="462"/>
      <c r="N395" s="464">
        <v>0</v>
      </c>
      <c r="O395" s="463">
        <v>0</v>
      </c>
      <c r="P395" s="463">
        <v>0</v>
      </c>
      <c r="Q395" s="462"/>
      <c r="R395" s="462"/>
      <c r="S395" s="462"/>
      <c r="T395" s="462"/>
      <c r="U395" s="462"/>
      <c r="V395" s="462"/>
      <c r="W395" s="462"/>
      <c r="X395" s="462"/>
      <c r="Y395" s="462"/>
      <c r="Z395" s="462">
        <v>0</v>
      </c>
      <c r="AA395" s="462"/>
      <c r="AB395" s="462"/>
      <c r="AC395" s="462"/>
      <c r="AD395" s="463">
        <v>0</v>
      </c>
      <c r="AE395" s="463">
        <v>0</v>
      </c>
      <c r="AF395" s="462">
        <v>0</v>
      </c>
      <c r="AG395" s="465">
        <v>0</v>
      </c>
      <c r="AH395" s="466">
        <v>0</v>
      </c>
      <c r="AI395" s="467">
        <v>0</v>
      </c>
    </row>
    <row r="396" spans="1:35" x14ac:dyDescent="0.2">
      <c r="A396" s="461" t="s">
        <v>63</v>
      </c>
      <c r="B396" s="462"/>
      <c r="C396" s="462"/>
      <c r="D396" s="462"/>
      <c r="E396" s="462"/>
      <c r="F396" s="462"/>
      <c r="G396" s="462"/>
      <c r="H396" s="462"/>
      <c r="I396" s="462"/>
      <c r="J396" s="462"/>
      <c r="K396" s="462">
        <v>0</v>
      </c>
      <c r="L396" s="462"/>
      <c r="M396" s="462"/>
      <c r="N396" s="464">
        <v>0</v>
      </c>
      <c r="O396" s="463">
        <v>0</v>
      </c>
      <c r="P396" s="463">
        <v>0</v>
      </c>
      <c r="Q396" s="462"/>
      <c r="R396" s="462"/>
      <c r="S396" s="462"/>
      <c r="T396" s="462"/>
      <c r="U396" s="462"/>
      <c r="V396" s="462"/>
      <c r="W396" s="462"/>
      <c r="X396" s="462"/>
      <c r="Y396" s="462"/>
      <c r="Z396" s="462">
        <v>0</v>
      </c>
      <c r="AA396" s="462"/>
      <c r="AB396" s="462"/>
      <c r="AC396" s="462"/>
      <c r="AD396" s="463">
        <v>0</v>
      </c>
      <c r="AE396" s="463">
        <v>0</v>
      </c>
      <c r="AF396" s="462">
        <v>0</v>
      </c>
      <c r="AG396" s="465">
        <v>0</v>
      </c>
      <c r="AH396" s="466">
        <v>0</v>
      </c>
      <c r="AI396" s="467">
        <v>0</v>
      </c>
    </row>
    <row r="397" spans="1:35" x14ac:dyDescent="0.2">
      <c r="A397" s="461"/>
      <c r="B397" s="462"/>
      <c r="C397" s="462"/>
      <c r="D397" s="462"/>
      <c r="E397" s="462"/>
      <c r="F397" s="462"/>
      <c r="G397" s="462"/>
      <c r="H397" s="462"/>
      <c r="I397" s="462"/>
      <c r="J397" s="462"/>
      <c r="K397" s="462">
        <v>0</v>
      </c>
      <c r="L397" s="462"/>
      <c r="M397" s="462"/>
      <c r="N397" s="464">
        <v>0</v>
      </c>
      <c r="O397" s="463">
        <v>0</v>
      </c>
      <c r="P397" s="463">
        <v>0</v>
      </c>
      <c r="Q397" s="462"/>
      <c r="R397" s="462"/>
      <c r="S397" s="462"/>
      <c r="T397" s="462"/>
      <c r="U397" s="462"/>
      <c r="V397" s="462"/>
      <c r="W397" s="462"/>
      <c r="X397" s="462"/>
      <c r="Y397" s="462"/>
      <c r="Z397" s="462">
        <v>0</v>
      </c>
      <c r="AA397" s="462"/>
      <c r="AB397" s="462"/>
      <c r="AC397" s="462"/>
      <c r="AD397" s="463">
        <v>0</v>
      </c>
      <c r="AE397" s="463">
        <v>0</v>
      </c>
      <c r="AF397" s="462">
        <v>0</v>
      </c>
      <c r="AG397" s="465">
        <v>0</v>
      </c>
      <c r="AH397" s="466">
        <v>0</v>
      </c>
      <c r="AI397" s="467">
        <v>0</v>
      </c>
    </row>
    <row r="398" spans="1:35" x14ac:dyDescent="0.2">
      <c r="A398" s="461" t="s">
        <v>64</v>
      </c>
      <c r="B398" s="462"/>
      <c r="C398" s="462"/>
      <c r="D398" s="462"/>
      <c r="E398" s="462"/>
      <c r="F398" s="462"/>
      <c r="G398" s="462"/>
      <c r="H398" s="462"/>
      <c r="I398" s="462"/>
      <c r="J398" s="462"/>
      <c r="K398" s="462">
        <v>0</v>
      </c>
      <c r="L398" s="462"/>
      <c r="M398" s="462"/>
      <c r="N398" s="464">
        <v>0</v>
      </c>
      <c r="O398" s="463">
        <v>0</v>
      </c>
      <c r="P398" s="463">
        <v>0</v>
      </c>
      <c r="Q398" s="462"/>
      <c r="R398" s="462"/>
      <c r="S398" s="462"/>
      <c r="T398" s="462"/>
      <c r="U398" s="462"/>
      <c r="V398" s="462"/>
      <c r="W398" s="462"/>
      <c r="X398" s="462"/>
      <c r="Y398" s="462"/>
      <c r="Z398" s="462">
        <v>0</v>
      </c>
      <c r="AA398" s="462"/>
      <c r="AB398" s="462"/>
      <c r="AC398" s="462"/>
      <c r="AD398" s="463">
        <v>0</v>
      </c>
      <c r="AE398" s="463">
        <v>0</v>
      </c>
      <c r="AF398" s="462">
        <v>0</v>
      </c>
      <c r="AG398" s="465">
        <v>0</v>
      </c>
      <c r="AH398" s="466">
        <v>0</v>
      </c>
      <c r="AI398" s="467">
        <v>0</v>
      </c>
    </row>
    <row r="399" spans="1:35" x14ac:dyDescent="0.2">
      <c r="A399" s="461"/>
      <c r="B399" s="462"/>
      <c r="C399" s="462"/>
      <c r="D399" s="462"/>
      <c r="E399" s="462"/>
      <c r="F399" s="462"/>
      <c r="G399" s="462"/>
      <c r="H399" s="462"/>
      <c r="I399" s="462"/>
      <c r="J399" s="462"/>
      <c r="K399" s="462">
        <v>0</v>
      </c>
      <c r="L399" s="462"/>
      <c r="M399" s="462"/>
      <c r="N399" s="464">
        <v>0</v>
      </c>
      <c r="O399" s="463">
        <v>0</v>
      </c>
      <c r="P399" s="463">
        <v>0</v>
      </c>
      <c r="Q399" s="462"/>
      <c r="R399" s="462"/>
      <c r="S399" s="462"/>
      <c r="T399" s="462"/>
      <c r="U399" s="462"/>
      <c r="V399" s="462"/>
      <c r="W399" s="462"/>
      <c r="X399" s="462"/>
      <c r="Y399" s="462"/>
      <c r="Z399" s="462">
        <v>0</v>
      </c>
      <c r="AA399" s="462"/>
      <c r="AB399" s="462"/>
      <c r="AC399" s="462"/>
      <c r="AD399" s="463">
        <v>0</v>
      </c>
      <c r="AE399" s="463">
        <v>0</v>
      </c>
      <c r="AF399" s="462">
        <v>0</v>
      </c>
      <c r="AG399" s="465">
        <v>0</v>
      </c>
      <c r="AH399" s="466">
        <v>0</v>
      </c>
      <c r="AI399" s="467">
        <v>0</v>
      </c>
    </row>
    <row r="400" spans="1:35" x14ac:dyDescent="0.2">
      <c r="A400" s="461" t="s">
        <v>24</v>
      </c>
      <c r="B400" s="462"/>
      <c r="C400" s="462"/>
      <c r="D400" s="462"/>
      <c r="E400" s="462"/>
      <c r="F400" s="462"/>
      <c r="G400" s="462"/>
      <c r="H400" s="462"/>
      <c r="I400" s="462"/>
      <c r="J400" s="462"/>
      <c r="K400" s="462">
        <v>0</v>
      </c>
      <c r="L400" s="462"/>
      <c r="M400" s="462"/>
      <c r="N400" s="464">
        <v>0</v>
      </c>
      <c r="O400" s="463">
        <v>0</v>
      </c>
      <c r="P400" s="463">
        <v>0</v>
      </c>
      <c r="Q400" s="462"/>
      <c r="R400" s="462"/>
      <c r="S400" s="462"/>
      <c r="T400" s="462"/>
      <c r="U400" s="462"/>
      <c r="V400" s="462"/>
      <c r="W400" s="462"/>
      <c r="X400" s="462"/>
      <c r="Y400" s="462"/>
      <c r="Z400" s="462">
        <v>0</v>
      </c>
      <c r="AA400" s="462"/>
      <c r="AB400" s="462"/>
      <c r="AC400" s="462"/>
      <c r="AD400" s="463">
        <v>0</v>
      </c>
      <c r="AE400" s="463">
        <v>0</v>
      </c>
      <c r="AF400" s="462">
        <v>0</v>
      </c>
      <c r="AG400" s="465">
        <v>0</v>
      </c>
      <c r="AH400" s="466">
        <v>0</v>
      </c>
      <c r="AI400" s="467">
        <v>0</v>
      </c>
    </row>
    <row r="401" spans="1:35" x14ac:dyDescent="0.2">
      <c r="A401" s="469" t="s">
        <v>548</v>
      </c>
      <c r="B401" s="462">
        <v>162</v>
      </c>
      <c r="C401" s="462">
        <v>600</v>
      </c>
      <c r="D401" s="462"/>
      <c r="E401" s="462"/>
      <c r="F401" s="462"/>
      <c r="G401" s="462"/>
      <c r="H401" s="462"/>
      <c r="I401" s="462"/>
      <c r="J401" s="462"/>
      <c r="K401" s="462">
        <v>600</v>
      </c>
      <c r="L401" s="462"/>
      <c r="M401" s="462"/>
      <c r="N401" s="464">
        <v>0</v>
      </c>
      <c r="O401" s="463">
        <v>7200</v>
      </c>
      <c r="P401" s="463">
        <v>1166400</v>
      </c>
      <c r="Q401" s="462">
        <v>162</v>
      </c>
      <c r="R401" s="462">
        <v>600</v>
      </c>
      <c r="S401" s="462"/>
      <c r="T401" s="462"/>
      <c r="U401" s="462"/>
      <c r="V401" s="462"/>
      <c r="W401" s="462"/>
      <c r="X401" s="462"/>
      <c r="Y401" s="462"/>
      <c r="Z401" s="462">
        <v>600</v>
      </c>
      <c r="AA401" s="462"/>
      <c r="AB401" s="462"/>
      <c r="AC401" s="462"/>
      <c r="AD401" s="463">
        <v>7200</v>
      </c>
      <c r="AE401" s="463">
        <v>1166400</v>
      </c>
      <c r="AF401" s="462">
        <v>0</v>
      </c>
      <c r="AG401" s="465">
        <v>0</v>
      </c>
      <c r="AH401" s="466">
        <v>162</v>
      </c>
      <c r="AI401" s="467">
        <v>1166400</v>
      </c>
    </row>
    <row r="402" spans="1:35" x14ac:dyDescent="0.2">
      <c r="A402" s="461"/>
      <c r="B402" s="462"/>
      <c r="C402" s="462"/>
      <c r="D402" s="462"/>
      <c r="E402" s="462"/>
      <c r="F402" s="462"/>
      <c r="G402" s="462"/>
      <c r="H402" s="462"/>
      <c r="I402" s="462"/>
      <c r="J402" s="462"/>
      <c r="K402" s="462">
        <v>0</v>
      </c>
      <c r="L402" s="462"/>
      <c r="M402" s="462"/>
      <c r="N402" s="464">
        <v>0</v>
      </c>
      <c r="O402" s="463">
        <v>0</v>
      </c>
      <c r="P402" s="463">
        <v>0</v>
      </c>
      <c r="Q402" s="462"/>
      <c r="R402" s="462"/>
      <c r="S402" s="462"/>
      <c r="T402" s="462"/>
      <c r="U402" s="462"/>
      <c r="V402" s="462"/>
      <c r="W402" s="462"/>
      <c r="X402" s="462"/>
      <c r="Y402" s="462"/>
      <c r="Z402" s="462">
        <v>0</v>
      </c>
      <c r="AA402" s="462"/>
      <c r="AB402" s="462"/>
      <c r="AC402" s="462"/>
      <c r="AD402" s="463">
        <v>0</v>
      </c>
      <c r="AE402" s="463">
        <v>0</v>
      </c>
      <c r="AF402" s="462">
        <v>0</v>
      </c>
      <c r="AG402" s="465">
        <v>0</v>
      </c>
      <c r="AH402" s="466">
        <v>0</v>
      </c>
      <c r="AI402" s="467">
        <v>0</v>
      </c>
    </row>
    <row r="403" spans="1:35" x14ac:dyDescent="0.2">
      <c r="A403" s="461" t="s">
        <v>549</v>
      </c>
      <c r="B403" s="462"/>
      <c r="C403" s="462"/>
      <c r="D403" s="462"/>
      <c r="E403" s="462"/>
      <c r="F403" s="462"/>
      <c r="G403" s="462"/>
      <c r="H403" s="462"/>
      <c r="I403" s="462"/>
      <c r="J403" s="462"/>
      <c r="K403" s="462">
        <v>0</v>
      </c>
      <c r="L403" s="462"/>
      <c r="M403" s="462"/>
      <c r="N403" s="464">
        <v>0</v>
      </c>
      <c r="O403" s="463">
        <v>0</v>
      </c>
      <c r="P403" s="463">
        <v>0</v>
      </c>
      <c r="Q403" s="462"/>
      <c r="R403" s="462"/>
      <c r="S403" s="462"/>
      <c r="T403" s="462"/>
      <c r="U403" s="462"/>
      <c r="V403" s="462"/>
      <c r="W403" s="462"/>
      <c r="X403" s="462"/>
      <c r="Y403" s="462"/>
      <c r="Z403" s="462">
        <v>0</v>
      </c>
      <c r="AA403" s="462"/>
      <c r="AB403" s="462"/>
      <c r="AC403" s="462"/>
      <c r="AD403" s="463">
        <v>0</v>
      </c>
      <c r="AE403" s="463">
        <v>0</v>
      </c>
      <c r="AF403" s="462">
        <v>0</v>
      </c>
      <c r="AG403" s="465">
        <v>0</v>
      </c>
      <c r="AH403" s="466">
        <v>0</v>
      </c>
      <c r="AI403" s="467">
        <v>0</v>
      </c>
    </row>
    <row r="404" spans="1:35" x14ac:dyDescent="0.2">
      <c r="A404" s="461"/>
      <c r="B404" s="462"/>
      <c r="C404" s="462"/>
      <c r="D404" s="462"/>
      <c r="E404" s="462"/>
      <c r="F404" s="462"/>
      <c r="G404" s="462"/>
      <c r="H404" s="462"/>
      <c r="I404" s="462"/>
      <c r="J404" s="462"/>
      <c r="K404" s="462">
        <v>0</v>
      </c>
      <c r="L404" s="462"/>
      <c r="M404" s="462"/>
      <c r="N404" s="464">
        <v>0</v>
      </c>
      <c r="O404" s="463">
        <v>0</v>
      </c>
      <c r="P404" s="463">
        <v>0</v>
      </c>
      <c r="Q404" s="462"/>
      <c r="R404" s="462"/>
      <c r="S404" s="462"/>
      <c r="T404" s="462"/>
      <c r="U404" s="462"/>
      <c r="V404" s="462"/>
      <c r="W404" s="462"/>
      <c r="X404" s="462"/>
      <c r="Y404" s="462"/>
      <c r="Z404" s="462">
        <v>0</v>
      </c>
      <c r="AA404" s="462"/>
      <c r="AB404" s="462"/>
      <c r="AC404" s="462"/>
      <c r="AD404" s="463">
        <v>0</v>
      </c>
      <c r="AE404" s="463">
        <v>0</v>
      </c>
      <c r="AF404" s="462">
        <v>0</v>
      </c>
      <c r="AG404" s="465">
        <v>0</v>
      </c>
      <c r="AH404" s="466">
        <v>0</v>
      </c>
      <c r="AI404" s="467">
        <v>0</v>
      </c>
    </row>
    <row r="405" spans="1:35" x14ac:dyDescent="0.2">
      <c r="A405" s="461" t="s">
        <v>66</v>
      </c>
      <c r="B405" s="462">
        <v>72</v>
      </c>
      <c r="C405" s="462">
        <v>1601</v>
      </c>
      <c r="D405" s="462"/>
      <c r="E405" s="462"/>
      <c r="F405" s="462"/>
      <c r="G405" s="462"/>
      <c r="H405" s="462"/>
      <c r="I405" s="462"/>
      <c r="J405" s="462"/>
      <c r="K405" s="462">
        <v>1601</v>
      </c>
      <c r="L405" s="462">
        <v>600</v>
      </c>
      <c r="M405" s="462"/>
      <c r="N405" s="464">
        <v>600</v>
      </c>
      <c r="O405" s="463">
        <v>19812</v>
      </c>
      <c r="P405" s="463">
        <v>1426464</v>
      </c>
      <c r="Q405" s="462">
        <v>71</v>
      </c>
      <c r="R405" s="462">
        <v>1597</v>
      </c>
      <c r="S405" s="462"/>
      <c r="T405" s="462"/>
      <c r="U405" s="462"/>
      <c r="V405" s="462"/>
      <c r="W405" s="462"/>
      <c r="X405" s="462"/>
      <c r="Y405" s="462"/>
      <c r="Z405" s="462">
        <v>1597</v>
      </c>
      <c r="AA405" s="462">
        <v>600</v>
      </c>
      <c r="AB405" s="462"/>
      <c r="AC405" s="462"/>
      <c r="AD405" s="463">
        <v>19164</v>
      </c>
      <c r="AE405" s="463">
        <v>1360644</v>
      </c>
      <c r="AF405" s="462">
        <v>-1</v>
      </c>
      <c r="AG405" s="465">
        <v>-65820</v>
      </c>
      <c r="AH405" s="466">
        <v>71</v>
      </c>
      <c r="AI405" s="467">
        <v>1360644</v>
      </c>
    </row>
    <row r="406" spans="1:35" x14ac:dyDescent="0.2">
      <c r="A406" s="461"/>
      <c r="B406" s="462"/>
      <c r="C406" s="462"/>
      <c r="D406" s="462"/>
      <c r="E406" s="462"/>
      <c r="F406" s="462"/>
      <c r="G406" s="462"/>
      <c r="H406" s="462"/>
      <c r="I406" s="462"/>
      <c r="J406" s="462"/>
      <c r="K406" s="462">
        <v>0</v>
      </c>
      <c r="L406" s="462"/>
      <c r="M406" s="462"/>
      <c r="N406" s="464">
        <v>0</v>
      </c>
      <c r="O406" s="463">
        <v>0</v>
      </c>
      <c r="P406" s="463">
        <v>0</v>
      </c>
      <c r="Q406" s="462"/>
      <c r="R406" s="462"/>
      <c r="S406" s="462"/>
      <c r="T406" s="462"/>
      <c r="U406" s="462"/>
      <c r="V406" s="462"/>
      <c r="W406" s="462"/>
      <c r="X406" s="462"/>
      <c r="Y406" s="462"/>
      <c r="Z406" s="462">
        <v>0</v>
      </c>
      <c r="AA406" s="462"/>
      <c r="AB406" s="462"/>
      <c r="AC406" s="462"/>
      <c r="AD406" s="463">
        <v>0</v>
      </c>
      <c r="AE406" s="463">
        <v>0</v>
      </c>
      <c r="AF406" s="462">
        <v>0</v>
      </c>
      <c r="AG406" s="465">
        <v>0</v>
      </c>
      <c r="AH406" s="466">
        <v>0</v>
      </c>
      <c r="AI406" s="467">
        <v>0</v>
      </c>
    </row>
    <row r="407" spans="1:35" x14ac:dyDescent="0.2">
      <c r="A407" s="461" t="s">
        <v>67</v>
      </c>
      <c r="B407" s="462"/>
      <c r="C407" s="462"/>
      <c r="D407" s="462"/>
      <c r="E407" s="462"/>
      <c r="F407" s="462"/>
      <c r="G407" s="462"/>
      <c r="H407" s="462"/>
      <c r="I407" s="462"/>
      <c r="J407" s="462"/>
      <c r="K407" s="462">
        <v>0</v>
      </c>
      <c r="L407" s="462"/>
      <c r="M407" s="462"/>
      <c r="N407" s="464">
        <v>0</v>
      </c>
      <c r="O407" s="463">
        <v>0</v>
      </c>
      <c r="P407" s="463">
        <v>0</v>
      </c>
      <c r="Q407" s="462"/>
      <c r="R407" s="462"/>
      <c r="S407" s="462"/>
      <c r="T407" s="462"/>
      <c r="U407" s="462"/>
      <c r="V407" s="462"/>
      <c r="W407" s="462"/>
      <c r="X407" s="462"/>
      <c r="Y407" s="462"/>
      <c r="Z407" s="462">
        <v>0</v>
      </c>
      <c r="AA407" s="462"/>
      <c r="AB407" s="462"/>
      <c r="AC407" s="462"/>
      <c r="AD407" s="463">
        <v>0</v>
      </c>
      <c r="AE407" s="463">
        <v>0</v>
      </c>
      <c r="AF407" s="462">
        <v>0</v>
      </c>
      <c r="AG407" s="465">
        <v>0</v>
      </c>
      <c r="AH407" s="466">
        <v>0</v>
      </c>
      <c r="AI407" s="467">
        <v>0</v>
      </c>
    </row>
    <row r="408" spans="1:35" x14ac:dyDescent="0.2">
      <c r="A408" s="470"/>
      <c r="B408" s="462"/>
      <c r="C408" s="466"/>
      <c r="D408" s="466"/>
      <c r="E408" s="466"/>
      <c r="F408" s="466"/>
      <c r="G408" s="466"/>
      <c r="H408" s="466"/>
      <c r="I408" s="466"/>
      <c r="J408" s="466"/>
      <c r="K408" s="462">
        <v>0</v>
      </c>
      <c r="L408" s="466"/>
      <c r="M408" s="466"/>
      <c r="N408" s="464">
        <v>0</v>
      </c>
      <c r="O408" s="463">
        <v>0</v>
      </c>
      <c r="P408" s="463">
        <v>0</v>
      </c>
      <c r="Q408" s="462"/>
      <c r="R408" s="466"/>
      <c r="S408" s="466"/>
      <c r="T408" s="466"/>
      <c r="U408" s="466"/>
      <c r="V408" s="466"/>
      <c r="W408" s="466"/>
      <c r="X408" s="466"/>
      <c r="Y408" s="466"/>
      <c r="Z408" s="462">
        <v>0</v>
      </c>
      <c r="AA408" s="466"/>
      <c r="AB408" s="466"/>
      <c r="AC408" s="466"/>
      <c r="AD408" s="463">
        <v>0</v>
      </c>
      <c r="AE408" s="463">
        <v>0</v>
      </c>
      <c r="AF408" s="462">
        <v>0</v>
      </c>
      <c r="AG408" s="465">
        <v>0</v>
      </c>
      <c r="AH408" s="466">
        <v>0</v>
      </c>
      <c r="AI408" s="467">
        <v>0</v>
      </c>
    </row>
    <row r="409" spans="1:35" x14ac:dyDescent="0.2">
      <c r="A409" s="471" t="s">
        <v>0</v>
      </c>
      <c r="B409" s="471">
        <v>2145</v>
      </c>
      <c r="C409" s="471">
        <v>5527</v>
      </c>
      <c r="D409" s="471">
        <v>880</v>
      </c>
      <c r="E409" s="471">
        <v>0</v>
      </c>
      <c r="F409" s="471">
        <v>0</v>
      </c>
      <c r="G409" s="471">
        <v>0</v>
      </c>
      <c r="H409" s="471">
        <v>0</v>
      </c>
      <c r="I409" s="471">
        <v>0</v>
      </c>
      <c r="J409" s="471">
        <v>0</v>
      </c>
      <c r="K409" s="471">
        <v>6407</v>
      </c>
      <c r="L409" s="471">
        <v>2600</v>
      </c>
      <c r="M409" s="471">
        <v>0</v>
      </c>
      <c r="N409" s="471">
        <v>2600</v>
      </c>
      <c r="O409" s="471">
        <v>79484</v>
      </c>
      <c r="P409" s="471">
        <v>60564456</v>
      </c>
      <c r="Q409" s="471">
        <v>2135</v>
      </c>
      <c r="R409" s="471">
        <v>5740</v>
      </c>
      <c r="S409" s="471">
        <v>980</v>
      </c>
      <c r="T409" s="471">
        <v>0</v>
      </c>
      <c r="U409" s="471">
        <v>0</v>
      </c>
      <c r="V409" s="471">
        <v>0</v>
      </c>
      <c r="W409" s="471">
        <v>0</v>
      </c>
      <c r="X409" s="471">
        <v>0</v>
      </c>
      <c r="Y409" s="471">
        <v>0</v>
      </c>
      <c r="Z409" s="471">
        <v>6720</v>
      </c>
      <c r="AA409" s="471">
        <v>2600</v>
      </c>
      <c r="AB409" s="471">
        <v>0</v>
      </c>
      <c r="AC409" s="471">
        <v>0</v>
      </c>
      <c r="AD409" s="471">
        <v>80640</v>
      </c>
      <c r="AE409" s="471">
        <v>61375680</v>
      </c>
      <c r="AF409" s="471">
        <v>-10</v>
      </c>
      <c r="AG409" s="471">
        <v>811224</v>
      </c>
      <c r="AH409" s="471">
        <v>2135</v>
      </c>
      <c r="AI409" s="471">
        <v>61375680</v>
      </c>
    </row>
    <row r="410" spans="1:35" x14ac:dyDescent="0.2">
      <c r="A410" s="432"/>
      <c r="B410" s="432"/>
      <c r="C410" s="432"/>
      <c r="D410" s="432"/>
      <c r="E410" s="432"/>
      <c r="F410" s="432"/>
      <c r="G410" s="432"/>
      <c r="H410" s="432"/>
      <c r="I410" s="432"/>
      <c r="J410" s="432"/>
      <c r="K410" s="432"/>
      <c r="L410" s="432"/>
      <c r="M410" s="432"/>
      <c r="N410" s="432"/>
      <c r="O410" s="432"/>
      <c r="P410" s="432"/>
      <c r="Q410" s="432"/>
      <c r="R410" s="432"/>
      <c r="S410" s="432"/>
      <c r="T410" s="432"/>
      <c r="U410" s="432"/>
      <c r="V410" s="432"/>
      <c r="W410" s="432"/>
      <c r="X410" s="432"/>
      <c r="Y410" s="432"/>
      <c r="Z410" s="432"/>
      <c r="AA410" s="432"/>
      <c r="AB410" s="432"/>
      <c r="AC410" s="432"/>
      <c r="AD410" s="432"/>
      <c r="AE410" s="432"/>
      <c r="AF410" s="432"/>
      <c r="AG410" s="432"/>
    </row>
    <row r="411" spans="1:35" x14ac:dyDescent="0.2">
      <c r="A411" s="432"/>
      <c r="B411" s="432"/>
      <c r="C411" s="432"/>
      <c r="D411" s="432"/>
      <c r="E411" s="432"/>
      <c r="F411" s="432"/>
      <c r="G411" s="432"/>
      <c r="H411" s="432"/>
      <c r="I411" s="432"/>
      <c r="J411" s="432"/>
      <c r="K411" s="432"/>
      <c r="L411" s="432"/>
      <c r="M411" s="432"/>
      <c r="N411" s="432"/>
      <c r="O411" s="432"/>
      <c r="P411" s="432"/>
      <c r="Q411" s="432"/>
      <c r="R411" s="432"/>
      <c r="S411" s="432"/>
      <c r="T411" s="432"/>
      <c r="U411" s="432"/>
      <c r="V411" s="432"/>
      <c r="W411" s="432"/>
      <c r="X411" s="432"/>
      <c r="Y411" s="432"/>
      <c r="Z411" s="432"/>
      <c r="AA411" s="432"/>
      <c r="AB411" s="432"/>
      <c r="AC411" s="432"/>
      <c r="AD411" s="432"/>
      <c r="AE411" s="432"/>
      <c r="AF411" s="432"/>
      <c r="AG411" s="432"/>
    </row>
    <row r="412" spans="1:35" x14ac:dyDescent="0.2">
      <c r="A412" s="431" t="s">
        <v>561</v>
      </c>
      <c r="B412" s="432"/>
      <c r="C412" s="432"/>
      <c r="D412" s="432"/>
      <c r="E412" s="432"/>
      <c r="F412" s="432"/>
      <c r="G412" s="432"/>
      <c r="H412" s="432"/>
      <c r="I412" s="432"/>
      <c r="J412" s="432"/>
      <c r="K412" s="432"/>
      <c r="L412" s="432"/>
      <c r="M412" s="432"/>
      <c r="N412" s="432"/>
      <c r="O412" s="432"/>
      <c r="P412" s="432"/>
      <c r="Q412" s="432"/>
      <c r="R412" s="432"/>
      <c r="S412" s="432"/>
      <c r="T412" s="432"/>
      <c r="U412" s="432"/>
      <c r="V412" s="432"/>
      <c r="W412" s="432"/>
      <c r="X412" s="432"/>
      <c r="Y412" s="432"/>
      <c r="Z412" s="432"/>
      <c r="AA412" s="432"/>
      <c r="AB412" s="432"/>
      <c r="AC412" s="432"/>
      <c r="AD412" s="432"/>
      <c r="AE412" s="432"/>
      <c r="AF412" s="432"/>
      <c r="AG412" s="432"/>
    </row>
    <row r="413" spans="1:35" ht="12.75" thickBot="1" x14ac:dyDescent="0.25">
      <c r="A413" s="432"/>
      <c r="B413" s="432"/>
      <c r="C413" s="432"/>
      <c r="D413" s="432"/>
      <c r="E413" s="432"/>
      <c r="F413" s="432"/>
      <c r="G413" s="432"/>
      <c r="H413" s="432"/>
      <c r="I413" s="432"/>
      <c r="J413" s="432"/>
      <c r="K413" s="432"/>
      <c r="L413" s="432"/>
      <c r="M413" s="432"/>
      <c r="N413" s="432"/>
      <c r="O413" s="432"/>
      <c r="P413" s="432"/>
      <c r="Q413" s="432"/>
      <c r="R413" s="432"/>
      <c r="S413" s="432"/>
      <c r="T413" s="432"/>
      <c r="U413" s="432"/>
      <c r="V413" s="432"/>
      <c r="W413" s="432"/>
      <c r="X413" s="432"/>
      <c r="Y413" s="432"/>
      <c r="Z413" s="432"/>
      <c r="AA413" s="432"/>
      <c r="AB413" s="432"/>
      <c r="AC413" s="432"/>
      <c r="AD413" s="432"/>
      <c r="AE413" s="432"/>
      <c r="AF413" s="432"/>
      <c r="AG413" s="432"/>
    </row>
    <row r="414" spans="1:35" ht="12.75" customHeight="1" thickBot="1" x14ac:dyDescent="0.25">
      <c r="A414" s="706" t="s">
        <v>48</v>
      </c>
      <c r="B414" s="433" t="s">
        <v>361</v>
      </c>
      <c r="C414" s="433"/>
      <c r="D414" s="433"/>
      <c r="E414" s="433"/>
      <c r="F414" s="433"/>
      <c r="G414" s="433"/>
      <c r="H414" s="433"/>
      <c r="I414" s="433"/>
      <c r="J414" s="433"/>
      <c r="K414" s="433"/>
      <c r="L414" s="433"/>
      <c r="M414" s="433"/>
      <c r="N414" s="433"/>
      <c r="O414" s="433"/>
      <c r="P414" s="433"/>
      <c r="Q414" s="434" t="s">
        <v>362</v>
      </c>
      <c r="R414" s="433"/>
      <c r="S414" s="433"/>
      <c r="T414" s="433"/>
      <c r="U414" s="433"/>
      <c r="V414" s="433"/>
      <c r="W414" s="433"/>
      <c r="X414" s="433"/>
      <c r="Y414" s="433"/>
      <c r="Z414" s="433"/>
      <c r="AA414" s="433"/>
      <c r="AB414" s="433"/>
      <c r="AC414" s="433"/>
      <c r="AD414" s="433"/>
      <c r="AE414" s="435"/>
      <c r="AF414" s="436" t="s">
        <v>360</v>
      </c>
      <c r="AG414" s="437"/>
      <c r="AH414" s="436" t="s">
        <v>363</v>
      </c>
      <c r="AI414" s="437"/>
    </row>
    <row r="415" spans="1:35" ht="141.75" x14ac:dyDescent="0.2">
      <c r="A415" s="707"/>
      <c r="B415" s="438" t="s">
        <v>11</v>
      </c>
      <c r="C415" s="439" t="s">
        <v>148</v>
      </c>
      <c r="D415" s="440" t="s">
        <v>271</v>
      </c>
      <c r="E415" s="440" t="s">
        <v>150</v>
      </c>
      <c r="F415" s="440" t="s">
        <v>184</v>
      </c>
      <c r="G415" s="440" t="s">
        <v>185</v>
      </c>
      <c r="H415" s="440" t="s">
        <v>186</v>
      </c>
      <c r="I415" s="440" t="s">
        <v>187</v>
      </c>
      <c r="J415" s="441" t="s">
        <v>151</v>
      </c>
      <c r="K415" s="440" t="s">
        <v>152</v>
      </c>
      <c r="L415" s="440" t="s">
        <v>153</v>
      </c>
      <c r="M415" s="440" t="s">
        <v>183</v>
      </c>
      <c r="N415" s="442" t="s">
        <v>120</v>
      </c>
      <c r="O415" s="443" t="s">
        <v>158</v>
      </c>
      <c r="P415" s="444" t="s">
        <v>157</v>
      </c>
      <c r="Q415" s="438" t="s">
        <v>11</v>
      </c>
      <c r="R415" s="439" t="s">
        <v>148</v>
      </c>
      <c r="S415" s="440" t="s">
        <v>149</v>
      </c>
      <c r="T415" s="440" t="s">
        <v>150</v>
      </c>
      <c r="U415" s="440" t="s">
        <v>184</v>
      </c>
      <c r="V415" s="440" t="s">
        <v>185</v>
      </c>
      <c r="W415" s="440" t="s">
        <v>186</v>
      </c>
      <c r="X415" s="440" t="s">
        <v>187</v>
      </c>
      <c r="Y415" s="440" t="s">
        <v>151</v>
      </c>
      <c r="Z415" s="440" t="s">
        <v>152</v>
      </c>
      <c r="AA415" s="440" t="s">
        <v>153</v>
      </c>
      <c r="AB415" s="440" t="s">
        <v>183</v>
      </c>
      <c r="AC415" s="442" t="s">
        <v>120</v>
      </c>
      <c r="AD415" s="443" t="s">
        <v>158</v>
      </c>
      <c r="AE415" s="444" t="s">
        <v>364</v>
      </c>
      <c r="AF415" s="445" t="s">
        <v>162</v>
      </c>
      <c r="AG415" s="445" t="s">
        <v>161</v>
      </c>
      <c r="AH415" s="445" t="s">
        <v>11</v>
      </c>
      <c r="AI415" s="444" t="s">
        <v>365</v>
      </c>
    </row>
    <row r="416" spans="1:35" ht="12.75" thickBot="1" x14ac:dyDescent="0.25">
      <c r="A416" s="708"/>
      <c r="B416" s="446" t="s">
        <v>49</v>
      </c>
      <c r="C416" s="447" t="s">
        <v>50</v>
      </c>
      <c r="D416" s="448" t="s">
        <v>51</v>
      </c>
      <c r="E416" s="448" t="s">
        <v>52</v>
      </c>
      <c r="F416" s="449" t="s">
        <v>53</v>
      </c>
      <c r="G416" s="449" t="s">
        <v>54</v>
      </c>
      <c r="H416" s="449" t="s">
        <v>81</v>
      </c>
      <c r="I416" s="449" t="s">
        <v>119</v>
      </c>
      <c r="J416" s="449" t="s">
        <v>156</v>
      </c>
      <c r="K416" s="449" t="s">
        <v>160</v>
      </c>
      <c r="L416" s="449" t="s">
        <v>192</v>
      </c>
      <c r="M416" s="449" t="s">
        <v>193</v>
      </c>
      <c r="N416" s="450" t="s">
        <v>195</v>
      </c>
      <c r="O416" s="451" t="s">
        <v>196</v>
      </c>
      <c r="P416" s="452" t="s">
        <v>197</v>
      </c>
      <c r="Q416" s="446" t="s">
        <v>49</v>
      </c>
      <c r="R416" s="447" t="s">
        <v>50</v>
      </c>
      <c r="S416" s="448" t="s">
        <v>51</v>
      </c>
      <c r="T416" s="448" t="s">
        <v>52</v>
      </c>
      <c r="U416" s="449" t="s">
        <v>53</v>
      </c>
      <c r="V416" s="449" t="s">
        <v>54</v>
      </c>
      <c r="W416" s="449" t="s">
        <v>81</v>
      </c>
      <c r="X416" s="449" t="s">
        <v>119</v>
      </c>
      <c r="Y416" s="449" t="s">
        <v>156</v>
      </c>
      <c r="Z416" s="449" t="s">
        <v>160</v>
      </c>
      <c r="AA416" s="449" t="s">
        <v>192</v>
      </c>
      <c r="AB416" s="449" t="s">
        <v>193</v>
      </c>
      <c r="AC416" s="450" t="s">
        <v>195</v>
      </c>
      <c r="AD416" s="451" t="s">
        <v>196</v>
      </c>
      <c r="AE416" s="452" t="s">
        <v>197</v>
      </c>
      <c r="AF416" s="453"/>
      <c r="AG416" s="446"/>
      <c r="AH416" s="453"/>
      <c r="AI416" s="446"/>
    </row>
    <row r="417" spans="1:35" x14ac:dyDescent="0.2">
      <c r="A417" s="454"/>
      <c r="B417" s="455"/>
      <c r="C417" s="455"/>
      <c r="D417" s="455"/>
      <c r="E417" s="455"/>
      <c r="F417" s="456"/>
      <c r="G417" s="456"/>
      <c r="H417" s="456"/>
      <c r="I417" s="456"/>
      <c r="J417" s="456"/>
      <c r="K417" s="456"/>
      <c r="L417" s="456"/>
      <c r="M417" s="456"/>
      <c r="N417" s="457"/>
      <c r="O417" s="456"/>
      <c r="P417" s="456"/>
      <c r="Q417" s="455"/>
      <c r="R417" s="455"/>
      <c r="S417" s="455"/>
      <c r="T417" s="455"/>
      <c r="U417" s="456"/>
      <c r="V417" s="456"/>
      <c r="W417" s="456"/>
      <c r="X417" s="456"/>
      <c r="Y417" s="456"/>
      <c r="Z417" s="456"/>
      <c r="AA417" s="456"/>
      <c r="AB417" s="456"/>
      <c r="AC417" s="456"/>
      <c r="AD417" s="456"/>
      <c r="AE417" s="456"/>
      <c r="AF417" s="455"/>
      <c r="AG417" s="458"/>
      <c r="AH417" s="459"/>
      <c r="AI417" s="460"/>
    </row>
    <row r="418" spans="1:35" x14ac:dyDescent="0.2">
      <c r="A418" s="461" t="s">
        <v>55</v>
      </c>
      <c r="B418" s="462">
        <v>203</v>
      </c>
      <c r="C418" s="463">
        <v>768</v>
      </c>
      <c r="D418" s="462">
        <v>861</v>
      </c>
      <c r="E418" s="462"/>
      <c r="F418" s="462"/>
      <c r="G418" s="462"/>
      <c r="H418" s="462"/>
      <c r="I418" s="462"/>
      <c r="J418" s="462"/>
      <c r="K418" s="462">
        <v>1629</v>
      </c>
      <c r="L418" s="462">
        <v>1000</v>
      </c>
      <c r="M418" s="462"/>
      <c r="N418" s="464">
        <v>1000</v>
      </c>
      <c r="O418" s="463">
        <v>20548</v>
      </c>
      <c r="P418" s="463">
        <v>4171244</v>
      </c>
      <c r="Q418" s="462">
        <v>203</v>
      </c>
      <c r="R418" s="463">
        <v>855</v>
      </c>
      <c r="S418" s="462">
        <v>962</v>
      </c>
      <c r="T418" s="462"/>
      <c r="U418" s="462"/>
      <c r="V418" s="462"/>
      <c r="W418" s="462"/>
      <c r="X418" s="462"/>
      <c r="Y418" s="462"/>
      <c r="Z418" s="462">
        <v>1817</v>
      </c>
      <c r="AA418" s="462">
        <v>1000</v>
      </c>
      <c r="AB418" s="462"/>
      <c r="AC418" s="463"/>
      <c r="AD418" s="463">
        <v>21804</v>
      </c>
      <c r="AE418" s="463">
        <v>4426212</v>
      </c>
      <c r="AF418" s="462">
        <v>0</v>
      </c>
      <c r="AG418" s="465">
        <v>254968</v>
      </c>
      <c r="AH418" s="466">
        <v>203</v>
      </c>
      <c r="AI418" s="467">
        <v>4426212</v>
      </c>
    </row>
    <row r="419" spans="1:35" x14ac:dyDescent="0.2">
      <c r="A419" s="461"/>
      <c r="B419" s="462"/>
      <c r="C419" s="463"/>
      <c r="D419" s="462"/>
      <c r="E419" s="462"/>
      <c r="F419" s="462"/>
      <c r="G419" s="462"/>
      <c r="H419" s="462"/>
      <c r="I419" s="462"/>
      <c r="J419" s="462"/>
      <c r="K419" s="462">
        <v>0</v>
      </c>
      <c r="L419" s="462"/>
      <c r="M419" s="462"/>
      <c r="N419" s="464">
        <v>0</v>
      </c>
      <c r="O419" s="463">
        <v>0</v>
      </c>
      <c r="P419" s="463">
        <v>0</v>
      </c>
      <c r="Q419" s="462"/>
      <c r="R419" s="463"/>
      <c r="S419" s="462"/>
      <c r="T419" s="462"/>
      <c r="U419" s="462"/>
      <c r="V419" s="462"/>
      <c r="W419" s="462"/>
      <c r="X419" s="462"/>
      <c r="Y419" s="462"/>
      <c r="Z419" s="462">
        <v>0</v>
      </c>
      <c r="AA419" s="462"/>
      <c r="AB419" s="462"/>
      <c r="AC419" s="463"/>
      <c r="AD419" s="463">
        <v>0</v>
      </c>
      <c r="AE419" s="463">
        <v>0</v>
      </c>
      <c r="AF419" s="462">
        <v>0</v>
      </c>
      <c r="AG419" s="465">
        <v>0</v>
      </c>
      <c r="AH419" s="466">
        <v>0</v>
      </c>
      <c r="AI419" s="467">
        <v>0</v>
      </c>
    </row>
    <row r="420" spans="1:35" x14ac:dyDescent="0.2">
      <c r="A420" s="461" t="s">
        <v>56</v>
      </c>
      <c r="B420" s="462"/>
      <c r="C420" s="463"/>
      <c r="D420" s="462"/>
      <c r="E420" s="462"/>
      <c r="F420" s="462"/>
      <c r="G420" s="462"/>
      <c r="H420" s="462"/>
      <c r="I420" s="462"/>
      <c r="J420" s="462"/>
      <c r="K420" s="462">
        <v>0</v>
      </c>
      <c r="L420" s="462"/>
      <c r="M420" s="462"/>
      <c r="N420" s="464">
        <v>0</v>
      </c>
      <c r="O420" s="463">
        <v>0</v>
      </c>
      <c r="P420" s="463">
        <v>0</v>
      </c>
      <c r="Q420" s="462"/>
      <c r="R420" s="463"/>
      <c r="S420" s="462"/>
      <c r="T420" s="462"/>
      <c r="U420" s="462"/>
      <c r="V420" s="462"/>
      <c r="W420" s="462"/>
      <c r="X420" s="462"/>
      <c r="Y420" s="462"/>
      <c r="Z420" s="462">
        <v>0</v>
      </c>
      <c r="AA420" s="462"/>
      <c r="AB420" s="462"/>
      <c r="AC420" s="463"/>
      <c r="AD420" s="463">
        <v>0</v>
      </c>
      <c r="AE420" s="463">
        <v>0</v>
      </c>
      <c r="AF420" s="462">
        <v>0</v>
      </c>
      <c r="AG420" s="465">
        <v>0</v>
      </c>
      <c r="AH420" s="466">
        <v>0</v>
      </c>
      <c r="AI420" s="467">
        <v>0</v>
      </c>
    </row>
    <row r="421" spans="1:35" x14ac:dyDescent="0.2">
      <c r="A421" s="468"/>
      <c r="B421" s="462"/>
      <c r="C421" s="466"/>
      <c r="D421" s="466"/>
      <c r="E421" s="466"/>
      <c r="F421" s="466"/>
      <c r="G421" s="466"/>
      <c r="H421" s="466"/>
      <c r="I421" s="466"/>
      <c r="J421" s="466"/>
      <c r="K421" s="462">
        <v>0</v>
      </c>
      <c r="L421" s="466"/>
      <c r="M421" s="466"/>
      <c r="N421" s="464">
        <v>0</v>
      </c>
      <c r="O421" s="463">
        <v>0</v>
      </c>
      <c r="P421" s="463">
        <v>0</v>
      </c>
      <c r="Q421" s="462"/>
      <c r="R421" s="466"/>
      <c r="S421" s="466"/>
      <c r="T421" s="466"/>
      <c r="U421" s="466"/>
      <c r="V421" s="466"/>
      <c r="W421" s="466"/>
      <c r="X421" s="466"/>
      <c r="Y421" s="466"/>
      <c r="Z421" s="462">
        <v>0</v>
      </c>
      <c r="AA421" s="466"/>
      <c r="AB421" s="466"/>
      <c r="AC421" s="466"/>
      <c r="AD421" s="463">
        <v>0</v>
      </c>
      <c r="AE421" s="463">
        <v>0</v>
      </c>
      <c r="AF421" s="462">
        <v>0</v>
      </c>
      <c r="AG421" s="465">
        <v>0</v>
      </c>
      <c r="AH421" s="466">
        <v>0</v>
      </c>
      <c r="AI421" s="467">
        <v>0</v>
      </c>
    </row>
    <row r="422" spans="1:35" x14ac:dyDescent="0.2">
      <c r="A422" s="461" t="s">
        <v>57</v>
      </c>
      <c r="B422" s="462">
        <v>1720</v>
      </c>
      <c r="C422" s="462">
        <v>2530</v>
      </c>
      <c r="D422" s="462"/>
      <c r="E422" s="462"/>
      <c r="F422" s="462"/>
      <c r="G422" s="462"/>
      <c r="H422" s="462"/>
      <c r="I422" s="462"/>
      <c r="J422" s="462"/>
      <c r="K422" s="462">
        <v>2530</v>
      </c>
      <c r="L422" s="462">
        <v>1000</v>
      </c>
      <c r="M422" s="462"/>
      <c r="N422" s="464">
        <v>1000</v>
      </c>
      <c r="O422" s="463">
        <v>31360</v>
      </c>
      <c r="P422" s="463">
        <v>53939200</v>
      </c>
      <c r="Q422" s="462">
        <v>1711</v>
      </c>
      <c r="R422" s="462">
        <v>2658</v>
      </c>
      <c r="S422" s="462"/>
      <c r="T422" s="462"/>
      <c r="U422" s="462"/>
      <c r="V422" s="462"/>
      <c r="W422" s="462"/>
      <c r="X422" s="462"/>
      <c r="Y422" s="462"/>
      <c r="Z422" s="462">
        <v>2658</v>
      </c>
      <c r="AA422" s="462">
        <v>1000</v>
      </c>
      <c r="AB422" s="462"/>
      <c r="AC422" s="462"/>
      <c r="AD422" s="463">
        <v>31896</v>
      </c>
      <c r="AE422" s="463">
        <v>54574056</v>
      </c>
      <c r="AF422" s="462">
        <v>-9</v>
      </c>
      <c r="AG422" s="465">
        <v>634856</v>
      </c>
      <c r="AH422" s="466">
        <v>1711</v>
      </c>
      <c r="AI422" s="467">
        <v>54574056</v>
      </c>
    </row>
    <row r="423" spans="1:35" x14ac:dyDescent="0.2">
      <c r="A423" s="461"/>
      <c r="B423" s="462"/>
      <c r="C423" s="462"/>
      <c r="D423" s="462"/>
      <c r="E423" s="462"/>
      <c r="F423" s="462"/>
      <c r="G423" s="462"/>
      <c r="H423" s="462"/>
      <c r="I423" s="462"/>
      <c r="J423" s="462"/>
      <c r="K423" s="462">
        <v>0</v>
      </c>
      <c r="L423" s="462"/>
      <c r="M423" s="462"/>
      <c r="N423" s="464">
        <v>0</v>
      </c>
      <c r="O423" s="463">
        <v>0</v>
      </c>
      <c r="P423" s="463">
        <v>0</v>
      </c>
      <c r="Q423" s="462"/>
      <c r="R423" s="462"/>
      <c r="S423" s="462"/>
      <c r="T423" s="462"/>
      <c r="U423" s="462"/>
      <c r="V423" s="462"/>
      <c r="W423" s="462"/>
      <c r="X423" s="462"/>
      <c r="Y423" s="462"/>
      <c r="Z423" s="462">
        <v>0</v>
      </c>
      <c r="AA423" s="462"/>
      <c r="AB423" s="462"/>
      <c r="AC423" s="462"/>
      <c r="AD423" s="463">
        <v>0</v>
      </c>
      <c r="AE423" s="463">
        <v>0</v>
      </c>
      <c r="AF423" s="462">
        <v>0</v>
      </c>
      <c r="AG423" s="465">
        <v>0</v>
      </c>
      <c r="AH423" s="466">
        <v>0</v>
      </c>
      <c r="AI423" s="467">
        <v>0</v>
      </c>
    </row>
    <row r="424" spans="1:35" x14ac:dyDescent="0.2">
      <c r="A424" s="461" t="s">
        <v>58</v>
      </c>
      <c r="B424" s="462"/>
      <c r="C424" s="462"/>
      <c r="D424" s="462"/>
      <c r="E424" s="462"/>
      <c r="F424" s="462"/>
      <c r="G424" s="462"/>
      <c r="H424" s="462"/>
      <c r="I424" s="462"/>
      <c r="J424" s="462"/>
      <c r="K424" s="462">
        <v>0</v>
      </c>
      <c r="L424" s="462"/>
      <c r="M424" s="462"/>
      <c r="N424" s="464">
        <v>0</v>
      </c>
      <c r="O424" s="463">
        <v>0</v>
      </c>
      <c r="P424" s="463">
        <v>0</v>
      </c>
      <c r="Q424" s="462"/>
      <c r="R424" s="462"/>
      <c r="S424" s="462"/>
      <c r="T424" s="462"/>
      <c r="U424" s="462"/>
      <c r="V424" s="462"/>
      <c r="W424" s="462"/>
      <c r="X424" s="462"/>
      <c r="Y424" s="462"/>
      <c r="Z424" s="462">
        <v>0</v>
      </c>
      <c r="AA424" s="462"/>
      <c r="AB424" s="462"/>
      <c r="AC424" s="462"/>
      <c r="AD424" s="463">
        <v>0</v>
      </c>
      <c r="AE424" s="463">
        <v>0</v>
      </c>
      <c r="AF424" s="462">
        <v>0</v>
      </c>
      <c r="AG424" s="465">
        <v>0</v>
      </c>
      <c r="AH424" s="466">
        <v>0</v>
      </c>
      <c r="AI424" s="467">
        <v>0</v>
      </c>
    </row>
    <row r="425" spans="1:35" x14ac:dyDescent="0.2">
      <c r="A425" s="461"/>
      <c r="B425" s="462"/>
      <c r="C425" s="462"/>
      <c r="D425" s="462"/>
      <c r="E425" s="462"/>
      <c r="F425" s="462"/>
      <c r="G425" s="462"/>
      <c r="H425" s="462"/>
      <c r="I425" s="462"/>
      <c r="J425" s="462"/>
      <c r="K425" s="462">
        <v>0</v>
      </c>
      <c r="L425" s="462"/>
      <c r="M425" s="462"/>
      <c r="N425" s="464">
        <v>0</v>
      </c>
      <c r="O425" s="463">
        <v>0</v>
      </c>
      <c r="P425" s="463">
        <v>0</v>
      </c>
      <c r="Q425" s="462"/>
      <c r="R425" s="462"/>
      <c r="S425" s="462"/>
      <c r="T425" s="462"/>
      <c r="U425" s="462"/>
      <c r="V425" s="462"/>
      <c r="W425" s="462"/>
      <c r="X425" s="462"/>
      <c r="Y425" s="462"/>
      <c r="Z425" s="462">
        <v>0</v>
      </c>
      <c r="AA425" s="462"/>
      <c r="AB425" s="462"/>
      <c r="AC425" s="462"/>
      <c r="AD425" s="463">
        <v>0</v>
      </c>
      <c r="AE425" s="463">
        <v>0</v>
      </c>
      <c r="AF425" s="462">
        <v>0</v>
      </c>
      <c r="AG425" s="465">
        <v>0</v>
      </c>
      <c r="AH425" s="466">
        <v>0</v>
      </c>
      <c r="AI425" s="467">
        <v>0</v>
      </c>
    </row>
    <row r="426" spans="1:35" x14ac:dyDescent="0.2">
      <c r="A426" s="461" t="s">
        <v>59</v>
      </c>
      <c r="B426" s="462"/>
      <c r="C426" s="462"/>
      <c r="D426" s="462"/>
      <c r="E426" s="462"/>
      <c r="F426" s="462"/>
      <c r="G426" s="462"/>
      <c r="H426" s="462"/>
      <c r="I426" s="462"/>
      <c r="J426" s="462"/>
      <c r="K426" s="462">
        <v>0</v>
      </c>
      <c r="L426" s="462"/>
      <c r="M426" s="462"/>
      <c r="N426" s="464">
        <v>0</v>
      </c>
      <c r="O426" s="463">
        <v>0</v>
      </c>
      <c r="P426" s="463">
        <v>0</v>
      </c>
      <c r="Q426" s="462"/>
      <c r="R426" s="462"/>
      <c r="S426" s="462"/>
      <c r="T426" s="462"/>
      <c r="U426" s="462"/>
      <c r="V426" s="462"/>
      <c r="W426" s="462"/>
      <c r="X426" s="462"/>
      <c r="Y426" s="462"/>
      <c r="Z426" s="462">
        <v>0</v>
      </c>
      <c r="AA426" s="462"/>
      <c r="AB426" s="462"/>
      <c r="AC426" s="462"/>
      <c r="AD426" s="463">
        <v>0</v>
      </c>
      <c r="AE426" s="463">
        <v>0</v>
      </c>
      <c r="AF426" s="462">
        <v>0</v>
      </c>
      <c r="AG426" s="465">
        <v>0</v>
      </c>
      <c r="AH426" s="466">
        <v>0</v>
      </c>
      <c r="AI426" s="467">
        <v>0</v>
      </c>
    </row>
    <row r="427" spans="1:35" x14ac:dyDescent="0.2">
      <c r="A427" s="461"/>
      <c r="B427" s="462"/>
      <c r="C427" s="462"/>
      <c r="D427" s="462"/>
      <c r="E427" s="462"/>
      <c r="F427" s="462"/>
      <c r="G427" s="462"/>
      <c r="H427" s="462"/>
      <c r="I427" s="462"/>
      <c r="J427" s="462"/>
      <c r="K427" s="462">
        <v>0</v>
      </c>
      <c r="L427" s="462"/>
      <c r="M427" s="462"/>
      <c r="N427" s="464">
        <v>0</v>
      </c>
      <c r="O427" s="463">
        <v>0</v>
      </c>
      <c r="P427" s="463">
        <v>0</v>
      </c>
      <c r="Q427" s="462"/>
      <c r="R427" s="462"/>
      <c r="S427" s="462"/>
      <c r="T427" s="462"/>
      <c r="U427" s="462"/>
      <c r="V427" s="462"/>
      <c r="W427" s="462"/>
      <c r="X427" s="462"/>
      <c r="Y427" s="462"/>
      <c r="Z427" s="462">
        <v>0</v>
      </c>
      <c r="AA427" s="462"/>
      <c r="AB427" s="462"/>
      <c r="AC427" s="462"/>
      <c r="AD427" s="463">
        <v>0</v>
      </c>
      <c r="AE427" s="463">
        <v>0</v>
      </c>
      <c r="AF427" s="462">
        <v>0</v>
      </c>
      <c r="AG427" s="465">
        <v>0</v>
      </c>
      <c r="AH427" s="466">
        <v>0</v>
      </c>
      <c r="AI427" s="467">
        <v>0</v>
      </c>
    </row>
    <row r="428" spans="1:35" x14ac:dyDescent="0.2">
      <c r="A428" s="461" t="s">
        <v>60</v>
      </c>
      <c r="B428" s="462"/>
      <c r="C428" s="462"/>
      <c r="D428" s="462"/>
      <c r="E428" s="462"/>
      <c r="F428" s="462"/>
      <c r="G428" s="462"/>
      <c r="H428" s="462"/>
      <c r="I428" s="462"/>
      <c r="J428" s="462"/>
      <c r="K428" s="462">
        <v>0</v>
      </c>
      <c r="L428" s="462"/>
      <c r="M428" s="462"/>
      <c r="N428" s="464">
        <v>0</v>
      </c>
      <c r="O428" s="463">
        <v>0</v>
      </c>
      <c r="P428" s="463">
        <v>0</v>
      </c>
      <c r="Q428" s="462"/>
      <c r="R428" s="462"/>
      <c r="S428" s="462"/>
      <c r="T428" s="462"/>
      <c r="U428" s="462"/>
      <c r="V428" s="462"/>
      <c r="W428" s="462"/>
      <c r="X428" s="462"/>
      <c r="Y428" s="462"/>
      <c r="Z428" s="462">
        <v>0</v>
      </c>
      <c r="AA428" s="462"/>
      <c r="AB428" s="462"/>
      <c r="AC428" s="462"/>
      <c r="AD428" s="463">
        <v>0</v>
      </c>
      <c r="AE428" s="463">
        <v>0</v>
      </c>
      <c r="AF428" s="462">
        <v>0</v>
      </c>
      <c r="AG428" s="465">
        <v>0</v>
      </c>
      <c r="AH428" s="466">
        <v>0</v>
      </c>
      <c r="AI428" s="467">
        <v>0</v>
      </c>
    </row>
    <row r="429" spans="1:35" x14ac:dyDescent="0.2">
      <c r="A429" s="461"/>
      <c r="B429" s="462"/>
      <c r="C429" s="462"/>
      <c r="D429" s="462"/>
      <c r="E429" s="462"/>
      <c r="F429" s="462"/>
      <c r="G429" s="462"/>
      <c r="H429" s="462"/>
      <c r="I429" s="462"/>
      <c r="J429" s="462"/>
      <c r="K429" s="462">
        <v>0</v>
      </c>
      <c r="L429" s="462"/>
      <c r="M429" s="462"/>
      <c r="N429" s="464">
        <v>0</v>
      </c>
      <c r="O429" s="463">
        <v>0</v>
      </c>
      <c r="P429" s="463">
        <v>0</v>
      </c>
      <c r="Q429" s="462"/>
      <c r="R429" s="462"/>
      <c r="S429" s="462"/>
      <c r="T429" s="462"/>
      <c r="U429" s="462"/>
      <c r="V429" s="462"/>
      <c r="W429" s="462"/>
      <c r="X429" s="462"/>
      <c r="Y429" s="462"/>
      <c r="Z429" s="462">
        <v>0</v>
      </c>
      <c r="AA429" s="462"/>
      <c r="AB429" s="462"/>
      <c r="AC429" s="462"/>
      <c r="AD429" s="463">
        <v>0</v>
      </c>
      <c r="AE429" s="463">
        <v>0</v>
      </c>
      <c r="AF429" s="462">
        <v>0</v>
      </c>
      <c r="AG429" s="465">
        <v>0</v>
      </c>
      <c r="AH429" s="466">
        <v>0</v>
      </c>
      <c r="AI429" s="467">
        <v>0</v>
      </c>
    </row>
    <row r="430" spans="1:35" x14ac:dyDescent="0.2">
      <c r="A430" s="461" t="s">
        <v>61</v>
      </c>
      <c r="B430" s="462"/>
      <c r="C430" s="462"/>
      <c r="D430" s="462"/>
      <c r="E430" s="462"/>
      <c r="F430" s="462"/>
      <c r="G430" s="462"/>
      <c r="H430" s="462"/>
      <c r="I430" s="462"/>
      <c r="J430" s="462"/>
      <c r="K430" s="462">
        <v>0</v>
      </c>
      <c r="L430" s="462"/>
      <c r="M430" s="462"/>
      <c r="N430" s="464">
        <v>0</v>
      </c>
      <c r="O430" s="463">
        <v>0</v>
      </c>
      <c r="P430" s="463">
        <v>0</v>
      </c>
      <c r="Q430" s="462"/>
      <c r="R430" s="462"/>
      <c r="S430" s="462"/>
      <c r="T430" s="462"/>
      <c r="U430" s="462"/>
      <c r="V430" s="462"/>
      <c r="W430" s="462"/>
      <c r="X430" s="462"/>
      <c r="Y430" s="462"/>
      <c r="Z430" s="462">
        <v>0</v>
      </c>
      <c r="AA430" s="462"/>
      <c r="AB430" s="462"/>
      <c r="AC430" s="462"/>
      <c r="AD430" s="463">
        <v>0</v>
      </c>
      <c r="AE430" s="463">
        <v>0</v>
      </c>
      <c r="AF430" s="462">
        <v>0</v>
      </c>
      <c r="AG430" s="465">
        <v>0</v>
      </c>
      <c r="AH430" s="466">
        <v>0</v>
      </c>
      <c r="AI430" s="467">
        <v>0</v>
      </c>
    </row>
    <row r="431" spans="1:35" x14ac:dyDescent="0.2">
      <c r="A431" s="461"/>
      <c r="B431" s="462"/>
      <c r="C431" s="462"/>
      <c r="D431" s="462"/>
      <c r="E431" s="462"/>
      <c r="F431" s="462"/>
      <c r="G431" s="462"/>
      <c r="H431" s="462"/>
      <c r="I431" s="462"/>
      <c r="J431" s="462"/>
      <c r="K431" s="462">
        <v>0</v>
      </c>
      <c r="L431" s="462"/>
      <c r="M431" s="462"/>
      <c r="N431" s="464">
        <v>0</v>
      </c>
      <c r="O431" s="463">
        <v>0</v>
      </c>
      <c r="P431" s="463">
        <v>0</v>
      </c>
      <c r="Q431" s="462"/>
      <c r="R431" s="462"/>
      <c r="S431" s="462"/>
      <c r="T431" s="462"/>
      <c r="U431" s="462"/>
      <c r="V431" s="462"/>
      <c r="W431" s="462"/>
      <c r="X431" s="462"/>
      <c r="Y431" s="462"/>
      <c r="Z431" s="462">
        <v>0</v>
      </c>
      <c r="AA431" s="462"/>
      <c r="AB431" s="462"/>
      <c r="AC431" s="462"/>
      <c r="AD431" s="463">
        <v>0</v>
      </c>
      <c r="AE431" s="463">
        <v>0</v>
      </c>
      <c r="AF431" s="462">
        <v>0</v>
      </c>
      <c r="AG431" s="465">
        <v>0</v>
      </c>
      <c r="AH431" s="466">
        <v>0</v>
      </c>
      <c r="AI431" s="467">
        <v>0</v>
      </c>
    </row>
    <row r="432" spans="1:35" x14ac:dyDescent="0.2">
      <c r="A432" s="461" t="s">
        <v>62</v>
      </c>
      <c r="B432" s="462"/>
      <c r="C432" s="462"/>
      <c r="D432" s="462"/>
      <c r="E432" s="462"/>
      <c r="F432" s="462"/>
      <c r="G432" s="462"/>
      <c r="H432" s="462"/>
      <c r="I432" s="462"/>
      <c r="J432" s="462"/>
      <c r="K432" s="462">
        <v>0</v>
      </c>
      <c r="L432" s="462"/>
      <c r="M432" s="462"/>
      <c r="N432" s="464">
        <v>0</v>
      </c>
      <c r="O432" s="463">
        <v>0</v>
      </c>
      <c r="P432" s="463">
        <v>0</v>
      </c>
      <c r="Q432" s="462"/>
      <c r="R432" s="462"/>
      <c r="S432" s="462"/>
      <c r="T432" s="462"/>
      <c r="U432" s="462"/>
      <c r="V432" s="462"/>
      <c r="W432" s="462"/>
      <c r="X432" s="462"/>
      <c r="Y432" s="462"/>
      <c r="Z432" s="462">
        <v>0</v>
      </c>
      <c r="AA432" s="462"/>
      <c r="AB432" s="462"/>
      <c r="AC432" s="462"/>
      <c r="AD432" s="463">
        <v>0</v>
      </c>
      <c r="AE432" s="463">
        <v>0</v>
      </c>
      <c r="AF432" s="462">
        <v>0</v>
      </c>
      <c r="AG432" s="465">
        <v>0</v>
      </c>
      <c r="AH432" s="466">
        <v>0</v>
      </c>
      <c r="AI432" s="467">
        <v>0</v>
      </c>
    </row>
    <row r="433" spans="1:35" x14ac:dyDescent="0.2">
      <c r="A433" s="461"/>
      <c r="B433" s="462"/>
      <c r="C433" s="462"/>
      <c r="D433" s="462"/>
      <c r="E433" s="462"/>
      <c r="F433" s="462"/>
      <c r="G433" s="462"/>
      <c r="H433" s="462"/>
      <c r="I433" s="462"/>
      <c r="J433" s="462"/>
      <c r="K433" s="462">
        <v>0</v>
      </c>
      <c r="L433" s="462"/>
      <c r="M433" s="462"/>
      <c r="N433" s="464">
        <v>0</v>
      </c>
      <c r="O433" s="463">
        <v>0</v>
      </c>
      <c r="P433" s="463">
        <v>0</v>
      </c>
      <c r="Q433" s="462"/>
      <c r="R433" s="462"/>
      <c r="S433" s="462"/>
      <c r="T433" s="462"/>
      <c r="U433" s="462"/>
      <c r="V433" s="462"/>
      <c r="W433" s="462"/>
      <c r="X433" s="462"/>
      <c r="Y433" s="462"/>
      <c r="Z433" s="462">
        <v>0</v>
      </c>
      <c r="AA433" s="462"/>
      <c r="AB433" s="462"/>
      <c r="AC433" s="462"/>
      <c r="AD433" s="463">
        <v>0</v>
      </c>
      <c r="AE433" s="463">
        <v>0</v>
      </c>
      <c r="AF433" s="462">
        <v>0</v>
      </c>
      <c r="AG433" s="465">
        <v>0</v>
      </c>
      <c r="AH433" s="466">
        <v>0</v>
      </c>
      <c r="AI433" s="467">
        <v>0</v>
      </c>
    </row>
    <row r="434" spans="1:35" x14ac:dyDescent="0.2">
      <c r="A434" s="461" t="s">
        <v>63</v>
      </c>
      <c r="B434" s="462"/>
      <c r="C434" s="462"/>
      <c r="D434" s="462"/>
      <c r="E434" s="462"/>
      <c r="F434" s="462"/>
      <c r="G434" s="462"/>
      <c r="H434" s="462"/>
      <c r="I434" s="462"/>
      <c r="J434" s="462"/>
      <c r="K434" s="462">
        <v>0</v>
      </c>
      <c r="L434" s="462"/>
      <c r="M434" s="462"/>
      <c r="N434" s="464">
        <v>0</v>
      </c>
      <c r="O434" s="463">
        <v>0</v>
      </c>
      <c r="P434" s="463">
        <v>0</v>
      </c>
      <c r="Q434" s="462"/>
      <c r="R434" s="462"/>
      <c r="S434" s="462"/>
      <c r="T434" s="462"/>
      <c r="U434" s="462"/>
      <c r="V434" s="462"/>
      <c r="W434" s="462"/>
      <c r="X434" s="462"/>
      <c r="Y434" s="462"/>
      <c r="Z434" s="462">
        <v>0</v>
      </c>
      <c r="AA434" s="462"/>
      <c r="AB434" s="462"/>
      <c r="AC434" s="462"/>
      <c r="AD434" s="463">
        <v>0</v>
      </c>
      <c r="AE434" s="463">
        <v>0</v>
      </c>
      <c r="AF434" s="462">
        <v>0</v>
      </c>
      <c r="AG434" s="465">
        <v>0</v>
      </c>
      <c r="AH434" s="466">
        <v>0</v>
      </c>
      <c r="AI434" s="467">
        <v>0</v>
      </c>
    </row>
    <row r="435" spans="1:35" x14ac:dyDescent="0.2">
      <c r="A435" s="461"/>
      <c r="B435" s="462"/>
      <c r="C435" s="462"/>
      <c r="D435" s="462"/>
      <c r="E435" s="462"/>
      <c r="F435" s="462"/>
      <c r="G435" s="462"/>
      <c r="H435" s="462"/>
      <c r="I435" s="462"/>
      <c r="J435" s="462"/>
      <c r="K435" s="462">
        <v>0</v>
      </c>
      <c r="L435" s="462"/>
      <c r="M435" s="462"/>
      <c r="N435" s="464">
        <v>0</v>
      </c>
      <c r="O435" s="463">
        <v>0</v>
      </c>
      <c r="P435" s="463">
        <v>0</v>
      </c>
      <c r="Q435" s="462"/>
      <c r="R435" s="462"/>
      <c r="S435" s="462"/>
      <c r="T435" s="462"/>
      <c r="U435" s="462"/>
      <c r="V435" s="462"/>
      <c r="W435" s="462"/>
      <c r="X435" s="462"/>
      <c r="Y435" s="462"/>
      <c r="Z435" s="462">
        <v>0</v>
      </c>
      <c r="AA435" s="462"/>
      <c r="AB435" s="462"/>
      <c r="AC435" s="462"/>
      <c r="AD435" s="463">
        <v>0</v>
      </c>
      <c r="AE435" s="463">
        <v>0</v>
      </c>
      <c r="AF435" s="462">
        <v>0</v>
      </c>
      <c r="AG435" s="465">
        <v>0</v>
      </c>
      <c r="AH435" s="466">
        <v>0</v>
      </c>
      <c r="AI435" s="467">
        <v>0</v>
      </c>
    </row>
    <row r="436" spans="1:35" x14ac:dyDescent="0.2">
      <c r="A436" s="461" t="s">
        <v>64</v>
      </c>
      <c r="B436" s="462"/>
      <c r="C436" s="462"/>
      <c r="D436" s="462"/>
      <c r="E436" s="462"/>
      <c r="F436" s="462"/>
      <c r="G436" s="462"/>
      <c r="H436" s="462"/>
      <c r="I436" s="462"/>
      <c r="J436" s="462"/>
      <c r="K436" s="462">
        <v>0</v>
      </c>
      <c r="L436" s="462"/>
      <c r="M436" s="462"/>
      <c r="N436" s="464">
        <v>0</v>
      </c>
      <c r="O436" s="463">
        <v>0</v>
      </c>
      <c r="P436" s="463">
        <v>0</v>
      </c>
      <c r="Q436" s="462"/>
      <c r="R436" s="462"/>
      <c r="S436" s="462"/>
      <c r="T436" s="462"/>
      <c r="U436" s="462"/>
      <c r="V436" s="462"/>
      <c r="W436" s="462"/>
      <c r="X436" s="462"/>
      <c r="Y436" s="462"/>
      <c r="Z436" s="462">
        <v>0</v>
      </c>
      <c r="AA436" s="462"/>
      <c r="AB436" s="462"/>
      <c r="AC436" s="462"/>
      <c r="AD436" s="463">
        <v>0</v>
      </c>
      <c r="AE436" s="463">
        <v>0</v>
      </c>
      <c r="AF436" s="462">
        <v>0</v>
      </c>
      <c r="AG436" s="465">
        <v>0</v>
      </c>
      <c r="AH436" s="466">
        <v>0</v>
      </c>
      <c r="AI436" s="467">
        <v>0</v>
      </c>
    </row>
    <row r="437" spans="1:35" x14ac:dyDescent="0.2">
      <c r="A437" s="461"/>
      <c r="B437" s="462"/>
      <c r="C437" s="462"/>
      <c r="D437" s="462"/>
      <c r="E437" s="462"/>
      <c r="F437" s="462"/>
      <c r="G437" s="462"/>
      <c r="H437" s="462"/>
      <c r="I437" s="462"/>
      <c r="J437" s="462"/>
      <c r="K437" s="462">
        <v>0</v>
      </c>
      <c r="L437" s="462"/>
      <c r="M437" s="462"/>
      <c r="N437" s="464">
        <v>0</v>
      </c>
      <c r="O437" s="463">
        <v>0</v>
      </c>
      <c r="P437" s="463">
        <v>0</v>
      </c>
      <c r="Q437" s="462"/>
      <c r="R437" s="462"/>
      <c r="S437" s="462"/>
      <c r="T437" s="462"/>
      <c r="U437" s="462"/>
      <c r="V437" s="462"/>
      <c r="W437" s="462"/>
      <c r="X437" s="462"/>
      <c r="Y437" s="462"/>
      <c r="Z437" s="462">
        <v>0</v>
      </c>
      <c r="AA437" s="462"/>
      <c r="AB437" s="462"/>
      <c r="AC437" s="462"/>
      <c r="AD437" s="463">
        <v>0</v>
      </c>
      <c r="AE437" s="463">
        <v>0</v>
      </c>
      <c r="AF437" s="462">
        <v>0</v>
      </c>
      <c r="AG437" s="465">
        <v>0</v>
      </c>
      <c r="AH437" s="466">
        <v>0</v>
      </c>
      <c r="AI437" s="467">
        <v>0</v>
      </c>
    </row>
    <row r="438" spans="1:35" x14ac:dyDescent="0.2">
      <c r="A438" s="461" t="s">
        <v>24</v>
      </c>
      <c r="B438" s="462"/>
      <c r="C438" s="462"/>
      <c r="D438" s="462"/>
      <c r="E438" s="462"/>
      <c r="F438" s="462"/>
      <c r="G438" s="462"/>
      <c r="H438" s="462"/>
      <c r="I438" s="462"/>
      <c r="J438" s="462"/>
      <c r="K438" s="462">
        <v>0</v>
      </c>
      <c r="L438" s="462"/>
      <c r="M438" s="462"/>
      <c r="N438" s="464">
        <v>0</v>
      </c>
      <c r="O438" s="463">
        <v>0</v>
      </c>
      <c r="P438" s="463">
        <v>0</v>
      </c>
      <c r="Q438" s="462"/>
      <c r="R438" s="462"/>
      <c r="S438" s="462"/>
      <c r="T438" s="462"/>
      <c r="U438" s="462"/>
      <c r="V438" s="462"/>
      <c r="W438" s="462"/>
      <c r="X438" s="462"/>
      <c r="Y438" s="462"/>
      <c r="Z438" s="462">
        <v>0</v>
      </c>
      <c r="AA438" s="462"/>
      <c r="AB438" s="462"/>
      <c r="AC438" s="462"/>
      <c r="AD438" s="463">
        <v>0</v>
      </c>
      <c r="AE438" s="463">
        <v>0</v>
      </c>
      <c r="AF438" s="462">
        <v>0</v>
      </c>
      <c r="AG438" s="465">
        <v>0</v>
      </c>
      <c r="AH438" s="466">
        <v>0</v>
      </c>
      <c r="AI438" s="467">
        <v>0</v>
      </c>
    </row>
    <row r="439" spans="1:35" x14ac:dyDescent="0.2">
      <c r="A439" s="469" t="s">
        <v>548</v>
      </c>
      <c r="B439" s="462">
        <v>80</v>
      </c>
      <c r="C439" s="462">
        <v>600</v>
      </c>
      <c r="D439" s="462"/>
      <c r="E439" s="462"/>
      <c r="F439" s="462"/>
      <c r="G439" s="462"/>
      <c r="H439" s="462"/>
      <c r="I439" s="462"/>
      <c r="J439" s="462"/>
      <c r="K439" s="462">
        <v>600</v>
      </c>
      <c r="L439" s="462"/>
      <c r="M439" s="462"/>
      <c r="N439" s="464">
        <v>0</v>
      </c>
      <c r="O439" s="463">
        <v>7200</v>
      </c>
      <c r="P439" s="463">
        <v>576000</v>
      </c>
      <c r="Q439" s="462">
        <v>80</v>
      </c>
      <c r="R439" s="462">
        <v>600</v>
      </c>
      <c r="S439" s="462"/>
      <c r="T439" s="462"/>
      <c r="U439" s="462"/>
      <c r="V439" s="462"/>
      <c r="W439" s="462"/>
      <c r="X439" s="462"/>
      <c r="Y439" s="462"/>
      <c r="Z439" s="462">
        <v>600</v>
      </c>
      <c r="AA439" s="462"/>
      <c r="AB439" s="462"/>
      <c r="AC439" s="462"/>
      <c r="AD439" s="463">
        <v>7200</v>
      </c>
      <c r="AE439" s="463">
        <v>576000</v>
      </c>
      <c r="AF439" s="462">
        <v>0</v>
      </c>
      <c r="AG439" s="465">
        <v>0</v>
      </c>
      <c r="AH439" s="466">
        <v>80</v>
      </c>
      <c r="AI439" s="467">
        <v>576000</v>
      </c>
    </row>
    <row r="440" spans="1:35" x14ac:dyDescent="0.2">
      <c r="A440" s="461"/>
      <c r="B440" s="462"/>
      <c r="C440" s="462"/>
      <c r="D440" s="462"/>
      <c r="E440" s="462"/>
      <c r="F440" s="462"/>
      <c r="G440" s="462"/>
      <c r="H440" s="462"/>
      <c r="I440" s="462"/>
      <c r="J440" s="462"/>
      <c r="K440" s="462">
        <v>0</v>
      </c>
      <c r="L440" s="462"/>
      <c r="M440" s="462"/>
      <c r="N440" s="464">
        <v>0</v>
      </c>
      <c r="O440" s="463">
        <v>0</v>
      </c>
      <c r="P440" s="463">
        <v>0</v>
      </c>
      <c r="Q440" s="462"/>
      <c r="R440" s="462"/>
      <c r="S440" s="462"/>
      <c r="T440" s="462"/>
      <c r="U440" s="462"/>
      <c r="V440" s="462"/>
      <c r="W440" s="462"/>
      <c r="X440" s="462"/>
      <c r="Y440" s="462"/>
      <c r="Z440" s="462">
        <v>0</v>
      </c>
      <c r="AA440" s="462"/>
      <c r="AB440" s="462"/>
      <c r="AC440" s="462"/>
      <c r="AD440" s="463">
        <v>0</v>
      </c>
      <c r="AE440" s="463">
        <v>0</v>
      </c>
      <c r="AF440" s="462">
        <v>0</v>
      </c>
      <c r="AG440" s="465">
        <v>0</v>
      </c>
      <c r="AH440" s="466">
        <v>0</v>
      </c>
      <c r="AI440" s="467">
        <v>0</v>
      </c>
    </row>
    <row r="441" spans="1:35" x14ac:dyDescent="0.2">
      <c r="A441" s="461" t="s">
        <v>549</v>
      </c>
      <c r="B441" s="462"/>
      <c r="C441" s="462"/>
      <c r="D441" s="462"/>
      <c r="E441" s="462"/>
      <c r="F441" s="462"/>
      <c r="G441" s="462"/>
      <c r="H441" s="462"/>
      <c r="I441" s="462"/>
      <c r="J441" s="462"/>
      <c r="K441" s="462">
        <v>0</v>
      </c>
      <c r="L441" s="462"/>
      <c r="M441" s="462"/>
      <c r="N441" s="464">
        <v>0</v>
      </c>
      <c r="O441" s="463">
        <v>0</v>
      </c>
      <c r="P441" s="463">
        <v>0</v>
      </c>
      <c r="Q441" s="462"/>
      <c r="R441" s="462"/>
      <c r="S441" s="462"/>
      <c r="T441" s="462"/>
      <c r="U441" s="462"/>
      <c r="V441" s="462"/>
      <c r="W441" s="462"/>
      <c r="X441" s="462"/>
      <c r="Y441" s="462"/>
      <c r="Z441" s="462">
        <v>0</v>
      </c>
      <c r="AA441" s="462"/>
      <c r="AB441" s="462"/>
      <c r="AC441" s="462"/>
      <c r="AD441" s="463">
        <v>0</v>
      </c>
      <c r="AE441" s="463">
        <v>0</v>
      </c>
      <c r="AF441" s="462">
        <v>0</v>
      </c>
      <c r="AG441" s="465">
        <v>0</v>
      </c>
      <c r="AH441" s="466">
        <v>0</v>
      </c>
      <c r="AI441" s="467">
        <v>0</v>
      </c>
    </row>
    <row r="442" spans="1:35" x14ac:dyDescent="0.2">
      <c r="A442" s="461"/>
      <c r="B442" s="462"/>
      <c r="C442" s="462"/>
      <c r="D442" s="462"/>
      <c r="E442" s="462"/>
      <c r="F442" s="462"/>
      <c r="G442" s="462"/>
      <c r="H442" s="462"/>
      <c r="I442" s="462"/>
      <c r="J442" s="462"/>
      <c r="K442" s="462">
        <v>0</v>
      </c>
      <c r="L442" s="462"/>
      <c r="M442" s="462"/>
      <c r="N442" s="464">
        <v>0</v>
      </c>
      <c r="O442" s="463">
        <v>0</v>
      </c>
      <c r="P442" s="463">
        <v>0</v>
      </c>
      <c r="Q442" s="462"/>
      <c r="R442" s="462"/>
      <c r="S442" s="462"/>
      <c r="T442" s="462"/>
      <c r="U442" s="462"/>
      <c r="V442" s="462"/>
      <c r="W442" s="462"/>
      <c r="X442" s="462"/>
      <c r="Y442" s="462"/>
      <c r="Z442" s="462">
        <v>0</v>
      </c>
      <c r="AA442" s="462"/>
      <c r="AB442" s="462"/>
      <c r="AC442" s="462"/>
      <c r="AD442" s="463">
        <v>0</v>
      </c>
      <c r="AE442" s="463">
        <v>0</v>
      </c>
      <c r="AF442" s="462">
        <v>0</v>
      </c>
      <c r="AG442" s="465">
        <v>0</v>
      </c>
      <c r="AH442" s="466">
        <v>0</v>
      </c>
      <c r="AI442" s="467">
        <v>0</v>
      </c>
    </row>
    <row r="443" spans="1:35" x14ac:dyDescent="0.2">
      <c r="A443" s="461" t="s">
        <v>66</v>
      </c>
      <c r="B443" s="462">
        <v>66</v>
      </c>
      <c r="C443" s="462">
        <v>1652</v>
      </c>
      <c r="D443" s="462"/>
      <c r="E443" s="462"/>
      <c r="F443" s="462"/>
      <c r="G443" s="462"/>
      <c r="H443" s="462"/>
      <c r="I443" s="462"/>
      <c r="J443" s="462"/>
      <c r="K443" s="462">
        <v>1652</v>
      </c>
      <c r="L443" s="462">
        <v>600</v>
      </c>
      <c r="M443" s="462"/>
      <c r="N443" s="464">
        <v>600</v>
      </c>
      <c r="O443" s="463">
        <v>20424</v>
      </c>
      <c r="P443" s="463">
        <v>1347984</v>
      </c>
      <c r="Q443" s="462">
        <v>65</v>
      </c>
      <c r="R443" s="462">
        <v>1640</v>
      </c>
      <c r="S443" s="462"/>
      <c r="T443" s="462"/>
      <c r="U443" s="462"/>
      <c r="V443" s="462"/>
      <c r="W443" s="462"/>
      <c r="X443" s="462"/>
      <c r="Y443" s="462"/>
      <c r="Z443" s="462">
        <v>1640</v>
      </c>
      <c r="AA443" s="462">
        <v>600</v>
      </c>
      <c r="AB443" s="462"/>
      <c r="AC443" s="462"/>
      <c r="AD443" s="463">
        <v>19680</v>
      </c>
      <c r="AE443" s="463">
        <v>1279200</v>
      </c>
      <c r="AF443" s="462">
        <v>-1</v>
      </c>
      <c r="AG443" s="465">
        <v>-68784</v>
      </c>
      <c r="AH443" s="466">
        <v>65</v>
      </c>
      <c r="AI443" s="467">
        <v>1279200</v>
      </c>
    </row>
    <row r="444" spans="1:35" x14ac:dyDescent="0.2">
      <c r="A444" s="461"/>
      <c r="B444" s="462"/>
      <c r="C444" s="462"/>
      <c r="D444" s="462"/>
      <c r="E444" s="462"/>
      <c r="F444" s="462"/>
      <c r="G444" s="462"/>
      <c r="H444" s="462"/>
      <c r="I444" s="462"/>
      <c r="J444" s="462"/>
      <c r="K444" s="462">
        <v>0</v>
      </c>
      <c r="L444" s="462"/>
      <c r="M444" s="462"/>
      <c r="N444" s="464">
        <v>0</v>
      </c>
      <c r="O444" s="463">
        <v>0</v>
      </c>
      <c r="P444" s="463">
        <v>0</v>
      </c>
      <c r="Q444" s="462"/>
      <c r="R444" s="462"/>
      <c r="S444" s="462"/>
      <c r="T444" s="462"/>
      <c r="U444" s="462"/>
      <c r="V444" s="462"/>
      <c r="W444" s="462"/>
      <c r="X444" s="462"/>
      <c r="Y444" s="462"/>
      <c r="Z444" s="462">
        <v>0</v>
      </c>
      <c r="AA444" s="462"/>
      <c r="AB444" s="462"/>
      <c r="AC444" s="462"/>
      <c r="AD444" s="463">
        <v>0</v>
      </c>
      <c r="AE444" s="463">
        <v>0</v>
      </c>
      <c r="AF444" s="462">
        <v>0</v>
      </c>
      <c r="AG444" s="465">
        <v>0</v>
      </c>
      <c r="AH444" s="466">
        <v>0</v>
      </c>
      <c r="AI444" s="467">
        <v>0</v>
      </c>
    </row>
    <row r="445" spans="1:35" x14ac:dyDescent="0.2">
      <c r="A445" s="461" t="s">
        <v>67</v>
      </c>
      <c r="B445" s="462"/>
      <c r="C445" s="462"/>
      <c r="D445" s="462"/>
      <c r="E445" s="462"/>
      <c r="F445" s="462"/>
      <c r="G445" s="462"/>
      <c r="H445" s="462"/>
      <c r="I445" s="462"/>
      <c r="J445" s="462"/>
      <c r="K445" s="462">
        <v>0</v>
      </c>
      <c r="L445" s="462"/>
      <c r="M445" s="462"/>
      <c r="N445" s="464">
        <v>0</v>
      </c>
      <c r="O445" s="463">
        <v>0</v>
      </c>
      <c r="P445" s="463">
        <v>0</v>
      </c>
      <c r="Q445" s="462"/>
      <c r="R445" s="462"/>
      <c r="S445" s="462"/>
      <c r="T445" s="462"/>
      <c r="U445" s="462"/>
      <c r="V445" s="462"/>
      <c r="W445" s="462"/>
      <c r="X445" s="462"/>
      <c r="Y445" s="462"/>
      <c r="Z445" s="462">
        <v>0</v>
      </c>
      <c r="AA445" s="462"/>
      <c r="AB445" s="462"/>
      <c r="AC445" s="462"/>
      <c r="AD445" s="463">
        <v>0</v>
      </c>
      <c r="AE445" s="463">
        <v>0</v>
      </c>
      <c r="AF445" s="462">
        <v>0</v>
      </c>
      <c r="AG445" s="465">
        <v>0</v>
      </c>
      <c r="AH445" s="466">
        <v>0</v>
      </c>
      <c r="AI445" s="467">
        <v>0</v>
      </c>
    </row>
    <row r="446" spans="1:35" x14ac:dyDescent="0.2">
      <c r="A446" s="470"/>
      <c r="B446" s="462"/>
      <c r="C446" s="466"/>
      <c r="D446" s="466"/>
      <c r="E446" s="466"/>
      <c r="F446" s="466"/>
      <c r="G446" s="466"/>
      <c r="H446" s="466"/>
      <c r="I446" s="466"/>
      <c r="J446" s="466"/>
      <c r="K446" s="462">
        <v>0</v>
      </c>
      <c r="L446" s="466"/>
      <c r="M446" s="466"/>
      <c r="N446" s="464">
        <v>0</v>
      </c>
      <c r="O446" s="463">
        <v>0</v>
      </c>
      <c r="P446" s="463">
        <v>0</v>
      </c>
      <c r="Q446" s="462"/>
      <c r="R446" s="466"/>
      <c r="S446" s="466"/>
      <c r="T446" s="466"/>
      <c r="U446" s="466"/>
      <c r="V446" s="466"/>
      <c r="W446" s="466"/>
      <c r="X446" s="466"/>
      <c r="Y446" s="466"/>
      <c r="Z446" s="462">
        <v>0</v>
      </c>
      <c r="AA446" s="466"/>
      <c r="AB446" s="466"/>
      <c r="AC446" s="466"/>
      <c r="AD446" s="463">
        <v>0</v>
      </c>
      <c r="AE446" s="463">
        <v>0</v>
      </c>
      <c r="AF446" s="462">
        <v>0</v>
      </c>
      <c r="AG446" s="465">
        <v>0</v>
      </c>
      <c r="AH446" s="466">
        <v>0</v>
      </c>
      <c r="AI446" s="467">
        <v>0</v>
      </c>
    </row>
    <row r="447" spans="1:35" x14ac:dyDescent="0.2">
      <c r="A447" s="471" t="s">
        <v>0</v>
      </c>
      <c r="B447" s="471">
        <v>2069</v>
      </c>
      <c r="C447" s="471">
        <v>5550</v>
      </c>
      <c r="D447" s="471">
        <v>861</v>
      </c>
      <c r="E447" s="471">
        <v>0</v>
      </c>
      <c r="F447" s="471">
        <v>0</v>
      </c>
      <c r="G447" s="471">
        <v>0</v>
      </c>
      <c r="H447" s="471">
        <v>0</v>
      </c>
      <c r="I447" s="471">
        <v>0</v>
      </c>
      <c r="J447" s="471">
        <v>0</v>
      </c>
      <c r="K447" s="471">
        <v>6411</v>
      </c>
      <c r="L447" s="471">
        <v>2600</v>
      </c>
      <c r="M447" s="471">
        <v>0</v>
      </c>
      <c r="N447" s="471">
        <v>2600</v>
      </c>
      <c r="O447" s="471">
        <v>79532</v>
      </c>
      <c r="P447" s="471">
        <v>60034428</v>
      </c>
      <c r="Q447" s="471">
        <v>2059</v>
      </c>
      <c r="R447" s="471">
        <v>5753</v>
      </c>
      <c r="S447" s="471">
        <v>962</v>
      </c>
      <c r="T447" s="471">
        <v>0</v>
      </c>
      <c r="U447" s="471">
        <v>0</v>
      </c>
      <c r="V447" s="471">
        <v>0</v>
      </c>
      <c r="W447" s="471">
        <v>0</v>
      </c>
      <c r="X447" s="471">
        <v>0</v>
      </c>
      <c r="Y447" s="471">
        <v>0</v>
      </c>
      <c r="Z447" s="471">
        <v>6715</v>
      </c>
      <c r="AA447" s="471">
        <v>2600</v>
      </c>
      <c r="AB447" s="471">
        <v>0</v>
      </c>
      <c r="AC447" s="471">
        <v>0</v>
      </c>
      <c r="AD447" s="471">
        <v>80580</v>
      </c>
      <c r="AE447" s="471">
        <v>60855468</v>
      </c>
      <c r="AF447" s="471">
        <v>-10</v>
      </c>
      <c r="AG447" s="471">
        <v>821040</v>
      </c>
      <c r="AH447" s="471">
        <v>2059</v>
      </c>
      <c r="AI447" s="471">
        <v>60855468</v>
      </c>
    </row>
    <row r="448" spans="1:35" x14ac:dyDescent="0.2">
      <c r="A448" s="432"/>
      <c r="B448" s="432"/>
      <c r="C448" s="432"/>
      <c r="D448" s="432"/>
      <c r="E448" s="432"/>
      <c r="F448" s="432"/>
      <c r="G448" s="432"/>
      <c r="H448" s="432"/>
      <c r="I448" s="432"/>
      <c r="J448" s="432"/>
      <c r="K448" s="432"/>
      <c r="L448" s="432"/>
      <c r="M448" s="432"/>
      <c r="N448" s="432"/>
      <c r="O448" s="432"/>
      <c r="P448" s="432"/>
      <c r="Q448" s="432"/>
      <c r="R448" s="432"/>
      <c r="S448" s="432"/>
      <c r="T448" s="432"/>
      <c r="U448" s="432"/>
      <c r="V448" s="432"/>
      <c r="W448" s="432"/>
      <c r="X448" s="432"/>
      <c r="Y448" s="432"/>
      <c r="Z448" s="432"/>
      <c r="AA448" s="432"/>
      <c r="AB448" s="432"/>
      <c r="AC448" s="432"/>
      <c r="AD448" s="432"/>
      <c r="AE448" s="432"/>
      <c r="AF448" s="432"/>
      <c r="AG448" s="432"/>
    </row>
    <row r="449" spans="1:35" x14ac:dyDescent="0.2">
      <c r="A449" s="432"/>
      <c r="B449" s="432"/>
      <c r="C449" s="432"/>
      <c r="D449" s="432"/>
      <c r="E449" s="432"/>
      <c r="F449" s="432"/>
      <c r="G449" s="432"/>
      <c r="H449" s="432"/>
      <c r="I449" s="432"/>
      <c r="J449" s="432"/>
      <c r="K449" s="432"/>
      <c r="L449" s="432"/>
      <c r="M449" s="432"/>
      <c r="N449" s="432"/>
      <c r="O449" s="432"/>
      <c r="P449" s="432"/>
      <c r="Q449" s="432"/>
      <c r="R449" s="432"/>
      <c r="S449" s="432"/>
      <c r="T449" s="432"/>
      <c r="U449" s="432"/>
      <c r="V449" s="432"/>
      <c r="W449" s="432"/>
      <c r="X449" s="432"/>
      <c r="Y449" s="432"/>
      <c r="Z449" s="432"/>
      <c r="AA449" s="432"/>
      <c r="AB449" s="432"/>
      <c r="AC449" s="432"/>
      <c r="AD449" s="432"/>
      <c r="AE449" s="432"/>
      <c r="AF449" s="432"/>
      <c r="AG449" s="432"/>
    </row>
    <row r="450" spans="1:35" x14ac:dyDescent="0.2">
      <c r="A450" s="431" t="s">
        <v>562</v>
      </c>
      <c r="B450" s="432"/>
      <c r="C450" s="432"/>
      <c r="D450" s="432"/>
      <c r="E450" s="432"/>
      <c r="F450" s="432"/>
      <c r="G450" s="432"/>
      <c r="H450" s="432"/>
      <c r="I450" s="432"/>
      <c r="J450" s="432"/>
      <c r="K450" s="432"/>
      <c r="L450" s="432"/>
      <c r="M450" s="432"/>
      <c r="N450" s="432"/>
      <c r="O450" s="432"/>
      <c r="P450" s="432"/>
      <c r="Q450" s="432"/>
      <c r="R450" s="432"/>
      <c r="S450" s="432"/>
      <c r="T450" s="432"/>
      <c r="U450" s="432"/>
      <c r="V450" s="432"/>
      <c r="W450" s="432"/>
      <c r="X450" s="432"/>
      <c r="Y450" s="432"/>
      <c r="Z450" s="432"/>
      <c r="AA450" s="432"/>
      <c r="AB450" s="432"/>
      <c r="AC450" s="432"/>
      <c r="AD450" s="432"/>
      <c r="AE450" s="432"/>
      <c r="AF450" s="432"/>
      <c r="AG450" s="432"/>
    </row>
    <row r="451" spans="1:35" ht="12.75" thickBot="1" x14ac:dyDescent="0.25">
      <c r="A451" s="432"/>
      <c r="B451" s="432"/>
      <c r="C451" s="432"/>
      <c r="D451" s="432"/>
      <c r="E451" s="432"/>
      <c r="F451" s="432"/>
      <c r="G451" s="432"/>
      <c r="H451" s="432"/>
      <c r="I451" s="432"/>
      <c r="J451" s="432"/>
      <c r="K451" s="432"/>
      <c r="L451" s="432"/>
      <c r="M451" s="432"/>
      <c r="N451" s="432"/>
      <c r="O451" s="432"/>
      <c r="P451" s="432"/>
      <c r="Q451" s="432"/>
      <c r="R451" s="432"/>
      <c r="S451" s="432"/>
      <c r="T451" s="432"/>
      <c r="U451" s="432"/>
      <c r="V451" s="432"/>
      <c r="W451" s="432"/>
      <c r="X451" s="432"/>
      <c r="Y451" s="432"/>
      <c r="Z451" s="432"/>
      <c r="AA451" s="432"/>
      <c r="AB451" s="432"/>
      <c r="AC451" s="432"/>
      <c r="AD451" s="432"/>
      <c r="AE451" s="432"/>
      <c r="AF451" s="432"/>
      <c r="AG451" s="432"/>
    </row>
    <row r="452" spans="1:35" ht="12.75" customHeight="1" thickBot="1" x14ac:dyDescent="0.25">
      <c r="A452" s="706" t="s">
        <v>48</v>
      </c>
      <c r="B452" s="433" t="s">
        <v>361</v>
      </c>
      <c r="C452" s="433"/>
      <c r="D452" s="433"/>
      <c r="E452" s="433"/>
      <c r="F452" s="433"/>
      <c r="G452" s="433"/>
      <c r="H452" s="433"/>
      <c r="I452" s="433"/>
      <c r="J452" s="433"/>
      <c r="K452" s="433"/>
      <c r="L452" s="433"/>
      <c r="M452" s="433"/>
      <c r="N452" s="433"/>
      <c r="O452" s="433"/>
      <c r="P452" s="433"/>
      <c r="Q452" s="434" t="s">
        <v>362</v>
      </c>
      <c r="R452" s="433"/>
      <c r="S452" s="433"/>
      <c r="T452" s="433"/>
      <c r="U452" s="433"/>
      <c r="V452" s="433"/>
      <c r="W452" s="433"/>
      <c r="X452" s="433"/>
      <c r="Y452" s="433"/>
      <c r="Z452" s="433"/>
      <c r="AA452" s="433"/>
      <c r="AB452" s="433"/>
      <c r="AC452" s="433"/>
      <c r="AD452" s="433"/>
      <c r="AE452" s="435"/>
      <c r="AF452" s="436" t="s">
        <v>360</v>
      </c>
      <c r="AG452" s="437"/>
      <c r="AH452" s="436" t="s">
        <v>363</v>
      </c>
      <c r="AI452" s="437"/>
    </row>
    <row r="453" spans="1:35" ht="141.75" x14ac:dyDescent="0.2">
      <c r="A453" s="707"/>
      <c r="B453" s="438" t="s">
        <v>11</v>
      </c>
      <c r="C453" s="439" t="s">
        <v>148</v>
      </c>
      <c r="D453" s="440" t="s">
        <v>271</v>
      </c>
      <c r="E453" s="440" t="s">
        <v>150</v>
      </c>
      <c r="F453" s="440" t="s">
        <v>184</v>
      </c>
      <c r="G453" s="440" t="s">
        <v>185</v>
      </c>
      <c r="H453" s="440" t="s">
        <v>186</v>
      </c>
      <c r="I453" s="440" t="s">
        <v>187</v>
      </c>
      <c r="J453" s="441" t="s">
        <v>151</v>
      </c>
      <c r="K453" s="440" t="s">
        <v>152</v>
      </c>
      <c r="L453" s="440" t="s">
        <v>153</v>
      </c>
      <c r="M453" s="440" t="s">
        <v>183</v>
      </c>
      <c r="N453" s="442" t="s">
        <v>120</v>
      </c>
      <c r="O453" s="443" t="s">
        <v>158</v>
      </c>
      <c r="P453" s="444" t="s">
        <v>157</v>
      </c>
      <c r="Q453" s="438" t="s">
        <v>11</v>
      </c>
      <c r="R453" s="439" t="s">
        <v>148</v>
      </c>
      <c r="S453" s="440" t="s">
        <v>149</v>
      </c>
      <c r="T453" s="440" t="s">
        <v>150</v>
      </c>
      <c r="U453" s="440" t="s">
        <v>184</v>
      </c>
      <c r="V453" s="440" t="s">
        <v>185</v>
      </c>
      <c r="W453" s="440" t="s">
        <v>186</v>
      </c>
      <c r="X453" s="440" t="s">
        <v>187</v>
      </c>
      <c r="Y453" s="440" t="s">
        <v>151</v>
      </c>
      <c r="Z453" s="440" t="s">
        <v>152</v>
      </c>
      <c r="AA453" s="440" t="s">
        <v>153</v>
      </c>
      <c r="AB453" s="440" t="s">
        <v>183</v>
      </c>
      <c r="AC453" s="442" t="s">
        <v>120</v>
      </c>
      <c r="AD453" s="443" t="s">
        <v>158</v>
      </c>
      <c r="AE453" s="444" t="s">
        <v>364</v>
      </c>
      <c r="AF453" s="445" t="s">
        <v>162</v>
      </c>
      <c r="AG453" s="445" t="s">
        <v>161</v>
      </c>
      <c r="AH453" s="445" t="s">
        <v>11</v>
      </c>
      <c r="AI453" s="444" t="s">
        <v>365</v>
      </c>
    </row>
    <row r="454" spans="1:35" ht="12.75" thickBot="1" x14ac:dyDescent="0.25">
      <c r="A454" s="708"/>
      <c r="B454" s="446" t="s">
        <v>49</v>
      </c>
      <c r="C454" s="447" t="s">
        <v>50</v>
      </c>
      <c r="D454" s="448" t="s">
        <v>51</v>
      </c>
      <c r="E454" s="448" t="s">
        <v>52</v>
      </c>
      <c r="F454" s="449" t="s">
        <v>53</v>
      </c>
      <c r="G454" s="449" t="s">
        <v>54</v>
      </c>
      <c r="H454" s="449" t="s">
        <v>81</v>
      </c>
      <c r="I454" s="449" t="s">
        <v>119</v>
      </c>
      <c r="J454" s="449" t="s">
        <v>156</v>
      </c>
      <c r="K454" s="449" t="s">
        <v>160</v>
      </c>
      <c r="L454" s="449" t="s">
        <v>192</v>
      </c>
      <c r="M454" s="449" t="s">
        <v>193</v>
      </c>
      <c r="N454" s="450" t="s">
        <v>195</v>
      </c>
      <c r="O454" s="451" t="s">
        <v>196</v>
      </c>
      <c r="P454" s="452" t="s">
        <v>197</v>
      </c>
      <c r="Q454" s="446" t="s">
        <v>49</v>
      </c>
      <c r="R454" s="447" t="s">
        <v>50</v>
      </c>
      <c r="S454" s="448" t="s">
        <v>51</v>
      </c>
      <c r="T454" s="448" t="s">
        <v>52</v>
      </c>
      <c r="U454" s="449" t="s">
        <v>53</v>
      </c>
      <c r="V454" s="449" t="s">
        <v>54</v>
      </c>
      <c r="W454" s="449" t="s">
        <v>81</v>
      </c>
      <c r="X454" s="449" t="s">
        <v>119</v>
      </c>
      <c r="Y454" s="449" t="s">
        <v>156</v>
      </c>
      <c r="Z454" s="449" t="s">
        <v>160</v>
      </c>
      <c r="AA454" s="449" t="s">
        <v>192</v>
      </c>
      <c r="AB454" s="449" t="s">
        <v>193</v>
      </c>
      <c r="AC454" s="450" t="s">
        <v>195</v>
      </c>
      <c r="AD454" s="451" t="s">
        <v>196</v>
      </c>
      <c r="AE454" s="452" t="s">
        <v>197</v>
      </c>
      <c r="AF454" s="453"/>
      <c r="AG454" s="446"/>
      <c r="AH454" s="453"/>
      <c r="AI454" s="446"/>
    </row>
    <row r="455" spans="1:35" x14ac:dyDescent="0.2">
      <c r="A455" s="454"/>
      <c r="B455" s="455"/>
      <c r="C455" s="455"/>
      <c r="D455" s="455"/>
      <c r="E455" s="455"/>
      <c r="F455" s="456"/>
      <c r="G455" s="456"/>
      <c r="H455" s="456"/>
      <c r="I455" s="456"/>
      <c r="J455" s="456"/>
      <c r="K455" s="456"/>
      <c r="L455" s="456"/>
      <c r="M455" s="456"/>
      <c r="N455" s="457"/>
      <c r="O455" s="456"/>
      <c r="P455" s="456"/>
      <c r="Q455" s="455"/>
      <c r="R455" s="455"/>
      <c r="S455" s="455"/>
      <c r="T455" s="455"/>
      <c r="U455" s="456"/>
      <c r="V455" s="456"/>
      <c r="W455" s="456"/>
      <c r="X455" s="456"/>
      <c r="Y455" s="456"/>
      <c r="Z455" s="456"/>
      <c r="AA455" s="456"/>
      <c r="AB455" s="456"/>
      <c r="AC455" s="456"/>
      <c r="AD455" s="456"/>
      <c r="AE455" s="456"/>
      <c r="AF455" s="455"/>
      <c r="AG455" s="458"/>
      <c r="AH455" s="459"/>
      <c r="AI455" s="460"/>
    </row>
    <row r="456" spans="1:35" x14ac:dyDescent="0.2">
      <c r="A456" s="461" t="s">
        <v>55</v>
      </c>
      <c r="B456" s="462">
        <v>119</v>
      </c>
      <c r="C456" s="463">
        <v>778</v>
      </c>
      <c r="D456" s="462">
        <v>863</v>
      </c>
      <c r="E456" s="462"/>
      <c r="F456" s="462"/>
      <c r="G456" s="462"/>
      <c r="H456" s="462"/>
      <c r="I456" s="462"/>
      <c r="J456" s="462"/>
      <c r="K456" s="462">
        <v>1641</v>
      </c>
      <c r="L456" s="462">
        <v>1000</v>
      </c>
      <c r="M456" s="462"/>
      <c r="N456" s="464">
        <v>1000</v>
      </c>
      <c r="O456" s="463">
        <v>20692</v>
      </c>
      <c r="P456" s="463">
        <v>2462348</v>
      </c>
      <c r="Q456" s="462">
        <v>119</v>
      </c>
      <c r="R456" s="463">
        <v>854</v>
      </c>
      <c r="S456" s="462">
        <v>963</v>
      </c>
      <c r="T456" s="462"/>
      <c r="U456" s="462"/>
      <c r="V456" s="462"/>
      <c r="W456" s="462"/>
      <c r="X456" s="462"/>
      <c r="Y456" s="462"/>
      <c r="Z456" s="462">
        <v>1817</v>
      </c>
      <c r="AA456" s="462">
        <v>1000</v>
      </c>
      <c r="AB456" s="462"/>
      <c r="AC456" s="463"/>
      <c r="AD456" s="463">
        <v>21804</v>
      </c>
      <c r="AE456" s="463">
        <v>2594676</v>
      </c>
      <c r="AF456" s="462">
        <v>0</v>
      </c>
      <c r="AG456" s="465">
        <v>132328</v>
      </c>
      <c r="AH456" s="466">
        <v>119</v>
      </c>
      <c r="AI456" s="467">
        <v>2594676</v>
      </c>
    </row>
    <row r="457" spans="1:35" x14ac:dyDescent="0.2">
      <c r="A457" s="461"/>
      <c r="B457" s="462"/>
      <c r="C457" s="463"/>
      <c r="D457" s="462"/>
      <c r="E457" s="462"/>
      <c r="F457" s="462"/>
      <c r="G457" s="462"/>
      <c r="H457" s="462"/>
      <c r="I457" s="462"/>
      <c r="J457" s="462"/>
      <c r="K457" s="462">
        <v>0</v>
      </c>
      <c r="L457" s="462"/>
      <c r="M457" s="462"/>
      <c r="N457" s="464">
        <v>0</v>
      </c>
      <c r="O457" s="463">
        <v>0</v>
      </c>
      <c r="P457" s="463">
        <v>0</v>
      </c>
      <c r="Q457" s="462"/>
      <c r="R457" s="463"/>
      <c r="S457" s="462"/>
      <c r="T457" s="462"/>
      <c r="U457" s="462"/>
      <c r="V457" s="462"/>
      <c r="W457" s="462"/>
      <c r="X457" s="462"/>
      <c r="Y457" s="462"/>
      <c r="Z457" s="462">
        <v>0</v>
      </c>
      <c r="AA457" s="462"/>
      <c r="AB457" s="462"/>
      <c r="AC457" s="463"/>
      <c r="AD457" s="463">
        <v>0</v>
      </c>
      <c r="AE457" s="463">
        <v>0</v>
      </c>
      <c r="AF457" s="462">
        <v>0</v>
      </c>
      <c r="AG457" s="465">
        <v>0</v>
      </c>
      <c r="AH457" s="466">
        <v>0</v>
      </c>
      <c r="AI457" s="467">
        <v>0</v>
      </c>
    </row>
    <row r="458" spans="1:35" x14ac:dyDescent="0.2">
      <c r="A458" s="461" t="s">
        <v>56</v>
      </c>
      <c r="B458" s="462"/>
      <c r="C458" s="463"/>
      <c r="D458" s="462"/>
      <c r="E458" s="462"/>
      <c r="F458" s="462"/>
      <c r="G458" s="462"/>
      <c r="H458" s="462"/>
      <c r="I458" s="462"/>
      <c r="J458" s="462"/>
      <c r="K458" s="462">
        <v>0</v>
      </c>
      <c r="L458" s="462"/>
      <c r="M458" s="462"/>
      <c r="N458" s="464">
        <v>0</v>
      </c>
      <c r="O458" s="463">
        <v>0</v>
      </c>
      <c r="P458" s="463">
        <v>0</v>
      </c>
      <c r="Q458" s="462"/>
      <c r="R458" s="463"/>
      <c r="S458" s="462"/>
      <c r="T458" s="462"/>
      <c r="U458" s="462"/>
      <c r="V458" s="462"/>
      <c r="W458" s="462"/>
      <c r="X458" s="462"/>
      <c r="Y458" s="462"/>
      <c r="Z458" s="462">
        <v>0</v>
      </c>
      <c r="AA458" s="462"/>
      <c r="AB458" s="462"/>
      <c r="AC458" s="463"/>
      <c r="AD458" s="463">
        <v>0</v>
      </c>
      <c r="AE458" s="463">
        <v>0</v>
      </c>
      <c r="AF458" s="462">
        <v>0</v>
      </c>
      <c r="AG458" s="465">
        <v>0</v>
      </c>
      <c r="AH458" s="466">
        <v>0</v>
      </c>
      <c r="AI458" s="467">
        <v>0</v>
      </c>
    </row>
    <row r="459" spans="1:35" x14ac:dyDescent="0.2">
      <c r="A459" s="468"/>
      <c r="B459" s="462"/>
      <c r="C459" s="466"/>
      <c r="D459" s="466"/>
      <c r="E459" s="466"/>
      <c r="F459" s="466"/>
      <c r="G459" s="466"/>
      <c r="H459" s="466"/>
      <c r="I459" s="466"/>
      <c r="J459" s="466"/>
      <c r="K459" s="462">
        <v>0</v>
      </c>
      <c r="L459" s="466"/>
      <c r="M459" s="466"/>
      <c r="N459" s="464">
        <v>0</v>
      </c>
      <c r="O459" s="463">
        <v>0</v>
      </c>
      <c r="P459" s="463">
        <v>0</v>
      </c>
      <c r="Q459" s="462"/>
      <c r="R459" s="466"/>
      <c r="S459" s="466"/>
      <c r="T459" s="466"/>
      <c r="U459" s="466"/>
      <c r="V459" s="466"/>
      <c r="W459" s="466"/>
      <c r="X459" s="466"/>
      <c r="Y459" s="466"/>
      <c r="Z459" s="462">
        <v>0</v>
      </c>
      <c r="AA459" s="466"/>
      <c r="AB459" s="466"/>
      <c r="AC459" s="466"/>
      <c r="AD459" s="463">
        <v>0</v>
      </c>
      <c r="AE459" s="463">
        <v>0</v>
      </c>
      <c r="AF459" s="462">
        <v>0</v>
      </c>
      <c r="AG459" s="465">
        <v>0</v>
      </c>
      <c r="AH459" s="466">
        <v>0</v>
      </c>
      <c r="AI459" s="467">
        <v>0</v>
      </c>
    </row>
    <row r="460" spans="1:35" x14ac:dyDescent="0.2">
      <c r="A460" s="461" t="s">
        <v>57</v>
      </c>
      <c r="B460" s="462">
        <v>848</v>
      </c>
      <c r="C460" s="462">
        <v>2455</v>
      </c>
      <c r="D460" s="462"/>
      <c r="E460" s="462"/>
      <c r="F460" s="462"/>
      <c r="G460" s="462"/>
      <c r="H460" s="462"/>
      <c r="I460" s="462"/>
      <c r="J460" s="462"/>
      <c r="K460" s="462">
        <v>2455</v>
      </c>
      <c r="L460" s="462">
        <v>1000</v>
      </c>
      <c r="M460" s="462"/>
      <c r="N460" s="464">
        <v>1000</v>
      </c>
      <c r="O460" s="463">
        <v>30460</v>
      </c>
      <c r="P460" s="463">
        <v>25830080</v>
      </c>
      <c r="Q460" s="462">
        <v>837</v>
      </c>
      <c r="R460" s="462">
        <v>2585</v>
      </c>
      <c r="S460" s="462"/>
      <c r="T460" s="462"/>
      <c r="U460" s="462"/>
      <c r="V460" s="462"/>
      <c r="W460" s="462"/>
      <c r="X460" s="462"/>
      <c r="Y460" s="462"/>
      <c r="Z460" s="462">
        <v>2585</v>
      </c>
      <c r="AA460" s="462">
        <v>1000</v>
      </c>
      <c r="AB460" s="462"/>
      <c r="AC460" s="462"/>
      <c r="AD460" s="463">
        <v>31020</v>
      </c>
      <c r="AE460" s="463">
        <v>25963740</v>
      </c>
      <c r="AF460" s="462">
        <v>-11</v>
      </c>
      <c r="AG460" s="465">
        <v>133660</v>
      </c>
      <c r="AH460" s="466">
        <v>837</v>
      </c>
      <c r="AI460" s="467">
        <v>25963740</v>
      </c>
    </row>
    <row r="461" spans="1:35" x14ac:dyDescent="0.2">
      <c r="A461" s="461"/>
      <c r="B461" s="462"/>
      <c r="C461" s="462"/>
      <c r="D461" s="462"/>
      <c r="E461" s="462"/>
      <c r="F461" s="462"/>
      <c r="G461" s="462"/>
      <c r="H461" s="462"/>
      <c r="I461" s="462"/>
      <c r="J461" s="462"/>
      <c r="K461" s="462">
        <v>0</v>
      </c>
      <c r="L461" s="462"/>
      <c r="M461" s="462"/>
      <c r="N461" s="464">
        <v>0</v>
      </c>
      <c r="O461" s="463">
        <v>0</v>
      </c>
      <c r="P461" s="463">
        <v>0</v>
      </c>
      <c r="Q461" s="462"/>
      <c r="R461" s="462"/>
      <c r="S461" s="462"/>
      <c r="T461" s="462"/>
      <c r="U461" s="462"/>
      <c r="V461" s="462"/>
      <c r="W461" s="462"/>
      <c r="X461" s="462"/>
      <c r="Y461" s="462"/>
      <c r="Z461" s="462">
        <v>0</v>
      </c>
      <c r="AA461" s="462"/>
      <c r="AB461" s="462"/>
      <c r="AC461" s="462"/>
      <c r="AD461" s="463">
        <v>0</v>
      </c>
      <c r="AE461" s="463">
        <v>0</v>
      </c>
      <c r="AF461" s="462">
        <v>0</v>
      </c>
      <c r="AG461" s="465">
        <v>0</v>
      </c>
      <c r="AH461" s="466">
        <v>0</v>
      </c>
      <c r="AI461" s="467">
        <v>0</v>
      </c>
    </row>
    <row r="462" spans="1:35" x14ac:dyDescent="0.2">
      <c r="A462" s="461" t="s">
        <v>58</v>
      </c>
      <c r="B462" s="462"/>
      <c r="C462" s="462"/>
      <c r="D462" s="462"/>
      <c r="E462" s="462"/>
      <c r="F462" s="462"/>
      <c r="G462" s="462"/>
      <c r="H462" s="462"/>
      <c r="I462" s="462"/>
      <c r="J462" s="462"/>
      <c r="K462" s="462">
        <v>0</v>
      </c>
      <c r="L462" s="462"/>
      <c r="M462" s="462"/>
      <c r="N462" s="464">
        <v>0</v>
      </c>
      <c r="O462" s="463">
        <v>0</v>
      </c>
      <c r="P462" s="463">
        <v>0</v>
      </c>
      <c r="Q462" s="462"/>
      <c r="R462" s="462"/>
      <c r="S462" s="462"/>
      <c r="T462" s="462"/>
      <c r="U462" s="462"/>
      <c r="V462" s="462"/>
      <c r="W462" s="462"/>
      <c r="X462" s="462"/>
      <c r="Y462" s="462"/>
      <c r="Z462" s="462">
        <v>0</v>
      </c>
      <c r="AA462" s="462"/>
      <c r="AB462" s="462"/>
      <c r="AC462" s="462"/>
      <c r="AD462" s="463">
        <v>0</v>
      </c>
      <c r="AE462" s="463">
        <v>0</v>
      </c>
      <c r="AF462" s="462">
        <v>0</v>
      </c>
      <c r="AG462" s="465">
        <v>0</v>
      </c>
      <c r="AH462" s="466">
        <v>0</v>
      </c>
      <c r="AI462" s="467">
        <v>0</v>
      </c>
    </row>
    <row r="463" spans="1:35" x14ac:dyDescent="0.2">
      <c r="A463" s="461"/>
      <c r="B463" s="462"/>
      <c r="C463" s="462"/>
      <c r="D463" s="462"/>
      <c r="E463" s="462"/>
      <c r="F463" s="462"/>
      <c r="G463" s="462"/>
      <c r="H463" s="462"/>
      <c r="I463" s="462"/>
      <c r="J463" s="462"/>
      <c r="K463" s="462">
        <v>0</v>
      </c>
      <c r="L463" s="462"/>
      <c r="M463" s="462"/>
      <c r="N463" s="464">
        <v>0</v>
      </c>
      <c r="O463" s="463">
        <v>0</v>
      </c>
      <c r="P463" s="463">
        <v>0</v>
      </c>
      <c r="Q463" s="462"/>
      <c r="R463" s="462"/>
      <c r="S463" s="462"/>
      <c r="T463" s="462"/>
      <c r="U463" s="462"/>
      <c r="V463" s="462"/>
      <c r="W463" s="462"/>
      <c r="X463" s="462"/>
      <c r="Y463" s="462"/>
      <c r="Z463" s="462">
        <v>0</v>
      </c>
      <c r="AA463" s="462"/>
      <c r="AB463" s="462"/>
      <c r="AC463" s="462"/>
      <c r="AD463" s="463">
        <v>0</v>
      </c>
      <c r="AE463" s="463">
        <v>0</v>
      </c>
      <c r="AF463" s="462">
        <v>0</v>
      </c>
      <c r="AG463" s="465">
        <v>0</v>
      </c>
      <c r="AH463" s="466">
        <v>0</v>
      </c>
      <c r="AI463" s="467">
        <v>0</v>
      </c>
    </row>
    <row r="464" spans="1:35" x14ac:dyDescent="0.2">
      <c r="A464" s="461" t="s">
        <v>59</v>
      </c>
      <c r="B464" s="462"/>
      <c r="C464" s="462"/>
      <c r="D464" s="462"/>
      <c r="E464" s="462"/>
      <c r="F464" s="462"/>
      <c r="G464" s="462"/>
      <c r="H464" s="462"/>
      <c r="I464" s="462"/>
      <c r="J464" s="462"/>
      <c r="K464" s="462">
        <v>0</v>
      </c>
      <c r="L464" s="462"/>
      <c r="M464" s="462"/>
      <c r="N464" s="464">
        <v>0</v>
      </c>
      <c r="O464" s="463">
        <v>0</v>
      </c>
      <c r="P464" s="463">
        <v>0</v>
      </c>
      <c r="Q464" s="462"/>
      <c r="R464" s="462"/>
      <c r="S464" s="462"/>
      <c r="T464" s="462"/>
      <c r="U464" s="462"/>
      <c r="V464" s="462"/>
      <c r="W464" s="462"/>
      <c r="X464" s="462"/>
      <c r="Y464" s="462"/>
      <c r="Z464" s="462">
        <v>0</v>
      </c>
      <c r="AA464" s="462"/>
      <c r="AB464" s="462"/>
      <c r="AC464" s="462"/>
      <c r="AD464" s="463">
        <v>0</v>
      </c>
      <c r="AE464" s="463">
        <v>0</v>
      </c>
      <c r="AF464" s="462">
        <v>0</v>
      </c>
      <c r="AG464" s="465">
        <v>0</v>
      </c>
      <c r="AH464" s="466">
        <v>0</v>
      </c>
      <c r="AI464" s="467">
        <v>0</v>
      </c>
    </row>
    <row r="465" spans="1:35" x14ac:dyDescent="0.2">
      <c r="A465" s="461"/>
      <c r="B465" s="462"/>
      <c r="C465" s="462"/>
      <c r="D465" s="462"/>
      <c r="E465" s="462"/>
      <c r="F465" s="462"/>
      <c r="G465" s="462"/>
      <c r="H465" s="462"/>
      <c r="I465" s="462"/>
      <c r="J465" s="462"/>
      <c r="K465" s="462">
        <v>0</v>
      </c>
      <c r="L465" s="462"/>
      <c r="M465" s="462"/>
      <c r="N465" s="464">
        <v>0</v>
      </c>
      <c r="O465" s="463">
        <v>0</v>
      </c>
      <c r="P465" s="463">
        <v>0</v>
      </c>
      <c r="Q465" s="462"/>
      <c r="R465" s="462"/>
      <c r="S465" s="462"/>
      <c r="T465" s="462"/>
      <c r="U465" s="462"/>
      <c r="V465" s="462"/>
      <c r="W465" s="462"/>
      <c r="X465" s="462"/>
      <c r="Y465" s="462"/>
      <c r="Z465" s="462">
        <v>0</v>
      </c>
      <c r="AA465" s="462"/>
      <c r="AB465" s="462"/>
      <c r="AC465" s="462"/>
      <c r="AD465" s="463">
        <v>0</v>
      </c>
      <c r="AE465" s="463">
        <v>0</v>
      </c>
      <c r="AF465" s="462">
        <v>0</v>
      </c>
      <c r="AG465" s="465">
        <v>0</v>
      </c>
      <c r="AH465" s="466">
        <v>0</v>
      </c>
      <c r="AI465" s="467">
        <v>0</v>
      </c>
    </row>
    <row r="466" spans="1:35" x14ac:dyDescent="0.2">
      <c r="A466" s="461" t="s">
        <v>60</v>
      </c>
      <c r="B466" s="462"/>
      <c r="C466" s="462"/>
      <c r="D466" s="462"/>
      <c r="E466" s="462"/>
      <c r="F466" s="462"/>
      <c r="G466" s="462"/>
      <c r="H466" s="462"/>
      <c r="I466" s="462"/>
      <c r="J466" s="462"/>
      <c r="K466" s="462">
        <v>0</v>
      </c>
      <c r="L466" s="462"/>
      <c r="M466" s="462"/>
      <c r="N466" s="464">
        <v>0</v>
      </c>
      <c r="O466" s="463">
        <v>0</v>
      </c>
      <c r="P466" s="463">
        <v>0</v>
      </c>
      <c r="Q466" s="462"/>
      <c r="R466" s="462"/>
      <c r="S466" s="462"/>
      <c r="T466" s="462"/>
      <c r="U466" s="462"/>
      <c r="V466" s="462"/>
      <c r="W466" s="462"/>
      <c r="X466" s="462"/>
      <c r="Y466" s="462"/>
      <c r="Z466" s="462">
        <v>0</v>
      </c>
      <c r="AA466" s="462"/>
      <c r="AB466" s="462"/>
      <c r="AC466" s="462"/>
      <c r="AD466" s="463">
        <v>0</v>
      </c>
      <c r="AE466" s="463">
        <v>0</v>
      </c>
      <c r="AF466" s="462">
        <v>0</v>
      </c>
      <c r="AG466" s="465">
        <v>0</v>
      </c>
      <c r="AH466" s="466">
        <v>0</v>
      </c>
      <c r="AI466" s="467">
        <v>0</v>
      </c>
    </row>
    <row r="467" spans="1:35" x14ac:dyDescent="0.2">
      <c r="A467" s="461"/>
      <c r="B467" s="462"/>
      <c r="C467" s="462"/>
      <c r="D467" s="462"/>
      <c r="E467" s="462"/>
      <c r="F467" s="462"/>
      <c r="G467" s="462"/>
      <c r="H467" s="462"/>
      <c r="I467" s="462"/>
      <c r="J467" s="462"/>
      <c r="K467" s="462">
        <v>0</v>
      </c>
      <c r="L467" s="462"/>
      <c r="M467" s="462"/>
      <c r="N467" s="464">
        <v>0</v>
      </c>
      <c r="O467" s="463">
        <v>0</v>
      </c>
      <c r="P467" s="463">
        <v>0</v>
      </c>
      <c r="Q467" s="462"/>
      <c r="R467" s="462"/>
      <c r="S467" s="462"/>
      <c r="T467" s="462"/>
      <c r="U467" s="462"/>
      <c r="V467" s="462"/>
      <c r="W467" s="462"/>
      <c r="X467" s="462"/>
      <c r="Y467" s="462"/>
      <c r="Z467" s="462">
        <v>0</v>
      </c>
      <c r="AA467" s="462"/>
      <c r="AB467" s="462"/>
      <c r="AC467" s="462"/>
      <c r="AD467" s="463">
        <v>0</v>
      </c>
      <c r="AE467" s="463">
        <v>0</v>
      </c>
      <c r="AF467" s="462">
        <v>0</v>
      </c>
      <c r="AG467" s="465">
        <v>0</v>
      </c>
      <c r="AH467" s="466">
        <v>0</v>
      </c>
      <c r="AI467" s="467">
        <v>0</v>
      </c>
    </row>
    <row r="468" spans="1:35" x14ac:dyDescent="0.2">
      <c r="A468" s="461" t="s">
        <v>61</v>
      </c>
      <c r="B468" s="462"/>
      <c r="C468" s="462"/>
      <c r="D468" s="462"/>
      <c r="E468" s="462"/>
      <c r="F468" s="462"/>
      <c r="G468" s="462"/>
      <c r="H468" s="462"/>
      <c r="I468" s="462"/>
      <c r="J468" s="462"/>
      <c r="K468" s="462">
        <v>0</v>
      </c>
      <c r="L468" s="462"/>
      <c r="M468" s="462"/>
      <c r="N468" s="464">
        <v>0</v>
      </c>
      <c r="O468" s="463">
        <v>0</v>
      </c>
      <c r="P468" s="463">
        <v>0</v>
      </c>
      <c r="Q468" s="462"/>
      <c r="R468" s="462"/>
      <c r="S468" s="462"/>
      <c r="T468" s="462"/>
      <c r="U468" s="462"/>
      <c r="V468" s="462"/>
      <c r="W468" s="462"/>
      <c r="X468" s="462"/>
      <c r="Y468" s="462"/>
      <c r="Z468" s="462">
        <v>0</v>
      </c>
      <c r="AA468" s="462"/>
      <c r="AB468" s="462"/>
      <c r="AC468" s="462"/>
      <c r="AD468" s="463">
        <v>0</v>
      </c>
      <c r="AE468" s="463">
        <v>0</v>
      </c>
      <c r="AF468" s="462">
        <v>0</v>
      </c>
      <c r="AG468" s="465">
        <v>0</v>
      </c>
      <c r="AH468" s="466">
        <v>0</v>
      </c>
      <c r="AI468" s="467">
        <v>0</v>
      </c>
    </row>
    <row r="469" spans="1:35" x14ac:dyDescent="0.2">
      <c r="A469" s="461"/>
      <c r="B469" s="462"/>
      <c r="C469" s="462"/>
      <c r="D469" s="462"/>
      <c r="E469" s="462"/>
      <c r="F469" s="462"/>
      <c r="G469" s="462"/>
      <c r="H469" s="462"/>
      <c r="I469" s="462"/>
      <c r="J469" s="462"/>
      <c r="K469" s="462">
        <v>0</v>
      </c>
      <c r="L469" s="462"/>
      <c r="M469" s="462"/>
      <c r="N469" s="464">
        <v>0</v>
      </c>
      <c r="O469" s="463">
        <v>0</v>
      </c>
      <c r="P469" s="463">
        <v>0</v>
      </c>
      <c r="Q469" s="462"/>
      <c r="R469" s="462"/>
      <c r="S469" s="462"/>
      <c r="T469" s="462"/>
      <c r="U469" s="462"/>
      <c r="V469" s="462"/>
      <c r="W469" s="462"/>
      <c r="X469" s="462"/>
      <c r="Y469" s="462"/>
      <c r="Z469" s="462">
        <v>0</v>
      </c>
      <c r="AA469" s="462"/>
      <c r="AB469" s="462"/>
      <c r="AC469" s="462"/>
      <c r="AD469" s="463">
        <v>0</v>
      </c>
      <c r="AE469" s="463">
        <v>0</v>
      </c>
      <c r="AF469" s="462">
        <v>0</v>
      </c>
      <c r="AG469" s="465">
        <v>0</v>
      </c>
      <c r="AH469" s="466">
        <v>0</v>
      </c>
      <c r="AI469" s="467">
        <v>0</v>
      </c>
    </row>
    <row r="470" spans="1:35" x14ac:dyDescent="0.2">
      <c r="A470" s="461" t="s">
        <v>62</v>
      </c>
      <c r="B470" s="462"/>
      <c r="C470" s="462"/>
      <c r="D470" s="462"/>
      <c r="E470" s="462"/>
      <c r="F470" s="462"/>
      <c r="G470" s="462"/>
      <c r="H470" s="462"/>
      <c r="I470" s="462"/>
      <c r="J470" s="462"/>
      <c r="K470" s="462">
        <v>0</v>
      </c>
      <c r="L470" s="462"/>
      <c r="M470" s="462"/>
      <c r="N470" s="464">
        <v>0</v>
      </c>
      <c r="O470" s="463">
        <v>0</v>
      </c>
      <c r="P470" s="463">
        <v>0</v>
      </c>
      <c r="Q470" s="462"/>
      <c r="R470" s="462"/>
      <c r="S470" s="462"/>
      <c r="T470" s="462"/>
      <c r="U470" s="462"/>
      <c r="V470" s="462"/>
      <c r="W470" s="462"/>
      <c r="X470" s="462"/>
      <c r="Y470" s="462"/>
      <c r="Z470" s="462">
        <v>0</v>
      </c>
      <c r="AA470" s="462"/>
      <c r="AB470" s="462"/>
      <c r="AC470" s="462"/>
      <c r="AD470" s="463">
        <v>0</v>
      </c>
      <c r="AE470" s="463">
        <v>0</v>
      </c>
      <c r="AF470" s="462">
        <v>0</v>
      </c>
      <c r="AG470" s="465">
        <v>0</v>
      </c>
      <c r="AH470" s="466">
        <v>0</v>
      </c>
      <c r="AI470" s="467">
        <v>0</v>
      </c>
    </row>
    <row r="471" spans="1:35" x14ac:dyDescent="0.2">
      <c r="A471" s="461"/>
      <c r="B471" s="462"/>
      <c r="C471" s="462"/>
      <c r="D471" s="462"/>
      <c r="E471" s="462"/>
      <c r="F471" s="462"/>
      <c r="G471" s="462"/>
      <c r="H471" s="462"/>
      <c r="I471" s="462"/>
      <c r="J471" s="462"/>
      <c r="K471" s="462">
        <v>0</v>
      </c>
      <c r="L471" s="462"/>
      <c r="M471" s="462"/>
      <c r="N471" s="464">
        <v>0</v>
      </c>
      <c r="O471" s="463">
        <v>0</v>
      </c>
      <c r="P471" s="463">
        <v>0</v>
      </c>
      <c r="Q471" s="462"/>
      <c r="R471" s="462"/>
      <c r="S471" s="462"/>
      <c r="T471" s="462"/>
      <c r="U471" s="462"/>
      <c r="V471" s="462"/>
      <c r="W471" s="462"/>
      <c r="X471" s="462"/>
      <c r="Y471" s="462"/>
      <c r="Z471" s="462">
        <v>0</v>
      </c>
      <c r="AA471" s="462"/>
      <c r="AB471" s="462"/>
      <c r="AC471" s="462"/>
      <c r="AD471" s="463">
        <v>0</v>
      </c>
      <c r="AE471" s="463">
        <v>0</v>
      </c>
      <c r="AF471" s="462">
        <v>0</v>
      </c>
      <c r="AG471" s="465">
        <v>0</v>
      </c>
      <c r="AH471" s="466">
        <v>0</v>
      </c>
      <c r="AI471" s="467">
        <v>0</v>
      </c>
    </row>
    <row r="472" spans="1:35" x14ac:dyDescent="0.2">
      <c r="A472" s="461" t="s">
        <v>63</v>
      </c>
      <c r="B472" s="462"/>
      <c r="C472" s="462"/>
      <c r="D472" s="462"/>
      <c r="E472" s="462"/>
      <c r="F472" s="462"/>
      <c r="G472" s="462"/>
      <c r="H472" s="462"/>
      <c r="I472" s="462"/>
      <c r="J472" s="462"/>
      <c r="K472" s="462">
        <v>0</v>
      </c>
      <c r="L472" s="462"/>
      <c r="M472" s="462"/>
      <c r="N472" s="464">
        <v>0</v>
      </c>
      <c r="O472" s="463">
        <v>0</v>
      </c>
      <c r="P472" s="463">
        <v>0</v>
      </c>
      <c r="Q472" s="462"/>
      <c r="R472" s="462"/>
      <c r="S472" s="462"/>
      <c r="T472" s="462"/>
      <c r="U472" s="462"/>
      <c r="V472" s="462"/>
      <c r="W472" s="462"/>
      <c r="X472" s="462"/>
      <c r="Y472" s="462"/>
      <c r="Z472" s="462">
        <v>0</v>
      </c>
      <c r="AA472" s="462"/>
      <c r="AB472" s="462"/>
      <c r="AC472" s="462"/>
      <c r="AD472" s="463">
        <v>0</v>
      </c>
      <c r="AE472" s="463">
        <v>0</v>
      </c>
      <c r="AF472" s="462">
        <v>0</v>
      </c>
      <c r="AG472" s="465">
        <v>0</v>
      </c>
      <c r="AH472" s="466">
        <v>0</v>
      </c>
      <c r="AI472" s="467">
        <v>0</v>
      </c>
    </row>
    <row r="473" spans="1:35" x14ac:dyDescent="0.2">
      <c r="A473" s="461"/>
      <c r="B473" s="462"/>
      <c r="C473" s="462"/>
      <c r="D473" s="462"/>
      <c r="E473" s="462"/>
      <c r="F473" s="462"/>
      <c r="G473" s="462"/>
      <c r="H473" s="462"/>
      <c r="I473" s="462"/>
      <c r="J473" s="462"/>
      <c r="K473" s="462">
        <v>0</v>
      </c>
      <c r="L473" s="462"/>
      <c r="M473" s="462"/>
      <c r="N473" s="464">
        <v>0</v>
      </c>
      <c r="O473" s="463">
        <v>0</v>
      </c>
      <c r="P473" s="463">
        <v>0</v>
      </c>
      <c r="Q473" s="462"/>
      <c r="R473" s="462"/>
      <c r="S473" s="462"/>
      <c r="T473" s="462"/>
      <c r="U473" s="462"/>
      <c r="V473" s="462"/>
      <c r="W473" s="462"/>
      <c r="X473" s="462"/>
      <c r="Y473" s="462"/>
      <c r="Z473" s="462">
        <v>0</v>
      </c>
      <c r="AA473" s="462"/>
      <c r="AB473" s="462"/>
      <c r="AC473" s="462"/>
      <c r="AD473" s="463">
        <v>0</v>
      </c>
      <c r="AE473" s="463">
        <v>0</v>
      </c>
      <c r="AF473" s="462">
        <v>0</v>
      </c>
      <c r="AG473" s="465">
        <v>0</v>
      </c>
      <c r="AH473" s="466">
        <v>0</v>
      </c>
      <c r="AI473" s="467">
        <v>0</v>
      </c>
    </row>
    <row r="474" spans="1:35" x14ac:dyDescent="0.2">
      <c r="A474" s="461" t="s">
        <v>64</v>
      </c>
      <c r="B474" s="462"/>
      <c r="C474" s="462"/>
      <c r="D474" s="462"/>
      <c r="E474" s="462"/>
      <c r="F474" s="462"/>
      <c r="G474" s="462"/>
      <c r="H474" s="462"/>
      <c r="I474" s="462"/>
      <c r="J474" s="462"/>
      <c r="K474" s="462">
        <v>0</v>
      </c>
      <c r="L474" s="462"/>
      <c r="M474" s="462"/>
      <c r="N474" s="464">
        <v>0</v>
      </c>
      <c r="O474" s="463">
        <v>0</v>
      </c>
      <c r="P474" s="463">
        <v>0</v>
      </c>
      <c r="Q474" s="462"/>
      <c r="R474" s="462"/>
      <c r="S474" s="462"/>
      <c r="T474" s="462"/>
      <c r="U474" s="462"/>
      <c r="V474" s="462"/>
      <c r="W474" s="462"/>
      <c r="X474" s="462"/>
      <c r="Y474" s="462"/>
      <c r="Z474" s="462">
        <v>0</v>
      </c>
      <c r="AA474" s="462"/>
      <c r="AB474" s="462"/>
      <c r="AC474" s="462"/>
      <c r="AD474" s="463">
        <v>0</v>
      </c>
      <c r="AE474" s="463">
        <v>0</v>
      </c>
      <c r="AF474" s="462">
        <v>0</v>
      </c>
      <c r="AG474" s="465">
        <v>0</v>
      </c>
      <c r="AH474" s="466">
        <v>0</v>
      </c>
      <c r="AI474" s="467">
        <v>0</v>
      </c>
    </row>
    <row r="475" spans="1:35" x14ac:dyDescent="0.2">
      <c r="A475" s="461"/>
      <c r="B475" s="462"/>
      <c r="C475" s="462"/>
      <c r="D475" s="462"/>
      <c r="E475" s="462"/>
      <c r="F475" s="462"/>
      <c r="G475" s="462"/>
      <c r="H475" s="462"/>
      <c r="I475" s="462"/>
      <c r="J475" s="462"/>
      <c r="K475" s="462">
        <v>0</v>
      </c>
      <c r="L475" s="462"/>
      <c r="M475" s="462"/>
      <c r="N475" s="464">
        <v>0</v>
      </c>
      <c r="O475" s="463">
        <v>0</v>
      </c>
      <c r="P475" s="463">
        <v>0</v>
      </c>
      <c r="Q475" s="462"/>
      <c r="R475" s="462"/>
      <c r="S475" s="462"/>
      <c r="T475" s="462"/>
      <c r="U475" s="462"/>
      <c r="V475" s="462"/>
      <c r="W475" s="462"/>
      <c r="X475" s="462"/>
      <c r="Y475" s="462"/>
      <c r="Z475" s="462">
        <v>0</v>
      </c>
      <c r="AA475" s="462"/>
      <c r="AB475" s="462"/>
      <c r="AC475" s="462"/>
      <c r="AD475" s="463">
        <v>0</v>
      </c>
      <c r="AE475" s="463">
        <v>0</v>
      </c>
      <c r="AF475" s="462">
        <v>0</v>
      </c>
      <c r="AG475" s="465">
        <v>0</v>
      </c>
      <c r="AH475" s="466">
        <v>0</v>
      </c>
      <c r="AI475" s="467">
        <v>0</v>
      </c>
    </row>
    <row r="476" spans="1:35" x14ac:dyDescent="0.2">
      <c r="A476" s="461" t="s">
        <v>24</v>
      </c>
      <c r="B476" s="462"/>
      <c r="C476" s="462"/>
      <c r="D476" s="462"/>
      <c r="E476" s="462"/>
      <c r="F476" s="462"/>
      <c r="G476" s="462"/>
      <c r="H476" s="462"/>
      <c r="I476" s="462"/>
      <c r="J476" s="462"/>
      <c r="K476" s="462">
        <v>0</v>
      </c>
      <c r="L476" s="462"/>
      <c r="M476" s="462"/>
      <c r="N476" s="464">
        <v>0</v>
      </c>
      <c r="O476" s="463">
        <v>0</v>
      </c>
      <c r="P476" s="463">
        <v>0</v>
      </c>
      <c r="Q476" s="462"/>
      <c r="R476" s="462"/>
      <c r="S476" s="462"/>
      <c r="T476" s="462"/>
      <c r="U476" s="462"/>
      <c r="V476" s="462"/>
      <c r="W476" s="462"/>
      <c r="X476" s="462"/>
      <c r="Y476" s="462"/>
      <c r="Z476" s="462">
        <v>0</v>
      </c>
      <c r="AA476" s="462"/>
      <c r="AB476" s="462"/>
      <c r="AC476" s="462"/>
      <c r="AD476" s="463">
        <v>0</v>
      </c>
      <c r="AE476" s="463">
        <v>0</v>
      </c>
      <c r="AF476" s="462">
        <v>0</v>
      </c>
      <c r="AG476" s="465">
        <v>0</v>
      </c>
      <c r="AH476" s="466">
        <v>0</v>
      </c>
      <c r="AI476" s="467">
        <v>0</v>
      </c>
    </row>
    <row r="477" spans="1:35" x14ac:dyDescent="0.2">
      <c r="A477" s="469" t="s">
        <v>548</v>
      </c>
      <c r="B477" s="462">
        <v>45</v>
      </c>
      <c r="C477" s="462">
        <v>600</v>
      </c>
      <c r="D477" s="462"/>
      <c r="E477" s="462"/>
      <c r="F477" s="462"/>
      <c r="G477" s="462"/>
      <c r="H477" s="462"/>
      <c r="I477" s="462"/>
      <c r="J477" s="462"/>
      <c r="K477" s="462">
        <v>600</v>
      </c>
      <c r="L477" s="462"/>
      <c r="M477" s="462"/>
      <c r="N477" s="464">
        <v>0</v>
      </c>
      <c r="O477" s="463">
        <v>7200</v>
      </c>
      <c r="P477" s="463">
        <v>324000</v>
      </c>
      <c r="Q477" s="462">
        <v>45</v>
      </c>
      <c r="R477" s="462">
        <v>600</v>
      </c>
      <c r="S477" s="462"/>
      <c r="T477" s="462"/>
      <c r="U477" s="462"/>
      <c r="V477" s="462"/>
      <c r="W477" s="462"/>
      <c r="X477" s="462"/>
      <c r="Y477" s="462"/>
      <c r="Z477" s="462">
        <v>600</v>
      </c>
      <c r="AA477" s="462"/>
      <c r="AB477" s="462"/>
      <c r="AC477" s="462"/>
      <c r="AD477" s="463">
        <v>7200</v>
      </c>
      <c r="AE477" s="463">
        <v>324000</v>
      </c>
      <c r="AF477" s="462">
        <v>0</v>
      </c>
      <c r="AG477" s="465">
        <v>0</v>
      </c>
      <c r="AH477" s="466">
        <v>45</v>
      </c>
      <c r="AI477" s="467">
        <v>324000</v>
      </c>
    </row>
    <row r="478" spans="1:35" x14ac:dyDescent="0.2">
      <c r="A478" s="461"/>
      <c r="B478" s="462"/>
      <c r="C478" s="462"/>
      <c r="D478" s="462"/>
      <c r="E478" s="462"/>
      <c r="F478" s="462"/>
      <c r="G478" s="462"/>
      <c r="H478" s="462"/>
      <c r="I478" s="462"/>
      <c r="J478" s="462"/>
      <c r="K478" s="462">
        <v>0</v>
      </c>
      <c r="L478" s="462"/>
      <c r="M478" s="462"/>
      <c r="N478" s="464">
        <v>0</v>
      </c>
      <c r="O478" s="463">
        <v>0</v>
      </c>
      <c r="P478" s="463">
        <v>0</v>
      </c>
      <c r="Q478" s="462"/>
      <c r="R478" s="462"/>
      <c r="S478" s="462"/>
      <c r="T478" s="462"/>
      <c r="U478" s="462"/>
      <c r="V478" s="462"/>
      <c r="W478" s="462"/>
      <c r="X478" s="462"/>
      <c r="Y478" s="462"/>
      <c r="Z478" s="462">
        <v>0</v>
      </c>
      <c r="AA478" s="462"/>
      <c r="AB478" s="462"/>
      <c r="AC478" s="462"/>
      <c r="AD478" s="463">
        <v>0</v>
      </c>
      <c r="AE478" s="463">
        <v>0</v>
      </c>
      <c r="AF478" s="462">
        <v>0</v>
      </c>
      <c r="AG478" s="465">
        <v>0</v>
      </c>
      <c r="AH478" s="466">
        <v>0</v>
      </c>
      <c r="AI478" s="467">
        <v>0</v>
      </c>
    </row>
    <row r="479" spans="1:35" x14ac:dyDescent="0.2">
      <c r="A479" s="461" t="s">
        <v>549</v>
      </c>
      <c r="B479" s="462"/>
      <c r="C479" s="462"/>
      <c r="D479" s="462"/>
      <c r="E479" s="462"/>
      <c r="F479" s="462"/>
      <c r="G479" s="462"/>
      <c r="H479" s="462"/>
      <c r="I479" s="462"/>
      <c r="J479" s="462"/>
      <c r="K479" s="462">
        <v>0</v>
      </c>
      <c r="L479" s="462"/>
      <c r="M479" s="462"/>
      <c r="N479" s="464">
        <v>0</v>
      </c>
      <c r="O479" s="463">
        <v>0</v>
      </c>
      <c r="P479" s="463">
        <v>0</v>
      </c>
      <c r="Q479" s="462"/>
      <c r="R479" s="462"/>
      <c r="S479" s="462"/>
      <c r="T479" s="462"/>
      <c r="U479" s="462"/>
      <c r="V479" s="462"/>
      <c r="W479" s="462"/>
      <c r="X479" s="462"/>
      <c r="Y479" s="462"/>
      <c r="Z479" s="462">
        <v>0</v>
      </c>
      <c r="AA479" s="462"/>
      <c r="AB479" s="462"/>
      <c r="AC479" s="462"/>
      <c r="AD479" s="463">
        <v>0</v>
      </c>
      <c r="AE479" s="463">
        <v>0</v>
      </c>
      <c r="AF479" s="462">
        <v>0</v>
      </c>
      <c r="AG479" s="465">
        <v>0</v>
      </c>
      <c r="AH479" s="466">
        <v>0</v>
      </c>
      <c r="AI479" s="467">
        <v>0</v>
      </c>
    </row>
    <row r="480" spans="1:35" x14ac:dyDescent="0.2">
      <c r="A480" s="461"/>
      <c r="B480" s="462"/>
      <c r="C480" s="462"/>
      <c r="D480" s="462"/>
      <c r="E480" s="462"/>
      <c r="F480" s="462"/>
      <c r="G480" s="462"/>
      <c r="H480" s="462"/>
      <c r="I480" s="462"/>
      <c r="J480" s="462"/>
      <c r="K480" s="462">
        <v>0</v>
      </c>
      <c r="L480" s="462"/>
      <c r="M480" s="462"/>
      <c r="N480" s="464">
        <v>0</v>
      </c>
      <c r="O480" s="463">
        <v>0</v>
      </c>
      <c r="P480" s="463">
        <v>0</v>
      </c>
      <c r="Q480" s="462"/>
      <c r="R480" s="462"/>
      <c r="S480" s="462"/>
      <c r="T480" s="462"/>
      <c r="U480" s="462"/>
      <c r="V480" s="462"/>
      <c r="W480" s="462"/>
      <c r="X480" s="462"/>
      <c r="Y480" s="462"/>
      <c r="Z480" s="462">
        <v>0</v>
      </c>
      <c r="AA480" s="462"/>
      <c r="AB480" s="462"/>
      <c r="AC480" s="462"/>
      <c r="AD480" s="463">
        <v>0</v>
      </c>
      <c r="AE480" s="463">
        <v>0</v>
      </c>
      <c r="AF480" s="462">
        <v>0</v>
      </c>
      <c r="AG480" s="465">
        <v>0</v>
      </c>
      <c r="AH480" s="466">
        <v>0</v>
      </c>
      <c r="AI480" s="467">
        <v>0</v>
      </c>
    </row>
    <row r="481" spans="1:35" x14ac:dyDescent="0.2">
      <c r="A481" s="461" t="s">
        <v>66</v>
      </c>
      <c r="B481" s="462">
        <v>130</v>
      </c>
      <c r="C481" s="462">
        <v>1575</v>
      </c>
      <c r="D481" s="462"/>
      <c r="E481" s="462"/>
      <c r="F481" s="462"/>
      <c r="G481" s="462"/>
      <c r="H481" s="462"/>
      <c r="I481" s="462"/>
      <c r="J481" s="462"/>
      <c r="K481" s="462">
        <v>1575</v>
      </c>
      <c r="L481" s="462">
        <v>600</v>
      </c>
      <c r="M481" s="462"/>
      <c r="N481" s="464">
        <v>600</v>
      </c>
      <c r="O481" s="463">
        <v>19500</v>
      </c>
      <c r="P481" s="463">
        <v>2535000</v>
      </c>
      <c r="Q481" s="462">
        <v>129</v>
      </c>
      <c r="R481" s="462">
        <v>1588</v>
      </c>
      <c r="S481" s="462"/>
      <c r="T481" s="462"/>
      <c r="U481" s="462"/>
      <c r="V481" s="462"/>
      <c r="W481" s="462"/>
      <c r="X481" s="462"/>
      <c r="Y481" s="462"/>
      <c r="Z481" s="462">
        <v>1588</v>
      </c>
      <c r="AA481" s="462">
        <v>600</v>
      </c>
      <c r="AB481" s="462"/>
      <c r="AC481" s="462"/>
      <c r="AD481" s="463">
        <v>19056</v>
      </c>
      <c r="AE481" s="463">
        <v>2458224</v>
      </c>
      <c r="AF481" s="462">
        <v>-1</v>
      </c>
      <c r="AG481" s="465">
        <v>-76776</v>
      </c>
      <c r="AH481" s="466">
        <v>129</v>
      </c>
      <c r="AI481" s="467">
        <v>2458224</v>
      </c>
    </row>
    <row r="482" spans="1:35" x14ac:dyDescent="0.2">
      <c r="A482" s="461"/>
      <c r="B482" s="462"/>
      <c r="C482" s="462"/>
      <c r="D482" s="462"/>
      <c r="E482" s="462"/>
      <c r="F482" s="462"/>
      <c r="G482" s="462"/>
      <c r="H482" s="462"/>
      <c r="I482" s="462"/>
      <c r="J482" s="462"/>
      <c r="K482" s="462">
        <v>0</v>
      </c>
      <c r="L482" s="462"/>
      <c r="M482" s="462"/>
      <c r="N482" s="464">
        <v>0</v>
      </c>
      <c r="O482" s="463">
        <v>0</v>
      </c>
      <c r="P482" s="463">
        <v>0</v>
      </c>
      <c r="Q482" s="462"/>
      <c r="R482" s="462"/>
      <c r="S482" s="462"/>
      <c r="T482" s="462"/>
      <c r="U482" s="462"/>
      <c r="V482" s="462"/>
      <c r="W482" s="462"/>
      <c r="X482" s="462"/>
      <c r="Y482" s="462"/>
      <c r="Z482" s="462">
        <v>0</v>
      </c>
      <c r="AA482" s="462"/>
      <c r="AB482" s="462"/>
      <c r="AC482" s="462"/>
      <c r="AD482" s="463">
        <v>0</v>
      </c>
      <c r="AE482" s="463">
        <v>0</v>
      </c>
      <c r="AF482" s="462">
        <v>0</v>
      </c>
      <c r="AG482" s="465">
        <v>0</v>
      </c>
      <c r="AH482" s="466">
        <v>0</v>
      </c>
      <c r="AI482" s="467">
        <v>0</v>
      </c>
    </row>
    <row r="483" spans="1:35" x14ac:dyDescent="0.2">
      <c r="A483" s="461" t="s">
        <v>67</v>
      </c>
      <c r="B483" s="462"/>
      <c r="C483" s="462"/>
      <c r="D483" s="462"/>
      <c r="E483" s="462"/>
      <c r="F483" s="462"/>
      <c r="G483" s="462"/>
      <c r="H483" s="462"/>
      <c r="I483" s="462"/>
      <c r="J483" s="462"/>
      <c r="K483" s="462">
        <v>0</v>
      </c>
      <c r="L483" s="462"/>
      <c r="M483" s="462"/>
      <c r="N483" s="464">
        <v>0</v>
      </c>
      <c r="O483" s="463">
        <v>0</v>
      </c>
      <c r="P483" s="463">
        <v>0</v>
      </c>
      <c r="Q483" s="462"/>
      <c r="R483" s="462"/>
      <c r="S483" s="462"/>
      <c r="T483" s="462"/>
      <c r="U483" s="462"/>
      <c r="V483" s="462"/>
      <c r="W483" s="462"/>
      <c r="X483" s="462"/>
      <c r="Y483" s="462"/>
      <c r="Z483" s="462">
        <v>0</v>
      </c>
      <c r="AA483" s="462"/>
      <c r="AB483" s="462"/>
      <c r="AC483" s="462"/>
      <c r="AD483" s="463">
        <v>0</v>
      </c>
      <c r="AE483" s="463">
        <v>0</v>
      </c>
      <c r="AF483" s="462">
        <v>0</v>
      </c>
      <c r="AG483" s="465">
        <v>0</v>
      </c>
      <c r="AH483" s="466">
        <v>0</v>
      </c>
      <c r="AI483" s="467">
        <v>0</v>
      </c>
    </row>
    <row r="484" spans="1:35" x14ac:dyDescent="0.2">
      <c r="A484" s="470"/>
      <c r="B484" s="462"/>
      <c r="C484" s="466"/>
      <c r="D484" s="466"/>
      <c r="E484" s="466"/>
      <c r="F484" s="466"/>
      <c r="G484" s="466"/>
      <c r="H484" s="466"/>
      <c r="I484" s="466"/>
      <c r="J484" s="466"/>
      <c r="K484" s="462">
        <v>0</v>
      </c>
      <c r="L484" s="466"/>
      <c r="M484" s="466"/>
      <c r="N484" s="464">
        <v>0</v>
      </c>
      <c r="O484" s="463">
        <v>0</v>
      </c>
      <c r="P484" s="463">
        <v>0</v>
      </c>
      <c r="Q484" s="462"/>
      <c r="R484" s="466"/>
      <c r="S484" s="466"/>
      <c r="T484" s="466"/>
      <c r="U484" s="466"/>
      <c r="V484" s="466"/>
      <c r="W484" s="466"/>
      <c r="X484" s="466"/>
      <c r="Y484" s="466"/>
      <c r="Z484" s="462">
        <v>0</v>
      </c>
      <c r="AA484" s="466"/>
      <c r="AB484" s="466"/>
      <c r="AC484" s="466"/>
      <c r="AD484" s="463">
        <v>0</v>
      </c>
      <c r="AE484" s="463">
        <v>0</v>
      </c>
      <c r="AF484" s="462">
        <v>0</v>
      </c>
      <c r="AG484" s="465">
        <v>0</v>
      </c>
      <c r="AH484" s="466">
        <v>0</v>
      </c>
      <c r="AI484" s="467">
        <v>0</v>
      </c>
    </row>
    <row r="485" spans="1:35" x14ac:dyDescent="0.2">
      <c r="A485" s="471" t="s">
        <v>0</v>
      </c>
      <c r="B485" s="471">
        <v>1142</v>
      </c>
      <c r="C485" s="471">
        <v>5408</v>
      </c>
      <c r="D485" s="471">
        <v>863</v>
      </c>
      <c r="E485" s="471">
        <v>0</v>
      </c>
      <c r="F485" s="471">
        <v>0</v>
      </c>
      <c r="G485" s="471">
        <v>0</v>
      </c>
      <c r="H485" s="471">
        <v>0</v>
      </c>
      <c r="I485" s="471">
        <v>0</v>
      </c>
      <c r="J485" s="471">
        <v>0</v>
      </c>
      <c r="K485" s="471">
        <v>6271</v>
      </c>
      <c r="L485" s="471">
        <v>2600</v>
      </c>
      <c r="M485" s="471">
        <v>0</v>
      </c>
      <c r="N485" s="471">
        <v>2600</v>
      </c>
      <c r="O485" s="471">
        <v>77852</v>
      </c>
      <c r="P485" s="471">
        <v>31151428</v>
      </c>
      <c r="Q485" s="471">
        <v>1130</v>
      </c>
      <c r="R485" s="471">
        <v>5627</v>
      </c>
      <c r="S485" s="471">
        <v>963</v>
      </c>
      <c r="T485" s="471">
        <v>0</v>
      </c>
      <c r="U485" s="471">
        <v>0</v>
      </c>
      <c r="V485" s="471">
        <v>0</v>
      </c>
      <c r="W485" s="471">
        <v>0</v>
      </c>
      <c r="X485" s="471">
        <v>0</v>
      </c>
      <c r="Y485" s="471">
        <v>0</v>
      </c>
      <c r="Z485" s="471">
        <v>6590</v>
      </c>
      <c r="AA485" s="471">
        <v>2600</v>
      </c>
      <c r="AB485" s="471">
        <v>0</v>
      </c>
      <c r="AC485" s="471">
        <v>0</v>
      </c>
      <c r="AD485" s="471">
        <v>79080</v>
      </c>
      <c r="AE485" s="471">
        <v>31340640</v>
      </c>
      <c r="AF485" s="471">
        <v>-12</v>
      </c>
      <c r="AG485" s="471">
        <v>189212</v>
      </c>
      <c r="AH485" s="471">
        <v>1130</v>
      </c>
      <c r="AI485" s="471">
        <v>31340640</v>
      </c>
    </row>
    <row r="486" spans="1:35" x14ac:dyDescent="0.2">
      <c r="A486" s="432"/>
      <c r="B486" s="432"/>
      <c r="C486" s="432"/>
      <c r="D486" s="432"/>
      <c r="E486" s="432"/>
      <c r="F486" s="432"/>
      <c r="G486" s="432"/>
      <c r="H486" s="432"/>
      <c r="I486" s="432"/>
      <c r="J486" s="432"/>
      <c r="K486" s="432"/>
      <c r="L486" s="432"/>
      <c r="M486" s="432"/>
      <c r="N486" s="432"/>
      <c r="O486" s="432"/>
      <c r="P486" s="432"/>
      <c r="Q486" s="432"/>
      <c r="R486" s="432"/>
      <c r="S486" s="432"/>
      <c r="T486" s="432"/>
      <c r="U486" s="432"/>
      <c r="V486" s="432"/>
      <c r="W486" s="432"/>
      <c r="X486" s="432"/>
      <c r="Y486" s="432"/>
      <c r="Z486" s="432"/>
      <c r="AA486" s="432"/>
      <c r="AB486" s="432"/>
      <c r="AC486" s="432"/>
      <c r="AD486" s="432"/>
      <c r="AE486" s="432"/>
      <c r="AF486" s="432"/>
      <c r="AG486" s="432"/>
    </row>
    <row r="487" spans="1:35" x14ac:dyDescent="0.2">
      <c r="A487" s="431" t="s">
        <v>563</v>
      </c>
      <c r="B487" s="432"/>
      <c r="C487" s="432"/>
      <c r="D487" s="432"/>
      <c r="E487" s="432"/>
      <c r="F487" s="432"/>
      <c r="G487" s="432"/>
      <c r="H487" s="432"/>
      <c r="I487" s="432"/>
      <c r="J487" s="432"/>
      <c r="K487" s="432"/>
      <c r="L487" s="432"/>
      <c r="M487" s="432"/>
      <c r="N487" s="432"/>
      <c r="O487" s="432"/>
      <c r="P487" s="432"/>
      <c r="Q487" s="432"/>
      <c r="R487" s="432"/>
      <c r="S487" s="432"/>
      <c r="T487" s="432"/>
      <c r="U487" s="432"/>
      <c r="V487" s="432"/>
      <c r="W487" s="432"/>
      <c r="X487" s="432"/>
      <c r="Y487" s="432"/>
      <c r="Z487" s="432"/>
      <c r="AA487" s="432"/>
      <c r="AB487" s="432"/>
      <c r="AC487" s="432"/>
      <c r="AD487" s="432"/>
      <c r="AE487" s="432"/>
      <c r="AF487" s="432"/>
      <c r="AG487" s="432"/>
    </row>
    <row r="488" spans="1:35" ht="12.75" thickBot="1" x14ac:dyDescent="0.25">
      <c r="A488" s="432"/>
      <c r="B488" s="432"/>
      <c r="C488" s="432"/>
      <c r="D488" s="432"/>
      <c r="E488" s="432"/>
      <c r="F488" s="432"/>
      <c r="G488" s="432"/>
      <c r="H488" s="432"/>
      <c r="I488" s="432"/>
      <c r="J488" s="432"/>
      <c r="K488" s="432"/>
      <c r="L488" s="432"/>
      <c r="M488" s="432"/>
      <c r="N488" s="432"/>
      <c r="O488" s="432"/>
      <c r="P488" s="432"/>
      <c r="Q488" s="432"/>
      <c r="R488" s="432"/>
      <c r="S488" s="432"/>
      <c r="T488" s="432"/>
      <c r="U488" s="432"/>
      <c r="V488" s="432"/>
      <c r="W488" s="432"/>
      <c r="X488" s="432"/>
      <c r="Y488" s="432"/>
      <c r="Z488" s="432"/>
      <c r="AA488" s="432"/>
      <c r="AB488" s="432"/>
      <c r="AC488" s="432"/>
      <c r="AD488" s="432"/>
      <c r="AE488" s="432"/>
      <c r="AF488" s="432"/>
      <c r="AG488" s="432"/>
    </row>
    <row r="489" spans="1:35" ht="12.75" customHeight="1" thickBot="1" x14ac:dyDescent="0.25">
      <c r="A489" s="706" t="s">
        <v>48</v>
      </c>
      <c r="B489" s="433" t="s">
        <v>361</v>
      </c>
      <c r="C489" s="433"/>
      <c r="D489" s="433"/>
      <c r="E489" s="433"/>
      <c r="F489" s="433"/>
      <c r="G489" s="433"/>
      <c r="H489" s="433"/>
      <c r="I489" s="433"/>
      <c r="J489" s="433"/>
      <c r="K489" s="433"/>
      <c r="L489" s="433"/>
      <c r="M489" s="433"/>
      <c r="N489" s="433"/>
      <c r="O489" s="433"/>
      <c r="P489" s="433"/>
      <c r="Q489" s="434" t="s">
        <v>362</v>
      </c>
      <c r="R489" s="433"/>
      <c r="S489" s="433"/>
      <c r="T489" s="433"/>
      <c r="U489" s="433"/>
      <c r="V489" s="433"/>
      <c r="W489" s="433"/>
      <c r="X489" s="433"/>
      <c r="Y489" s="433"/>
      <c r="Z489" s="433"/>
      <c r="AA489" s="433"/>
      <c r="AB489" s="433"/>
      <c r="AC489" s="433"/>
      <c r="AD489" s="433"/>
      <c r="AE489" s="435"/>
      <c r="AF489" s="436" t="s">
        <v>360</v>
      </c>
      <c r="AG489" s="437"/>
      <c r="AH489" s="436" t="s">
        <v>363</v>
      </c>
      <c r="AI489" s="437"/>
    </row>
    <row r="490" spans="1:35" ht="141.75" x14ac:dyDescent="0.2">
      <c r="A490" s="707"/>
      <c r="B490" s="438" t="s">
        <v>11</v>
      </c>
      <c r="C490" s="439" t="s">
        <v>148</v>
      </c>
      <c r="D490" s="440" t="s">
        <v>271</v>
      </c>
      <c r="E490" s="440" t="s">
        <v>150</v>
      </c>
      <c r="F490" s="440" t="s">
        <v>184</v>
      </c>
      <c r="G490" s="440" t="s">
        <v>185</v>
      </c>
      <c r="H490" s="440" t="s">
        <v>186</v>
      </c>
      <c r="I490" s="440" t="s">
        <v>187</v>
      </c>
      <c r="J490" s="441" t="s">
        <v>151</v>
      </c>
      <c r="K490" s="440" t="s">
        <v>152</v>
      </c>
      <c r="L490" s="440" t="s">
        <v>153</v>
      </c>
      <c r="M490" s="440" t="s">
        <v>183</v>
      </c>
      <c r="N490" s="442" t="s">
        <v>120</v>
      </c>
      <c r="O490" s="443" t="s">
        <v>158</v>
      </c>
      <c r="P490" s="444" t="s">
        <v>157</v>
      </c>
      <c r="Q490" s="438" t="s">
        <v>11</v>
      </c>
      <c r="R490" s="439" t="s">
        <v>148</v>
      </c>
      <c r="S490" s="440" t="s">
        <v>149</v>
      </c>
      <c r="T490" s="440" t="s">
        <v>150</v>
      </c>
      <c r="U490" s="440" t="s">
        <v>184</v>
      </c>
      <c r="V490" s="440" t="s">
        <v>185</v>
      </c>
      <c r="W490" s="440" t="s">
        <v>186</v>
      </c>
      <c r="X490" s="440" t="s">
        <v>187</v>
      </c>
      <c r="Y490" s="440" t="s">
        <v>151</v>
      </c>
      <c r="Z490" s="440" t="s">
        <v>152</v>
      </c>
      <c r="AA490" s="440" t="s">
        <v>153</v>
      </c>
      <c r="AB490" s="440" t="s">
        <v>183</v>
      </c>
      <c r="AC490" s="442" t="s">
        <v>120</v>
      </c>
      <c r="AD490" s="443" t="s">
        <v>158</v>
      </c>
      <c r="AE490" s="444" t="s">
        <v>364</v>
      </c>
      <c r="AF490" s="445" t="s">
        <v>162</v>
      </c>
      <c r="AG490" s="445" t="s">
        <v>161</v>
      </c>
      <c r="AH490" s="445" t="s">
        <v>11</v>
      </c>
      <c r="AI490" s="444" t="s">
        <v>365</v>
      </c>
    </row>
    <row r="491" spans="1:35" ht="12.75" thickBot="1" x14ac:dyDescent="0.25">
      <c r="A491" s="708"/>
      <c r="B491" s="446" t="s">
        <v>49</v>
      </c>
      <c r="C491" s="447" t="s">
        <v>50</v>
      </c>
      <c r="D491" s="448" t="s">
        <v>51</v>
      </c>
      <c r="E491" s="448" t="s">
        <v>52</v>
      </c>
      <c r="F491" s="449" t="s">
        <v>53</v>
      </c>
      <c r="G491" s="449" t="s">
        <v>54</v>
      </c>
      <c r="H491" s="449" t="s">
        <v>81</v>
      </c>
      <c r="I491" s="449" t="s">
        <v>119</v>
      </c>
      <c r="J491" s="449" t="s">
        <v>156</v>
      </c>
      <c r="K491" s="449" t="s">
        <v>160</v>
      </c>
      <c r="L491" s="449" t="s">
        <v>192</v>
      </c>
      <c r="M491" s="449" t="s">
        <v>193</v>
      </c>
      <c r="N491" s="450" t="s">
        <v>195</v>
      </c>
      <c r="O491" s="451" t="s">
        <v>196</v>
      </c>
      <c r="P491" s="452" t="s">
        <v>197</v>
      </c>
      <c r="Q491" s="446" t="s">
        <v>49</v>
      </c>
      <c r="R491" s="447" t="s">
        <v>50</v>
      </c>
      <c r="S491" s="448" t="s">
        <v>51</v>
      </c>
      <c r="T491" s="448" t="s">
        <v>52</v>
      </c>
      <c r="U491" s="449" t="s">
        <v>53</v>
      </c>
      <c r="V491" s="449" t="s">
        <v>54</v>
      </c>
      <c r="W491" s="449" t="s">
        <v>81</v>
      </c>
      <c r="X491" s="449" t="s">
        <v>119</v>
      </c>
      <c r="Y491" s="449" t="s">
        <v>156</v>
      </c>
      <c r="Z491" s="449" t="s">
        <v>160</v>
      </c>
      <c r="AA491" s="449" t="s">
        <v>192</v>
      </c>
      <c r="AB491" s="449" t="s">
        <v>193</v>
      </c>
      <c r="AC491" s="450" t="s">
        <v>195</v>
      </c>
      <c r="AD491" s="451" t="s">
        <v>196</v>
      </c>
      <c r="AE491" s="452" t="s">
        <v>197</v>
      </c>
      <c r="AF491" s="453"/>
      <c r="AG491" s="446"/>
      <c r="AH491" s="453"/>
      <c r="AI491" s="446"/>
    </row>
    <row r="492" spans="1:35" x14ac:dyDescent="0.2">
      <c r="A492" s="454"/>
      <c r="B492" s="455"/>
      <c r="C492" s="455"/>
      <c r="D492" s="455"/>
      <c r="E492" s="455"/>
      <c r="F492" s="456"/>
      <c r="G492" s="456"/>
      <c r="H492" s="456"/>
      <c r="I492" s="456"/>
      <c r="J492" s="456"/>
      <c r="K492" s="456"/>
      <c r="L492" s="456"/>
      <c r="M492" s="456"/>
      <c r="N492" s="457"/>
      <c r="O492" s="456"/>
      <c r="P492" s="456"/>
      <c r="Q492" s="455"/>
      <c r="R492" s="455"/>
      <c r="S492" s="455"/>
      <c r="T492" s="455"/>
      <c r="U492" s="456"/>
      <c r="V492" s="456"/>
      <c r="W492" s="456"/>
      <c r="X492" s="456"/>
      <c r="Y492" s="456"/>
      <c r="Z492" s="456"/>
      <c r="AA492" s="456"/>
      <c r="AB492" s="456"/>
      <c r="AC492" s="456"/>
      <c r="AD492" s="456"/>
      <c r="AE492" s="456"/>
      <c r="AF492" s="455"/>
      <c r="AG492" s="458"/>
      <c r="AH492" s="459"/>
      <c r="AI492" s="460"/>
    </row>
    <row r="493" spans="1:35" x14ac:dyDescent="0.2">
      <c r="A493" s="461" t="s">
        <v>55</v>
      </c>
      <c r="B493" s="462">
        <v>137</v>
      </c>
      <c r="C493" s="463">
        <v>765</v>
      </c>
      <c r="D493" s="462">
        <v>864</v>
      </c>
      <c r="E493" s="462"/>
      <c r="F493" s="462"/>
      <c r="G493" s="462"/>
      <c r="H493" s="462"/>
      <c r="I493" s="462"/>
      <c r="J493" s="462"/>
      <c r="K493" s="462">
        <v>1629</v>
      </c>
      <c r="L493" s="462">
        <v>1000</v>
      </c>
      <c r="M493" s="462"/>
      <c r="N493" s="464">
        <v>1000</v>
      </c>
      <c r="O493" s="463">
        <v>20548</v>
      </c>
      <c r="P493" s="463">
        <v>2815076</v>
      </c>
      <c r="Q493" s="462">
        <v>137</v>
      </c>
      <c r="R493" s="463">
        <v>842</v>
      </c>
      <c r="S493" s="462">
        <v>964</v>
      </c>
      <c r="T493" s="462"/>
      <c r="U493" s="462"/>
      <c r="V493" s="462"/>
      <c r="W493" s="462"/>
      <c r="X493" s="462"/>
      <c r="Y493" s="462"/>
      <c r="Z493" s="462">
        <v>1806</v>
      </c>
      <c r="AA493" s="462">
        <v>1000</v>
      </c>
      <c r="AB493" s="462"/>
      <c r="AC493" s="463"/>
      <c r="AD493" s="463">
        <v>21672</v>
      </c>
      <c r="AE493" s="463">
        <v>2969064</v>
      </c>
      <c r="AF493" s="462">
        <v>0</v>
      </c>
      <c r="AG493" s="465">
        <v>153988</v>
      </c>
      <c r="AH493" s="466">
        <v>137</v>
      </c>
      <c r="AI493" s="467">
        <v>2969064</v>
      </c>
    </row>
    <row r="494" spans="1:35" x14ac:dyDescent="0.2">
      <c r="A494" s="461"/>
      <c r="B494" s="462"/>
      <c r="C494" s="463"/>
      <c r="D494" s="462"/>
      <c r="E494" s="462"/>
      <c r="F494" s="462"/>
      <c r="G494" s="462"/>
      <c r="H494" s="462"/>
      <c r="I494" s="462"/>
      <c r="J494" s="462"/>
      <c r="K494" s="462">
        <v>0</v>
      </c>
      <c r="L494" s="462"/>
      <c r="M494" s="462"/>
      <c r="N494" s="464">
        <v>0</v>
      </c>
      <c r="O494" s="463">
        <v>0</v>
      </c>
      <c r="P494" s="463">
        <v>0</v>
      </c>
      <c r="Q494" s="462"/>
      <c r="R494" s="463"/>
      <c r="S494" s="462"/>
      <c r="T494" s="462"/>
      <c r="U494" s="462"/>
      <c r="V494" s="462"/>
      <c r="W494" s="462"/>
      <c r="X494" s="462"/>
      <c r="Y494" s="462"/>
      <c r="Z494" s="462">
        <v>0</v>
      </c>
      <c r="AA494" s="462"/>
      <c r="AB494" s="462"/>
      <c r="AC494" s="463"/>
      <c r="AD494" s="463">
        <v>0</v>
      </c>
      <c r="AE494" s="463">
        <v>0</v>
      </c>
      <c r="AF494" s="462">
        <v>0</v>
      </c>
      <c r="AG494" s="465">
        <v>0</v>
      </c>
      <c r="AH494" s="466">
        <v>0</v>
      </c>
      <c r="AI494" s="467">
        <v>0</v>
      </c>
    </row>
    <row r="495" spans="1:35" x14ac:dyDescent="0.2">
      <c r="A495" s="461" t="s">
        <v>56</v>
      </c>
      <c r="B495" s="462"/>
      <c r="C495" s="463"/>
      <c r="D495" s="462"/>
      <c r="E495" s="462"/>
      <c r="F495" s="462"/>
      <c r="G495" s="462"/>
      <c r="H495" s="462"/>
      <c r="I495" s="462"/>
      <c r="J495" s="462"/>
      <c r="K495" s="462">
        <v>0</v>
      </c>
      <c r="L495" s="462"/>
      <c r="M495" s="462"/>
      <c r="N495" s="464">
        <v>0</v>
      </c>
      <c r="O495" s="463">
        <v>0</v>
      </c>
      <c r="P495" s="463">
        <v>0</v>
      </c>
      <c r="Q495" s="462"/>
      <c r="R495" s="463"/>
      <c r="S495" s="462"/>
      <c r="T495" s="462"/>
      <c r="U495" s="462"/>
      <c r="V495" s="462"/>
      <c r="W495" s="462"/>
      <c r="X495" s="462"/>
      <c r="Y495" s="462"/>
      <c r="Z495" s="462">
        <v>0</v>
      </c>
      <c r="AA495" s="462"/>
      <c r="AB495" s="462"/>
      <c r="AC495" s="463"/>
      <c r="AD495" s="463">
        <v>0</v>
      </c>
      <c r="AE495" s="463">
        <v>0</v>
      </c>
      <c r="AF495" s="462">
        <v>0</v>
      </c>
      <c r="AG495" s="465">
        <v>0</v>
      </c>
      <c r="AH495" s="466">
        <v>0</v>
      </c>
      <c r="AI495" s="467">
        <v>0</v>
      </c>
    </row>
    <row r="496" spans="1:35" x14ac:dyDescent="0.2">
      <c r="A496" s="468"/>
      <c r="B496" s="462"/>
      <c r="C496" s="466"/>
      <c r="D496" s="466"/>
      <c r="E496" s="466"/>
      <c r="F496" s="466"/>
      <c r="G496" s="466"/>
      <c r="H496" s="466"/>
      <c r="I496" s="466"/>
      <c r="J496" s="466"/>
      <c r="K496" s="462">
        <v>0</v>
      </c>
      <c r="L496" s="466"/>
      <c r="M496" s="466"/>
      <c r="N496" s="464">
        <v>0</v>
      </c>
      <c r="O496" s="463">
        <v>0</v>
      </c>
      <c r="P496" s="463">
        <v>0</v>
      </c>
      <c r="Q496" s="462"/>
      <c r="R496" s="466"/>
      <c r="S496" s="466"/>
      <c r="T496" s="466"/>
      <c r="U496" s="466"/>
      <c r="V496" s="466"/>
      <c r="W496" s="466"/>
      <c r="X496" s="466"/>
      <c r="Y496" s="466"/>
      <c r="Z496" s="462">
        <v>0</v>
      </c>
      <c r="AA496" s="466"/>
      <c r="AB496" s="466"/>
      <c r="AC496" s="466"/>
      <c r="AD496" s="463">
        <v>0</v>
      </c>
      <c r="AE496" s="463">
        <v>0</v>
      </c>
      <c r="AF496" s="462">
        <v>0</v>
      </c>
      <c r="AG496" s="465">
        <v>0</v>
      </c>
      <c r="AH496" s="466">
        <v>0</v>
      </c>
      <c r="AI496" s="467">
        <v>0</v>
      </c>
    </row>
    <row r="497" spans="1:35" x14ac:dyDescent="0.2">
      <c r="A497" s="461" t="s">
        <v>57</v>
      </c>
      <c r="B497" s="462">
        <v>1122</v>
      </c>
      <c r="C497" s="462">
        <v>2265</v>
      </c>
      <c r="D497" s="462"/>
      <c r="E497" s="462"/>
      <c r="F497" s="462"/>
      <c r="G497" s="462"/>
      <c r="H497" s="462"/>
      <c r="I497" s="462"/>
      <c r="J497" s="462"/>
      <c r="K497" s="462">
        <v>2265</v>
      </c>
      <c r="L497" s="462">
        <v>1000</v>
      </c>
      <c r="M497" s="462"/>
      <c r="N497" s="464">
        <v>1000</v>
      </c>
      <c r="O497" s="463">
        <v>28180</v>
      </c>
      <c r="P497" s="463">
        <v>31617960</v>
      </c>
      <c r="Q497" s="462">
        <v>1124</v>
      </c>
      <c r="R497" s="462">
        <v>2368</v>
      </c>
      <c r="S497" s="462"/>
      <c r="T497" s="462"/>
      <c r="U497" s="462"/>
      <c r="V497" s="462"/>
      <c r="W497" s="462"/>
      <c r="X497" s="462"/>
      <c r="Y497" s="462"/>
      <c r="Z497" s="462">
        <v>2368</v>
      </c>
      <c r="AA497" s="462">
        <v>1000</v>
      </c>
      <c r="AB497" s="462"/>
      <c r="AC497" s="462"/>
      <c r="AD497" s="463">
        <v>28416</v>
      </c>
      <c r="AE497" s="463">
        <v>31939584</v>
      </c>
      <c r="AF497" s="462">
        <v>2</v>
      </c>
      <c r="AG497" s="465">
        <v>321624</v>
      </c>
      <c r="AH497" s="466">
        <v>1124</v>
      </c>
      <c r="AI497" s="467">
        <v>31939584</v>
      </c>
    </row>
    <row r="498" spans="1:35" x14ac:dyDescent="0.2">
      <c r="A498" s="461"/>
      <c r="B498" s="462"/>
      <c r="C498" s="462"/>
      <c r="D498" s="462"/>
      <c r="E498" s="462"/>
      <c r="F498" s="462"/>
      <c r="G498" s="462"/>
      <c r="H498" s="462"/>
      <c r="I498" s="462"/>
      <c r="J498" s="462"/>
      <c r="K498" s="462">
        <v>0</v>
      </c>
      <c r="L498" s="462"/>
      <c r="M498" s="462"/>
      <c r="N498" s="464">
        <v>0</v>
      </c>
      <c r="O498" s="463">
        <v>0</v>
      </c>
      <c r="P498" s="463">
        <v>0</v>
      </c>
      <c r="Q498" s="462"/>
      <c r="R498" s="462"/>
      <c r="S498" s="462"/>
      <c r="T498" s="462"/>
      <c r="U498" s="462"/>
      <c r="V498" s="462"/>
      <c r="W498" s="462"/>
      <c r="X498" s="462"/>
      <c r="Y498" s="462"/>
      <c r="Z498" s="462">
        <v>0</v>
      </c>
      <c r="AA498" s="462"/>
      <c r="AB498" s="462"/>
      <c r="AC498" s="462"/>
      <c r="AD498" s="463">
        <v>0</v>
      </c>
      <c r="AE498" s="463">
        <v>0</v>
      </c>
      <c r="AF498" s="462">
        <v>0</v>
      </c>
      <c r="AG498" s="465">
        <v>0</v>
      </c>
      <c r="AH498" s="466">
        <v>0</v>
      </c>
      <c r="AI498" s="467">
        <v>0</v>
      </c>
    </row>
    <row r="499" spans="1:35" x14ac:dyDescent="0.2">
      <c r="A499" s="461" t="s">
        <v>58</v>
      </c>
      <c r="B499" s="462"/>
      <c r="C499" s="462"/>
      <c r="D499" s="462"/>
      <c r="E499" s="462"/>
      <c r="F499" s="462"/>
      <c r="G499" s="462"/>
      <c r="H499" s="462"/>
      <c r="I499" s="462"/>
      <c r="J499" s="462"/>
      <c r="K499" s="462">
        <v>0</v>
      </c>
      <c r="L499" s="462"/>
      <c r="M499" s="462"/>
      <c r="N499" s="464">
        <v>0</v>
      </c>
      <c r="O499" s="463">
        <v>0</v>
      </c>
      <c r="P499" s="463">
        <v>0</v>
      </c>
      <c r="Q499" s="462"/>
      <c r="R499" s="462"/>
      <c r="S499" s="462"/>
      <c r="T499" s="462"/>
      <c r="U499" s="462"/>
      <c r="V499" s="462"/>
      <c r="W499" s="462"/>
      <c r="X499" s="462"/>
      <c r="Y499" s="462"/>
      <c r="Z499" s="462">
        <v>0</v>
      </c>
      <c r="AA499" s="462"/>
      <c r="AB499" s="462"/>
      <c r="AC499" s="462"/>
      <c r="AD499" s="463">
        <v>0</v>
      </c>
      <c r="AE499" s="463">
        <v>0</v>
      </c>
      <c r="AF499" s="462">
        <v>0</v>
      </c>
      <c r="AG499" s="465">
        <v>0</v>
      </c>
      <c r="AH499" s="466">
        <v>0</v>
      </c>
      <c r="AI499" s="467">
        <v>0</v>
      </c>
    </row>
    <row r="500" spans="1:35" x14ac:dyDescent="0.2">
      <c r="A500" s="461"/>
      <c r="B500" s="462"/>
      <c r="C500" s="462"/>
      <c r="D500" s="462"/>
      <c r="E500" s="462"/>
      <c r="F500" s="462"/>
      <c r="G500" s="462"/>
      <c r="H500" s="462"/>
      <c r="I500" s="462"/>
      <c r="J500" s="462"/>
      <c r="K500" s="462">
        <v>0</v>
      </c>
      <c r="L500" s="462"/>
      <c r="M500" s="462"/>
      <c r="N500" s="464">
        <v>0</v>
      </c>
      <c r="O500" s="463">
        <v>0</v>
      </c>
      <c r="P500" s="463">
        <v>0</v>
      </c>
      <c r="Q500" s="462"/>
      <c r="R500" s="462"/>
      <c r="S500" s="462"/>
      <c r="T500" s="462"/>
      <c r="U500" s="462"/>
      <c r="V500" s="462"/>
      <c r="W500" s="462"/>
      <c r="X500" s="462"/>
      <c r="Y500" s="462"/>
      <c r="Z500" s="462">
        <v>0</v>
      </c>
      <c r="AA500" s="462"/>
      <c r="AB500" s="462"/>
      <c r="AC500" s="462"/>
      <c r="AD500" s="463">
        <v>0</v>
      </c>
      <c r="AE500" s="463">
        <v>0</v>
      </c>
      <c r="AF500" s="462">
        <v>0</v>
      </c>
      <c r="AG500" s="465">
        <v>0</v>
      </c>
      <c r="AH500" s="466">
        <v>0</v>
      </c>
      <c r="AI500" s="467">
        <v>0</v>
      </c>
    </row>
    <row r="501" spans="1:35" x14ac:dyDescent="0.2">
      <c r="A501" s="461" t="s">
        <v>59</v>
      </c>
      <c r="B501" s="462"/>
      <c r="C501" s="462"/>
      <c r="D501" s="462"/>
      <c r="E501" s="462"/>
      <c r="F501" s="462"/>
      <c r="G501" s="462"/>
      <c r="H501" s="462"/>
      <c r="I501" s="462"/>
      <c r="J501" s="462"/>
      <c r="K501" s="462">
        <v>0</v>
      </c>
      <c r="L501" s="462"/>
      <c r="M501" s="462"/>
      <c r="N501" s="464">
        <v>0</v>
      </c>
      <c r="O501" s="463">
        <v>0</v>
      </c>
      <c r="P501" s="463">
        <v>0</v>
      </c>
      <c r="Q501" s="462"/>
      <c r="R501" s="462"/>
      <c r="S501" s="462"/>
      <c r="T501" s="462"/>
      <c r="U501" s="462"/>
      <c r="V501" s="462"/>
      <c r="W501" s="462"/>
      <c r="X501" s="462"/>
      <c r="Y501" s="462"/>
      <c r="Z501" s="462">
        <v>0</v>
      </c>
      <c r="AA501" s="462"/>
      <c r="AB501" s="462"/>
      <c r="AC501" s="462"/>
      <c r="AD501" s="463">
        <v>0</v>
      </c>
      <c r="AE501" s="463">
        <v>0</v>
      </c>
      <c r="AF501" s="462">
        <v>0</v>
      </c>
      <c r="AG501" s="465">
        <v>0</v>
      </c>
      <c r="AH501" s="466">
        <v>0</v>
      </c>
      <c r="AI501" s="467">
        <v>0</v>
      </c>
    </row>
    <row r="502" spans="1:35" x14ac:dyDescent="0.2">
      <c r="A502" s="461"/>
      <c r="B502" s="462"/>
      <c r="C502" s="462"/>
      <c r="D502" s="462"/>
      <c r="E502" s="462"/>
      <c r="F502" s="462"/>
      <c r="G502" s="462"/>
      <c r="H502" s="462"/>
      <c r="I502" s="462"/>
      <c r="J502" s="462"/>
      <c r="K502" s="462">
        <v>0</v>
      </c>
      <c r="L502" s="462"/>
      <c r="M502" s="462"/>
      <c r="N502" s="464">
        <v>0</v>
      </c>
      <c r="O502" s="463">
        <v>0</v>
      </c>
      <c r="P502" s="463">
        <v>0</v>
      </c>
      <c r="Q502" s="462"/>
      <c r="R502" s="462"/>
      <c r="S502" s="462"/>
      <c r="T502" s="462"/>
      <c r="U502" s="462"/>
      <c r="V502" s="462"/>
      <c r="W502" s="462"/>
      <c r="X502" s="462"/>
      <c r="Y502" s="462"/>
      <c r="Z502" s="462">
        <v>0</v>
      </c>
      <c r="AA502" s="462"/>
      <c r="AB502" s="462"/>
      <c r="AC502" s="462"/>
      <c r="AD502" s="463">
        <v>0</v>
      </c>
      <c r="AE502" s="463">
        <v>0</v>
      </c>
      <c r="AF502" s="462">
        <v>0</v>
      </c>
      <c r="AG502" s="465">
        <v>0</v>
      </c>
      <c r="AH502" s="466">
        <v>0</v>
      </c>
      <c r="AI502" s="467">
        <v>0</v>
      </c>
    </row>
    <row r="503" spans="1:35" x14ac:dyDescent="0.2">
      <c r="A503" s="461" t="s">
        <v>60</v>
      </c>
      <c r="B503" s="462"/>
      <c r="C503" s="462"/>
      <c r="D503" s="462"/>
      <c r="E503" s="462"/>
      <c r="F503" s="462"/>
      <c r="G503" s="462"/>
      <c r="H503" s="462"/>
      <c r="I503" s="462"/>
      <c r="J503" s="462"/>
      <c r="K503" s="462">
        <v>0</v>
      </c>
      <c r="L503" s="462"/>
      <c r="M503" s="462"/>
      <c r="N503" s="464">
        <v>0</v>
      </c>
      <c r="O503" s="463">
        <v>0</v>
      </c>
      <c r="P503" s="463">
        <v>0</v>
      </c>
      <c r="Q503" s="462"/>
      <c r="R503" s="462"/>
      <c r="S503" s="462"/>
      <c r="T503" s="462"/>
      <c r="U503" s="462"/>
      <c r="V503" s="462"/>
      <c r="W503" s="462"/>
      <c r="X503" s="462"/>
      <c r="Y503" s="462"/>
      <c r="Z503" s="462">
        <v>0</v>
      </c>
      <c r="AA503" s="462"/>
      <c r="AB503" s="462"/>
      <c r="AC503" s="462"/>
      <c r="AD503" s="463">
        <v>0</v>
      </c>
      <c r="AE503" s="463">
        <v>0</v>
      </c>
      <c r="AF503" s="462">
        <v>0</v>
      </c>
      <c r="AG503" s="465">
        <v>0</v>
      </c>
      <c r="AH503" s="466">
        <v>0</v>
      </c>
      <c r="AI503" s="467">
        <v>0</v>
      </c>
    </row>
    <row r="504" spans="1:35" x14ac:dyDescent="0.2">
      <c r="A504" s="461"/>
      <c r="B504" s="462"/>
      <c r="C504" s="462"/>
      <c r="D504" s="462"/>
      <c r="E504" s="462"/>
      <c r="F504" s="462"/>
      <c r="G504" s="462"/>
      <c r="H504" s="462"/>
      <c r="I504" s="462"/>
      <c r="J504" s="462"/>
      <c r="K504" s="462">
        <v>0</v>
      </c>
      <c r="L504" s="462"/>
      <c r="M504" s="462"/>
      <c r="N504" s="464">
        <v>0</v>
      </c>
      <c r="O504" s="463">
        <v>0</v>
      </c>
      <c r="P504" s="463">
        <v>0</v>
      </c>
      <c r="Q504" s="462"/>
      <c r="R504" s="462"/>
      <c r="S504" s="462"/>
      <c r="T504" s="462"/>
      <c r="U504" s="462"/>
      <c r="V504" s="462"/>
      <c r="W504" s="462"/>
      <c r="X504" s="462"/>
      <c r="Y504" s="462"/>
      <c r="Z504" s="462">
        <v>0</v>
      </c>
      <c r="AA504" s="462"/>
      <c r="AB504" s="462"/>
      <c r="AC504" s="462"/>
      <c r="AD504" s="463">
        <v>0</v>
      </c>
      <c r="AE504" s="463">
        <v>0</v>
      </c>
      <c r="AF504" s="462">
        <v>0</v>
      </c>
      <c r="AG504" s="465">
        <v>0</v>
      </c>
      <c r="AH504" s="466">
        <v>0</v>
      </c>
      <c r="AI504" s="467">
        <v>0</v>
      </c>
    </row>
    <row r="505" spans="1:35" x14ac:dyDescent="0.2">
      <c r="A505" s="461" t="s">
        <v>61</v>
      </c>
      <c r="B505" s="462"/>
      <c r="C505" s="462"/>
      <c r="D505" s="462"/>
      <c r="E505" s="462"/>
      <c r="F505" s="462"/>
      <c r="G505" s="462"/>
      <c r="H505" s="462"/>
      <c r="I505" s="462"/>
      <c r="J505" s="462"/>
      <c r="K505" s="462">
        <v>0</v>
      </c>
      <c r="L505" s="462"/>
      <c r="M505" s="462"/>
      <c r="N505" s="464">
        <v>0</v>
      </c>
      <c r="O505" s="463">
        <v>0</v>
      </c>
      <c r="P505" s="463">
        <v>0</v>
      </c>
      <c r="Q505" s="462"/>
      <c r="R505" s="462"/>
      <c r="S505" s="462"/>
      <c r="T505" s="462"/>
      <c r="U505" s="462"/>
      <c r="V505" s="462"/>
      <c r="W505" s="462"/>
      <c r="X505" s="462"/>
      <c r="Y505" s="462"/>
      <c r="Z505" s="462">
        <v>0</v>
      </c>
      <c r="AA505" s="462"/>
      <c r="AB505" s="462"/>
      <c r="AC505" s="462"/>
      <c r="AD505" s="463">
        <v>0</v>
      </c>
      <c r="AE505" s="463">
        <v>0</v>
      </c>
      <c r="AF505" s="462">
        <v>0</v>
      </c>
      <c r="AG505" s="465">
        <v>0</v>
      </c>
      <c r="AH505" s="466">
        <v>0</v>
      </c>
      <c r="AI505" s="467">
        <v>0</v>
      </c>
    </row>
    <row r="506" spans="1:35" x14ac:dyDescent="0.2">
      <c r="A506" s="461"/>
      <c r="B506" s="462"/>
      <c r="C506" s="462"/>
      <c r="D506" s="462"/>
      <c r="E506" s="462"/>
      <c r="F506" s="462"/>
      <c r="G506" s="462"/>
      <c r="H506" s="462"/>
      <c r="I506" s="462"/>
      <c r="J506" s="462"/>
      <c r="K506" s="462">
        <v>0</v>
      </c>
      <c r="L506" s="462"/>
      <c r="M506" s="462"/>
      <c r="N506" s="464">
        <v>0</v>
      </c>
      <c r="O506" s="463">
        <v>0</v>
      </c>
      <c r="P506" s="463">
        <v>0</v>
      </c>
      <c r="Q506" s="462"/>
      <c r="R506" s="462"/>
      <c r="S506" s="462"/>
      <c r="T506" s="462"/>
      <c r="U506" s="462"/>
      <c r="V506" s="462"/>
      <c r="W506" s="462"/>
      <c r="X506" s="462"/>
      <c r="Y506" s="462"/>
      <c r="Z506" s="462">
        <v>0</v>
      </c>
      <c r="AA506" s="462"/>
      <c r="AB506" s="462"/>
      <c r="AC506" s="462"/>
      <c r="AD506" s="463">
        <v>0</v>
      </c>
      <c r="AE506" s="463">
        <v>0</v>
      </c>
      <c r="AF506" s="462">
        <v>0</v>
      </c>
      <c r="AG506" s="465">
        <v>0</v>
      </c>
      <c r="AH506" s="466">
        <v>0</v>
      </c>
      <c r="AI506" s="467">
        <v>0</v>
      </c>
    </row>
    <row r="507" spans="1:35" x14ac:dyDescent="0.2">
      <c r="A507" s="461" t="s">
        <v>62</v>
      </c>
      <c r="B507" s="462"/>
      <c r="C507" s="462"/>
      <c r="D507" s="462"/>
      <c r="E507" s="462"/>
      <c r="F507" s="462"/>
      <c r="G507" s="462"/>
      <c r="H507" s="462"/>
      <c r="I507" s="462"/>
      <c r="J507" s="462"/>
      <c r="K507" s="462">
        <v>0</v>
      </c>
      <c r="L507" s="462"/>
      <c r="M507" s="462"/>
      <c r="N507" s="464">
        <v>0</v>
      </c>
      <c r="O507" s="463">
        <v>0</v>
      </c>
      <c r="P507" s="463">
        <v>0</v>
      </c>
      <c r="Q507" s="462"/>
      <c r="R507" s="462"/>
      <c r="S507" s="462"/>
      <c r="T507" s="462"/>
      <c r="U507" s="462"/>
      <c r="V507" s="462"/>
      <c r="W507" s="462"/>
      <c r="X507" s="462"/>
      <c r="Y507" s="462"/>
      <c r="Z507" s="462">
        <v>0</v>
      </c>
      <c r="AA507" s="462"/>
      <c r="AB507" s="462"/>
      <c r="AC507" s="462"/>
      <c r="AD507" s="463">
        <v>0</v>
      </c>
      <c r="AE507" s="463">
        <v>0</v>
      </c>
      <c r="AF507" s="462">
        <v>0</v>
      </c>
      <c r="AG507" s="465">
        <v>0</v>
      </c>
      <c r="AH507" s="466">
        <v>0</v>
      </c>
      <c r="AI507" s="467">
        <v>0</v>
      </c>
    </row>
    <row r="508" spans="1:35" x14ac:dyDescent="0.2">
      <c r="A508" s="461"/>
      <c r="B508" s="462"/>
      <c r="C508" s="462"/>
      <c r="D508" s="462"/>
      <c r="E508" s="462"/>
      <c r="F508" s="462"/>
      <c r="G508" s="462"/>
      <c r="H508" s="462"/>
      <c r="I508" s="462"/>
      <c r="J508" s="462"/>
      <c r="K508" s="462">
        <v>0</v>
      </c>
      <c r="L508" s="462"/>
      <c r="M508" s="462"/>
      <c r="N508" s="464">
        <v>0</v>
      </c>
      <c r="O508" s="463">
        <v>0</v>
      </c>
      <c r="P508" s="463">
        <v>0</v>
      </c>
      <c r="Q508" s="462"/>
      <c r="R508" s="462"/>
      <c r="S508" s="462"/>
      <c r="T508" s="462"/>
      <c r="U508" s="462"/>
      <c r="V508" s="462"/>
      <c r="W508" s="462"/>
      <c r="X508" s="462"/>
      <c r="Y508" s="462"/>
      <c r="Z508" s="462">
        <v>0</v>
      </c>
      <c r="AA508" s="462"/>
      <c r="AB508" s="462"/>
      <c r="AC508" s="462"/>
      <c r="AD508" s="463">
        <v>0</v>
      </c>
      <c r="AE508" s="463">
        <v>0</v>
      </c>
      <c r="AF508" s="462">
        <v>0</v>
      </c>
      <c r="AG508" s="465">
        <v>0</v>
      </c>
      <c r="AH508" s="466">
        <v>0</v>
      </c>
      <c r="AI508" s="467">
        <v>0</v>
      </c>
    </row>
    <row r="509" spans="1:35" x14ac:dyDescent="0.2">
      <c r="A509" s="461" t="s">
        <v>63</v>
      </c>
      <c r="B509" s="462"/>
      <c r="C509" s="462"/>
      <c r="D509" s="462"/>
      <c r="E509" s="462"/>
      <c r="F509" s="462"/>
      <c r="G509" s="462"/>
      <c r="H509" s="462"/>
      <c r="I509" s="462"/>
      <c r="J509" s="462"/>
      <c r="K509" s="462">
        <v>0</v>
      </c>
      <c r="L509" s="462"/>
      <c r="M509" s="462"/>
      <c r="N509" s="464">
        <v>0</v>
      </c>
      <c r="O509" s="463">
        <v>0</v>
      </c>
      <c r="P509" s="463">
        <v>0</v>
      </c>
      <c r="Q509" s="462"/>
      <c r="R509" s="462"/>
      <c r="S509" s="462"/>
      <c r="T509" s="462"/>
      <c r="U509" s="462"/>
      <c r="V509" s="462"/>
      <c r="W509" s="462"/>
      <c r="X509" s="462"/>
      <c r="Y509" s="462"/>
      <c r="Z509" s="462">
        <v>0</v>
      </c>
      <c r="AA509" s="462"/>
      <c r="AB509" s="462"/>
      <c r="AC509" s="462"/>
      <c r="AD509" s="463">
        <v>0</v>
      </c>
      <c r="AE509" s="463">
        <v>0</v>
      </c>
      <c r="AF509" s="462">
        <v>0</v>
      </c>
      <c r="AG509" s="465">
        <v>0</v>
      </c>
      <c r="AH509" s="466">
        <v>0</v>
      </c>
      <c r="AI509" s="467">
        <v>0</v>
      </c>
    </row>
    <row r="510" spans="1:35" x14ac:dyDescent="0.2">
      <c r="A510" s="461"/>
      <c r="B510" s="462"/>
      <c r="C510" s="462"/>
      <c r="D510" s="462"/>
      <c r="E510" s="462"/>
      <c r="F510" s="462"/>
      <c r="G510" s="462"/>
      <c r="H510" s="462"/>
      <c r="I510" s="462"/>
      <c r="J510" s="462"/>
      <c r="K510" s="462">
        <v>0</v>
      </c>
      <c r="L510" s="462"/>
      <c r="M510" s="462"/>
      <c r="N510" s="464">
        <v>0</v>
      </c>
      <c r="O510" s="463">
        <v>0</v>
      </c>
      <c r="P510" s="463">
        <v>0</v>
      </c>
      <c r="Q510" s="462"/>
      <c r="R510" s="462"/>
      <c r="S510" s="462"/>
      <c r="T510" s="462"/>
      <c r="U510" s="462"/>
      <c r="V510" s="462"/>
      <c r="W510" s="462"/>
      <c r="X510" s="462"/>
      <c r="Y510" s="462"/>
      <c r="Z510" s="462">
        <v>0</v>
      </c>
      <c r="AA510" s="462"/>
      <c r="AB510" s="462"/>
      <c r="AC510" s="462"/>
      <c r="AD510" s="463">
        <v>0</v>
      </c>
      <c r="AE510" s="463">
        <v>0</v>
      </c>
      <c r="AF510" s="462">
        <v>0</v>
      </c>
      <c r="AG510" s="465">
        <v>0</v>
      </c>
      <c r="AH510" s="466">
        <v>0</v>
      </c>
      <c r="AI510" s="467">
        <v>0</v>
      </c>
    </row>
    <row r="511" spans="1:35" x14ac:dyDescent="0.2">
      <c r="A511" s="461" t="s">
        <v>64</v>
      </c>
      <c r="B511" s="462"/>
      <c r="C511" s="462"/>
      <c r="D511" s="462"/>
      <c r="E511" s="462"/>
      <c r="F511" s="462"/>
      <c r="G511" s="462"/>
      <c r="H511" s="462"/>
      <c r="I511" s="462"/>
      <c r="J511" s="462"/>
      <c r="K511" s="462">
        <v>0</v>
      </c>
      <c r="L511" s="462"/>
      <c r="M511" s="462"/>
      <c r="N511" s="464">
        <v>0</v>
      </c>
      <c r="O511" s="463">
        <v>0</v>
      </c>
      <c r="P511" s="463">
        <v>0</v>
      </c>
      <c r="Q511" s="462"/>
      <c r="R511" s="462"/>
      <c r="S511" s="462"/>
      <c r="T511" s="462"/>
      <c r="U511" s="462"/>
      <c r="V511" s="462"/>
      <c r="W511" s="462"/>
      <c r="X511" s="462"/>
      <c r="Y511" s="462"/>
      <c r="Z511" s="462">
        <v>0</v>
      </c>
      <c r="AA511" s="462"/>
      <c r="AB511" s="462"/>
      <c r="AC511" s="462"/>
      <c r="AD511" s="463">
        <v>0</v>
      </c>
      <c r="AE511" s="463">
        <v>0</v>
      </c>
      <c r="AF511" s="462">
        <v>0</v>
      </c>
      <c r="AG511" s="465">
        <v>0</v>
      </c>
      <c r="AH511" s="466">
        <v>0</v>
      </c>
      <c r="AI511" s="467">
        <v>0</v>
      </c>
    </row>
    <row r="512" spans="1:35" x14ac:dyDescent="0.2">
      <c r="A512" s="461"/>
      <c r="B512" s="462"/>
      <c r="C512" s="462"/>
      <c r="D512" s="462"/>
      <c r="E512" s="462"/>
      <c r="F512" s="462"/>
      <c r="G512" s="462"/>
      <c r="H512" s="462"/>
      <c r="I512" s="462"/>
      <c r="J512" s="462"/>
      <c r="K512" s="462">
        <v>0</v>
      </c>
      <c r="L512" s="462"/>
      <c r="M512" s="462"/>
      <c r="N512" s="464">
        <v>0</v>
      </c>
      <c r="O512" s="463">
        <v>0</v>
      </c>
      <c r="P512" s="463">
        <v>0</v>
      </c>
      <c r="Q512" s="462"/>
      <c r="R512" s="462"/>
      <c r="S512" s="462"/>
      <c r="T512" s="462"/>
      <c r="U512" s="462"/>
      <c r="V512" s="462"/>
      <c r="W512" s="462"/>
      <c r="X512" s="462"/>
      <c r="Y512" s="462"/>
      <c r="Z512" s="462">
        <v>0</v>
      </c>
      <c r="AA512" s="462"/>
      <c r="AB512" s="462"/>
      <c r="AC512" s="462"/>
      <c r="AD512" s="463">
        <v>0</v>
      </c>
      <c r="AE512" s="463">
        <v>0</v>
      </c>
      <c r="AF512" s="462">
        <v>0</v>
      </c>
      <c r="AG512" s="465">
        <v>0</v>
      </c>
      <c r="AH512" s="466">
        <v>0</v>
      </c>
      <c r="AI512" s="467">
        <v>0</v>
      </c>
    </row>
    <row r="513" spans="1:35" x14ac:dyDescent="0.2">
      <c r="A513" s="461" t="s">
        <v>24</v>
      </c>
      <c r="B513" s="462"/>
      <c r="C513" s="462"/>
      <c r="D513" s="462"/>
      <c r="E513" s="462"/>
      <c r="F513" s="462"/>
      <c r="G513" s="462"/>
      <c r="H513" s="462"/>
      <c r="I513" s="462"/>
      <c r="J513" s="462"/>
      <c r="K513" s="462">
        <v>0</v>
      </c>
      <c r="L513" s="462"/>
      <c r="M513" s="462"/>
      <c r="N513" s="464">
        <v>0</v>
      </c>
      <c r="O513" s="463">
        <v>0</v>
      </c>
      <c r="P513" s="463">
        <v>0</v>
      </c>
      <c r="Q513" s="462"/>
      <c r="R513" s="462"/>
      <c r="S513" s="462"/>
      <c r="T513" s="462"/>
      <c r="U513" s="462"/>
      <c r="V513" s="462"/>
      <c r="W513" s="462"/>
      <c r="X513" s="462"/>
      <c r="Y513" s="462"/>
      <c r="Z513" s="462">
        <v>0</v>
      </c>
      <c r="AA513" s="462"/>
      <c r="AB513" s="462"/>
      <c r="AC513" s="462"/>
      <c r="AD513" s="463">
        <v>0</v>
      </c>
      <c r="AE513" s="463">
        <v>0</v>
      </c>
      <c r="AF513" s="462">
        <v>0</v>
      </c>
      <c r="AG513" s="465">
        <v>0</v>
      </c>
      <c r="AH513" s="466">
        <v>0</v>
      </c>
      <c r="AI513" s="467">
        <v>0</v>
      </c>
    </row>
    <row r="514" spans="1:35" x14ac:dyDescent="0.2">
      <c r="A514" s="469" t="s">
        <v>548</v>
      </c>
      <c r="B514" s="462">
        <v>45</v>
      </c>
      <c r="C514" s="462">
        <v>600</v>
      </c>
      <c r="D514" s="462"/>
      <c r="E514" s="462"/>
      <c r="F514" s="462"/>
      <c r="G514" s="462"/>
      <c r="H514" s="462"/>
      <c r="I514" s="462"/>
      <c r="J514" s="462"/>
      <c r="K514" s="462">
        <v>600</v>
      </c>
      <c r="L514" s="462"/>
      <c r="M514" s="462"/>
      <c r="N514" s="464">
        <v>0</v>
      </c>
      <c r="O514" s="463">
        <v>7200</v>
      </c>
      <c r="P514" s="463">
        <v>324000</v>
      </c>
      <c r="Q514" s="462">
        <v>45</v>
      </c>
      <c r="R514" s="462">
        <v>600</v>
      </c>
      <c r="S514" s="462"/>
      <c r="T514" s="462"/>
      <c r="U514" s="462"/>
      <c r="V514" s="462"/>
      <c r="W514" s="462"/>
      <c r="X514" s="462"/>
      <c r="Y514" s="462"/>
      <c r="Z514" s="462">
        <v>600</v>
      </c>
      <c r="AA514" s="462"/>
      <c r="AB514" s="462"/>
      <c r="AC514" s="462"/>
      <c r="AD514" s="463">
        <v>7200</v>
      </c>
      <c r="AE514" s="463">
        <v>324000</v>
      </c>
      <c r="AF514" s="462">
        <v>0</v>
      </c>
      <c r="AG514" s="465">
        <v>0</v>
      </c>
      <c r="AH514" s="466">
        <v>45</v>
      </c>
      <c r="AI514" s="467">
        <v>324000</v>
      </c>
    </row>
    <row r="515" spans="1:35" x14ac:dyDescent="0.2">
      <c r="A515" s="461"/>
      <c r="B515" s="462"/>
      <c r="C515" s="462"/>
      <c r="D515" s="462"/>
      <c r="E515" s="462"/>
      <c r="F515" s="462"/>
      <c r="G515" s="462"/>
      <c r="H515" s="462"/>
      <c r="I515" s="462"/>
      <c r="J515" s="462"/>
      <c r="K515" s="462">
        <v>0</v>
      </c>
      <c r="L515" s="462"/>
      <c r="M515" s="462"/>
      <c r="N515" s="464">
        <v>0</v>
      </c>
      <c r="O515" s="463">
        <v>0</v>
      </c>
      <c r="P515" s="463">
        <v>0</v>
      </c>
      <c r="Q515" s="462"/>
      <c r="R515" s="462"/>
      <c r="S515" s="462"/>
      <c r="T515" s="462"/>
      <c r="U515" s="462"/>
      <c r="V515" s="462"/>
      <c r="W515" s="462"/>
      <c r="X515" s="462"/>
      <c r="Y515" s="462"/>
      <c r="Z515" s="462">
        <v>0</v>
      </c>
      <c r="AA515" s="462"/>
      <c r="AB515" s="462"/>
      <c r="AC515" s="462"/>
      <c r="AD515" s="463">
        <v>0</v>
      </c>
      <c r="AE515" s="463">
        <v>0</v>
      </c>
      <c r="AF515" s="462">
        <v>0</v>
      </c>
      <c r="AG515" s="465">
        <v>0</v>
      </c>
      <c r="AH515" s="466">
        <v>0</v>
      </c>
      <c r="AI515" s="467">
        <v>0</v>
      </c>
    </row>
    <row r="516" spans="1:35" x14ac:dyDescent="0.2">
      <c r="A516" s="461" t="s">
        <v>549</v>
      </c>
      <c r="B516" s="462"/>
      <c r="C516" s="462"/>
      <c r="D516" s="462"/>
      <c r="E516" s="462"/>
      <c r="F516" s="462"/>
      <c r="G516" s="462"/>
      <c r="H516" s="462"/>
      <c r="I516" s="462"/>
      <c r="J516" s="462"/>
      <c r="K516" s="462">
        <v>0</v>
      </c>
      <c r="L516" s="462"/>
      <c r="M516" s="462"/>
      <c r="N516" s="464">
        <v>0</v>
      </c>
      <c r="O516" s="463">
        <v>0</v>
      </c>
      <c r="P516" s="463">
        <v>0</v>
      </c>
      <c r="Q516" s="462"/>
      <c r="R516" s="462"/>
      <c r="S516" s="462"/>
      <c r="T516" s="462"/>
      <c r="U516" s="462"/>
      <c r="V516" s="462"/>
      <c r="W516" s="462"/>
      <c r="X516" s="462"/>
      <c r="Y516" s="462"/>
      <c r="Z516" s="462">
        <v>0</v>
      </c>
      <c r="AA516" s="462"/>
      <c r="AB516" s="462"/>
      <c r="AC516" s="462"/>
      <c r="AD516" s="463">
        <v>0</v>
      </c>
      <c r="AE516" s="463">
        <v>0</v>
      </c>
      <c r="AF516" s="462">
        <v>0</v>
      </c>
      <c r="AG516" s="465">
        <v>0</v>
      </c>
      <c r="AH516" s="466">
        <v>0</v>
      </c>
      <c r="AI516" s="467">
        <v>0</v>
      </c>
    </row>
    <row r="517" spans="1:35" x14ac:dyDescent="0.2">
      <c r="A517" s="461"/>
      <c r="B517" s="462"/>
      <c r="C517" s="462"/>
      <c r="D517" s="462"/>
      <c r="E517" s="462"/>
      <c r="F517" s="462"/>
      <c r="G517" s="462"/>
      <c r="H517" s="462"/>
      <c r="I517" s="462"/>
      <c r="J517" s="462"/>
      <c r="K517" s="462">
        <v>0</v>
      </c>
      <c r="L517" s="462"/>
      <c r="M517" s="462"/>
      <c r="N517" s="464">
        <v>0</v>
      </c>
      <c r="O517" s="463">
        <v>0</v>
      </c>
      <c r="P517" s="463">
        <v>0</v>
      </c>
      <c r="Q517" s="462"/>
      <c r="R517" s="462"/>
      <c r="S517" s="462"/>
      <c r="T517" s="462"/>
      <c r="U517" s="462"/>
      <c r="V517" s="462"/>
      <c r="W517" s="462"/>
      <c r="X517" s="462"/>
      <c r="Y517" s="462"/>
      <c r="Z517" s="462">
        <v>0</v>
      </c>
      <c r="AA517" s="462"/>
      <c r="AB517" s="462"/>
      <c r="AC517" s="462"/>
      <c r="AD517" s="463">
        <v>0</v>
      </c>
      <c r="AE517" s="463">
        <v>0</v>
      </c>
      <c r="AF517" s="462">
        <v>0</v>
      </c>
      <c r="AG517" s="465">
        <v>0</v>
      </c>
      <c r="AH517" s="466">
        <v>0</v>
      </c>
      <c r="AI517" s="467">
        <v>0</v>
      </c>
    </row>
    <row r="518" spans="1:35" x14ac:dyDescent="0.2">
      <c r="A518" s="461" t="s">
        <v>66</v>
      </c>
      <c r="B518" s="462">
        <v>130</v>
      </c>
      <c r="C518" s="462">
        <v>1575</v>
      </c>
      <c r="D518" s="462"/>
      <c r="E518" s="462"/>
      <c r="F518" s="462"/>
      <c r="G518" s="462"/>
      <c r="H518" s="462"/>
      <c r="I518" s="462"/>
      <c r="J518" s="462"/>
      <c r="K518" s="462">
        <v>1575</v>
      </c>
      <c r="L518" s="462">
        <v>600</v>
      </c>
      <c r="M518" s="462"/>
      <c r="N518" s="464">
        <v>600</v>
      </c>
      <c r="O518" s="463">
        <v>19500</v>
      </c>
      <c r="P518" s="463">
        <v>2535000</v>
      </c>
      <c r="Q518" s="462">
        <v>129</v>
      </c>
      <c r="R518" s="462">
        <v>1588</v>
      </c>
      <c r="S518" s="462"/>
      <c r="T518" s="462"/>
      <c r="U518" s="462"/>
      <c r="V518" s="462"/>
      <c r="W518" s="462"/>
      <c r="X518" s="462"/>
      <c r="Y518" s="462"/>
      <c r="Z518" s="462">
        <v>1588</v>
      </c>
      <c r="AA518" s="462">
        <v>600</v>
      </c>
      <c r="AB518" s="462"/>
      <c r="AC518" s="462"/>
      <c r="AD518" s="463">
        <v>19056</v>
      </c>
      <c r="AE518" s="463">
        <v>2458224</v>
      </c>
      <c r="AF518" s="462">
        <v>-1</v>
      </c>
      <c r="AG518" s="465">
        <v>-76776</v>
      </c>
      <c r="AH518" s="466">
        <v>129</v>
      </c>
      <c r="AI518" s="467">
        <v>2458224</v>
      </c>
    </row>
    <row r="519" spans="1:35" x14ac:dyDescent="0.2">
      <c r="A519" s="461"/>
      <c r="B519" s="462"/>
      <c r="C519" s="462"/>
      <c r="D519" s="462"/>
      <c r="E519" s="462"/>
      <c r="F519" s="462"/>
      <c r="G519" s="462"/>
      <c r="H519" s="462"/>
      <c r="I519" s="462"/>
      <c r="J519" s="462"/>
      <c r="K519" s="462">
        <v>0</v>
      </c>
      <c r="L519" s="462"/>
      <c r="M519" s="462"/>
      <c r="N519" s="464">
        <v>0</v>
      </c>
      <c r="O519" s="463">
        <v>0</v>
      </c>
      <c r="P519" s="463">
        <v>0</v>
      </c>
      <c r="Q519" s="462"/>
      <c r="R519" s="462"/>
      <c r="S519" s="462"/>
      <c r="T519" s="462"/>
      <c r="U519" s="462"/>
      <c r="V519" s="462"/>
      <c r="W519" s="462"/>
      <c r="X519" s="462"/>
      <c r="Y519" s="462"/>
      <c r="Z519" s="462">
        <v>0</v>
      </c>
      <c r="AA519" s="462"/>
      <c r="AB519" s="462"/>
      <c r="AC519" s="462"/>
      <c r="AD519" s="463">
        <v>0</v>
      </c>
      <c r="AE519" s="463">
        <v>0</v>
      </c>
      <c r="AF519" s="462">
        <v>0</v>
      </c>
      <c r="AG519" s="465">
        <v>0</v>
      </c>
      <c r="AH519" s="466">
        <v>0</v>
      </c>
      <c r="AI519" s="467">
        <v>0</v>
      </c>
    </row>
    <row r="520" spans="1:35" x14ac:dyDescent="0.2">
      <c r="A520" s="461" t="s">
        <v>67</v>
      </c>
      <c r="B520" s="462"/>
      <c r="C520" s="462"/>
      <c r="D520" s="462"/>
      <c r="E520" s="462"/>
      <c r="F520" s="462"/>
      <c r="G520" s="462"/>
      <c r="H520" s="462"/>
      <c r="I520" s="462"/>
      <c r="J520" s="462"/>
      <c r="K520" s="462">
        <v>0</v>
      </c>
      <c r="L520" s="462"/>
      <c r="M520" s="462"/>
      <c r="N520" s="464">
        <v>0</v>
      </c>
      <c r="O520" s="463">
        <v>0</v>
      </c>
      <c r="P520" s="463">
        <v>0</v>
      </c>
      <c r="Q520" s="462"/>
      <c r="R520" s="462"/>
      <c r="S520" s="462"/>
      <c r="T520" s="462"/>
      <c r="U520" s="462"/>
      <c r="V520" s="462"/>
      <c r="W520" s="462"/>
      <c r="X520" s="462"/>
      <c r="Y520" s="462"/>
      <c r="Z520" s="462">
        <v>0</v>
      </c>
      <c r="AA520" s="462"/>
      <c r="AB520" s="462"/>
      <c r="AC520" s="462"/>
      <c r="AD520" s="463">
        <v>0</v>
      </c>
      <c r="AE520" s="463">
        <v>0</v>
      </c>
      <c r="AF520" s="462">
        <v>0</v>
      </c>
      <c r="AG520" s="465">
        <v>0</v>
      </c>
      <c r="AH520" s="466">
        <v>0</v>
      </c>
      <c r="AI520" s="467">
        <v>0</v>
      </c>
    </row>
    <row r="521" spans="1:35" x14ac:dyDescent="0.2">
      <c r="A521" s="470"/>
      <c r="B521" s="462"/>
      <c r="C521" s="466"/>
      <c r="D521" s="466"/>
      <c r="E521" s="466"/>
      <c r="F521" s="466"/>
      <c r="G521" s="466"/>
      <c r="H521" s="466"/>
      <c r="I521" s="466"/>
      <c r="J521" s="466"/>
      <c r="K521" s="462">
        <v>0</v>
      </c>
      <c r="L521" s="466"/>
      <c r="M521" s="466"/>
      <c r="N521" s="464">
        <v>0</v>
      </c>
      <c r="O521" s="463">
        <v>0</v>
      </c>
      <c r="P521" s="463">
        <v>0</v>
      </c>
      <c r="Q521" s="462"/>
      <c r="R521" s="466"/>
      <c r="S521" s="466"/>
      <c r="T521" s="466"/>
      <c r="U521" s="466"/>
      <c r="V521" s="466"/>
      <c r="W521" s="466"/>
      <c r="X521" s="466"/>
      <c r="Y521" s="466"/>
      <c r="Z521" s="462">
        <v>0</v>
      </c>
      <c r="AA521" s="466"/>
      <c r="AB521" s="466"/>
      <c r="AC521" s="466"/>
      <c r="AD521" s="463">
        <v>0</v>
      </c>
      <c r="AE521" s="463">
        <v>0</v>
      </c>
      <c r="AF521" s="462">
        <v>0</v>
      </c>
      <c r="AG521" s="465">
        <v>0</v>
      </c>
      <c r="AH521" s="466">
        <v>0</v>
      </c>
      <c r="AI521" s="467">
        <v>0</v>
      </c>
    </row>
    <row r="522" spans="1:35" x14ac:dyDescent="0.2">
      <c r="A522" s="471" t="s">
        <v>0</v>
      </c>
      <c r="B522" s="471">
        <v>1434</v>
      </c>
      <c r="C522" s="471">
        <v>5205</v>
      </c>
      <c r="D522" s="471">
        <v>864</v>
      </c>
      <c r="E522" s="471">
        <v>0</v>
      </c>
      <c r="F522" s="471">
        <v>0</v>
      </c>
      <c r="G522" s="471">
        <v>0</v>
      </c>
      <c r="H522" s="471">
        <v>0</v>
      </c>
      <c r="I522" s="471">
        <v>0</v>
      </c>
      <c r="J522" s="471">
        <v>0</v>
      </c>
      <c r="K522" s="471">
        <v>6069</v>
      </c>
      <c r="L522" s="471">
        <v>2600</v>
      </c>
      <c r="M522" s="471">
        <v>0</v>
      </c>
      <c r="N522" s="471">
        <v>2600</v>
      </c>
      <c r="O522" s="471">
        <v>75428</v>
      </c>
      <c r="P522" s="471">
        <v>37292036</v>
      </c>
      <c r="Q522" s="471">
        <v>1435</v>
      </c>
      <c r="R522" s="471">
        <v>5398</v>
      </c>
      <c r="S522" s="471">
        <v>964</v>
      </c>
      <c r="T522" s="471">
        <v>0</v>
      </c>
      <c r="U522" s="471">
        <v>0</v>
      </c>
      <c r="V522" s="471">
        <v>0</v>
      </c>
      <c r="W522" s="471">
        <v>0</v>
      </c>
      <c r="X522" s="471">
        <v>0</v>
      </c>
      <c r="Y522" s="471">
        <v>0</v>
      </c>
      <c r="Z522" s="471">
        <v>6362</v>
      </c>
      <c r="AA522" s="471">
        <v>2600</v>
      </c>
      <c r="AB522" s="471">
        <v>0</v>
      </c>
      <c r="AC522" s="471">
        <v>0</v>
      </c>
      <c r="AD522" s="471">
        <v>76344</v>
      </c>
      <c r="AE522" s="471">
        <v>37690872</v>
      </c>
      <c r="AF522" s="471">
        <v>1</v>
      </c>
      <c r="AG522" s="471">
        <v>398836</v>
      </c>
      <c r="AH522" s="471">
        <v>1435</v>
      </c>
      <c r="AI522" s="471">
        <v>37690872</v>
      </c>
    </row>
    <row r="523" spans="1:35" x14ac:dyDescent="0.2">
      <c r="A523" s="432"/>
      <c r="B523" s="432"/>
      <c r="C523" s="432"/>
      <c r="D523" s="432"/>
      <c r="E523" s="432"/>
      <c r="F523" s="432"/>
      <c r="G523" s="432"/>
      <c r="H523" s="432"/>
      <c r="I523" s="432"/>
      <c r="J523" s="432"/>
      <c r="K523" s="432"/>
      <c r="L523" s="432"/>
      <c r="M523" s="432"/>
      <c r="N523" s="432"/>
      <c r="O523" s="432"/>
      <c r="P523" s="432"/>
      <c r="Q523" s="432"/>
      <c r="R523" s="432"/>
      <c r="S523" s="432"/>
      <c r="T523" s="432"/>
      <c r="U523" s="432"/>
      <c r="V523" s="432"/>
      <c r="W523" s="432"/>
      <c r="X523" s="432"/>
      <c r="Y523" s="432"/>
      <c r="Z523" s="432"/>
      <c r="AA523" s="432"/>
      <c r="AB523" s="432"/>
      <c r="AC523" s="432"/>
      <c r="AD523" s="432"/>
      <c r="AE523" s="432"/>
      <c r="AF523" s="432"/>
      <c r="AG523" s="432"/>
    </row>
    <row r="524" spans="1:35" x14ac:dyDescent="0.2">
      <c r="A524" s="432"/>
      <c r="B524" s="432"/>
      <c r="C524" s="432"/>
      <c r="D524" s="432"/>
      <c r="E524" s="432"/>
      <c r="F524" s="432"/>
      <c r="G524" s="432"/>
      <c r="H524" s="432"/>
      <c r="I524" s="432"/>
      <c r="J524" s="432"/>
      <c r="K524" s="432"/>
      <c r="L524" s="432"/>
      <c r="M524" s="432"/>
      <c r="N524" s="432"/>
      <c r="O524" s="432"/>
      <c r="P524" s="432"/>
      <c r="Q524" s="432"/>
      <c r="R524" s="432"/>
      <c r="S524" s="432"/>
      <c r="T524" s="432"/>
      <c r="U524" s="432"/>
      <c r="V524" s="432"/>
      <c r="W524" s="432"/>
      <c r="X524" s="432"/>
      <c r="Y524" s="432"/>
      <c r="Z524" s="432"/>
      <c r="AA524" s="432"/>
      <c r="AB524" s="432"/>
      <c r="AC524" s="432"/>
      <c r="AD524" s="432"/>
      <c r="AE524" s="432"/>
      <c r="AF524" s="432"/>
      <c r="AG524" s="432"/>
    </row>
    <row r="525" spans="1:35" x14ac:dyDescent="0.2">
      <c r="A525" s="431" t="s">
        <v>564</v>
      </c>
      <c r="B525" s="432"/>
      <c r="C525" s="432"/>
      <c r="D525" s="432"/>
      <c r="E525" s="432"/>
      <c r="F525" s="432"/>
      <c r="G525" s="432"/>
      <c r="H525" s="432"/>
      <c r="I525" s="432"/>
      <c r="J525" s="432"/>
      <c r="K525" s="432"/>
      <c r="L525" s="432"/>
      <c r="M525" s="432"/>
      <c r="N525" s="432"/>
      <c r="O525" s="432"/>
      <c r="P525" s="432"/>
      <c r="Q525" s="432"/>
      <c r="R525" s="432"/>
      <c r="S525" s="432"/>
      <c r="T525" s="432"/>
      <c r="U525" s="432"/>
      <c r="V525" s="432"/>
      <c r="W525" s="432"/>
      <c r="X525" s="432"/>
      <c r="Y525" s="432"/>
      <c r="Z525" s="432"/>
      <c r="AA525" s="432"/>
      <c r="AB525" s="432"/>
      <c r="AC525" s="432"/>
      <c r="AD525" s="432"/>
      <c r="AE525" s="432"/>
      <c r="AF525" s="432"/>
      <c r="AG525" s="432"/>
    </row>
    <row r="526" spans="1:35" ht="12.75" thickBot="1" x14ac:dyDescent="0.25">
      <c r="A526" s="432"/>
      <c r="B526" s="432"/>
      <c r="C526" s="432"/>
      <c r="D526" s="432"/>
      <c r="E526" s="432"/>
      <c r="F526" s="432"/>
      <c r="G526" s="432"/>
      <c r="H526" s="432"/>
      <c r="I526" s="432"/>
      <c r="J526" s="432"/>
      <c r="K526" s="432"/>
      <c r="L526" s="432"/>
      <c r="M526" s="432"/>
      <c r="N526" s="432"/>
      <c r="O526" s="432"/>
      <c r="P526" s="432"/>
      <c r="Q526" s="432"/>
      <c r="R526" s="432"/>
      <c r="S526" s="432"/>
      <c r="T526" s="432"/>
      <c r="U526" s="432"/>
      <c r="V526" s="432"/>
      <c r="W526" s="432"/>
      <c r="X526" s="432"/>
      <c r="Y526" s="432"/>
      <c r="Z526" s="432"/>
      <c r="AA526" s="432"/>
      <c r="AB526" s="432"/>
      <c r="AC526" s="432"/>
      <c r="AD526" s="432"/>
      <c r="AE526" s="432"/>
      <c r="AF526" s="432"/>
      <c r="AG526" s="432"/>
    </row>
    <row r="527" spans="1:35" ht="12.75" customHeight="1" thickBot="1" x14ac:dyDescent="0.25">
      <c r="A527" s="706" t="s">
        <v>48</v>
      </c>
      <c r="B527" s="433" t="s">
        <v>361</v>
      </c>
      <c r="C527" s="433"/>
      <c r="D527" s="433"/>
      <c r="E527" s="433"/>
      <c r="F527" s="433"/>
      <c r="G527" s="433"/>
      <c r="H527" s="433"/>
      <c r="I527" s="433"/>
      <c r="J527" s="433"/>
      <c r="K527" s="433"/>
      <c r="L527" s="433"/>
      <c r="M527" s="433"/>
      <c r="N527" s="433"/>
      <c r="O527" s="433"/>
      <c r="P527" s="433"/>
      <c r="Q527" s="434" t="s">
        <v>362</v>
      </c>
      <c r="R527" s="433"/>
      <c r="S527" s="433"/>
      <c r="T527" s="433"/>
      <c r="U527" s="433"/>
      <c r="V527" s="433"/>
      <c r="W527" s="433"/>
      <c r="X527" s="433"/>
      <c r="Y527" s="433"/>
      <c r="Z527" s="433"/>
      <c r="AA527" s="433"/>
      <c r="AB527" s="433"/>
      <c r="AC527" s="433"/>
      <c r="AD527" s="433"/>
      <c r="AE527" s="435"/>
      <c r="AF527" s="436" t="s">
        <v>360</v>
      </c>
      <c r="AG527" s="437"/>
      <c r="AH527" s="436" t="s">
        <v>363</v>
      </c>
      <c r="AI527" s="437"/>
    </row>
    <row r="528" spans="1:35" ht="141.75" x14ac:dyDescent="0.2">
      <c r="A528" s="707"/>
      <c r="B528" s="438" t="s">
        <v>11</v>
      </c>
      <c r="C528" s="439" t="s">
        <v>148</v>
      </c>
      <c r="D528" s="440" t="s">
        <v>271</v>
      </c>
      <c r="E528" s="440" t="s">
        <v>150</v>
      </c>
      <c r="F528" s="440" t="s">
        <v>184</v>
      </c>
      <c r="G528" s="440" t="s">
        <v>185</v>
      </c>
      <c r="H528" s="440" t="s">
        <v>186</v>
      </c>
      <c r="I528" s="440" t="s">
        <v>187</v>
      </c>
      <c r="J528" s="441" t="s">
        <v>151</v>
      </c>
      <c r="K528" s="440" t="s">
        <v>152</v>
      </c>
      <c r="L528" s="440" t="s">
        <v>153</v>
      </c>
      <c r="M528" s="440" t="s">
        <v>183</v>
      </c>
      <c r="N528" s="442" t="s">
        <v>120</v>
      </c>
      <c r="O528" s="443" t="s">
        <v>158</v>
      </c>
      <c r="P528" s="444" t="s">
        <v>157</v>
      </c>
      <c r="Q528" s="438" t="s">
        <v>11</v>
      </c>
      <c r="R528" s="439" t="s">
        <v>148</v>
      </c>
      <c r="S528" s="440" t="s">
        <v>149</v>
      </c>
      <c r="T528" s="440" t="s">
        <v>150</v>
      </c>
      <c r="U528" s="440" t="s">
        <v>184</v>
      </c>
      <c r="V528" s="440" t="s">
        <v>185</v>
      </c>
      <c r="W528" s="440" t="s">
        <v>186</v>
      </c>
      <c r="X528" s="440" t="s">
        <v>187</v>
      </c>
      <c r="Y528" s="440" t="s">
        <v>151</v>
      </c>
      <c r="Z528" s="440" t="s">
        <v>152</v>
      </c>
      <c r="AA528" s="440" t="s">
        <v>153</v>
      </c>
      <c r="AB528" s="440" t="s">
        <v>183</v>
      </c>
      <c r="AC528" s="442" t="s">
        <v>120</v>
      </c>
      <c r="AD528" s="443" t="s">
        <v>158</v>
      </c>
      <c r="AE528" s="444" t="s">
        <v>364</v>
      </c>
      <c r="AF528" s="445" t="s">
        <v>162</v>
      </c>
      <c r="AG528" s="445" t="s">
        <v>161</v>
      </c>
      <c r="AH528" s="445" t="s">
        <v>11</v>
      </c>
      <c r="AI528" s="444" t="s">
        <v>365</v>
      </c>
    </row>
    <row r="529" spans="1:35" ht="12.75" thickBot="1" x14ac:dyDescent="0.25">
      <c r="A529" s="708"/>
      <c r="B529" s="446" t="s">
        <v>49</v>
      </c>
      <c r="C529" s="447" t="s">
        <v>50</v>
      </c>
      <c r="D529" s="448" t="s">
        <v>51</v>
      </c>
      <c r="E529" s="448" t="s">
        <v>52</v>
      </c>
      <c r="F529" s="449" t="s">
        <v>53</v>
      </c>
      <c r="G529" s="449" t="s">
        <v>54</v>
      </c>
      <c r="H529" s="449" t="s">
        <v>81</v>
      </c>
      <c r="I529" s="449" t="s">
        <v>119</v>
      </c>
      <c r="J529" s="449" t="s">
        <v>156</v>
      </c>
      <c r="K529" s="449" t="s">
        <v>160</v>
      </c>
      <c r="L529" s="449" t="s">
        <v>192</v>
      </c>
      <c r="M529" s="449" t="s">
        <v>193</v>
      </c>
      <c r="N529" s="450" t="s">
        <v>195</v>
      </c>
      <c r="O529" s="451" t="s">
        <v>196</v>
      </c>
      <c r="P529" s="452" t="s">
        <v>197</v>
      </c>
      <c r="Q529" s="446" t="s">
        <v>49</v>
      </c>
      <c r="R529" s="447" t="s">
        <v>50</v>
      </c>
      <c r="S529" s="448" t="s">
        <v>51</v>
      </c>
      <c r="T529" s="448" t="s">
        <v>52</v>
      </c>
      <c r="U529" s="449" t="s">
        <v>53</v>
      </c>
      <c r="V529" s="449" t="s">
        <v>54</v>
      </c>
      <c r="W529" s="449" t="s">
        <v>81</v>
      </c>
      <c r="X529" s="449" t="s">
        <v>119</v>
      </c>
      <c r="Y529" s="449" t="s">
        <v>156</v>
      </c>
      <c r="Z529" s="449" t="s">
        <v>160</v>
      </c>
      <c r="AA529" s="449" t="s">
        <v>192</v>
      </c>
      <c r="AB529" s="449" t="s">
        <v>193</v>
      </c>
      <c r="AC529" s="450" t="s">
        <v>195</v>
      </c>
      <c r="AD529" s="451" t="s">
        <v>196</v>
      </c>
      <c r="AE529" s="452" t="s">
        <v>197</v>
      </c>
      <c r="AF529" s="453"/>
      <c r="AG529" s="446"/>
      <c r="AH529" s="453"/>
      <c r="AI529" s="446"/>
    </row>
    <row r="530" spans="1:35" x14ac:dyDescent="0.2">
      <c r="A530" s="454"/>
      <c r="B530" s="455"/>
      <c r="C530" s="455"/>
      <c r="D530" s="455"/>
      <c r="E530" s="455"/>
      <c r="F530" s="456"/>
      <c r="G530" s="456"/>
      <c r="H530" s="456"/>
      <c r="I530" s="456"/>
      <c r="J530" s="456"/>
      <c r="K530" s="456"/>
      <c r="L530" s="456"/>
      <c r="M530" s="456"/>
      <c r="N530" s="457"/>
      <c r="O530" s="456"/>
      <c r="P530" s="456"/>
      <c r="Q530" s="455"/>
      <c r="R530" s="455"/>
      <c r="S530" s="455"/>
      <c r="T530" s="455"/>
      <c r="U530" s="456"/>
      <c r="V530" s="456"/>
      <c r="W530" s="456"/>
      <c r="X530" s="456"/>
      <c r="Y530" s="456"/>
      <c r="Z530" s="456"/>
      <c r="AA530" s="456"/>
      <c r="AB530" s="456"/>
      <c r="AC530" s="456"/>
      <c r="AD530" s="456"/>
      <c r="AE530" s="456"/>
      <c r="AF530" s="455"/>
      <c r="AG530" s="458"/>
      <c r="AH530" s="459"/>
      <c r="AI530" s="460"/>
    </row>
    <row r="531" spans="1:35" x14ac:dyDescent="0.2">
      <c r="A531" s="461" t="s">
        <v>55</v>
      </c>
      <c r="B531" s="462">
        <v>118</v>
      </c>
      <c r="C531" s="463">
        <v>748</v>
      </c>
      <c r="D531" s="462">
        <v>867</v>
      </c>
      <c r="E531" s="462"/>
      <c r="F531" s="462"/>
      <c r="G531" s="462"/>
      <c r="H531" s="462"/>
      <c r="I531" s="462"/>
      <c r="J531" s="462"/>
      <c r="K531" s="462">
        <v>1615</v>
      </c>
      <c r="L531" s="462">
        <v>1000</v>
      </c>
      <c r="M531" s="462"/>
      <c r="N531" s="464">
        <v>1000</v>
      </c>
      <c r="O531" s="463">
        <v>20380</v>
      </c>
      <c r="P531" s="463">
        <v>2404840</v>
      </c>
      <c r="Q531" s="462">
        <v>118</v>
      </c>
      <c r="R531" s="463">
        <v>840</v>
      </c>
      <c r="S531" s="462">
        <v>967</v>
      </c>
      <c r="T531" s="462"/>
      <c r="U531" s="462"/>
      <c r="V531" s="462"/>
      <c r="W531" s="462"/>
      <c r="X531" s="462"/>
      <c r="Y531" s="462"/>
      <c r="Z531" s="462">
        <v>1807</v>
      </c>
      <c r="AA531" s="462">
        <v>1000</v>
      </c>
      <c r="AB531" s="462"/>
      <c r="AC531" s="463"/>
      <c r="AD531" s="463">
        <v>21684</v>
      </c>
      <c r="AE531" s="463">
        <v>2558712</v>
      </c>
      <c r="AF531" s="462">
        <v>0</v>
      </c>
      <c r="AG531" s="465">
        <v>153872</v>
      </c>
      <c r="AH531" s="466">
        <v>118</v>
      </c>
      <c r="AI531" s="467">
        <v>2558712</v>
      </c>
    </row>
    <row r="532" spans="1:35" x14ac:dyDescent="0.2">
      <c r="A532" s="461"/>
      <c r="B532" s="462"/>
      <c r="C532" s="463"/>
      <c r="D532" s="462"/>
      <c r="E532" s="462"/>
      <c r="F532" s="462"/>
      <c r="G532" s="462"/>
      <c r="H532" s="462"/>
      <c r="I532" s="462"/>
      <c r="J532" s="462"/>
      <c r="K532" s="462">
        <v>0</v>
      </c>
      <c r="L532" s="462"/>
      <c r="M532" s="462"/>
      <c r="N532" s="464">
        <v>0</v>
      </c>
      <c r="O532" s="463">
        <v>0</v>
      </c>
      <c r="P532" s="463">
        <v>0</v>
      </c>
      <c r="Q532" s="462"/>
      <c r="R532" s="463"/>
      <c r="S532" s="462"/>
      <c r="T532" s="462"/>
      <c r="U532" s="462"/>
      <c r="V532" s="462"/>
      <c r="W532" s="462"/>
      <c r="X532" s="462"/>
      <c r="Y532" s="462"/>
      <c r="Z532" s="462">
        <v>0</v>
      </c>
      <c r="AA532" s="462"/>
      <c r="AB532" s="462"/>
      <c r="AC532" s="463"/>
      <c r="AD532" s="463">
        <v>0</v>
      </c>
      <c r="AE532" s="463">
        <v>0</v>
      </c>
      <c r="AF532" s="462">
        <v>0</v>
      </c>
      <c r="AG532" s="465">
        <v>0</v>
      </c>
      <c r="AH532" s="466">
        <v>0</v>
      </c>
      <c r="AI532" s="467">
        <v>0</v>
      </c>
    </row>
    <row r="533" spans="1:35" x14ac:dyDescent="0.2">
      <c r="A533" s="461" t="s">
        <v>56</v>
      </c>
      <c r="B533" s="462"/>
      <c r="C533" s="463"/>
      <c r="D533" s="462"/>
      <c r="E533" s="462"/>
      <c r="F533" s="462"/>
      <c r="G533" s="462"/>
      <c r="H533" s="462"/>
      <c r="I533" s="462"/>
      <c r="J533" s="462"/>
      <c r="K533" s="462">
        <v>0</v>
      </c>
      <c r="L533" s="462"/>
      <c r="M533" s="462"/>
      <c r="N533" s="464">
        <v>0</v>
      </c>
      <c r="O533" s="463">
        <v>0</v>
      </c>
      <c r="P533" s="463">
        <v>0</v>
      </c>
      <c r="Q533" s="462"/>
      <c r="R533" s="463"/>
      <c r="S533" s="462"/>
      <c r="T533" s="462"/>
      <c r="U533" s="462"/>
      <c r="V533" s="462"/>
      <c r="W533" s="462"/>
      <c r="X533" s="462"/>
      <c r="Y533" s="462"/>
      <c r="Z533" s="462">
        <v>0</v>
      </c>
      <c r="AA533" s="462"/>
      <c r="AB533" s="462"/>
      <c r="AC533" s="463"/>
      <c r="AD533" s="463">
        <v>0</v>
      </c>
      <c r="AE533" s="463">
        <v>0</v>
      </c>
      <c r="AF533" s="462">
        <v>0</v>
      </c>
      <c r="AG533" s="465">
        <v>0</v>
      </c>
      <c r="AH533" s="466">
        <v>0</v>
      </c>
      <c r="AI533" s="467">
        <v>0</v>
      </c>
    </row>
    <row r="534" spans="1:35" x14ac:dyDescent="0.2">
      <c r="A534" s="468"/>
      <c r="B534" s="462"/>
      <c r="C534" s="466"/>
      <c r="D534" s="466"/>
      <c r="E534" s="466"/>
      <c r="F534" s="466"/>
      <c r="G534" s="466"/>
      <c r="H534" s="466"/>
      <c r="I534" s="466"/>
      <c r="J534" s="466"/>
      <c r="K534" s="462">
        <v>0</v>
      </c>
      <c r="L534" s="466"/>
      <c r="M534" s="466"/>
      <c r="N534" s="464">
        <v>0</v>
      </c>
      <c r="O534" s="463">
        <v>0</v>
      </c>
      <c r="P534" s="463">
        <v>0</v>
      </c>
      <c r="Q534" s="462"/>
      <c r="R534" s="466"/>
      <c r="S534" s="466"/>
      <c r="T534" s="466"/>
      <c r="U534" s="466"/>
      <c r="V534" s="466"/>
      <c r="W534" s="466"/>
      <c r="X534" s="466"/>
      <c r="Y534" s="466"/>
      <c r="Z534" s="462">
        <v>0</v>
      </c>
      <c r="AA534" s="466"/>
      <c r="AB534" s="466"/>
      <c r="AC534" s="466"/>
      <c r="AD534" s="463">
        <v>0</v>
      </c>
      <c r="AE534" s="463">
        <v>0</v>
      </c>
      <c r="AF534" s="462">
        <v>0</v>
      </c>
      <c r="AG534" s="465">
        <v>0</v>
      </c>
      <c r="AH534" s="466">
        <v>0</v>
      </c>
      <c r="AI534" s="467">
        <v>0</v>
      </c>
    </row>
    <row r="535" spans="1:35" x14ac:dyDescent="0.2">
      <c r="A535" s="461" t="s">
        <v>57</v>
      </c>
      <c r="B535" s="462">
        <v>940</v>
      </c>
      <c r="C535" s="462">
        <v>2456</v>
      </c>
      <c r="D535" s="462"/>
      <c r="E535" s="462"/>
      <c r="F535" s="462"/>
      <c r="G535" s="462"/>
      <c r="H535" s="462"/>
      <c r="I535" s="462"/>
      <c r="J535" s="462"/>
      <c r="K535" s="462">
        <v>2456</v>
      </c>
      <c r="L535" s="462">
        <v>1000</v>
      </c>
      <c r="M535" s="462"/>
      <c r="N535" s="464">
        <v>1000</v>
      </c>
      <c r="O535" s="463">
        <v>30472</v>
      </c>
      <c r="P535" s="463">
        <v>28643680</v>
      </c>
      <c r="Q535" s="462">
        <v>939</v>
      </c>
      <c r="R535" s="462">
        <v>2565</v>
      </c>
      <c r="S535" s="462"/>
      <c r="T535" s="462"/>
      <c r="U535" s="462"/>
      <c r="V535" s="462"/>
      <c r="W535" s="462"/>
      <c r="X535" s="462"/>
      <c r="Y535" s="462"/>
      <c r="Z535" s="462">
        <v>2565</v>
      </c>
      <c r="AA535" s="462">
        <v>1000</v>
      </c>
      <c r="AB535" s="462"/>
      <c r="AC535" s="462"/>
      <c r="AD535" s="463">
        <v>30780</v>
      </c>
      <c r="AE535" s="463">
        <v>28902420</v>
      </c>
      <c r="AF535" s="462">
        <v>-1</v>
      </c>
      <c r="AG535" s="465">
        <v>258740</v>
      </c>
      <c r="AH535" s="466">
        <v>939</v>
      </c>
      <c r="AI535" s="467">
        <v>28902420</v>
      </c>
    </row>
    <row r="536" spans="1:35" x14ac:dyDescent="0.2">
      <c r="A536" s="461"/>
      <c r="B536" s="462"/>
      <c r="C536" s="462"/>
      <c r="D536" s="462"/>
      <c r="E536" s="462"/>
      <c r="F536" s="462"/>
      <c r="G536" s="462"/>
      <c r="H536" s="462"/>
      <c r="I536" s="462"/>
      <c r="J536" s="462"/>
      <c r="K536" s="462">
        <v>0</v>
      </c>
      <c r="L536" s="462"/>
      <c r="M536" s="462"/>
      <c r="N536" s="464">
        <v>0</v>
      </c>
      <c r="O536" s="463">
        <v>0</v>
      </c>
      <c r="P536" s="463">
        <v>0</v>
      </c>
      <c r="Q536" s="462"/>
      <c r="R536" s="462"/>
      <c r="S536" s="462"/>
      <c r="T536" s="462"/>
      <c r="U536" s="462"/>
      <c r="V536" s="462"/>
      <c r="W536" s="462"/>
      <c r="X536" s="462"/>
      <c r="Y536" s="462"/>
      <c r="Z536" s="462">
        <v>0</v>
      </c>
      <c r="AA536" s="462"/>
      <c r="AB536" s="462"/>
      <c r="AC536" s="462"/>
      <c r="AD536" s="463">
        <v>0</v>
      </c>
      <c r="AE536" s="463">
        <v>0</v>
      </c>
      <c r="AF536" s="462">
        <v>0</v>
      </c>
      <c r="AG536" s="465">
        <v>0</v>
      </c>
      <c r="AH536" s="466">
        <v>0</v>
      </c>
      <c r="AI536" s="467">
        <v>0</v>
      </c>
    </row>
    <row r="537" spans="1:35" x14ac:dyDescent="0.2">
      <c r="A537" s="461" t="s">
        <v>58</v>
      </c>
      <c r="B537" s="462"/>
      <c r="C537" s="462"/>
      <c r="D537" s="462"/>
      <c r="E537" s="462"/>
      <c r="F537" s="462"/>
      <c r="G537" s="462"/>
      <c r="H537" s="462"/>
      <c r="I537" s="462"/>
      <c r="J537" s="462"/>
      <c r="K537" s="462">
        <v>0</v>
      </c>
      <c r="L537" s="462"/>
      <c r="M537" s="462"/>
      <c r="N537" s="464">
        <v>0</v>
      </c>
      <c r="O537" s="463">
        <v>0</v>
      </c>
      <c r="P537" s="463">
        <v>0</v>
      </c>
      <c r="Q537" s="462"/>
      <c r="R537" s="462"/>
      <c r="S537" s="462"/>
      <c r="T537" s="462"/>
      <c r="U537" s="462"/>
      <c r="V537" s="462"/>
      <c r="W537" s="462"/>
      <c r="X537" s="462"/>
      <c r="Y537" s="462"/>
      <c r="Z537" s="462">
        <v>0</v>
      </c>
      <c r="AA537" s="462"/>
      <c r="AB537" s="462"/>
      <c r="AC537" s="462"/>
      <c r="AD537" s="463">
        <v>0</v>
      </c>
      <c r="AE537" s="463">
        <v>0</v>
      </c>
      <c r="AF537" s="462">
        <v>0</v>
      </c>
      <c r="AG537" s="465">
        <v>0</v>
      </c>
      <c r="AH537" s="466">
        <v>0</v>
      </c>
      <c r="AI537" s="467">
        <v>0</v>
      </c>
    </row>
    <row r="538" spans="1:35" x14ac:dyDescent="0.2">
      <c r="A538" s="461"/>
      <c r="B538" s="462"/>
      <c r="C538" s="462"/>
      <c r="D538" s="462"/>
      <c r="E538" s="462"/>
      <c r="F538" s="462"/>
      <c r="G538" s="462"/>
      <c r="H538" s="462"/>
      <c r="I538" s="462"/>
      <c r="J538" s="462"/>
      <c r="K538" s="462">
        <v>0</v>
      </c>
      <c r="L538" s="462"/>
      <c r="M538" s="462"/>
      <c r="N538" s="464">
        <v>0</v>
      </c>
      <c r="O538" s="463">
        <v>0</v>
      </c>
      <c r="P538" s="463">
        <v>0</v>
      </c>
      <c r="Q538" s="462"/>
      <c r="R538" s="462"/>
      <c r="S538" s="462"/>
      <c r="T538" s="462"/>
      <c r="U538" s="462"/>
      <c r="V538" s="462"/>
      <c r="W538" s="462"/>
      <c r="X538" s="462"/>
      <c r="Y538" s="462"/>
      <c r="Z538" s="462">
        <v>0</v>
      </c>
      <c r="AA538" s="462"/>
      <c r="AB538" s="462"/>
      <c r="AC538" s="462"/>
      <c r="AD538" s="463">
        <v>0</v>
      </c>
      <c r="AE538" s="463">
        <v>0</v>
      </c>
      <c r="AF538" s="462">
        <v>0</v>
      </c>
      <c r="AG538" s="465">
        <v>0</v>
      </c>
      <c r="AH538" s="466">
        <v>0</v>
      </c>
      <c r="AI538" s="467">
        <v>0</v>
      </c>
    </row>
    <row r="539" spans="1:35" x14ac:dyDescent="0.2">
      <c r="A539" s="461" t="s">
        <v>59</v>
      </c>
      <c r="B539" s="462"/>
      <c r="C539" s="462"/>
      <c r="D539" s="462"/>
      <c r="E539" s="462"/>
      <c r="F539" s="462"/>
      <c r="G539" s="462"/>
      <c r="H539" s="462"/>
      <c r="I539" s="462"/>
      <c r="J539" s="462"/>
      <c r="K539" s="462">
        <v>0</v>
      </c>
      <c r="L539" s="462"/>
      <c r="M539" s="462"/>
      <c r="N539" s="464">
        <v>0</v>
      </c>
      <c r="O539" s="463">
        <v>0</v>
      </c>
      <c r="P539" s="463">
        <v>0</v>
      </c>
      <c r="Q539" s="462"/>
      <c r="R539" s="462"/>
      <c r="S539" s="462"/>
      <c r="T539" s="462"/>
      <c r="U539" s="462"/>
      <c r="V539" s="462"/>
      <c r="W539" s="462"/>
      <c r="X539" s="462"/>
      <c r="Y539" s="462"/>
      <c r="Z539" s="462">
        <v>0</v>
      </c>
      <c r="AA539" s="462"/>
      <c r="AB539" s="462"/>
      <c r="AC539" s="462"/>
      <c r="AD539" s="463">
        <v>0</v>
      </c>
      <c r="AE539" s="463">
        <v>0</v>
      </c>
      <c r="AF539" s="462">
        <v>0</v>
      </c>
      <c r="AG539" s="465">
        <v>0</v>
      </c>
      <c r="AH539" s="466">
        <v>0</v>
      </c>
      <c r="AI539" s="467">
        <v>0</v>
      </c>
    </row>
    <row r="540" spans="1:35" x14ac:dyDescent="0.2">
      <c r="A540" s="461"/>
      <c r="B540" s="462"/>
      <c r="C540" s="462"/>
      <c r="D540" s="462"/>
      <c r="E540" s="462"/>
      <c r="F540" s="462"/>
      <c r="G540" s="462"/>
      <c r="H540" s="462"/>
      <c r="I540" s="462"/>
      <c r="J540" s="462"/>
      <c r="K540" s="462">
        <v>0</v>
      </c>
      <c r="L540" s="462"/>
      <c r="M540" s="462"/>
      <c r="N540" s="464">
        <v>0</v>
      </c>
      <c r="O540" s="463">
        <v>0</v>
      </c>
      <c r="P540" s="463">
        <v>0</v>
      </c>
      <c r="Q540" s="462"/>
      <c r="R540" s="462"/>
      <c r="S540" s="462"/>
      <c r="T540" s="462"/>
      <c r="U540" s="462"/>
      <c r="V540" s="462"/>
      <c r="W540" s="462"/>
      <c r="X540" s="462"/>
      <c r="Y540" s="462"/>
      <c r="Z540" s="462">
        <v>0</v>
      </c>
      <c r="AA540" s="462"/>
      <c r="AB540" s="462"/>
      <c r="AC540" s="462"/>
      <c r="AD540" s="463">
        <v>0</v>
      </c>
      <c r="AE540" s="463">
        <v>0</v>
      </c>
      <c r="AF540" s="462">
        <v>0</v>
      </c>
      <c r="AG540" s="465">
        <v>0</v>
      </c>
      <c r="AH540" s="466">
        <v>0</v>
      </c>
      <c r="AI540" s="467">
        <v>0</v>
      </c>
    </row>
    <row r="541" spans="1:35" x14ac:dyDescent="0.2">
      <c r="A541" s="461" t="s">
        <v>60</v>
      </c>
      <c r="B541" s="462"/>
      <c r="C541" s="462"/>
      <c r="D541" s="462"/>
      <c r="E541" s="462"/>
      <c r="F541" s="462"/>
      <c r="G541" s="462"/>
      <c r="H541" s="462"/>
      <c r="I541" s="462"/>
      <c r="J541" s="462"/>
      <c r="K541" s="462">
        <v>0</v>
      </c>
      <c r="L541" s="462"/>
      <c r="M541" s="462"/>
      <c r="N541" s="464">
        <v>0</v>
      </c>
      <c r="O541" s="463">
        <v>0</v>
      </c>
      <c r="P541" s="463">
        <v>0</v>
      </c>
      <c r="Q541" s="462"/>
      <c r="R541" s="462"/>
      <c r="S541" s="462"/>
      <c r="T541" s="462"/>
      <c r="U541" s="462"/>
      <c r="V541" s="462"/>
      <c r="W541" s="462"/>
      <c r="X541" s="462"/>
      <c r="Y541" s="462"/>
      <c r="Z541" s="462">
        <v>0</v>
      </c>
      <c r="AA541" s="462"/>
      <c r="AB541" s="462"/>
      <c r="AC541" s="462"/>
      <c r="AD541" s="463">
        <v>0</v>
      </c>
      <c r="AE541" s="463">
        <v>0</v>
      </c>
      <c r="AF541" s="462">
        <v>0</v>
      </c>
      <c r="AG541" s="465">
        <v>0</v>
      </c>
      <c r="AH541" s="466">
        <v>0</v>
      </c>
      <c r="AI541" s="467">
        <v>0</v>
      </c>
    </row>
    <row r="542" spans="1:35" x14ac:dyDescent="0.2">
      <c r="A542" s="461"/>
      <c r="B542" s="462"/>
      <c r="C542" s="462"/>
      <c r="D542" s="462"/>
      <c r="E542" s="462"/>
      <c r="F542" s="462"/>
      <c r="G542" s="462"/>
      <c r="H542" s="462"/>
      <c r="I542" s="462"/>
      <c r="J542" s="462"/>
      <c r="K542" s="462">
        <v>0</v>
      </c>
      <c r="L542" s="462"/>
      <c r="M542" s="462"/>
      <c r="N542" s="464">
        <v>0</v>
      </c>
      <c r="O542" s="463">
        <v>0</v>
      </c>
      <c r="P542" s="463">
        <v>0</v>
      </c>
      <c r="Q542" s="462"/>
      <c r="R542" s="462"/>
      <c r="S542" s="462"/>
      <c r="T542" s="462"/>
      <c r="U542" s="462"/>
      <c r="V542" s="462"/>
      <c r="W542" s="462"/>
      <c r="X542" s="462"/>
      <c r="Y542" s="462"/>
      <c r="Z542" s="462">
        <v>0</v>
      </c>
      <c r="AA542" s="462"/>
      <c r="AB542" s="462"/>
      <c r="AC542" s="462"/>
      <c r="AD542" s="463">
        <v>0</v>
      </c>
      <c r="AE542" s="463">
        <v>0</v>
      </c>
      <c r="AF542" s="462">
        <v>0</v>
      </c>
      <c r="AG542" s="465">
        <v>0</v>
      </c>
      <c r="AH542" s="466">
        <v>0</v>
      </c>
      <c r="AI542" s="467">
        <v>0</v>
      </c>
    </row>
    <row r="543" spans="1:35" x14ac:dyDescent="0.2">
      <c r="A543" s="461" t="s">
        <v>61</v>
      </c>
      <c r="B543" s="462"/>
      <c r="C543" s="462"/>
      <c r="D543" s="462"/>
      <c r="E543" s="462"/>
      <c r="F543" s="462"/>
      <c r="G543" s="462"/>
      <c r="H543" s="462"/>
      <c r="I543" s="462"/>
      <c r="J543" s="462"/>
      <c r="K543" s="462">
        <v>0</v>
      </c>
      <c r="L543" s="462"/>
      <c r="M543" s="462"/>
      <c r="N543" s="464">
        <v>0</v>
      </c>
      <c r="O543" s="463">
        <v>0</v>
      </c>
      <c r="P543" s="463">
        <v>0</v>
      </c>
      <c r="Q543" s="462"/>
      <c r="R543" s="462"/>
      <c r="S543" s="462"/>
      <c r="T543" s="462"/>
      <c r="U543" s="462"/>
      <c r="V543" s="462"/>
      <c r="W543" s="462"/>
      <c r="X543" s="462"/>
      <c r="Y543" s="462"/>
      <c r="Z543" s="462">
        <v>0</v>
      </c>
      <c r="AA543" s="462"/>
      <c r="AB543" s="462"/>
      <c r="AC543" s="462"/>
      <c r="AD543" s="463">
        <v>0</v>
      </c>
      <c r="AE543" s="463">
        <v>0</v>
      </c>
      <c r="AF543" s="462">
        <v>0</v>
      </c>
      <c r="AG543" s="465">
        <v>0</v>
      </c>
      <c r="AH543" s="466">
        <v>0</v>
      </c>
      <c r="AI543" s="467">
        <v>0</v>
      </c>
    </row>
    <row r="544" spans="1:35" x14ac:dyDescent="0.2">
      <c r="A544" s="461"/>
      <c r="B544" s="462"/>
      <c r="C544" s="462"/>
      <c r="D544" s="462"/>
      <c r="E544" s="462"/>
      <c r="F544" s="462"/>
      <c r="G544" s="462"/>
      <c r="H544" s="462"/>
      <c r="I544" s="462"/>
      <c r="J544" s="462"/>
      <c r="K544" s="462">
        <v>0</v>
      </c>
      <c r="L544" s="462"/>
      <c r="M544" s="462"/>
      <c r="N544" s="464">
        <v>0</v>
      </c>
      <c r="O544" s="463">
        <v>0</v>
      </c>
      <c r="P544" s="463">
        <v>0</v>
      </c>
      <c r="Q544" s="462"/>
      <c r="R544" s="462"/>
      <c r="S544" s="462"/>
      <c r="T544" s="462"/>
      <c r="U544" s="462"/>
      <c r="V544" s="462"/>
      <c r="W544" s="462"/>
      <c r="X544" s="462"/>
      <c r="Y544" s="462"/>
      <c r="Z544" s="462">
        <v>0</v>
      </c>
      <c r="AA544" s="462"/>
      <c r="AB544" s="462"/>
      <c r="AC544" s="462"/>
      <c r="AD544" s="463">
        <v>0</v>
      </c>
      <c r="AE544" s="463">
        <v>0</v>
      </c>
      <c r="AF544" s="462">
        <v>0</v>
      </c>
      <c r="AG544" s="465">
        <v>0</v>
      </c>
      <c r="AH544" s="466">
        <v>0</v>
      </c>
      <c r="AI544" s="467">
        <v>0</v>
      </c>
    </row>
    <row r="545" spans="1:35" x14ac:dyDescent="0.2">
      <c r="A545" s="461" t="s">
        <v>62</v>
      </c>
      <c r="B545" s="462"/>
      <c r="C545" s="462"/>
      <c r="D545" s="462"/>
      <c r="E545" s="462"/>
      <c r="F545" s="462"/>
      <c r="G545" s="462"/>
      <c r="H545" s="462"/>
      <c r="I545" s="462"/>
      <c r="J545" s="462"/>
      <c r="K545" s="462">
        <v>0</v>
      </c>
      <c r="L545" s="462"/>
      <c r="M545" s="462"/>
      <c r="N545" s="464">
        <v>0</v>
      </c>
      <c r="O545" s="463">
        <v>0</v>
      </c>
      <c r="P545" s="463">
        <v>0</v>
      </c>
      <c r="Q545" s="462"/>
      <c r="R545" s="462"/>
      <c r="S545" s="462"/>
      <c r="T545" s="462"/>
      <c r="U545" s="462"/>
      <c r="V545" s="462"/>
      <c r="W545" s="462"/>
      <c r="X545" s="462"/>
      <c r="Y545" s="462"/>
      <c r="Z545" s="462">
        <v>0</v>
      </c>
      <c r="AA545" s="462"/>
      <c r="AB545" s="462"/>
      <c r="AC545" s="462"/>
      <c r="AD545" s="463">
        <v>0</v>
      </c>
      <c r="AE545" s="463">
        <v>0</v>
      </c>
      <c r="AF545" s="462">
        <v>0</v>
      </c>
      <c r="AG545" s="465">
        <v>0</v>
      </c>
      <c r="AH545" s="466">
        <v>0</v>
      </c>
      <c r="AI545" s="467">
        <v>0</v>
      </c>
    </row>
    <row r="546" spans="1:35" x14ac:dyDescent="0.2">
      <c r="A546" s="461"/>
      <c r="B546" s="462"/>
      <c r="C546" s="462"/>
      <c r="D546" s="462"/>
      <c r="E546" s="462"/>
      <c r="F546" s="462"/>
      <c r="G546" s="462"/>
      <c r="H546" s="462"/>
      <c r="I546" s="462"/>
      <c r="J546" s="462"/>
      <c r="K546" s="462">
        <v>0</v>
      </c>
      <c r="L546" s="462"/>
      <c r="M546" s="462"/>
      <c r="N546" s="464">
        <v>0</v>
      </c>
      <c r="O546" s="463">
        <v>0</v>
      </c>
      <c r="P546" s="463">
        <v>0</v>
      </c>
      <c r="Q546" s="462"/>
      <c r="R546" s="462"/>
      <c r="S546" s="462"/>
      <c r="T546" s="462"/>
      <c r="U546" s="462"/>
      <c r="V546" s="462"/>
      <c r="W546" s="462"/>
      <c r="X546" s="462"/>
      <c r="Y546" s="462"/>
      <c r="Z546" s="462">
        <v>0</v>
      </c>
      <c r="AA546" s="462"/>
      <c r="AB546" s="462"/>
      <c r="AC546" s="462"/>
      <c r="AD546" s="463">
        <v>0</v>
      </c>
      <c r="AE546" s="463">
        <v>0</v>
      </c>
      <c r="AF546" s="462">
        <v>0</v>
      </c>
      <c r="AG546" s="465">
        <v>0</v>
      </c>
      <c r="AH546" s="466">
        <v>0</v>
      </c>
      <c r="AI546" s="467">
        <v>0</v>
      </c>
    </row>
    <row r="547" spans="1:35" x14ac:dyDescent="0.2">
      <c r="A547" s="461" t="s">
        <v>63</v>
      </c>
      <c r="B547" s="462"/>
      <c r="C547" s="462"/>
      <c r="D547" s="462"/>
      <c r="E547" s="462"/>
      <c r="F547" s="462"/>
      <c r="G547" s="462"/>
      <c r="H547" s="462"/>
      <c r="I547" s="462"/>
      <c r="J547" s="462"/>
      <c r="K547" s="462">
        <v>0</v>
      </c>
      <c r="L547" s="462"/>
      <c r="M547" s="462"/>
      <c r="N547" s="464">
        <v>0</v>
      </c>
      <c r="O547" s="463">
        <v>0</v>
      </c>
      <c r="P547" s="463">
        <v>0</v>
      </c>
      <c r="Q547" s="462"/>
      <c r="R547" s="462"/>
      <c r="S547" s="462"/>
      <c r="T547" s="462"/>
      <c r="U547" s="462"/>
      <c r="V547" s="462"/>
      <c r="W547" s="462"/>
      <c r="X547" s="462"/>
      <c r="Y547" s="462"/>
      <c r="Z547" s="462">
        <v>0</v>
      </c>
      <c r="AA547" s="462"/>
      <c r="AB547" s="462"/>
      <c r="AC547" s="462"/>
      <c r="AD547" s="463">
        <v>0</v>
      </c>
      <c r="AE547" s="463">
        <v>0</v>
      </c>
      <c r="AF547" s="462">
        <v>0</v>
      </c>
      <c r="AG547" s="465">
        <v>0</v>
      </c>
      <c r="AH547" s="466">
        <v>0</v>
      </c>
      <c r="AI547" s="467">
        <v>0</v>
      </c>
    </row>
    <row r="548" spans="1:35" x14ac:dyDescent="0.2">
      <c r="A548" s="461"/>
      <c r="B548" s="462"/>
      <c r="C548" s="462"/>
      <c r="D548" s="462"/>
      <c r="E548" s="462"/>
      <c r="F548" s="462"/>
      <c r="G548" s="462"/>
      <c r="H548" s="462"/>
      <c r="I548" s="462"/>
      <c r="J548" s="462"/>
      <c r="K548" s="462">
        <v>0</v>
      </c>
      <c r="L548" s="462"/>
      <c r="M548" s="462"/>
      <c r="N548" s="464">
        <v>0</v>
      </c>
      <c r="O548" s="463">
        <v>0</v>
      </c>
      <c r="P548" s="463">
        <v>0</v>
      </c>
      <c r="Q548" s="462"/>
      <c r="R548" s="462"/>
      <c r="S548" s="462"/>
      <c r="T548" s="462"/>
      <c r="U548" s="462"/>
      <c r="V548" s="462"/>
      <c r="W548" s="462"/>
      <c r="X548" s="462"/>
      <c r="Y548" s="462"/>
      <c r="Z548" s="462">
        <v>0</v>
      </c>
      <c r="AA548" s="462"/>
      <c r="AB548" s="462"/>
      <c r="AC548" s="462"/>
      <c r="AD548" s="463">
        <v>0</v>
      </c>
      <c r="AE548" s="463">
        <v>0</v>
      </c>
      <c r="AF548" s="462">
        <v>0</v>
      </c>
      <c r="AG548" s="465">
        <v>0</v>
      </c>
      <c r="AH548" s="466">
        <v>0</v>
      </c>
      <c r="AI548" s="467">
        <v>0</v>
      </c>
    </row>
    <row r="549" spans="1:35" x14ac:dyDescent="0.2">
      <c r="A549" s="461" t="s">
        <v>64</v>
      </c>
      <c r="B549" s="462"/>
      <c r="C549" s="462"/>
      <c r="D549" s="462"/>
      <c r="E549" s="462"/>
      <c r="F549" s="462"/>
      <c r="G549" s="462"/>
      <c r="H549" s="462"/>
      <c r="I549" s="462"/>
      <c r="J549" s="462"/>
      <c r="K549" s="462">
        <v>0</v>
      </c>
      <c r="L549" s="462"/>
      <c r="M549" s="462"/>
      <c r="N549" s="464">
        <v>0</v>
      </c>
      <c r="O549" s="463">
        <v>0</v>
      </c>
      <c r="P549" s="463">
        <v>0</v>
      </c>
      <c r="Q549" s="462"/>
      <c r="R549" s="462"/>
      <c r="S549" s="462"/>
      <c r="T549" s="462"/>
      <c r="U549" s="462"/>
      <c r="V549" s="462"/>
      <c r="W549" s="462"/>
      <c r="X549" s="462"/>
      <c r="Y549" s="462"/>
      <c r="Z549" s="462">
        <v>0</v>
      </c>
      <c r="AA549" s="462"/>
      <c r="AB549" s="462"/>
      <c r="AC549" s="462"/>
      <c r="AD549" s="463">
        <v>0</v>
      </c>
      <c r="AE549" s="463">
        <v>0</v>
      </c>
      <c r="AF549" s="462">
        <v>0</v>
      </c>
      <c r="AG549" s="465">
        <v>0</v>
      </c>
      <c r="AH549" s="466">
        <v>0</v>
      </c>
      <c r="AI549" s="467">
        <v>0</v>
      </c>
    </row>
    <row r="550" spans="1:35" x14ac:dyDescent="0.2">
      <c r="A550" s="461"/>
      <c r="B550" s="462"/>
      <c r="C550" s="462"/>
      <c r="D550" s="462"/>
      <c r="E550" s="462"/>
      <c r="F550" s="462"/>
      <c r="G550" s="462"/>
      <c r="H550" s="462"/>
      <c r="I550" s="462"/>
      <c r="J550" s="462"/>
      <c r="K550" s="462">
        <v>0</v>
      </c>
      <c r="L550" s="462"/>
      <c r="M550" s="462"/>
      <c r="N550" s="464">
        <v>0</v>
      </c>
      <c r="O550" s="463">
        <v>0</v>
      </c>
      <c r="P550" s="463">
        <v>0</v>
      </c>
      <c r="Q550" s="462"/>
      <c r="R550" s="462"/>
      <c r="S550" s="462"/>
      <c r="T550" s="462"/>
      <c r="U550" s="462"/>
      <c r="V550" s="462"/>
      <c r="W550" s="462"/>
      <c r="X550" s="462"/>
      <c r="Y550" s="462"/>
      <c r="Z550" s="462">
        <v>0</v>
      </c>
      <c r="AA550" s="462"/>
      <c r="AB550" s="462"/>
      <c r="AC550" s="462"/>
      <c r="AD550" s="463">
        <v>0</v>
      </c>
      <c r="AE550" s="463">
        <v>0</v>
      </c>
      <c r="AF550" s="462">
        <v>0</v>
      </c>
      <c r="AG550" s="465">
        <v>0</v>
      </c>
      <c r="AH550" s="466">
        <v>0</v>
      </c>
      <c r="AI550" s="467">
        <v>0</v>
      </c>
    </row>
    <row r="551" spans="1:35" x14ac:dyDescent="0.2">
      <c r="A551" s="461" t="s">
        <v>24</v>
      </c>
      <c r="B551" s="462"/>
      <c r="C551" s="462"/>
      <c r="D551" s="462"/>
      <c r="E551" s="462"/>
      <c r="F551" s="462"/>
      <c r="G551" s="462"/>
      <c r="H551" s="462"/>
      <c r="I551" s="462"/>
      <c r="J551" s="462"/>
      <c r="K551" s="462">
        <v>0</v>
      </c>
      <c r="L551" s="462"/>
      <c r="M551" s="462"/>
      <c r="N551" s="464">
        <v>0</v>
      </c>
      <c r="O551" s="463">
        <v>0</v>
      </c>
      <c r="P551" s="463">
        <v>0</v>
      </c>
      <c r="Q551" s="462"/>
      <c r="R551" s="462"/>
      <c r="S551" s="462"/>
      <c r="T551" s="462"/>
      <c r="U551" s="462"/>
      <c r="V551" s="462"/>
      <c r="W551" s="462"/>
      <c r="X551" s="462"/>
      <c r="Y551" s="462"/>
      <c r="Z551" s="462">
        <v>0</v>
      </c>
      <c r="AA551" s="462"/>
      <c r="AB551" s="462"/>
      <c r="AC551" s="462"/>
      <c r="AD551" s="463">
        <v>0</v>
      </c>
      <c r="AE551" s="463">
        <v>0</v>
      </c>
      <c r="AF551" s="462">
        <v>0</v>
      </c>
      <c r="AG551" s="465">
        <v>0</v>
      </c>
      <c r="AH551" s="466">
        <v>0</v>
      </c>
      <c r="AI551" s="467">
        <v>0</v>
      </c>
    </row>
    <row r="552" spans="1:35" x14ac:dyDescent="0.2">
      <c r="A552" s="469" t="s">
        <v>548</v>
      </c>
      <c r="B552" s="462">
        <v>90</v>
      </c>
      <c r="C552" s="462">
        <v>600</v>
      </c>
      <c r="D552" s="462"/>
      <c r="E552" s="462"/>
      <c r="F552" s="462"/>
      <c r="G552" s="462"/>
      <c r="H552" s="462"/>
      <c r="I552" s="462"/>
      <c r="J552" s="462"/>
      <c r="K552" s="462">
        <v>600</v>
      </c>
      <c r="L552" s="462"/>
      <c r="M552" s="462"/>
      <c r="N552" s="464">
        <v>0</v>
      </c>
      <c r="O552" s="463">
        <v>7200</v>
      </c>
      <c r="P552" s="463">
        <v>648000</v>
      </c>
      <c r="Q552" s="462">
        <v>90</v>
      </c>
      <c r="R552" s="462">
        <v>600</v>
      </c>
      <c r="S552" s="462"/>
      <c r="T552" s="462"/>
      <c r="U552" s="462"/>
      <c r="V552" s="462"/>
      <c r="W552" s="462"/>
      <c r="X552" s="462"/>
      <c r="Y552" s="462"/>
      <c r="Z552" s="462">
        <v>600</v>
      </c>
      <c r="AA552" s="462"/>
      <c r="AB552" s="462"/>
      <c r="AC552" s="462"/>
      <c r="AD552" s="463">
        <v>7200</v>
      </c>
      <c r="AE552" s="463">
        <v>648000</v>
      </c>
      <c r="AF552" s="462">
        <v>0</v>
      </c>
      <c r="AG552" s="465">
        <v>0</v>
      </c>
      <c r="AH552" s="466">
        <v>90</v>
      </c>
      <c r="AI552" s="467">
        <v>648000</v>
      </c>
    </row>
    <row r="553" spans="1:35" x14ac:dyDescent="0.2">
      <c r="A553" s="461"/>
      <c r="B553" s="462"/>
      <c r="C553" s="462"/>
      <c r="D553" s="462"/>
      <c r="E553" s="462"/>
      <c r="F553" s="462"/>
      <c r="G553" s="462"/>
      <c r="H553" s="462"/>
      <c r="I553" s="462"/>
      <c r="J553" s="462"/>
      <c r="K553" s="462">
        <v>0</v>
      </c>
      <c r="L553" s="462"/>
      <c r="M553" s="462"/>
      <c r="N553" s="464">
        <v>0</v>
      </c>
      <c r="O553" s="463">
        <v>0</v>
      </c>
      <c r="P553" s="463">
        <v>0</v>
      </c>
      <c r="Q553" s="462"/>
      <c r="R553" s="462"/>
      <c r="S553" s="462"/>
      <c r="T553" s="462"/>
      <c r="U553" s="462"/>
      <c r="V553" s="462"/>
      <c r="W553" s="462"/>
      <c r="X553" s="462"/>
      <c r="Y553" s="462"/>
      <c r="Z553" s="462">
        <v>0</v>
      </c>
      <c r="AA553" s="462"/>
      <c r="AB553" s="462"/>
      <c r="AC553" s="462"/>
      <c r="AD553" s="463">
        <v>0</v>
      </c>
      <c r="AE553" s="463">
        <v>0</v>
      </c>
      <c r="AF553" s="462">
        <v>0</v>
      </c>
      <c r="AG553" s="465">
        <v>0</v>
      </c>
      <c r="AH553" s="466">
        <v>0</v>
      </c>
      <c r="AI553" s="467">
        <v>0</v>
      </c>
    </row>
    <row r="554" spans="1:35" x14ac:dyDescent="0.2">
      <c r="A554" s="461" t="s">
        <v>549</v>
      </c>
      <c r="B554" s="462"/>
      <c r="C554" s="462"/>
      <c r="D554" s="462"/>
      <c r="E554" s="462"/>
      <c r="F554" s="462"/>
      <c r="G554" s="462"/>
      <c r="H554" s="462"/>
      <c r="I554" s="462"/>
      <c r="J554" s="462"/>
      <c r="K554" s="462">
        <v>0</v>
      </c>
      <c r="L554" s="462"/>
      <c r="M554" s="462"/>
      <c r="N554" s="464">
        <v>0</v>
      </c>
      <c r="O554" s="463">
        <v>0</v>
      </c>
      <c r="P554" s="463">
        <v>0</v>
      </c>
      <c r="Q554" s="462"/>
      <c r="R554" s="462"/>
      <c r="S554" s="462"/>
      <c r="T554" s="462"/>
      <c r="U554" s="462"/>
      <c r="V554" s="462"/>
      <c r="W554" s="462"/>
      <c r="X554" s="462"/>
      <c r="Y554" s="462"/>
      <c r="Z554" s="462">
        <v>0</v>
      </c>
      <c r="AA554" s="462"/>
      <c r="AB554" s="462"/>
      <c r="AC554" s="462"/>
      <c r="AD554" s="463">
        <v>0</v>
      </c>
      <c r="AE554" s="463">
        <v>0</v>
      </c>
      <c r="AF554" s="462">
        <v>0</v>
      </c>
      <c r="AG554" s="465">
        <v>0</v>
      </c>
      <c r="AH554" s="466">
        <v>0</v>
      </c>
      <c r="AI554" s="467">
        <v>0</v>
      </c>
    </row>
    <row r="555" spans="1:35" x14ac:dyDescent="0.2">
      <c r="A555" s="461"/>
      <c r="B555" s="462"/>
      <c r="C555" s="462"/>
      <c r="D555" s="462"/>
      <c r="E555" s="462"/>
      <c r="F555" s="462"/>
      <c r="G555" s="462"/>
      <c r="H555" s="462"/>
      <c r="I555" s="462"/>
      <c r="J555" s="462"/>
      <c r="K555" s="462">
        <v>0</v>
      </c>
      <c r="L555" s="462"/>
      <c r="M555" s="462"/>
      <c r="N555" s="464">
        <v>0</v>
      </c>
      <c r="O555" s="463">
        <v>0</v>
      </c>
      <c r="P555" s="463">
        <v>0</v>
      </c>
      <c r="Q555" s="462"/>
      <c r="R555" s="462"/>
      <c r="S555" s="462"/>
      <c r="T555" s="462"/>
      <c r="U555" s="462"/>
      <c r="V555" s="462"/>
      <c r="W555" s="462"/>
      <c r="X555" s="462"/>
      <c r="Y555" s="462"/>
      <c r="Z555" s="462">
        <v>0</v>
      </c>
      <c r="AA555" s="462"/>
      <c r="AB555" s="462"/>
      <c r="AC555" s="462"/>
      <c r="AD555" s="463">
        <v>0</v>
      </c>
      <c r="AE555" s="463">
        <v>0</v>
      </c>
      <c r="AF555" s="462">
        <v>0</v>
      </c>
      <c r="AG555" s="465">
        <v>0</v>
      </c>
      <c r="AH555" s="466">
        <v>0</v>
      </c>
      <c r="AI555" s="467">
        <v>0</v>
      </c>
    </row>
    <row r="556" spans="1:35" x14ac:dyDescent="0.2">
      <c r="A556" s="461" t="s">
        <v>66</v>
      </c>
      <c r="B556" s="462">
        <v>78</v>
      </c>
      <c r="C556" s="462">
        <v>1560</v>
      </c>
      <c r="D556" s="462"/>
      <c r="E556" s="462"/>
      <c r="F556" s="462"/>
      <c r="G556" s="462"/>
      <c r="H556" s="462"/>
      <c r="I556" s="462"/>
      <c r="J556" s="462"/>
      <c r="K556" s="462">
        <v>1560</v>
      </c>
      <c r="L556" s="462">
        <v>600</v>
      </c>
      <c r="M556" s="462"/>
      <c r="N556" s="464">
        <v>600</v>
      </c>
      <c r="O556" s="463">
        <v>19320</v>
      </c>
      <c r="P556" s="463">
        <v>1506960</v>
      </c>
      <c r="Q556" s="462">
        <v>78</v>
      </c>
      <c r="R556" s="462">
        <v>1560</v>
      </c>
      <c r="S556" s="462"/>
      <c r="T556" s="462"/>
      <c r="U556" s="462"/>
      <c r="V556" s="462"/>
      <c r="W556" s="462"/>
      <c r="X556" s="462"/>
      <c r="Y556" s="462"/>
      <c r="Z556" s="462">
        <v>1560</v>
      </c>
      <c r="AA556" s="462"/>
      <c r="AB556" s="462"/>
      <c r="AC556" s="462"/>
      <c r="AD556" s="463">
        <v>18720</v>
      </c>
      <c r="AE556" s="463">
        <v>1460160</v>
      </c>
      <c r="AF556" s="462">
        <v>0</v>
      </c>
      <c r="AG556" s="465">
        <v>-46800</v>
      </c>
      <c r="AH556" s="466">
        <v>78</v>
      </c>
      <c r="AI556" s="467">
        <v>1460160</v>
      </c>
    </row>
    <row r="557" spans="1:35" x14ac:dyDescent="0.2">
      <c r="A557" s="461"/>
      <c r="B557" s="462"/>
      <c r="C557" s="462"/>
      <c r="D557" s="462"/>
      <c r="E557" s="462"/>
      <c r="F557" s="462"/>
      <c r="G557" s="462"/>
      <c r="H557" s="462"/>
      <c r="I557" s="462"/>
      <c r="J557" s="462"/>
      <c r="K557" s="462">
        <v>0</v>
      </c>
      <c r="L557" s="462"/>
      <c r="M557" s="462"/>
      <c r="N557" s="464">
        <v>0</v>
      </c>
      <c r="O557" s="463">
        <v>0</v>
      </c>
      <c r="P557" s="463">
        <v>0</v>
      </c>
      <c r="Q557" s="462"/>
      <c r="R557" s="462"/>
      <c r="S557" s="462"/>
      <c r="T557" s="462"/>
      <c r="U557" s="462"/>
      <c r="V557" s="462"/>
      <c r="W557" s="462"/>
      <c r="X557" s="462"/>
      <c r="Y557" s="462"/>
      <c r="Z557" s="462">
        <v>0</v>
      </c>
      <c r="AA557" s="462"/>
      <c r="AB557" s="462"/>
      <c r="AC557" s="462"/>
      <c r="AD557" s="463">
        <v>0</v>
      </c>
      <c r="AE557" s="463">
        <v>0</v>
      </c>
      <c r="AF557" s="462">
        <v>0</v>
      </c>
      <c r="AG557" s="465">
        <v>0</v>
      </c>
      <c r="AH557" s="466">
        <v>0</v>
      </c>
      <c r="AI557" s="467">
        <v>0</v>
      </c>
    </row>
    <row r="558" spans="1:35" x14ac:dyDescent="0.2">
      <c r="A558" s="461" t="s">
        <v>67</v>
      </c>
      <c r="B558" s="462"/>
      <c r="C558" s="462"/>
      <c r="D558" s="462"/>
      <c r="E558" s="462"/>
      <c r="F558" s="462"/>
      <c r="G558" s="462"/>
      <c r="H558" s="462"/>
      <c r="I558" s="462"/>
      <c r="J558" s="462"/>
      <c r="K558" s="462">
        <v>0</v>
      </c>
      <c r="L558" s="462"/>
      <c r="M558" s="462"/>
      <c r="N558" s="464">
        <v>0</v>
      </c>
      <c r="O558" s="463">
        <v>0</v>
      </c>
      <c r="P558" s="463">
        <v>0</v>
      </c>
      <c r="Q558" s="462"/>
      <c r="R558" s="462"/>
      <c r="S558" s="462"/>
      <c r="T558" s="462"/>
      <c r="U558" s="462"/>
      <c r="V558" s="462"/>
      <c r="W558" s="462"/>
      <c r="X558" s="462"/>
      <c r="Y558" s="462"/>
      <c r="Z558" s="462">
        <v>0</v>
      </c>
      <c r="AA558" s="462"/>
      <c r="AB558" s="462"/>
      <c r="AC558" s="462"/>
      <c r="AD558" s="463">
        <v>0</v>
      </c>
      <c r="AE558" s="463">
        <v>0</v>
      </c>
      <c r="AF558" s="462">
        <v>0</v>
      </c>
      <c r="AG558" s="465">
        <v>0</v>
      </c>
      <c r="AH558" s="466">
        <v>0</v>
      </c>
      <c r="AI558" s="467">
        <v>0</v>
      </c>
    </row>
    <row r="559" spans="1:35" x14ac:dyDescent="0.2">
      <c r="A559" s="470"/>
      <c r="B559" s="462"/>
      <c r="C559" s="466"/>
      <c r="D559" s="466"/>
      <c r="E559" s="466"/>
      <c r="F559" s="466"/>
      <c r="G559" s="466"/>
      <c r="H559" s="466"/>
      <c r="I559" s="466"/>
      <c r="J559" s="466"/>
      <c r="K559" s="462">
        <v>0</v>
      </c>
      <c r="L559" s="466"/>
      <c r="M559" s="466"/>
      <c r="N559" s="464">
        <v>0</v>
      </c>
      <c r="O559" s="463">
        <v>0</v>
      </c>
      <c r="P559" s="463">
        <v>0</v>
      </c>
      <c r="Q559" s="462"/>
      <c r="R559" s="466"/>
      <c r="S559" s="466"/>
      <c r="T559" s="466"/>
      <c r="U559" s="466"/>
      <c r="V559" s="466"/>
      <c r="W559" s="466"/>
      <c r="X559" s="466"/>
      <c r="Y559" s="466"/>
      <c r="Z559" s="462">
        <v>0</v>
      </c>
      <c r="AA559" s="466"/>
      <c r="AB559" s="466"/>
      <c r="AC559" s="466"/>
      <c r="AD559" s="463">
        <v>0</v>
      </c>
      <c r="AE559" s="463">
        <v>0</v>
      </c>
      <c r="AF559" s="462">
        <v>0</v>
      </c>
      <c r="AG559" s="465">
        <v>0</v>
      </c>
      <c r="AH559" s="466">
        <v>0</v>
      </c>
      <c r="AI559" s="467">
        <v>0</v>
      </c>
    </row>
    <row r="560" spans="1:35" x14ac:dyDescent="0.2">
      <c r="A560" s="471" t="s">
        <v>0</v>
      </c>
      <c r="B560" s="471">
        <v>1226</v>
      </c>
      <c r="C560" s="471">
        <v>5364</v>
      </c>
      <c r="D560" s="471">
        <v>867</v>
      </c>
      <c r="E560" s="471">
        <v>0</v>
      </c>
      <c r="F560" s="471">
        <v>0</v>
      </c>
      <c r="G560" s="471">
        <v>0</v>
      </c>
      <c r="H560" s="471">
        <v>0</v>
      </c>
      <c r="I560" s="471">
        <v>0</v>
      </c>
      <c r="J560" s="471">
        <v>0</v>
      </c>
      <c r="K560" s="471">
        <v>6231</v>
      </c>
      <c r="L560" s="471">
        <v>2600</v>
      </c>
      <c r="M560" s="471">
        <v>0</v>
      </c>
      <c r="N560" s="471">
        <v>2600</v>
      </c>
      <c r="O560" s="471">
        <v>77372</v>
      </c>
      <c r="P560" s="471">
        <v>33203480</v>
      </c>
      <c r="Q560" s="471">
        <v>1225</v>
      </c>
      <c r="R560" s="471">
        <v>5565</v>
      </c>
      <c r="S560" s="471">
        <v>967</v>
      </c>
      <c r="T560" s="471">
        <v>0</v>
      </c>
      <c r="U560" s="471">
        <v>0</v>
      </c>
      <c r="V560" s="471">
        <v>0</v>
      </c>
      <c r="W560" s="471">
        <v>0</v>
      </c>
      <c r="X560" s="471">
        <v>0</v>
      </c>
      <c r="Y560" s="471">
        <v>0</v>
      </c>
      <c r="Z560" s="471">
        <v>6532</v>
      </c>
      <c r="AA560" s="471">
        <v>2000</v>
      </c>
      <c r="AB560" s="471">
        <v>0</v>
      </c>
      <c r="AC560" s="471">
        <v>0</v>
      </c>
      <c r="AD560" s="471">
        <v>78384</v>
      </c>
      <c r="AE560" s="471">
        <v>33569292</v>
      </c>
      <c r="AF560" s="471">
        <v>-1</v>
      </c>
      <c r="AG560" s="471">
        <v>365812</v>
      </c>
      <c r="AH560" s="471">
        <v>1225</v>
      </c>
      <c r="AI560" s="471">
        <v>33569292</v>
      </c>
    </row>
    <row r="561" spans="1:35" x14ac:dyDescent="0.2">
      <c r="A561" s="432"/>
      <c r="B561" s="432"/>
      <c r="C561" s="432"/>
      <c r="D561" s="432"/>
      <c r="E561" s="432"/>
      <c r="F561" s="432"/>
      <c r="G561" s="432"/>
      <c r="H561" s="432"/>
      <c r="I561" s="432"/>
      <c r="J561" s="432"/>
      <c r="K561" s="432"/>
      <c r="L561" s="432"/>
      <c r="M561" s="432"/>
      <c r="N561" s="432"/>
      <c r="O561" s="432"/>
      <c r="P561" s="432"/>
      <c r="Q561" s="432"/>
      <c r="R561" s="432"/>
      <c r="S561" s="432"/>
      <c r="T561" s="432"/>
      <c r="U561" s="432"/>
      <c r="V561" s="432"/>
      <c r="W561" s="432"/>
      <c r="X561" s="432"/>
      <c r="Y561" s="432"/>
      <c r="Z561" s="432"/>
      <c r="AA561" s="432"/>
      <c r="AB561" s="432"/>
      <c r="AC561" s="432"/>
      <c r="AD561" s="432"/>
      <c r="AE561" s="432"/>
      <c r="AF561" s="432"/>
      <c r="AG561" s="432"/>
    </row>
    <row r="562" spans="1:35" x14ac:dyDescent="0.2">
      <c r="A562" s="431" t="s">
        <v>565</v>
      </c>
      <c r="B562" s="432"/>
      <c r="C562" s="432"/>
      <c r="D562" s="432"/>
      <c r="E562" s="432"/>
      <c r="F562" s="432"/>
      <c r="G562" s="432"/>
      <c r="H562" s="432"/>
      <c r="I562" s="432"/>
      <c r="J562" s="432"/>
      <c r="K562" s="432"/>
      <c r="L562" s="432"/>
      <c r="M562" s="432"/>
      <c r="N562" s="432"/>
      <c r="O562" s="432"/>
      <c r="P562" s="432"/>
      <c r="Q562" s="432"/>
      <c r="R562" s="432"/>
      <c r="S562" s="432"/>
      <c r="T562" s="432"/>
      <c r="U562" s="432"/>
      <c r="V562" s="432"/>
      <c r="W562" s="432"/>
      <c r="X562" s="432"/>
      <c r="Y562" s="432"/>
      <c r="Z562" s="432"/>
      <c r="AA562" s="432"/>
      <c r="AB562" s="432"/>
      <c r="AC562" s="432"/>
      <c r="AD562" s="432"/>
      <c r="AE562" s="432"/>
      <c r="AF562" s="432"/>
      <c r="AG562" s="432"/>
    </row>
    <row r="563" spans="1:35" ht="12.75" thickBot="1" x14ac:dyDescent="0.25">
      <c r="A563" s="432"/>
      <c r="B563" s="432"/>
      <c r="C563" s="432"/>
      <c r="D563" s="432"/>
      <c r="E563" s="432"/>
      <c r="F563" s="432"/>
      <c r="G563" s="432"/>
      <c r="H563" s="432"/>
      <c r="I563" s="432"/>
      <c r="J563" s="432"/>
      <c r="K563" s="432"/>
      <c r="L563" s="432"/>
      <c r="M563" s="432"/>
      <c r="N563" s="432"/>
      <c r="O563" s="432"/>
      <c r="P563" s="432"/>
      <c r="Q563" s="432"/>
      <c r="R563" s="432"/>
      <c r="S563" s="432"/>
      <c r="T563" s="432"/>
      <c r="U563" s="432"/>
      <c r="V563" s="432"/>
      <c r="W563" s="432"/>
      <c r="X563" s="432"/>
      <c r="Y563" s="432"/>
      <c r="Z563" s="432"/>
      <c r="AA563" s="432"/>
      <c r="AB563" s="432"/>
      <c r="AC563" s="432"/>
      <c r="AD563" s="432"/>
      <c r="AE563" s="432"/>
      <c r="AF563" s="432"/>
      <c r="AG563" s="432"/>
    </row>
    <row r="564" spans="1:35" ht="12.75" customHeight="1" thickBot="1" x14ac:dyDescent="0.25">
      <c r="A564" s="706" t="s">
        <v>48</v>
      </c>
      <c r="B564" s="433" t="s">
        <v>361</v>
      </c>
      <c r="C564" s="433"/>
      <c r="D564" s="433"/>
      <c r="E564" s="433"/>
      <c r="F564" s="433"/>
      <c r="G564" s="433"/>
      <c r="H564" s="433"/>
      <c r="I564" s="433"/>
      <c r="J564" s="433"/>
      <c r="K564" s="433"/>
      <c r="L564" s="433"/>
      <c r="M564" s="433"/>
      <c r="N564" s="433"/>
      <c r="O564" s="433"/>
      <c r="P564" s="433"/>
      <c r="Q564" s="434" t="s">
        <v>362</v>
      </c>
      <c r="R564" s="433"/>
      <c r="S564" s="433"/>
      <c r="T564" s="433"/>
      <c r="U564" s="433"/>
      <c r="V564" s="433"/>
      <c r="W564" s="433"/>
      <c r="X564" s="433"/>
      <c r="Y564" s="433"/>
      <c r="Z564" s="433"/>
      <c r="AA564" s="433"/>
      <c r="AB564" s="433"/>
      <c r="AC564" s="433"/>
      <c r="AD564" s="433"/>
      <c r="AE564" s="435"/>
      <c r="AF564" s="436" t="s">
        <v>360</v>
      </c>
      <c r="AG564" s="437"/>
      <c r="AH564" s="436" t="s">
        <v>363</v>
      </c>
      <c r="AI564" s="437"/>
    </row>
    <row r="565" spans="1:35" ht="141.75" x14ac:dyDescent="0.2">
      <c r="A565" s="707"/>
      <c r="B565" s="438" t="s">
        <v>11</v>
      </c>
      <c r="C565" s="439" t="s">
        <v>148</v>
      </c>
      <c r="D565" s="440" t="s">
        <v>271</v>
      </c>
      <c r="E565" s="440" t="s">
        <v>150</v>
      </c>
      <c r="F565" s="440" t="s">
        <v>184</v>
      </c>
      <c r="G565" s="440" t="s">
        <v>185</v>
      </c>
      <c r="H565" s="440" t="s">
        <v>186</v>
      </c>
      <c r="I565" s="440" t="s">
        <v>187</v>
      </c>
      <c r="J565" s="441" t="s">
        <v>151</v>
      </c>
      <c r="K565" s="440" t="s">
        <v>152</v>
      </c>
      <c r="L565" s="440" t="s">
        <v>153</v>
      </c>
      <c r="M565" s="440" t="s">
        <v>183</v>
      </c>
      <c r="N565" s="442" t="s">
        <v>120</v>
      </c>
      <c r="O565" s="443" t="s">
        <v>158</v>
      </c>
      <c r="P565" s="444" t="s">
        <v>157</v>
      </c>
      <c r="Q565" s="438" t="s">
        <v>11</v>
      </c>
      <c r="R565" s="439" t="s">
        <v>148</v>
      </c>
      <c r="S565" s="440" t="s">
        <v>149</v>
      </c>
      <c r="T565" s="440" t="s">
        <v>150</v>
      </c>
      <c r="U565" s="440" t="s">
        <v>184</v>
      </c>
      <c r="V565" s="440" t="s">
        <v>185</v>
      </c>
      <c r="W565" s="440" t="s">
        <v>186</v>
      </c>
      <c r="X565" s="440" t="s">
        <v>187</v>
      </c>
      <c r="Y565" s="440" t="s">
        <v>151</v>
      </c>
      <c r="Z565" s="440" t="s">
        <v>152</v>
      </c>
      <c r="AA565" s="440" t="s">
        <v>153</v>
      </c>
      <c r="AB565" s="440" t="s">
        <v>183</v>
      </c>
      <c r="AC565" s="442" t="s">
        <v>120</v>
      </c>
      <c r="AD565" s="443" t="s">
        <v>158</v>
      </c>
      <c r="AE565" s="444" t="s">
        <v>364</v>
      </c>
      <c r="AF565" s="445" t="s">
        <v>162</v>
      </c>
      <c r="AG565" s="445" t="s">
        <v>161</v>
      </c>
      <c r="AH565" s="445" t="s">
        <v>11</v>
      </c>
      <c r="AI565" s="444" t="s">
        <v>365</v>
      </c>
    </row>
    <row r="566" spans="1:35" ht="12.75" thickBot="1" x14ac:dyDescent="0.25">
      <c r="A566" s="708"/>
      <c r="B566" s="446" t="s">
        <v>49</v>
      </c>
      <c r="C566" s="447" t="s">
        <v>50</v>
      </c>
      <c r="D566" s="448" t="s">
        <v>51</v>
      </c>
      <c r="E566" s="448" t="s">
        <v>52</v>
      </c>
      <c r="F566" s="449" t="s">
        <v>53</v>
      </c>
      <c r="G566" s="449" t="s">
        <v>54</v>
      </c>
      <c r="H566" s="449" t="s">
        <v>81</v>
      </c>
      <c r="I566" s="449" t="s">
        <v>119</v>
      </c>
      <c r="J566" s="449" t="s">
        <v>156</v>
      </c>
      <c r="K566" s="449" t="s">
        <v>160</v>
      </c>
      <c r="L566" s="449" t="s">
        <v>192</v>
      </c>
      <c r="M566" s="449" t="s">
        <v>193</v>
      </c>
      <c r="N566" s="450" t="s">
        <v>195</v>
      </c>
      <c r="O566" s="451" t="s">
        <v>196</v>
      </c>
      <c r="P566" s="452" t="s">
        <v>197</v>
      </c>
      <c r="Q566" s="446" t="s">
        <v>49</v>
      </c>
      <c r="R566" s="447" t="s">
        <v>50</v>
      </c>
      <c r="S566" s="448" t="s">
        <v>51</v>
      </c>
      <c r="T566" s="448" t="s">
        <v>52</v>
      </c>
      <c r="U566" s="449" t="s">
        <v>53</v>
      </c>
      <c r="V566" s="449" t="s">
        <v>54</v>
      </c>
      <c r="W566" s="449" t="s">
        <v>81</v>
      </c>
      <c r="X566" s="449" t="s">
        <v>119</v>
      </c>
      <c r="Y566" s="449" t="s">
        <v>156</v>
      </c>
      <c r="Z566" s="449" t="s">
        <v>160</v>
      </c>
      <c r="AA566" s="449" t="s">
        <v>192</v>
      </c>
      <c r="AB566" s="449" t="s">
        <v>193</v>
      </c>
      <c r="AC566" s="450" t="s">
        <v>195</v>
      </c>
      <c r="AD566" s="451" t="s">
        <v>196</v>
      </c>
      <c r="AE566" s="452" t="s">
        <v>197</v>
      </c>
      <c r="AF566" s="453"/>
      <c r="AG566" s="446"/>
      <c r="AH566" s="453"/>
      <c r="AI566" s="446"/>
    </row>
    <row r="567" spans="1:35" x14ac:dyDescent="0.2">
      <c r="A567" s="454"/>
      <c r="B567" s="455"/>
      <c r="C567" s="455"/>
      <c r="D567" s="455"/>
      <c r="E567" s="455"/>
      <c r="F567" s="456"/>
      <c r="G567" s="456"/>
      <c r="H567" s="456"/>
      <c r="I567" s="456"/>
      <c r="J567" s="456"/>
      <c r="K567" s="456"/>
      <c r="L567" s="456"/>
      <c r="M567" s="456"/>
      <c r="N567" s="457"/>
      <c r="O567" s="456"/>
      <c r="P567" s="456"/>
      <c r="Q567" s="455"/>
      <c r="R567" s="455"/>
      <c r="S567" s="455"/>
      <c r="T567" s="455"/>
      <c r="U567" s="456"/>
      <c r="V567" s="456"/>
      <c r="W567" s="456"/>
      <c r="X567" s="456"/>
      <c r="Y567" s="456"/>
      <c r="Z567" s="456"/>
      <c r="AA567" s="456"/>
      <c r="AB567" s="456"/>
      <c r="AC567" s="456"/>
      <c r="AD567" s="456"/>
      <c r="AE567" s="456"/>
      <c r="AF567" s="455"/>
      <c r="AG567" s="458"/>
      <c r="AH567" s="459"/>
      <c r="AI567" s="460"/>
    </row>
    <row r="568" spans="1:35" x14ac:dyDescent="0.2">
      <c r="A568" s="461" t="s">
        <v>55</v>
      </c>
      <c r="B568" s="462">
        <v>599</v>
      </c>
      <c r="C568" s="463">
        <v>800</v>
      </c>
      <c r="D568" s="462">
        <v>883</v>
      </c>
      <c r="E568" s="462"/>
      <c r="F568" s="462"/>
      <c r="G568" s="462"/>
      <c r="H568" s="462"/>
      <c r="I568" s="462"/>
      <c r="J568" s="462"/>
      <c r="K568" s="462">
        <v>1683</v>
      </c>
      <c r="L568" s="462">
        <v>1000</v>
      </c>
      <c r="M568" s="462"/>
      <c r="N568" s="464">
        <v>1000</v>
      </c>
      <c r="O568" s="463">
        <v>21196</v>
      </c>
      <c r="P568" s="463">
        <v>12696404</v>
      </c>
      <c r="Q568" s="462">
        <v>599</v>
      </c>
      <c r="R568" s="463">
        <v>879</v>
      </c>
      <c r="S568" s="462">
        <v>983</v>
      </c>
      <c r="T568" s="462"/>
      <c r="U568" s="462"/>
      <c r="V568" s="462"/>
      <c r="W568" s="462"/>
      <c r="X568" s="462"/>
      <c r="Y568" s="462"/>
      <c r="Z568" s="462">
        <v>1862</v>
      </c>
      <c r="AA568" s="462">
        <v>1000</v>
      </c>
      <c r="AB568" s="462"/>
      <c r="AC568" s="463"/>
      <c r="AD568" s="463">
        <v>22344</v>
      </c>
      <c r="AE568" s="463">
        <v>13384056</v>
      </c>
      <c r="AF568" s="462">
        <v>0</v>
      </c>
      <c r="AG568" s="465">
        <v>687652</v>
      </c>
      <c r="AH568" s="466">
        <v>599</v>
      </c>
      <c r="AI568" s="467">
        <v>13384056</v>
      </c>
    </row>
    <row r="569" spans="1:35" x14ac:dyDescent="0.2">
      <c r="A569" s="461"/>
      <c r="B569" s="462"/>
      <c r="C569" s="463"/>
      <c r="D569" s="462"/>
      <c r="E569" s="462"/>
      <c r="F569" s="462"/>
      <c r="G569" s="462"/>
      <c r="H569" s="462"/>
      <c r="I569" s="462"/>
      <c r="J569" s="462"/>
      <c r="K569" s="462">
        <v>0</v>
      </c>
      <c r="L569" s="462"/>
      <c r="M569" s="462"/>
      <c r="N569" s="464">
        <v>0</v>
      </c>
      <c r="O569" s="463">
        <v>0</v>
      </c>
      <c r="P569" s="463">
        <v>0</v>
      </c>
      <c r="Q569" s="462"/>
      <c r="R569" s="463"/>
      <c r="S569" s="462"/>
      <c r="T569" s="462"/>
      <c r="U569" s="462"/>
      <c r="V569" s="462"/>
      <c r="W569" s="462"/>
      <c r="X569" s="462"/>
      <c r="Y569" s="462"/>
      <c r="Z569" s="462">
        <v>0</v>
      </c>
      <c r="AA569" s="462"/>
      <c r="AB569" s="462"/>
      <c r="AC569" s="463"/>
      <c r="AD569" s="463">
        <v>0</v>
      </c>
      <c r="AE569" s="463">
        <v>0</v>
      </c>
      <c r="AF569" s="462">
        <v>0</v>
      </c>
      <c r="AG569" s="465">
        <v>0</v>
      </c>
      <c r="AH569" s="466">
        <v>0</v>
      </c>
      <c r="AI569" s="467">
        <v>0</v>
      </c>
    </row>
    <row r="570" spans="1:35" x14ac:dyDescent="0.2">
      <c r="A570" s="461" t="s">
        <v>56</v>
      </c>
      <c r="B570" s="462"/>
      <c r="C570" s="463"/>
      <c r="D570" s="462"/>
      <c r="E570" s="462"/>
      <c r="F570" s="462"/>
      <c r="G570" s="462"/>
      <c r="H570" s="462"/>
      <c r="I570" s="462"/>
      <c r="J570" s="462"/>
      <c r="K570" s="462">
        <v>0</v>
      </c>
      <c r="L570" s="462"/>
      <c r="M570" s="462"/>
      <c r="N570" s="464">
        <v>0</v>
      </c>
      <c r="O570" s="463">
        <v>0</v>
      </c>
      <c r="P570" s="463">
        <v>0</v>
      </c>
      <c r="Q570" s="462"/>
      <c r="R570" s="463"/>
      <c r="S570" s="462"/>
      <c r="T570" s="462"/>
      <c r="U570" s="462"/>
      <c r="V570" s="462"/>
      <c r="W570" s="462"/>
      <c r="X570" s="462"/>
      <c r="Y570" s="462"/>
      <c r="Z570" s="462">
        <v>0</v>
      </c>
      <c r="AA570" s="462"/>
      <c r="AB570" s="462"/>
      <c r="AC570" s="463"/>
      <c r="AD570" s="463">
        <v>0</v>
      </c>
      <c r="AE570" s="463">
        <v>0</v>
      </c>
      <c r="AF570" s="462">
        <v>0</v>
      </c>
      <c r="AG570" s="465">
        <v>0</v>
      </c>
      <c r="AH570" s="466">
        <v>0</v>
      </c>
      <c r="AI570" s="467">
        <v>0</v>
      </c>
    </row>
    <row r="571" spans="1:35" x14ac:dyDescent="0.2">
      <c r="A571" s="468"/>
      <c r="B571" s="462"/>
      <c r="C571" s="466"/>
      <c r="D571" s="466"/>
      <c r="E571" s="466"/>
      <c r="F571" s="466"/>
      <c r="G571" s="466"/>
      <c r="H571" s="466"/>
      <c r="I571" s="466"/>
      <c r="J571" s="466"/>
      <c r="K571" s="462">
        <v>0</v>
      </c>
      <c r="L571" s="466"/>
      <c r="M571" s="466"/>
      <c r="N571" s="464">
        <v>0</v>
      </c>
      <c r="O571" s="463">
        <v>0</v>
      </c>
      <c r="P571" s="463">
        <v>0</v>
      </c>
      <c r="Q571" s="462"/>
      <c r="R571" s="466"/>
      <c r="S571" s="466"/>
      <c r="T571" s="466"/>
      <c r="U571" s="466"/>
      <c r="V571" s="466"/>
      <c r="W571" s="466"/>
      <c r="X571" s="466"/>
      <c r="Y571" s="466"/>
      <c r="Z571" s="462">
        <v>0</v>
      </c>
      <c r="AA571" s="466"/>
      <c r="AB571" s="466"/>
      <c r="AC571" s="466"/>
      <c r="AD571" s="463">
        <v>0</v>
      </c>
      <c r="AE571" s="463">
        <v>0</v>
      </c>
      <c r="AF571" s="462">
        <v>0</v>
      </c>
      <c r="AG571" s="465">
        <v>0</v>
      </c>
      <c r="AH571" s="466">
        <v>0</v>
      </c>
      <c r="AI571" s="467">
        <v>0</v>
      </c>
    </row>
    <row r="572" spans="1:35" x14ac:dyDescent="0.2">
      <c r="A572" s="461" t="s">
        <v>57</v>
      </c>
      <c r="B572" s="462">
        <v>3782</v>
      </c>
      <c r="C572" s="462">
        <v>2618</v>
      </c>
      <c r="D572" s="462"/>
      <c r="E572" s="462"/>
      <c r="F572" s="462"/>
      <c r="G572" s="462"/>
      <c r="H572" s="462"/>
      <c r="I572" s="462"/>
      <c r="J572" s="462"/>
      <c r="K572" s="462">
        <v>2618</v>
      </c>
      <c r="L572" s="462">
        <v>1000</v>
      </c>
      <c r="M572" s="462"/>
      <c r="N572" s="464">
        <v>1000</v>
      </c>
      <c r="O572" s="463">
        <v>32416</v>
      </c>
      <c r="P572" s="463">
        <v>122597312</v>
      </c>
      <c r="Q572" s="462">
        <v>3763</v>
      </c>
      <c r="R572" s="462">
        <v>2756</v>
      </c>
      <c r="S572" s="462"/>
      <c r="T572" s="462"/>
      <c r="U572" s="462"/>
      <c r="V572" s="462"/>
      <c r="W572" s="462"/>
      <c r="X572" s="462"/>
      <c r="Y572" s="462"/>
      <c r="Z572" s="462">
        <v>2756</v>
      </c>
      <c r="AA572" s="462">
        <v>1000</v>
      </c>
      <c r="AB572" s="462"/>
      <c r="AC572" s="462"/>
      <c r="AD572" s="463">
        <v>33072</v>
      </c>
      <c r="AE572" s="463">
        <v>124449936</v>
      </c>
      <c r="AF572" s="462">
        <v>-19</v>
      </c>
      <c r="AG572" s="465">
        <v>1852624</v>
      </c>
      <c r="AH572" s="466">
        <v>3763</v>
      </c>
      <c r="AI572" s="467">
        <v>124449936</v>
      </c>
    </row>
    <row r="573" spans="1:35" x14ac:dyDescent="0.2">
      <c r="A573" s="461"/>
      <c r="B573" s="462"/>
      <c r="C573" s="462"/>
      <c r="D573" s="462"/>
      <c r="E573" s="462"/>
      <c r="F573" s="462"/>
      <c r="G573" s="462"/>
      <c r="H573" s="462"/>
      <c r="I573" s="462"/>
      <c r="J573" s="462"/>
      <c r="K573" s="462">
        <v>0</v>
      </c>
      <c r="L573" s="462"/>
      <c r="M573" s="462"/>
      <c r="N573" s="464">
        <v>0</v>
      </c>
      <c r="O573" s="463">
        <v>0</v>
      </c>
      <c r="P573" s="463">
        <v>0</v>
      </c>
      <c r="Q573" s="462"/>
      <c r="R573" s="462"/>
      <c r="S573" s="462"/>
      <c r="T573" s="462"/>
      <c r="U573" s="462"/>
      <c r="V573" s="462"/>
      <c r="W573" s="462"/>
      <c r="X573" s="462"/>
      <c r="Y573" s="462"/>
      <c r="Z573" s="462">
        <v>0</v>
      </c>
      <c r="AA573" s="462"/>
      <c r="AB573" s="462"/>
      <c r="AC573" s="462"/>
      <c r="AD573" s="463">
        <v>0</v>
      </c>
      <c r="AE573" s="463">
        <v>0</v>
      </c>
      <c r="AF573" s="462">
        <v>0</v>
      </c>
      <c r="AG573" s="465">
        <v>0</v>
      </c>
      <c r="AH573" s="466">
        <v>0</v>
      </c>
      <c r="AI573" s="467">
        <v>0</v>
      </c>
    </row>
    <row r="574" spans="1:35" x14ac:dyDescent="0.2">
      <c r="A574" s="461" t="s">
        <v>58</v>
      </c>
      <c r="B574" s="462"/>
      <c r="C574" s="462"/>
      <c r="D574" s="462"/>
      <c r="E574" s="462"/>
      <c r="F574" s="462"/>
      <c r="G574" s="462"/>
      <c r="H574" s="462"/>
      <c r="I574" s="462"/>
      <c r="J574" s="462"/>
      <c r="K574" s="462">
        <v>0</v>
      </c>
      <c r="L574" s="462"/>
      <c r="M574" s="462"/>
      <c r="N574" s="464">
        <v>0</v>
      </c>
      <c r="O574" s="463">
        <v>0</v>
      </c>
      <c r="P574" s="463">
        <v>0</v>
      </c>
      <c r="Q574" s="462"/>
      <c r="R574" s="462"/>
      <c r="S574" s="462"/>
      <c r="T574" s="462"/>
      <c r="U574" s="462"/>
      <c r="V574" s="462"/>
      <c r="W574" s="462"/>
      <c r="X574" s="462"/>
      <c r="Y574" s="462"/>
      <c r="Z574" s="462">
        <v>0</v>
      </c>
      <c r="AA574" s="462"/>
      <c r="AB574" s="462"/>
      <c r="AC574" s="462"/>
      <c r="AD574" s="463">
        <v>0</v>
      </c>
      <c r="AE574" s="463">
        <v>0</v>
      </c>
      <c r="AF574" s="462">
        <v>0</v>
      </c>
      <c r="AG574" s="465">
        <v>0</v>
      </c>
      <c r="AH574" s="466">
        <v>0</v>
      </c>
      <c r="AI574" s="467">
        <v>0</v>
      </c>
    </row>
    <row r="575" spans="1:35" x14ac:dyDescent="0.2">
      <c r="A575" s="461"/>
      <c r="B575" s="462"/>
      <c r="C575" s="462"/>
      <c r="D575" s="462"/>
      <c r="E575" s="462"/>
      <c r="F575" s="462"/>
      <c r="G575" s="462"/>
      <c r="H575" s="462"/>
      <c r="I575" s="462"/>
      <c r="J575" s="462"/>
      <c r="K575" s="462">
        <v>0</v>
      </c>
      <c r="L575" s="462"/>
      <c r="M575" s="462"/>
      <c r="N575" s="464">
        <v>0</v>
      </c>
      <c r="O575" s="463">
        <v>0</v>
      </c>
      <c r="P575" s="463">
        <v>0</v>
      </c>
      <c r="Q575" s="462"/>
      <c r="R575" s="462"/>
      <c r="S575" s="462"/>
      <c r="T575" s="462"/>
      <c r="U575" s="462"/>
      <c r="V575" s="462"/>
      <c r="W575" s="462"/>
      <c r="X575" s="462"/>
      <c r="Y575" s="462"/>
      <c r="Z575" s="462">
        <v>0</v>
      </c>
      <c r="AA575" s="462"/>
      <c r="AB575" s="462"/>
      <c r="AC575" s="462"/>
      <c r="AD575" s="463">
        <v>0</v>
      </c>
      <c r="AE575" s="463">
        <v>0</v>
      </c>
      <c r="AF575" s="462">
        <v>0</v>
      </c>
      <c r="AG575" s="465">
        <v>0</v>
      </c>
      <c r="AH575" s="466">
        <v>0</v>
      </c>
      <c r="AI575" s="467">
        <v>0</v>
      </c>
    </row>
    <row r="576" spans="1:35" x14ac:dyDescent="0.2">
      <c r="A576" s="461" t="s">
        <v>59</v>
      </c>
      <c r="B576" s="462"/>
      <c r="C576" s="462"/>
      <c r="D576" s="462"/>
      <c r="E576" s="462"/>
      <c r="F576" s="462"/>
      <c r="G576" s="462"/>
      <c r="H576" s="462"/>
      <c r="I576" s="462"/>
      <c r="J576" s="462"/>
      <c r="K576" s="462">
        <v>0</v>
      </c>
      <c r="L576" s="462"/>
      <c r="M576" s="462"/>
      <c r="N576" s="464">
        <v>0</v>
      </c>
      <c r="O576" s="463">
        <v>0</v>
      </c>
      <c r="P576" s="463">
        <v>0</v>
      </c>
      <c r="Q576" s="462"/>
      <c r="R576" s="462"/>
      <c r="S576" s="462"/>
      <c r="T576" s="462"/>
      <c r="U576" s="462"/>
      <c r="V576" s="462"/>
      <c r="W576" s="462"/>
      <c r="X576" s="462"/>
      <c r="Y576" s="462"/>
      <c r="Z576" s="462">
        <v>0</v>
      </c>
      <c r="AA576" s="462"/>
      <c r="AB576" s="462"/>
      <c r="AC576" s="462"/>
      <c r="AD576" s="463">
        <v>0</v>
      </c>
      <c r="AE576" s="463">
        <v>0</v>
      </c>
      <c r="AF576" s="462">
        <v>0</v>
      </c>
      <c r="AG576" s="465">
        <v>0</v>
      </c>
      <c r="AH576" s="466">
        <v>0</v>
      </c>
      <c r="AI576" s="467">
        <v>0</v>
      </c>
    </row>
    <row r="577" spans="1:35" x14ac:dyDescent="0.2">
      <c r="A577" s="461"/>
      <c r="B577" s="462"/>
      <c r="C577" s="462"/>
      <c r="D577" s="462"/>
      <c r="E577" s="462"/>
      <c r="F577" s="462"/>
      <c r="G577" s="462"/>
      <c r="H577" s="462"/>
      <c r="I577" s="462"/>
      <c r="J577" s="462"/>
      <c r="K577" s="462">
        <v>0</v>
      </c>
      <c r="L577" s="462"/>
      <c r="M577" s="462"/>
      <c r="N577" s="464">
        <v>0</v>
      </c>
      <c r="O577" s="463">
        <v>0</v>
      </c>
      <c r="P577" s="463">
        <v>0</v>
      </c>
      <c r="Q577" s="462"/>
      <c r="R577" s="462"/>
      <c r="S577" s="462"/>
      <c r="T577" s="462"/>
      <c r="U577" s="462"/>
      <c r="V577" s="462"/>
      <c r="W577" s="462"/>
      <c r="X577" s="462"/>
      <c r="Y577" s="462"/>
      <c r="Z577" s="462">
        <v>0</v>
      </c>
      <c r="AA577" s="462"/>
      <c r="AB577" s="462"/>
      <c r="AC577" s="462"/>
      <c r="AD577" s="463">
        <v>0</v>
      </c>
      <c r="AE577" s="463">
        <v>0</v>
      </c>
      <c r="AF577" s="462">
        <v>0</v>
      </c>
      <c r="AG577" s="465">
        <v>0</v>
      </c>
      <c r="AH577" s="466">
        <v>0</v>
      </c>
      <c r="AI577" s="467">
        <v>0</v>
      </c>
    </row>
    <row r="578" spans="1:35" x14ac:dyDescent="0.2">
      <c r="A578" s="461" t="s">
        <v>60</v>
      </c>
      <c r="B578" s="462"/>
      <c r="C578" s="462"/>
      <c r="D578" s="462"/>
      <c r="E578" s="462"/>
      <c r="F578" s="462"/>
      <c r="G578" s="462"/>
      <c r="H578" s="462"/>
      <c r="I578" s="462"/>
      <c r="J578" s="462"/>
      <c r="K578" s="462">
        <v>0</v>
      </c>
      <c r="L578" s="462"/>
      <c r="M578" s="462"/>
      <c r="N578" s="464">
        <v>0</v>
      </c>
      <c r="O578" s="463">
        <v>0</v>
      </c>
      <c r="P578" s="463">
        <v>0</v>
      </c>
      <c r="Q578" s="462"/>
      <c r="R578" s="462"/>
      <c r="S578" s="462"/>
      <c r="T578" s="462"/>
      <c r="U578" s="462"/>
      <c r="V578" s="462"/>
      <c r="W578" s="462"/>
      <c r="X578" s="462"/>
      <c r="Y578" s="462"/>
      <c r="Z578" s="462">
        <v>0</v>
      </c>
      <c r="AA578" s="462"/>
      <c r="AB578" s="462"/>
      <c r="AC578" s="462"/>
      <c r="AD578" s="463">
        <v>0</v>
      </c>
      <c r="AE578" s="463">
        <v>0</v>
      </c>
      <c r="AF578" s="462">
        <v>0</v>
      </c>
      <c r="AG578" s="465">
        <v>0</v>
      </c>
      <c r="AH578" s="466">
        <v>0</v>
      </c>
      <c r="AI578" s="467">
        <v>0</v>
      </c>
    </row>
    <row r="579" spans="1:35" x14ac:dyDescent="0.2">
      <c r="A579" s="461"/>
      <c r="B579" s="462"/>
      <c r="C579" s="462"/>
      <c r="D579" s="462"/>
      <c r="E579" s="462"/>
      <c r="F579" s="462"/>
      <c r="G579" s="462"/>
      <c r="H579" s="462"/>
      <c r="I579" s="462"/>
      <c r="J579" s="462"/>
      <c r="K579" s="462">
        <v>0</v>
      </c>
      <c r="L579" s="462"/>
      <c r="M579" s="462"/>
      <c r="N579" s="464">
        <v>0</v>
      </c>
      <c r="O579" s="463">
        <v>0</v>
      </c>
      <c r="P579" s="463">
        <v>0</v>
      </c>
      <c r="Q579" s="462"/>
      <c r="R579" s="462"/>
      <c r="S579" s="462"/>
      <c r="T579" s="462"/>
      <c r="U579" s="462"/>
      <c r="V579" s="462"/>
      <c r="W579" s="462"/>
      <c r="X579" s="462"/>
      <c r="Y579" s="462"/>
      <c r="Z579" s="462">
        <v>0</v>
      </c>
      <c r="AA579" s="462"/>
      <c r="AB579" s="462"/>
      <c r="AC579" s="462"/>
      <c r="AD579" s="463">
        <v>0</v>
      </c>
      <c r="AE579" s="463">
        <v>0</v>
      </c>
      <c r="AF579" s="462">
        <v>0</v>
      </c>
      <c r="AG579" s="465">
        <v>0</v>
      </c>
      <c r="AH579" s="466">
        <v>0</v>
      </c>
      <c r="AI579" s="467">
        <v>0</v>
      </c>
    </row>
    <row r="580" spans="1:35" x14ac:dyDescent="0.2">
      <c r="A580" s="461" t="s">
        <v>61</v>
      </c>
      <c r="B580" s="462"/>
      <c r="C580" s="462"/>
      <c r="D580" s="462"/>
      <c r="E580" s="462"/>
      <c r="F580" s="462"/>
      <c r="G580" s="462"/>
      <c r="H580" s="462"/>
      <c r="I580" s="462"/>
      <c r="J580" s="462"/>
      <c r="K580" s="462">
        <v>0</v>
      </c>
      <c r="L580" s="462"/>
      <c r="M580" s="462"/>
      <c r="N580" s="464">
        <v>0</v>
      </c>
      <c r="O580" s="463">
        <v>0</v>
      </c>
      <c r="P580" s="463">
        <v>0</v>
      </c>
      <c r="Q580" s="462"/>
      <c r="R580" s="462"/>
      <c r="S580" s="462"/>
      <c r="T580" s="462"/>
      <c r="U580" s="462"/>
      <c r="V580" s="462"/>
      <c r="W580" s="462"/>
      <c r="X580" s="462"/>
      <c r="Y580" s="462"/>
      <c r="Z580" s="462">
        <v>0</v>
      </c>
      <c r="AA580" s="462"/>
      <c r="AB580" s="462"/>
      <c r="AC580" s="462"/>
      <c r="AD580" s="463">
        <v>0</v>
      </c>
      <c r="AE580" s="463">
        <v>0</v>
      </c>
      <c r="AF580" s="462">
        <v>0</v>
      </c>
      <c r="AG580" s="465">
        <v>0</v>
      </c>
      <c r="AH580" s="466">
        <v>0</v>
      </c>
      <c r="AI580" s="467">
        <v>0</v>
      </c>
    </row>
    <row r="581" spans="1:35" x14ac:dyDescent="0.2">
      <c r="A581" s="461"/>
      <c r="B581" s="462"/>
      <c r="C581" s="462"/>
      <c r="D581" s="462"/>
      <c r="E581" s="462"/>
      <c r="F581" s="462"/>
      <c r="G581" s="462"/>
      <c r="H581" s="462"/>
      <c r="I581" s="462"/>
      <c r="J581" s="462"/>
      <c r="K581" s="462">
        <v>0</v>
      </c>
      <c r="L581" s="462"/>
      <c r="M581" s="462"/>
      <c r="N581" s="464">
        <v>0</v>
      </c>
      <c r="O581" s="463">
        <v>0</v>
      </c>
      <c r="P581" s="463">
        <v>0</v>
      </c>
      <c r="Q581" s="462"/>
      <c r="R581" s="462"/>
      <c r="S581" s="462"/>
      <c r="T581" s="462"/>
      <c r="U581" s="462"/>
      <c r="V581" s="462"/>
      <c r="W581" s="462"/>
      <c r="X581" s="462"/>
      <c r="Y581" s="462"/>
      <c r="Z581" s="462">
        <v>0</v>
      </c>
      <c r="AA581" s="462"/>
      <c r="AB581" s="462"/>
      <c r="AC581" s="462"/>
      <c r="AD581" s="463">
        <v>0</v>
      </c>
      <c r="AE581" s="463">
        <v>0</v>
      </c>
      <c r="AF581" s="462">
        <v>0</v>
      </c>
      <c r="AG581" s="465">
        <v>0</v>
      </c>
      <c r="AH581" s="466">
        <v>0</v>
      </c>
      <c r="AI581" s="467">
        <v>0</v>
      </c>
    </row>
    <row r="582" spans="1:35" x14ac:dyDescent="0.2">
      <c r="A582" s="461" t="s">
        <v>62</v>
      </c>
      <c r="B582" s="462"/>
      <c r="C582" s="462"/>
      <c r="D582" s="462"/>
      <c r="E582" s="462"/>
      <c r="F582" s="462"/>
      <c r="G582" s="462"/>
      <c r="H582" s="462"/>
      <c r="I582" s="462"/>
      <c r="J582" s="462"/>
      <c r="K582" s="462">
        <v>0</v>
      </c>
      <c r="L582" s="462"/>
      <c r="M582" s="462"/>
      <c r="N582" s="464">
        <v>0</v>
      </c>
      <c r="O582" s="463">
        <v>0</v>
      </c>
      <c r="P582" s="463">
        <v>0</v>
      </c>
      <c r="Q582" s="462"/>
      <c r="R582" s="462"/>
      <c r="S582" s="462"/>
      <c r="T582" s="462"/>
      <c r="U582" s="462"/>
      <c r="V582" s="462"/>
      <c r="W582" s="462"/>
      <c r="X582" s="462"/>
      <c r="Y582" s="462"/>
      <c r="Z582" s="462">
        <v>0</v>
      </c>
      <c r="AA582" s="462"/>
      <c r="AB582" s="462"/>
      <c r="AC582" s="462"/>
      <c r="AD582" s="463">
        <v>0</v>
      </c>
      <c r="AE582" s="463">
        <v>0</v>
      </c>
      <c r="AF582" s="462">
        <v>0</v>
      </c>
      <c r="AG582" s="465">
        <v>0</v>
      </c>
      <c r="AH582" s="466">
        <v>0</v>
      </c>
      <c r="AI582" s="467">
        <v>0</v>
      </c>
    </row>
    <row r="583" spans="1:35" x14ac:dyDescent="0.2">
      <c r="A583" s="461"/>
      <c r="B583" s="462"/>
      <c r="C583" s="462"/>
      <c r="D583" s="462"/>
      <c r="E583" s="462"/>
      <c r="F583" s="462"/>
      <c r="G583" s="462"/>
      <c r="H583" s="462"/>
      <c r="I583" s="462"/>
      <c r="J583" s="462"/>
      <c r="K583" s="462">
        <v>0</v>
      </c>
      <c r="L583" s="462"/>
      <c r="M583" s="462"/>
      <c r="N583" s="464">
        <v>0</v>
      </c>
      <c r="O583" s="463">
        <v>0</v>
      </c>
      <c r="P583" s="463">
        <v>0</v>
      </c>
      <c r="Q583" s="462"/>
      <c r="R583" s="462"/>
      <c r="S583" s="462"/>
      <c r="T583" s="462"/>
      <c r="U583" s="462"/>
      <c r="V583" s="462"/>
      <c r="W583" s="462"/>
      <c r="X583" s="462"/>
      <c r="Y583" s="462"/>
      <c r="Z583" s="462">
        <v>0</v>
      </c>
      <c r="AA583" s="462"/>
      <c r="AB583" s="462"/>
      <c r="AC583" s="462"/>
      <c r="AD583" s="463">
        <v>0</v>
      </c>
      <c r="AE583" s="463">
        <v>0</v>
      </c>
      <c r="AF583" s="462">
        <v>0</v>
      </c>
      <c r="AG583" s="465">
        <v>0</v>
      </c>
      <c r="AH583" s="466">
        <v>0</v>
      </c>
      <c r="AI583" s="467">
        <v>0</v>
      </c>
    </row>
    <row r="584" spans="1:35" x14ac:dyDescent="0.2">
      <c r="A584" s="461" t="s">
        <v>63</v>
      </c>
      <c r="B584" s="462"/>
      <c r="C584" s="462"/>
      <c r="D584" s="462"/>
      <c r="E584" s="462"/>
      <c r="F584" s="462"/>
      <c r="G584" s="462"/>
      <c r="H584" s="462"/>
      <c r="I584" s="462"/>
      <c r="J584" s="462"/>
      <c r="K584" s="462">
        <v>0</v>
      </c>
      <c r="L584" s="462"/>
      <c r="M584" s="462"/>
      <c r="N584" s="464">
        <v>0</v>
      </c>
      <c r="O584" s="463">
        <v>0</v>
      </c>
      <c r="P584" s="463">
        <v>0</v>
      </c>
      <c r="Q584" s="462"/>
      <c r="R584" s="462"/>
      <c r="S584" s="462"/>
      <c r="T584" s="462"/>
      <c r="U584" s="462"/>
      <c r="V584" s="462"/>
      <c r="W584" s="462"/>
      <c r="X584" s="462"/>
      <c r="Y584" s="462"/>
      <c r="Z584" s="462">
        <v>0</v>
      </c>
      <c r="AA584" s="462"/>
      <c r="AB584" s="462"/>
      <c r="AC584" s="462"/>
      <c r="AD584" s="463">
        <v>0</v>
      </c>
      <c r="AE584" s="463">
        <v>0</v>
      </c>
      <c r="AF584" s="462">
        <v>0</v>
      </c>
      <c r="AG584" s="465">
        <v>0</v>
      </c>
      <c r="AH584" s="466">
        <v>0</v>
      </c>
      <c r="AI584" s="467">
        <v>0</v>
      </c>
    </row>
    <row r="585" spans="1:35" x14ac:dyDescent="0.2">
      <c r="A585" s="461"/>
      <c r="B585" s="462"/>
      <c r="C585" s="462"/>
      <c r="D585" s="462"/>
      <c r="E585" s="462"/>
      <c r="F585" s="462"/>
      <c r="G585" s="462"/>
      <c r="H585" s="462"/>
      <c r="I585" s="462"/>
      <c r="J585" s="462"/>
      <c r="K585" s="462">
        <v>0</v>
      </c>
      <c r="L585" s="462"/>
      <c r="M585" s="462"/>
      <c r="N585" s="464">
        <v>0</v>
      </c>
      <c r="O585" s="463">
        <v>0</v>
      </c>
      <c r="P585" s="463">
        <v>0</v>
      </c>
      <c r="Q585" s="462"/>
      <c r="R585" s="462"/>
      <c r="S585" s="462"/>
      <c r="T585" s="462"/>
      <c r="U585" s="462"/>
      <c r="V585" s="462"/>
      <c r="W585" s="462"/>
      <c r="X585" s="462"/>
      <c r="Y585" s="462"/>
      <c r="Z585" s="462">
        <v>0</v>
      </c>
      <c r="AA585" s="462"/>
      <c r="AB585" s="462"/>
      <c r="AC585" s="462"/>
      <c r="AD585" s="463">
        <v>0</v>
      </c>
      <c r="AE585" s="463">
        <v>0</v>
      </c>
      <c r="AF585" s="462">
        <v>0</v>
      </c>
      <c r="AG585" s="465">
        <v>0</v>
      </c>
      <c r="AH585" s="466">
        <v>0</v>
      </c>
      <c r="AI585" s="467">
        <v>0</v>
      </c>
    </row>
    <row r="586" spans="1:35" x14ac:dyDescent="0.2">
      <c r="A586" s="461" t="s">
        <v>64</v>
      </c>
      <c r="B586" s="462"/>
      <c r="C586" s="462"/>
      <c r="D586" s="462"/>
      <c r="E586" s="462"/>
      <c r="F586" s="462"/>
      <c r="G586" s="462"/>
      <c r="H586" s="462"/>
      <c r="I586" s="462"/>
      <c r="J586" s="462"/>
      <c r="K586" s="462">
        <v>0</v>
      </c>
      <c r="L586" s="462"/>
      <c r="M586" s="462"/>
      <c r="N586" s="464">
        <v>0</v>
      </c>
      <c r="O586" s="463">
        <v>0</v>
      </c>
      <c r="P586" s="463">
        <v>0</v>
      </c>
      <c r="Q586" s="462"/>
      <c r="R586" s="462"/>
      <c r="S586" s="462"/>
      <c r="T586" s="462"/>
      <c r="U586" s="462"/>
      <c r="V586" s="462"/>
      <c r="W586" s="462"/>
      <c r="X586" s="462"/>
      <c r="Y586" s="462"/>
      <c r="Z586" s="462">
        <v>0</v>
      </c>
      <c r="AA586" s="462"/>
      <c r="AB586" s="462"/>
      <c r="AC586" s="462"/>
      <c r="AD586" s="463">
        <v>0</v>
      </c>
      <c r="AE586" s="463">
        <v>0</v>
      </c>
      <c r="AF586" s="462">
        <v>0</v>
      </c>
      <c r="AG586" s="465">
        <v>0</v>
      </c>
      <c r="AH586" s="466">
        <v>0</v>
      </c>
      <c r="AI586" s="467">
        <v>0</v>
      </c>
    </row>
    <row r="587" spans="1:35" x14ac:dyDescent="0.2">
      <c r="A587" s="461"/>
      <c r="B587" s="462"/>
      <c r="C587" s="462"/>
      <c r="D587" s="462"/>
      <c r="E587" s="462"/>
      <c r="F587" s="462"/>
      <c r="G587" s="462"/>
      <c r="H587" s="462"/>
      <c r="I587" s="462"/>
      <c r="J587" s="462"/>
      <c r="K587" s="462">
        <v>0</v>
      </c>
      <c r="L587" s="462"/>
      <c r="M587" s="462"/>
      <c r="N587" s="464">
        <v>0</v>
      </c>
      <c r="O587" s="463">
        <v>0</v>
      </c>
      <c r="P587" s="463">
        <v>0</v>
      </c>
      <c r="Q587" s="462"/>
      <c r="R587" s="462"/>
      <c r="S587" s="462"/>
      <c r="T587" s="462"/>
      <c r="U587" s="462"/>
      <c r="V587" s="462"/>
      <c r="W587" s="462"/>
      <c r="X587" s="462"/>
      <c r="Y587" s="462"/>
      <c r="Z587" s="462">
        <v>0</v>
      </c>
      <c r="AA587" s="462"/>
      <c r="AB587" s="462"/>
      <c r="AC587" s="462"/>
      <c r="AD587" s="463">
        <v>0</v>
      </c>
      <c r="AE587" s="463">
        <v>0</v>
      </c>
      <c r="AF587" s="462">
        <v>0</v>
      </c>
      <c r="AG587" s="465">
        <v>0</v>
      </c>
      <c r="AH587" s="466">
        <v>0</v>
      </c>
      <c r="AI587" s="467">
        <v>0</v>
      </c>
    </row>
    <row r="588" spans="1:35" x14ac:dyDescent="0.2">
      <c r="A588" s="461" t="s">
        <v>24</v>
      </c>
      <c r="B588" s="462"/>
      <c r="C588" s="462"/>
      <c r="D588" s="462"/>
      <c r="E588" s="462"/>
      <c r="F588" s="462"/>
      <c r="G588" s="462"/>
      <c r="H588" s="462"/>
      <c r="I588" s="462"/>
      <c r="J588" s="462"/>
      <c r="K588" s="462">
        <v>0</v>
      </c>
      <c r="L588" s="462"/>
      <c r="M588" s="462"/>
      <c r="N588" s="464">
        <v>0</v>
      </c>
      <c r="O588" s="463">
        <v>0</v>
      </c>
      <c r="P588" s="463">
        <v>0</v>
      </c>
      <c r="Q588" s="462"/>
      <c r="R588" s="462"/>
      <c r="S588" s="462"/>
      <c r="T588" s="462"/>
      <c r="U588" s="462"/>
      <c r="V588" s="462"/>
      <c r="W588" s="462"/>
      <c r="X588" s="462"/>
      <c r="Y588" s="462"/>
      <c r="Z588" s="462">
        <v>0</v>
      </c>
      <c r="AA588" s="462"/>
      <c r="AB588" s="462"/>
      <c r="AC588" s="462"/>
      <c r="AD588" s="463">
        <v>0</v>
      </c>
      <c r="AE588" s="463">
        <v>0</v>
      </c>
      <c r="AF588" s="462">
        <v>0</v>
      </c>
      <c r="AG588" s="465">
        <v>0</v>
      </c>
      <c r="AH588" s="466">
        <v>0</v>
      </c>
      <c r="AI588" s="467">
        <v>0</v>
      </c>
    </row>
    <row r="589" spans="1:35" x14ac:dyDescent="0.2">
      <c r="A589" s="469" t="s">
        <v>548</v>
      </c>
      <c r="B589" s="462">
        <v>352</v>
      </c>
      <c r="C589" s="462">
        <v>600</v>
      </c>
      <c r="D589" s="462"/>
      <c r="E589" s="462"/>
      <c r="F589" s="462"/>
      <c r="G589" s="462"/>
      <c r="H589" s="462"/>
      <c r="I589" s="462"/>
      <c r="J589" s="462"/>
      <c r="K589" s="462">
        <v>600</v>
      </c>
      <c r="L589" s="462"/>
      <c r="M589" s="462"/>
      <c r="N589" s="464">
        <v>0</v>
      </c>
      <c r="O589" s="463">
        <v>7200</v>
      </c>
      <c r="P589" s="463">
        <v>2534400</v>
      </c>
      <c r="Q589" s="462">
        <v>352</v>
      </c>
      <c r="R589" s="462">
        <v>600</v>
      </c>
      <c r="S589" s="462"/>
      <c r="T589" s="462"/>
      <c r="U589" s="462"/>
      <c r="V589" s="462"/>
      <c r="W589" s="462"/>
      <c r="X589" s="462"/>
      <c r="Y589" s="462"/>
      <c r="Z589" s="462">
        <v>600</v>
      </c>
      <c r="AA589" s="462"/>
      <c r="AB589" s="462"/>
      <c r="AC589" s="462"/>
      <c r="AD589" s="463">
        <v>7200</v>
      </c>
      <c r="AE589" s="463">
        <v>2534400</v>
      </c>
      <c r="AF589" s="462">
        <v>0</v>
      </c>
      <c r="AG589" s="465">
        <v>0</v>
      </c>
      <c r="AH589" s="466">
        <v>352</v>
      </c>
      <c r="AI589" s="467">
        <v>2534400</v>
      </c>
    </row>
    <row r="590" spans="1:35" x14ac:dyDescent="0.2">
      <c r="A590" s="461"/>
      <c r="B590" s="462"/>
      <c r="C590" s="462"/>
      <c r="D590" s="462"/>
      <c r="E590" s="462"/>
      <c r="F590" s="462"/>
      <c r="G590" s="462"/>
      <c r="H590" s="462"/>
      <c r="I590" s="462"/>
      <c r="J590" s="462"/>
      <c r="K590" s="462">
        <v>0</v>
      </c>
      <c r="L590" s="462"/>
      <c r="M590" s="462"/>
      <c r="N590" s="464">
        <v>0</v>
      </c>
      <c r="O590" s="463">
        <v>0</v>
      </c>
      <c r="P590" s="463">
        <v>0</v>
      </c>
      <c r="Q590" s="462"/>
      <c r="R590" s="462"/>
      <c r="S590" s="462"/>
      <c r="T590" s="462"/>
      <c r="U590" s="462"/>
      <c r="V590" s="462"/>
      <c r="W590" s="462"/>
      <c r="X590" s="462"/>
      <c r="Y590" s="462"/>
      <c r="Z590" s="462">
        <v>0</v>
      </c>
      <c r="AA590" s="462"/>
      <c r="AB590" s="462"/>
      <c r="AC590" s="462"/>
      <c r="AD590" s="463">
        <v>0</v>
      </c>
      <c r="AE590" s="463">
        <v>0</v>
      </c>
      <c r="AF590" s="462">
        <v>0</v>
      </c>
      <c r="AG590" s="465">
        <v>0</v>
      </c>
      <c r="AH590" s="466">
        <v>0</v>
      </c>
      <c r="AI590" s="467">
        <v>0</v>
      </c>
    </row>
    <row r="591" spans="1:35" x14ac:dyDescent="0.2">
      <c r="A591" s="461" t="s">
        <v>549</v>
      </c>
      <c r="B591" s="462"/>
      <c r="C591" s="462"/>
      <c r="D591" s="462"/>
      <c r="E591" s="462"/>
      <c r="F591" s="462"/>
      <c r="G591" s="462"/>
      <c r="H591" s="462"/>
      <c r="I591" s="462"/>
      <c r="J591" s="462"/>
      <c r="K591" s="462">
        <v>0</v>
      </c>
      <c r="L591" s="462"/>
      <c r="M591" s="462"/>
      <c r="N591" s="464">
        <v>0</v>
      </c>
      <c r="O591" s="463">
        <v>0</v>
      </c>
      <c r="P591" s="463">
        <v>0</v>
      </c>
      <c r="Q591" s="462"/>
      <c r="R591" s="462"/>
      <c r="S591" s="462"/>
      <c r="T591" s="462"/>
      <c r="U591" s="462"/>
      <c r="V591" s="462"/>
      <c r="W591" s="462"/>
      <c r="X591" s="462"/>
      <c r="Y591" s="462"/>
      <c r="Z591" s="462">
        <v>0</v>
      </c>
      <c r="AA591" s="462"/>
      <c r="AB591" s="462"/>
      <c r="AC591" s="462"/>
      <c r="AD591" s="463">
        <v>0</v>
      </c>
      <c r="AE591" s="463">
        <v>0</v>
      </c>
      <c r="AF591" s="462">
        <v>0</v>
      </c>
      <c r="AG591" s="465">
        <v>0</v>
      </c>
      <c r="AH591" s="466">
        <v>0</v>
      </c>
      <c r="AI591" s="467">
        <v>0</v>
      </c>
    </row>
    <row r="592" spans="1:35" x14ac:dyDescent="0.2">
      <c r="A592" s="461"/>
      <c r="B592" s="462"/>
      <c r="C592" s="462"/>
      <c r="D592" s="462"/>
      <c r="E592" s="462"/>
      <c r="F592" s="462"/>
      <c r="G592" s="462"/>
      <c r="H592" s="462"/>
      <c r="I592" s="462"/>
      <c r="J592" s="462"/>
      <c r="K592" s="462">
        <v>0</v>
      </c>
      <c r="L592" s="462"/>
      <c r="M592" s="462"/>
      <c r="N592" s="464">
        <v>0</v>
      </c>
      <c r="O592" s="463">
        <v>0</v>
      </c>
      <c r="P592" s="463">
        <v>0</v>
      </c>
      <c r="Q592" s="462"/>
      <c r="R592" s="462"/>
      <c r="S592" s="462"/>
      <c r="T592" s="462"/>
      <c r="U592" s="462"/>
      <c r="V592" s="462"/>
      <c r="W592" s="462"/>
      <c r="X592" s="462"/>
      <c r="Y592" s="462"/>
      <c r="Z592" s="462">
        <v>0</v>
      </c>
      <c r="AA592" s="462"/>
      <c r="AB592" s="462"/>
      <c r="AC592" s="462"/>
      <c r="AD592" s="463">
        <v>0</v>
      </c>
      <c r="AE592" s="463">
        <v>0</v>
      </c>
      <c r="AF592" s="462">
        <v>0</v>
      </c>
      <c r="AG592" s="465">
        <v>0</v>
      </c>
      <c r="AH592" s="466">
        <v>0</v>
      </c>
      <c r="AI592" s="467">
        <v>0</v>
      </c>
    </row>
    <row r="593" spans="1:35" x14ac:dyDescent="0.2">
      <c r="A593" s="461" t="s">
        <v>66</v>
      </c>
      <c r="B593" s="462">
        <v>206</v>
      </c>
      <c r="C593" s="462">
        <v>1630</v>
      </c>
      <c r="D593" s="462"/>
      <c r="E593" s="462"/>
      <c r="F593" s="462"/>
      <c r="G593" s="462"/>
      <c r="H593" s="462"/>
      <c r="I593" s="462"/>
      <c r="J593" s="462"/>
      <c r="K593" s="462">
        <v>1630</v>
      </c>
      <c r="L593" s="462">
        <v>600</v>
      </c>
      <c r="M593" s="462"/>
      <c r="N593" s="464">
        <v>600</v>
      </c>
      <c r="O593" s="463">
        <v>20160</v>
      </c>
      <c r="P593" s="463">
        <v>4152960</v>
      </c>
      <c r="Q593" s="462">
        <v>206</v>
      </c>
      <c r="R593" s="462">
        <v>1630</v>
      </c>
      <c r="S593" s="462"/>
      <c r="T593" s="462"/>
      <c r="U593" s="462"/>
      <c r="V593" s="462"/>
      <c r="W593" s="462"/>
      <c r="X593" s="462"/>
      <c r="Y593" s="462"/>
      <c r="Z593" s="462">
        <v>1630</v>
      </c>
      <c r="AA593" s="462">
        <v>600</v>
      </c>
      <c r="AB593" s="462"/>
      <c r="AC593" s="462"/>
      <c r="AD593" s="463">
        <v>19560</v>
      </c>
      <c r="AE593" s="463">
        <v>4029360</v>
      </c>
      <c r="AF593" s="462">
        <v>0</v>
      </c>
      <c r="AG593" s="465">
        <v>-123600</v>
      </c>
      <c r="AH593" s="466">
        <v>206</v>
      </c>
      <c r="AI593" s="467">
        <v>4029360</v>
      </c>
    </row>
    <row r="594" spans="1:35" x14ac:dyDescent="0.2">
      <c r="A594" s="461"/>
      <c r="B594" s="462"/>
      <c r="C594" s="462"/>
      <c r="D594" s="462"/>
      <c r="E594" s="462"/>
      <c r="F594" s="462"/>
      <c r="G594" s="462"/>
      <c r="H594" s="462"/>
      <c r="I594" s="462"/>
      <c r="J594" s="462"/>
      <c r="K594" s="462">
        <v>0</v>
      </c>
      <c r="L594" s="462"/>
      <c r="M594" s="462"/>
      <c r="N594" s="464">
        <v>0</v>
      </c>
      <c r="O594" s="463">
        <v>0</v>
      </c>
      <c r="P594" s="463">
        <v>0</v>
      </c>
      <c r="Q594" s="462"/>
      <c r="R594" s="462"/>
      <c r="S594" s="462"/>
      <c r="T594" s="462"/>
      <c r="U594" s="462"/>
      <c r="V594" s="462"/>
      <c r="W594" s="462"/>
      <c r="X594" s="462"/>
      <c r="Y594" s="462"/>
      <c r="Z594" s="462">
        <v>0</v>
      </c>
      <c r="AA594" s="462"/>
      <c r="AB594" s="462"/>
      <c r="AC594" s="462"/>
      <c r="AD594" s="463">
        <v>0</v>
      </c>
      <c r="AE594" s="463">
        <v>0</v>
      </c>
      <c r="AF594" s="462">
        <v>0</v>
      </c>
      <c r="AG594" s="465">
        <v>0</v>
      </c>
      <c r="AH594" s="466">
        <v>0</v>
      </c>
      <c r="AI594" s="467">
        <v>0</v>
      </c>
    </row>
    <row r="595" spans="1:35" x14ac:dyDescent="0.2">
      <c r="A595" s="461" t="s">
        <v>67</v>
      </c>
      <c r="B595" s="462"/>
      <c r="C595" s="462"/>
      <c r="D595" s="462"/>
      <c r="E595" s="462"/>
      <c r="F595" s="462"/>
      <c r="G595" s="462"/>
      <c r="H595" s="462"/>
      <c r="I595" s="462"/>
      <c r="J595" s="462"/>
      <c r="K595" s="462">
        <v>0</v>
      </c>
      <c r="L595" s="462"/>
      <c r="M595" s="462"/>
      <c r="N595" s="464">
        <v>0</v>
      </c>
      <c r="O595" s="463">
        <v>0</v>
      </c>
      <c r="P595" s="463">
        <v>0</v>
      </c>
      <c r="Q595" s="462"/>
      <c r="R595" s="462"/>
      <c r="S595" s="462"/>
      <c r="T595" s="462"/>
      <c r="U595" s="462"/>
      <c r="V595" s="462"/>
      <c r="W595" s="462"/>
      <c r="X595" s="462"/>
      <c r="Y595" s="462"/>
      <c r="Z595" s="462">
        <v>0</v>
      </c>
      <c r="AA595" s="462"/>
      <c r="AB595" s="462"/>
      <c r="AC595" s="462"/>
      <c r="AD595" s="463">
        <v>0</v>
      </c>
      <c r="AE595" s="463">
        <v>0</v>
      </c>
      <c r="AF595" s="462">
        <v>0</v>
      </c>
      <c r="AG595" s="465">
        <v>0</v>
      </c>
      <c r="AH595" s="466">
        <v>0</v>
      </c>
      <c r="AI595" s="467">
        <v>0</v>
      </c>
    </row>
    <row r="596" spans="1:35" x14ac:dyDescent="0.2">
      <c r="A596" s="470"/>
      <c r="B596" s="462"/>
      <c r="C596" s="466"/>
      <c r="D596" s="466"/>
      <c r="E596" s="466"/>
      <c r="F596" s="466"/>
      <c r="G596" s="466"/>
      <c r="H596" s="466"/>
      <c r="I596" s="466"/>
      <c r="J596" s="466"/>
      <c r="K596" s="462">
        <v>0</v>
      </c>
      <c r="L596" s="466"/>
      <c r="M596" s="466"/>
      <c r="N596" s="464">
        <v>0</v>
      </c>
      <c r="O596" s="463">
        <v>0</v>
      </c>
      <c r="P596" s="463">
        <v>0</v>
      </c>
      <c r="Q596" s="462"/>
      <c r="R596" s="466"/>
      <c r="S596" s="466"/>
      <c r="T596" s="466"/>
      <c r="U596" s="466"/>
      <c r="V596" s="466"/>
      <c r="W596" s="466"/>
      <c r="X596" s="466"/>
      <c r="Y596" s="466"/>
      <c r="Z596" s="462">
        <v>0</v>
      </c>
      <c r="AA596" s="466"/>
      <c r="AB596" s="466"/>
      <c r="AC596" s="466"/>
      <c r="AD596" s="463">
        <v>0</v>
      </c>
      <c r="AE596" s="463">
        <v>0</v>
      </c>
      <c r="AF596" s="462">
        <v>0</v>
      </c>
      <c r="AG596" s="465">
        <v>0</v>
      </c>
      <c r="AH596" s="466">
        <v>0</v>
      </c>
      <c r="AI596" s="467">
        <v>0</v>
      </c>
    </row>
    <row r="597" spans="1:35" x14ac:dyDescent="0.2">
      <c r="A597" s="471" t="s">
        <v>0</v>
      </c>
      <c r="B597" s="471">
        <v>4939</v>
      </c>
      <c r="C597" s="471">
        <v>5648</v>
      </c>
      <c r="D597" s="471">
        <v>883</v>
      </c>
      <c r="E597" s="471">
        <v>0</v>
      </c>
      <c r="F597" s="471">
        <v>0</v>
      </c>
      <c r="G597" s="471">
        <v>0</v>
      </c>
      <c r="H597" s="471">
        <v>0</v>
      </c>
      <c r="I597" s="471">
        <v>0</v>
      </c>
      <c r="J597" s="471">
        <v>0</v>
      </c>
      <c r="K597" s="471">
        <v>6531</v>
      </c>
      <c r="L597" s="471">
        <v>2600</v>
      </c>
      <c r="M597" s="471">
        <v>0</v>
      </c>
      <c r="N597" s="471">
        <v>2600</v>
      </c>
      <c r="O597" s="471">
        <v>80972</v>
      </c>
      <c r="P597" s="471">
        <v>141981076</v>
      </c>
      <c r="Q597" s="471">
        <v>4920</v>
      </c>
      <c r="R597" s="471">
        <v>5865</v>
      </c>
      <c r="S597" s="471">
        <v>983</v>
      </c>
      <c r="T597" s="471">
        <v>0</v>
      </c>
      <c r="U597" s="471">
        <v>0</v>
      </c>
      <c r="V597" s="471">
        <v>0</v>
      </c>
      <c r="W597" s="471">
        <v>0</v>
      </c>
      <c r="X597" s="471">
        <v>0</v>
      </c>
      <c r="Y597" s="471">
        <v>0</v>
      </c>
      <c r="Z597" s="471">
        <v>6848</v>
      </c>
      <c r="AA597" s="471">
        <v>2600</v>
      </c>
      <c r="AB597" s="471">
        <v>0</v>
      </c>
      <c r="AC597" s="471">
        <v>0</v>
      </c>
      <c r="AD597" s="471">
        <v>82176</v>
      </c>
      <c r="AE597" s="471">
        <v>144397752</v>
      </c>
      <c r="AF597" s="471">
        <v>-19</v>
      </c>
      <c r="AG597" s="471">
        <v>2416676</v>
      </c>
      <c r="AH597" s="471">
        <v>4920</v>
      </c>
      <c r="AI597" s="471">
        <v>144397752</v>
      </c>
    </row>
    <row r="598" spans="1:35" x14ac:dyDescent="0.2">
      <c r="A598" s="432"/>
      <c r="B598" s="432"/>
      <c r="C598" s="432"/>
      <c r="D598" s="432"/>
      <c r="E598" s="432"/>
      <c r="F598" s="432"/>
      <c r="G598" s="432"/>
      <c r="H598" s="432"/>
      <c r="I598" s="432"/>
      <c r="J598" s="432"/>
      <c r="K598" s="432"/>
      <c r="L598" s="432"/>
      <c r="M598" s="432"/>
      <c r="N598" s="432"/>
      <c r="O598" s="432"/>
      <c r="P598" s="432"/>
      <c r="Q598" s="432"/>
      <c r="R598" s="432"/>
      <c r="S598" s="432"/>
      <c r="T598" s="432"/>
      <c r="U598" s="432"/>
      <c r="V598" s="432"/>
      <c r="W598" s="432"/>
      <c r="X598" s="432"/>
      <c r="Y598" s="432"/>
      <c r="Z598" s="432"/>
      <c r="AA598" s="432"/>
      <c r="AB598" s="432"/>
      <c r="AC598" s="432"/>
      <c r="AD598" s="432"/>
      <c r="AE598" s="432"/>
      <c r="AF598" s="432"/>
      <c r="AG598" s="432"/>
    </row>
    <row r="599" spans="1:35" x14ac:dyDescent="0.2">
      <c r="A599" s="432"/>
      <c r="B599" s="432"/>
      <c r="C599" s="432"/>
      <c r="D599" s="432"/>
      <c r="E599" s="432"/>
      <c r="F599" s="432"/>
      <c r="G599" s="432"/>
      <c r="H599" s="432"/>
      <c r="I599" s="432"/>
      <c r="J599" s="432"/>
      <c r="K599" s="432"/>
      <c r="L599" s="432"/>
      <c r="M599" s="432"/>
      <c r="N599" s="432"/>
      <c r="O599" s="432"/>
      <c r="P599" s="432"/>
      <c r="Q599" s="432"/>
      <c r="R599" s="432"/>
      <c r="S599" s="432"/>
      <c r="T599" s="432"/>
      <c r="U599" s="432"/>
      <c r="V599" s="432"/>
      <c r="W599" s="432"/>
      <c r="X599" s="432"/>
      <c r="Y599" s="432"/>
      <c r="Z599" s="432"/>
      <c r="AA599" s="432"/>
      <c r="AB599" s="432"/>
      <c r="AC599" s="432"/>
      <c r="AD599" s="432"/>
      <c r="AE599" s="432"/>
      <c r="AF599" s="432"/>
      <c r="AG599" s="432"/>
    </row>
    <row r="600" spans="1:35" x14ac:dyDescent="0.2">
      <c r="A600" s="431" t="s">
        <v>566</v>
      </c>
      <c r="B600" s="432"/>
      <c r="C600" s="432"/>
      <c r="D600" s="432"/>
      <c r="E600" s="432"/>
      <c r="F600" s="432"/>
      <c r="G600" s="432"/>
      <c r="H600" s="432"/>
      <c r="I600" s="432"/>
      <c r="J600" s="432"/>
      <c r="K600" s="432"/>
      <c r="L600" s="432"/>
      <c r="M600" s="432"/>
      <c r="N600" s="432"/>
      <c r="O600" s="432"/>
      <c r="P600" s="432"/>
      <c r="Q600" s="432"/>
      <c r="R600" s="432"/>
      <c r="S600" s="432"/>
      <c r="T600" s="432"/>
      <c r="U600" s="432"/>
      <c r="V600" s="432"/>
      <c r="W600" s="432"/>
      <c r="X600" s="432"/>
      <c r="Y600" s="432"/>
      <c r="Z600" s="432"/>
      <c r="AA600" s="432"/>
      <c r="AB600" s="432"/>
      <c r="AC600" s="432"/>
      <c r="AD600" s="432"/>
      <c r="AE600" s="432"/>
      <c r="AF600" s="432"/>
      <c r="AG600" s="432"/>
    </row>
    <row r="601" spans="1:35" ht="12.75" thickBot="1" x14ac:dyDescent="0.25">
      <c r="A601" s="432"/>
      <c r="B601" s="432"/>
      <c r="C601" s="432"/>
      <c r="D601" s="432"/>
      <c r="E601" s="432"/>
      <c r="F601" s="432"/>
      <c r="G601" s="432"/>
      <c r="H601" s="432"/>
      <c r="I601" s="432"/>
      <c r="J601" s="432"/>
      <c r="K601" s="432"/>
      <c r="L601" s="432"/>
      <c r="M601" s="432"/>
      <c r="N601" s="432"/>
      <c r="O601" s="432"/>
      <c r="P601" s="432"/>
      <c r="Q601" s="432"/>
      <c r="R601" s="432"/>
      <c r="S601" s="432"/>
      <c r="T601" s="432"/>
      <c r="U601" s="432"/>
      <c r="V601" s="432"/>
      <c r="W601" s="432"/>
      <c r="X601" s="432"/>
      <c r="Y601" s="432"/>
      <c r="Z601" s="432"/>
      <c r="AA601" s="432"/>
      <c r="AB601" s="432"/>
      <c r="AC601" s="432"/>
      <c r="AD601" s="432"/>
      <c r="AE601" s="432"/>
      <c r="AF601" s="432"/>
      <c r="AG601" s="432"/>
    </row>
    <row r="602" spans="1:35" ht="12.75" customHeight="1" thickBot="1" x14ac:dyDescent="0.25">
      <c r="A602" s="706" t="s">
        <v>48</v>
      </c>
      <c r="B602" s="433" t="s">
        <v>361</v>
      </c>
      <c r="C602" s="433"/>
      <c r="D602" s="433"/>
      <c r="E602" s="433"/>
      <c r="F602" s="433"/>
      <c r="G602" s="433"/>
      <c r="H602" s="433"/>
      <c r="I602" s="433"/>
      <c r="J602" s="433"/>
      <c r="K602" s="433"/>
      <c r="L602" s="433"/>
      <c r="M602" s="433"/>
      <c r="N602" s="433"/>
      <c r="O602" s="433"/>
      <c r="P602" s="433"/>
      <c r="Q602" s="434" t="s">
        <v>362</v>
      </c>
      <c r="R602" s="433"/>
      <c r="S602" s="433"/>
      <c r="T602" s="433"/>
      <c r="U602" s="433"/>
      <c r="V602" s="433"/>
      <c r="W602" s="433"/>
      <c r="X602" s="433"/>
      <c r="Y602" s="433"/>
      <c r="Z602" s="433"/>
      <c r="AA602" s="433"/>
      <c r="AB602" s="433"/>
      <c r="AC602" s="433"/>
      <c r="AD602" s="433"/>
      <c r="AE602" s="435"/>
      <c r="AF602" s="436" t="s">
        <v>360</v>
      </c>
      <c r="AG602" s="437"/>
      <c r="AH602" s="436" t="s">
        <v>363</v>
      </c>
      <c r="AI602" s="437"/>
    </row>
    <row r="603" spans="1:35" ht="141.75" x14ac:dyDescent="0.2">
      <c r="A603" s="707"/>
      <c r="B603" s="438" t="s">
        <v>11</v>
      </c>
      <c r="C603" s="439" t="s">
        <v>148</v>
      </c>
      <c r="D603" s="440" t="s">
        <v>271</v>
      </c>
      <c r="E603" s="440" t="s">
        <v>150</v>
      </c>
      <c r="F603" s="440" t="s">
        <v>184</v>
      </c>
      <c r="G603" s="440" t="s">
        <v>185</v>
      </c>
      <c r="H603" s="440" t="s">
        <v>186</v>
      </c>
      <c r="I603" s="440" t="s">
        <v>187</v>
      </c>
      <c r="J603" s="441" t="s">
        <v>151</v>
      </c>
      <c r="K603" s="440" t="s">
        <v>152</v>
      </c>
      <c r="L603" s="440" t="s">
        <v>153</v>
      </c>
      <c r="M603" s="440" t="s">
        <v>183</v>
      </c>
      <c r="N603" s="442" t="s">
        <v>120</v>
      </c>
      <c r="O603" s="443" t="s">
        <v>158</v>
      </c>
      <c r="P603" s="444" t="s">
        <v>157</v>
      </c>
      <c r="Q603" s="438" t="s">
        <v>11</v>
      </c>
      <c r="R603" s="439" t="s">
        <v>148</v>
      </c>
      <c r="S603" s="440" t="s">
        <v>149</v>
      </c>
      <c r="T603" s="440" t="s">
        <v>150</v>
      </c>
      <c r="U603" s="440" t="s">
        <v>184</v>
      </c>
      <c r="V603" s="440" t="s">
        <v>185</v>
      </c>
      <c r="W603" s="440" t="s">
        <v>186</v>
      </c>
      <c r="X603" s="440" t="s">
        <v>187</v>
      </c>
      <c r="Y603" s="440" t="s">
        <v>151</v>
      </c>
      <c r="Z603" s="440" t="s">
        <v>152</v>
      </c>
      <c r="AA603" s="440" t="s">
        <v>153</v>
      </c>
      <c r="AB603" s="440" t="s">
        <v>183</v>
      </c>
      <c r="AC603" s="442" t="s">
        <v>120</v>
      </c>
      <c r="AD603" s="443" t="s">
        <v>158</v>
      </c>
      <c r="AE603" s="444" t="s">
        <v>364</v>
      </c>
      <c r="AF603" s="445" t="s">
        <v>162</v>
      </c>
      <c r="AG603" s="445" t="s">
        <v>161</v>
      </c>
      <c r="AH603" s="445" t="s">
        <v>11</v>
      </c>
      <c r="AI603" s="444" t="s">
        <v>365</v>
      </c>
    </row>
    <row r="604" spans="1:35" ht="12.75" thickBot="1" x14ac:dyDescent="0.25">
      <c r="A604" s="708"/>
      <c r="B604" s="446" t="s">
        <v>49</v>
      </c>
      <c r="C604" s="447" t="s">
        <v>50</v>
      </c>
      <c r="D604" s="448" t="s">
        <v>51</v>
      </c>
      <c r="E604" s="448" t="s">
        <v>52</v>
      </c>
      <c r="F604" s="449" t="s">
        <v>53</v>
      </c>
      <c r="G604" s="449" t="s">
        <v>54</v>
      </c>
      <c r="H604" s="449" t="s">
        <v>81</v>
      </c>
      <c r="I604" s="449" t="s">
        <v>119</v>
      </c>
      <c r="J604" s="449" t="s">
        <v>156</v>
      </c>
      <c r="K604" s="449" t="s">
        <v>160</v>
      </c>
      <c r="L604" s="449" t="s">
        <v>192</v>
      </c>
      <c r="M604" s="449" t="s">
        <v>193</v>
      </c>
      <c r="N604" s="450" t="s">
        <v>195</v>
      </c>
      <c r="O604" s="451" t="s">
        <v>196</v>
      </c>
      <c r="P604" s="452" t="s">
        <v>197</v>
      </c>
      <c r="Q604" s="446" t="s">
        <v>49</v>
      </c>
      <c r="R604" s="447" t="s">
        <v>50</v>
      </c>
      <c r="S604" s="448" t="s">
        <v>51</v>
      </c>
      <c r="T604" s="448" t="s">
        <v>52</v>
      </c>
      <c r="U604" s="449" t="s">
        <v>53</v>
      </c>
      <c r="V604" s="449" t="s">
        <v>54</v>
      </c>
      <c r="W604" s="449" t="s">
        <v>81</v>
      </c>
      <c r="X604" s="449" t="s">
        <v>119</v>
      </c>
      <c r="Y604" s="449" t="s">
        <v>156</v>
      </c>
      <c r="Z604" s="449" t="s">
        <v>160</v>
      </c>
      <c r="AA604" s="449" t="s">
        <v>192</v>
      </c>
      <c r="AB604" s="449" t="s">
        <v>193</v>
      </c>
      <c r="AC604" s="450" t="s">
        <v>195</v>
      </c>
      <c r="AD604" s="451" t="s">
        <v>196</v>
      </c>
      <c r="AE604" s="452" t="s">
        <v>197</v>
      </c>
      <c r="AF604" s="453"/>
      <c r="AG604" s="446"/>
      <c r="AH604" s="453"/>
      <c r="AI604" s="446"/>
    </row>
    <row r="605" spans="1:35" x14ac:dyDescent="0.2">
      <c r="A605" s="454"/>
      <c r="B605" s="455"/>
      <c r="C605" s="455"/>
      <c r="D605" s="455"/>
      <c r="E605" s="455"/>
      <c r="F605" s="456"/>
      <c r="G605" s="456"/>
      <c r="H605" s="456"/>
      <c r="I605" s="456"/>
      <c r="J605" s="456"/>
      <c r="K605" s="456"/>
      <c r="L605" s="456"/>
      <c r="M605" s="456"/>
      <c r="N605" s="457"/>
      <c r="O605" s="456"/>
      <c r="P605" s="456"/>
      <c r="Q605" s="455"/>
      <c r="R605" s="455"/>
      <c r="S605" s="455"/>
      <c r="T605" s="455"/>
      <c r="U605" s="456"/>
      <c r="V605" s="456"/>
      <c r="W605" s="456"/>
      <c r="X605" s="456"/>
      <c r="Y605" s="456"/>
      <c r="Z605" s="456"/>
      <c r="AA605" s="456"/>
      <c r="AB605" s="456"/>
      <c r="AC605" s="456"/>
      <c r="AD605" s="456"/>
      <c r="AE605" s="456"/>
      <c r="AF605" s="455"/>
      <c r="AG605" s="458"/>
      <c r="AH605" s="459"/>
      <c r="AI605" s="460"/>
    </row>
    <row r="606" spans="1:35" x14ac:dyDescent="0.2">
      <c r="A606" s="461" t="s">
        <v>55</v>
      </c>
      <c r="B606" s="462">
        <v>119</v>
      </c>
      <c r="C606" s="463">
        <v>781</v>
      </c>
      <c r="D606" s="462">
        <v>863</v>
      </c>
      <c r="E606" s="462"/>
      <c r="F606" s="462"/>
      <c r="G606" s="462"/>
      <c r="H606" s="462"/>
      <c r="I606" s="462"/>
      <c r="J606" s="462"/>
      <c r="K606" s="462">
        <v>1644</v>
      </c>
      <c r="L606" s="462">
        <v>1000</v>
      </c>
      <c r="M606" s="462"/>
      <c r="N606" s="464">
        <v>1000</v>
      </c>
      <c r="O606" s="463">
        <v>20728</v>
      </c>
      <c r="P606" s="463">
        <v>2466632</v>
      </c>
      <c r="Q606" s="462">
        <v>119</v>
      </c>
      <c r="R606" s="463">
        <v>853</v>
      </c>
      <c r="S606" s="462">
        <v>963</v>
      </c>
      <c r="T606" s="462"/>
      <c r="U606" s="462"/>
      <c r="V606" s="462"/>
      <c r="W606" s="462"/>
      <c r="X606" s="462"/>
      <c r="Y606" s="462"/>
      <c r="Z606" s="462">
        <v>1816</v>
      </c>
      <c r="AA606" s="462">
        <v>1000</v>
      </c>
      <c r="AB606" s="462"/>
      <c r="AC606" s="463"/>
      <c r="AD606" s="463">
        <v>21792</v>
      </c>
      <c r="AE606" s="463">
        <v>2593248</v>
      </c>
      <c r="AF606" s="462">
        <v>0</v>
      </c>
      <c r="AG606" s="465">
        <v>126616</v>
      </c>
      <c r="AH606" s="466">
        <v>119</v>
      </c>
      <c r="AI606" s="467">
        <v>2593248</v>
      </c>
    </row>
    <row r="607" spans="1:35" x14ac:dyDescent="0.2">
      <c r="A607" s="461"/>
      <c r="B607" s="462"/>
      <c r="C607" s="463"/>
      <c r="D607" s="462"/>
      <c r="E607" s="462"/>
      <c r="F607" s="462"/>
      <c r="G607" s="462"/>
      <c r="H607" s="462"/>
      <c r="I607" s="462"/>
      <c r="J607" s="462"/>
      <c r="K607" s="462">
        <v>0</v>
      </c>
      <c r="L607" s="462"/>
      <c r="M607" s="462"/>
      <c r="N607" s="464">
        <v>0</v>
      </c>
      <c r="O607" s="463">
        <v>0</v>
      </c>
      <c r="P607" s="463">
        <v>0</v>
      </c>
      <c r="Q607" s="462"/>
      <c r="R607" s="463"/>
      <c r="S607" s="462"/>
      <c r="T607" s="462"/>
      <c r="U607" s="462"/>
      <c r="V607" s="462"/>
      <c r="W607" s="462"/>
      <c r="X607" s="462"/>
      <c r="Y607" s="462"/>
      <c r="Z607" s="462">
        <v>0</v>
      </c>
      <c r="AA607" s="462"/>
      <c r="AB607" s="462"/>
      <c r="AC607" s="463"/>
      <c r="AD607" s="463">
        <v>0</v>
      </c>
      <c r="AE607" s="463">
        <v>0</v>
      </c>
      <c r="AF607" s="462">
        <v>0</v>
      </c>
      <c r="AG607" s="465">
        <v>0</v>
      </c>
      <c r="AH607" s="466">
        <v>0</v>
      </c>
      <c r="AI607" s="467">
        <v>0</v>
      </c>
    </row>
    <row r="608" spans="1:35" x14ac:dyDescent="0.2">
      <c r="A608" s="461" t="s">
        <v>56</v>
      </c>
      <c r="B608" s="462"/>
      <c r="C608" s="463"/>
      <c r="D608" s="462"/>
      <c r="E608" s="462"/>
      <c r="F608" s="462"/>
      <c r="G608" s="462"/>
      <c r="H608" s="462"/>
      <c r="I608" s="462"/>
      <c r="J608" s="462"/>
      <c r="K608" s="462">
        <v>0</v>
      </c>
      <c r="L608" s="462"/>
      <c r="M608" s="462"/>
      <c r="N608" s="464">
        <v>0</v>
      </c>
      <c r="O608" s="463">
        <v>0</v>
      </c>
      <c r="P608" s="463">
        <v>0</v>
      </c>
      <c r="Q608" s="462"/>
      <c r="R608" s="463"/>
      <c r="S608" s="462"/>
      <c r="T608" s="462"/>
      <c r="U608" s="462"/>
      <c r="V608" s="462"/>
      <c r="W608" s="462"/>
      <c r="X608" s="462"/>
      <c r="Y608" s="462"/>
      <c r="Z608" s="462">
        <v>0</v>
      </c>
      <c r="AA608" s="462"/>
      <c r="AB608" s="462"/>
      <c r="AC608" s="463"/>
      <c r="AD608" s="463">
        <v>0</v>
      </c>
      <c r="AE608" s="463">
        <v>0</v>
      </c>
      <c r="AF608" s="462">
        <v>0</v>
      </c>
      <c r="AG608" s="465">
        <v>0</v>
      </c>
      <c r="AH608" s="466">
        <v>0</v>
      </c>
      <c r="AI608" s="467">
        <v>0</v>
      </c>
    </row>
    <row r="609" spans="1:35" x14ac:dyDescent="0.2">
      <c r="A609" s="468"/>
      <c r="B609" s="462"/>
      <c r="C609" s="466"/>
      <c r="D609" s="466"/>
      <c r="E609" s="466"/>
      <c r="F609" s="466"/>
      <c r="G609" s="466"/>
      <c r="H609" s="466"/>
      <c r="I609" s="466"/>
      <c r="J609" s="466"/>
      <c r="K609" s="462">
        <v>0</v>
      </c>
      <c r="L609" s="466"/>
      <c r="M609" s="466"/>
      <c r="N609" s="464">
        <v>0</v>
      </c>
      <c r="O609" s="463">
        <v>0</v>
      </c>
      <c r="P609" s="463">
        <v>0</v>
      </c>
      <c r="Q609" s="462"/>
      <c r="R609" s="466"/>
      <c r="S609" s="466"/>
      <c r="T609" s="466"/>
      <c r="U609" s="466"/>
      <c r="V609" s="466"/>
      <c r="W609" s="466"/>
      <c r="X609" s="466"/>
      <c r="Y609" s="466"/>
      <c r="Z609" s="462">
        <v>0</v>
      </c>
      <c r="AA609" s="466"/>
      <c r="AB609" s="466"/>
      <c r="AC609" s="466"/>
      <c r="AD609" s="463">
        <v>0</v>
      </c>
      <c r="AE609" s="463">
        <v>0</v>
      </c>
      <c r="AF609" s="462">
        <v>0</v>
      </c>
      <c r="AG609" s="465">
        <v>0</v>
      </c>
      <c r="AH609" s="466">
        <v>0</v>
      </c>
      <c r="AI609" s="467">
        <v>0</v>
      </c>
    </row>
    <row r="610" spans="1:35" x14ac:dyDescent="0.2">
      <c r="A610" s="461" t="s">
        <v>57</v>
      </c>
      <c r="B610" s="462">
        <v>851</v>
      </c>
      <c r="C610" s="462">
        <v>2514</v>
      </c>
      <c r="D610" s="462"/>
      <c r="E610" s="462"/>
      <c r="F610" s="462"/>
      <c r="G610" s="462"/>
      <c r="H610" s="462"/>
      <c r="I610" s="462"/>
      <c r="J610" s="462"/>
      <c r="K610" s="462">
        <v>2514</v>
      </c>
      <c r="L610" s="462">
        <v>1000</v>
      </c>
      <c r="M610" s="462"/>
      <c r="N610" s="464">
        <v>1000</v>
      </c>
      <c r="O610" s="463">
        <v>31168</v>
      </c>
      <c r="P610" s="463">
        <v>26523968</v>
      </c>
      <c r="Q610" s="462">
        <v>850</v>
      </c>
      <c r="R610" s="462">
        <v>2647</v>
      </c>
      <c r="S610" s="462"/>
      <c r="T610" s="462"/>
      <c r="U610" s="462"/>
      <c r="V610" s="462"/>
      <c r="W610" s="462"/>
      <c r="X610" s="462"/>
      <c r="Y610" s="462"/>
      <c r="Z610" s="462">
        <v>2647</v>
      </c>
      <c r="AA610" s="462">
        <v>1000</v>
      </c>
      <c r="AB610" s="462"/>
      <c r="AC610" s="462"/>
      <c r="AD610" s="463">
        <v>31764</v>
      </c>
      <c r="AE610" s="463">
        <v>26999400</v>
      </c>
      <c r="AF610" s="462">
        <v>-1</v>
      </c>
      <c r="AG610" s="465">
        <v>475432</v>
      </c>
      <c r="AH610" s="466">
        <v>850</v>
      </c>
      <c r="AI610" s="467">
        <v>26999400</v>
      </c>
    </row>
    <row r="611" spans="1:35" x14ac:dyDescent="0.2">
      <c r="A611" s="461"/>
      <c r="B611" s="462"/>
      <c r="C611" s="462"/>
      <c r="D611" s="462"/>
      <c r="E611" s="462"/>
      <c r="F611" s="462"/>
      <c r="G611" s="462"/>
      <c r="H611" s="462"/>
      <c r="I611" s="462"/>
      <c r="J611" s="462"/>
      <c r="K611" s="462">
        <v>0</v>
      </c>
      <c r="L611" s="462"/>
      <c r="M611" s="462"/>
      <c r="N611" s="464">
        <v>0</v>
      </c>
      <c r="O611" s="463">
        <v>0</v>
      </c>
      <c r="P611" s="463">
        <v>0</v>
      </c>
      <c r="Q611" s="462"/>
      <c r="R611" s="462"/>
      <c r="S611" s="462"/>
      <c r="T611" s="462"/>
      <c r="U611" s="462"/>
      <c r="V611" s="462"/>
      <c r="W611" s="462"/>
      <c r="X611" s="462"/>
      <c r="Y611" s="462"/>
      <c r="Z611" s="462">
        <v>0</v>
      </c>
      <c r="AA611" s="462"/>
      <c r="AB611" s="462"/>
      <c r="AC611" s="462"/>
      <c r="AD611" s="463">
        <v>0</v>
      </c>
      <c r="AE611" s="463">
        <v>0</v>
      </c>
      <c r="AF611" s="462">
        <v>0</v>
      </c>
      <c r="AG611" s="465">
        <v>0</v>
      </c>
      <c r="AH611" s="466">
        <v>0</v>
      </c>
      <c r="AI611" s="467">
        <v>0</v>
      </c>
    </row>
    <row r="612" spans="1:35" x14ac:dyDescent="0.2">
      <c r="A612" s="461" t="s">
        <v>58</v>
      </c>
      <c r="B612" s="462"/>
      <c r="C612" s="462"/>
      <c r="D612" s="462"/>
      <c r="E612" s="462"/>
      <c r="F612" s="462"/>
      <c r="G612" s="462"/>
      <c r="H612" s="462"/>
      <c r="I612" s="462"/>
      <c r="J612" s="462"/>
      <c r="K612" s="462">
        <v>0</v>
      </c>
      <c r="L612" s="462"/>
      <c r="M612" s="462"/>
      <c r="N612" s="464">
        <v>0</v>
      </c>
      <c r="O612" s="463">
        <v>0</v>
      </c>
      <c r="P612" s="463">
        <v>0</v>
      </c>
      <c r="Q612" s="462"/>
      <c r="R612" s="462"/>
      <c r="S612" s="462"/>
      <c r="T612" s="462"/>
      <c r="U612" s="462"/>
      <c r="V612" s="462"/>
      <c r="W612" s="462"/>
      <c r="X612" s="462"/>
      <c r="Y612" s="462"/>
      <c r="Z612" s="462">
        <v>0</v>
      </c>
      <c r="AA612" s="462"/>
      <c r="AB612" s="462"/>
      <c r="AC612" s="462"/>
      <c r="AD612" s="463">
        <v>0</v>
      </c>
      <c r="AE612" s="463">
        <v>0</v>
      </c>
      <c r="AF612" s="462">
        <v>0</v>
      </c>
      <c r="AG612" s="465">
        <v>0</v>
      </c>
      <c r="AH612" s="466">
        <v>0</v>
      </c>
      <c r="AI612" s="467">
        <v>0</v>
      </c>
    </row>
    <row r="613" spans="1:35" x14ac:dyDescent="0.2">
      <c r="A613" s="461"/>
      <c r="B613" s="462"/>
      <c r="C613" s="462"/>
      <c r="D613" s="462"/>
      <c r="E613" s="462"/>
      <c r="F613" s="462"/>
      <c r="G613" s="462"/>
      <c r="H613" s="462"/>
      <c r="I613" s="462"/>
      <c r="J613" s="462"/>
      <c r="K613" s="462">
        <v>0</v>
      </c>
      <c r="L613" s="462"/>
      <c r="M613" s="462"/>
      <c r="N613" s="464">
        <v>0</v>
      </c>
      <c r="O613" s="463">
        <v>0</v>
      </c>
      <c r="P613" s="463">
        <v>0</v>
      </c>
      <c r="Q613" s="462"/>
      <c r="R613" s="462"/>
      <c r="S613" s="462"/>
      <c r="T613" s="462"/>
      <c r="U613" s="462"/>
      <c r="V613" s="462"/>
      <c r="W613" s="462"/>
      <c r="X613" s="462"/>
      <c r="Y613" s="462"/>
      <c r="Z613" s="462">
        <v>0</v>
      </c>
      <c r="AA613" s="462"/>
      <c r="AB613" s="462"/>
      <c r="AC613" s="462"/>
      <c r="AD613" s="463">
        <v>0</v>
      </c>
      <c r="AE613" s="463">
        <v>0</v>
      </c>
      <c r="AF613" s="462">
        <v>0</v>
      </c>
      <c r="AG613" s="465">
        <v>0</v>
      </c>
      <c r="AH613" s="466">
        <v>0</v>
      </c>
      <c r="AI613" s="467">
        <v>0</v>
      </c>
    </row>
    <row r="614" spans="1:35" x14ac:dyDescent="0.2">
      <c r="A614" s="461" t="s">
        <v>59</v>
      </c>
      <c r="B614" s="462"/>
      <c r="C614" s="462"/>
      <c r="D614" s="462"/>
      <c r="E614" s="462"/>
      <c r="F614" s="462"/>
      <c r="G614" s="462"/>
      <c r="H614" s="462"/>
      <c r="I614" s="462"/>
      <c r="J614" s="462"/>
      <c r="K614" s="462">
        <v>0</v>
      </c>
      <c r="L614" s="462"/>
      <c r="M614" s="462"/>
      <c r="N614" s="464">
        <v>0</v>
      </c>
      <c r="O614" s="463">
        <v>0</v>
      </c>
      <c r="P614" s="463">
        <v>0</v>
      </c>
      <c r="Q614" s="462"/>
      <c r="R614" s="462"/>
      <c r="S614" s="462"/>
      <c r="T614" s="462"/>
      <c r="U614" s="462"/>
      <c r="V614" s="462"/>
      <c r="W614" s="462"/>
      <c r="X614" s="462"/>
      <c r="Y614" s="462"/>
      <c r="Z614" s="462">
        <v>0</v>
      </c>
      <c r="AA614" s="462"/>
      <c r="AB614" s="462"/>
      <c r="AC614" s="462"/>
      <c r="AD614" s="463">
        <v>0</v>
      </c>
      <c r="AE614" s="463">
        <v>0</v>
      </c>
      <c r="AF614" s="462">
        <v>0</v>
      </c>
      <c r="AG614" s="465">
        <v>0</v>
      </c>
      <c r="AH614" s="466">
        <v>0</v>
      </c>
      <c r="AI614" s="467">
        <v>0</v>
      </c>
    </row>
    <row r="615" spans="1:35" x14ac:dyDescent="0.2">
      <c r="A615" s="461"/>
      <c r="B615" s="462"/>
      <c r="C615" s="462"/>
      <c r="D615" s="462"/>
      <c r="E615" s="462"/>
      <c r="F615" s="462"/>
      <c r="G615" s="462"/>
      <c r="H615" s="462"/>
      <c r="I615" s="462"/>
      <c r="J615" s="462"/>
      <c r="K615" s="462">
        <v>0</v>
      </c>
      <c r="L615" s="462"/>
      <c r="M615" s="462"/>
      <c r="N615" s="464">
        <v>0</v>
      </c>
      <c r="O615" s="463">
        <v>0</v>
      </c>
      <c r="P615" s="463">
        <v>0</v>
      </c>
      <c r="Q615" s="462"/>
      <c r="R615" s="462"/>
      <c r="S615" s="462"/>
      <c r="T615" s="462"/>
      <c r="U615" s="462"/>
      <c r="V615" s="462"/>
      <c r="W615" s="462"/>
      <c r="X615" s="462"/>
      <c r="Y615" s="462"/>
      <c r="Z615" s="462">
        <v>0</v>
      </c>
      <c r="AA615" s="462"/>
      <c r="AB615" s="462"/>
      <c r="AC615" s="462"/>
      <c r="AD615" s="463">
        <v>0</v>
      </c>
      <c r="AE615" s="463">
        <v>0</v>
      </c>
      <c r="AF615" s="462">
        <v>0</v>
      </c>
      <c r="AG615" s="465">
        <v>0</v>
      </c>
      <c r="AH615" s="466">
        <v>0</v>
      </c>
      <c r="AI615" s="467">
        <v>0</v>
      </c>
    </row>
    <row r="616" spans="1:35" x14ac:dyDescent="0.2">
      <c r="A616" s="461" t="s">
        <v>60</v>
      </c>
      <c r="B616" s="462"/>
      <c r="C616" s="462"/>
      <c r="D616" s="462"/>
      <c r="E616" s="462"/>
      <c r="F616" s="462"/>
      <c r="G616" s="462"/>
      <c r="H616" s="462"/>
      <c r="I616" s="462"/>
      <c r="J616" s="462"/>
      <c r="K616" s="462">
        <v>0</v>
      </c>
      <c r="L616" s="462"/>
      <c r="M616" s="462"/>
      <c r="N616" s="464">
        <v>0</v>
      </c>
      <c r="O616" s="463">
        <v>0</v>
      </c>
      <c r="P616" s="463">
        <v>0</v>
      </c>
      <c r="Q616" s="462"/>
      <c r="R616" s="462"/>
      <c r="S616" s="462"/>
      <c r="T616" s="462"/>
      <c r="U616" s="462"/>
      <c r="V616" s="462"/>
      <c r="W616" s="462"/>
      <c r="X616" s="462"/>
      <c r="Y616" s="462"/>
      <c r="Z616" s="462">
        <v>0</v>
      </c>
      <c r="AA616" s="462"/>
      <c r="AB616" s="462"/>
      <c r="AC616" s="462"/>
      <c r="AD616" s="463">
        <v>0</v>
      </c>
      <c r="AE616" s="463">
        <v>0</v>
      </c>
      <c r="AF616" s="462">
        <v>0</v>
      </c>
      <c r="AG616" s="465">
        <v>0</v>
      </c>
      <c r="AH616" s="466">
        <v>0</v>
      </c>
      <c r="AI616" s="467">
        <v>0</v>
      </c>
    </row>
    <row r="617" spans="1:35" x14ac:dyDescent="0.2">
      <c r="A617" s="461"/>
      <c r="B617" s="462"/>
      <c r="C617" s="462"/>
      <c r="D617" s="462"/>
      <c r="E617" s="462"/>
      <c r="F617" s="462"/>
      <c r="G617" s="462"/>
      <c r="H617" s="462"/>
      <c r="I617" s="462"/>
      <c r="J617" s="462"/>
      <c r="K617" s="462">
        <v>0</v>
      </c>
      <c r="L617" s="462"/>
      <c r="M617" s="462"/>
      <c r="N617" s="464">
        <v>0</v>
      </c>
      <c r="O617" s="463">
        <v>0</v>
      </c>
      <c r="P617" s="463">
        <v>0</v>
      </c>
      <c r="Q617" s="462"/>
      <c r="R617" s="462"/>
      <c r="S617" s="462"/>
      <c r="T617" s="462"/>
      <c r="U617" s="462"/>
      <c r="V617" s="462"/>
      <c r="W617" s="462"/>
      <c r="X617" s="462"/>
      <c r="Y617" s="462"/>
      <c r="Z617" s="462">
        <v>0</v>
      </c>
      <c r="AA617" s="462"/>
      <c r="AB617" s="462"/>
      <c r="AC617" s="462"/>
      <c r="AD617" s="463">
        <v>0</v>
      </c>
      <c r="AE617" s="463">
        <v>0</v>
      </c>
      <c r="AF617" s="462">
        <v>0</v>
      </c>
      <c r="AG617" s="465">
        <v>0</v>
      </c>
      <c r="AH617" s="466">
        <v>0</v>
      </c>
      <c r="AI617" s="467">
        <v>0</v>
      </c>
    </row>
    <row r="618" spans="1:35" x14ac:dyDescent="0.2">
      <c r="A618" s="461" t="s">
        <v>61</v>
      </c>
      <c r="B618" s="462"/>
      <c r="C618" s="462"/>
      <c r="D618" s="462"/>
      <c r="E618" s="462"/>
      <c r="F618" s="462"/>
      <c r="G618" s="462"/>
      <c r="H618" s="462"/>
      <c r="I618" s="462"/>
      <c r="J618" s="462"/>
      <c r="K618" s="462">
        <v>0</v>
      </c>
      <c r="L618" s="462"/>
      <c r="M618" s="462"/>
      <c r="N618" s="464">
        <v>0</v>
      </c>
      <c r="O618" s="463">
        <v>0</v>
      </c>
      <c r="P618" s="463">
        <v>0</v>
      </c>
      <c r="Q618" s="462"/>
      <c r="R618" s="462"/>
      <c r="S618" s="462"/>
      <c r="T618" s="462"/>
      <c r="U618" s="462"/>
      <c r="V618" s="462"/>
      <c r="W618" s="462"/>
      <c r="X618" s="462"/>
      <c r="Y618" s="462"/>
      <c r="Z618" s="462">
        <v>0</v>
      </c>
      <c r="AA618" s="462"/>
      <c r="AB618" s="462"/>
      <c r="AC618" s="462"/>
      <c r="AD618" s="463">
        <v>0</v>
      </c>
      <c r="AE618" s="463">
        <v>0</v>
      </c>
      <c r="AF618" s="462">
        <v>0</v>
      </c>
      <c r="AG618" s="465">
        <v>0</v>
      </c>
      <c r="AH618" s="466">
        <v>0</v>
      </c>
      <c r="AI618" s="467">
        <v>0</v>
      </c>
    </row>
    <row r="619" spans="1:35" x14ac:dyDescent="0.2">
      <c r="A619" s="461"/>
      <c r="B619" s="462"/>
      <c r="C619" s="462"/>
      <c r="D619" s="462"/>
      <c r="E619" s="462"/>
      <c r="F619" s="462"/>
      <c r="G619" s="462"/>
      <c r="H619" s="462"/>
      <c r="I619" s="462"/>
      <c r="J619" s="462"/>
      <c r="K619" s="462">
        <v>0</v>
      </c>
      <c r="L619" s="462"/>
      <c r="M619" s="462"/>
      <c r="N619" s="464">
        <v>0</v>
      </c>
      <c r="O619" s="463">
        <v>0</v>
      </c>
      <c r="P619" s="463">
        <v>0</v>
      </c>
      <c r="Q619" s="462"/>
      <c r="R619" s="462"/>
      <c r="S619" s="462"/>
      <c r="T619" s="462"/>
      <c r="U619" s="462"/>
      <c r="V619" s="462"/>
      <c r="W619" s="462"/>
      <c r="X619" s="462"/>
      <c r="Y619" s="462"/>
      <c r="Z619" s="462">
        <v>0</v>
      </c>
      <c r="AA619" s="462"/>
      <c r="AB619" s="462"/>
      <c r="AC619" s="462"/>
      <c r="AD619" s="463">
        <v>0</v>
      </c>
      <c r="AE619" s="463">
        <v>0</v>
      </c>
      <c r="AF619" s="462">
        <v>0</v>
      </c>
      <c r="AG619" s="465">
        <v>0</v>
      </c>
      <c r="AH619" s="466">
        <v>0</v>
      </c>
      <c r="AI619" s="467">
        <v>0</v>
      </c>
    </row>
    <row r="620" spans="1:35" x14ac:dyDescent="0.2">
      <c r="A620" s="461" t="s">
        <v>62</v>
      </c>
      <c r="B620" s="462"/>
      <c r="C620" s="462"/>
      <c r="D620" s="462"/>
      <c r="E620" s="462"/>
      <c r="F620" s="462"/>
      <c r="G620" s="462"/>
      <c r="H620" s="462"/>
      <c r="I620" s="462"/>
      <c r="J620" s="462"/>
      <c r="K620" s="462">
        <v>0</v>
      </c>
      <c r="L620" s="462"/>
      <c r="M620" s="462"/>
      <c r="N620" s="464">
        <v>0</v>
      </c>
      <c r="O620" s="463">
        <v>0</v>
      </c>
      <c r="P620" s="463">
        <v>0</v>
      </c>
      <c r="Q620" s="462"/>
      <c r="R620" s="462"/>
      <c r="S620" s="462"/>
      <c r="T620" s="462"/>
      <c r="U620" s="462"/>
      <c r="V620" s="462"/>
      <c r="W620" s="462"/>
      <c r="X620" s="462"/>
      <c r="Y620" s="462"/>
      <c r="Z620" s="462">
        <v>0</v>
      </c>
      <c r="AA620" s="462"/>
      <c r="AB620" s="462"/>
      <c r="AC620" s="462"/>
      <c r="AD620" s="463">
        <v>0</v>
      </c>
      <c r="AE620" s="463">
        <v>0</v>
      </c>
      <c r="AF620" s="462">
        <v>0</v>
      </c>
      <c r="AG620" s="465">
        <v>0</v>
      </c>
      <c r="AH620" s="466">
        <v>0</v>
      </c>
      <c r="AI620" s="467">
        <v>0</v>
      </c>
    </row>
    <row r="621" spans="1:35" x14ac:dyDescent="0.2">
      <c r="A621" s="461"/>
      <c r="B621" s="462"/>
      <c r="C621" s="462"/>
      <c r="D621" s="462"/>
      <c r="E621" s="462"/>
      <c r="F621" s="462"/>
      <c r="G621" s="462"/>
      <c r="H621" s="462"/>
      <c r="I621" s="462"/>
      <c r="J621" s="462"/>
      <c r="K621" s="462">
        <v>0</v>
      </c>
      <c r="L621" s="462"/>
      <c r="M621" s="462"/>
      <c r="N621" s="464">
        <v>0</v>
      </c>
      <c r="O621" s="463">
        <v>0</v>
      </c>
      <c r="P621" s="463">
        <v>0</v>
      </c>
      <c r="Q621" s="462"/>
      <c r="R621" s="462"/>
      <c r="S621" s="462"/>
      <c r="T621" s="462"/>
      <c r="U621" s="462"/>
      <c r="V621" s="462"/>
      <c r="W621" s="462"/>
      <c r="X621" s="462"/>
      <c r="Y621" s="462"/>
      <c r="Z621" s="462">
        <v>0</v>
      </c>
      <c r="AA621" s="462"/>
      <c r="AB621" s="462"/>
      <c r="AC621" s="462"/>
      <c r="AD621" s="463">
        <v>0</v>
      </c>
      <c r="AE621" s="463">
        <v>0</v>
      </c>
      <c r="AF621" s="462">
        <v>0</v>
      </c>
      <c r="AG621" s="465">
        <v>0</v>
      </c>
      <c r="AH621" s="466">
        <v>0</v>
      </c>
      <c r="AI621" s="467">
        <v>0</v>
      </c>
    </row>
    <row r="622" spans="1:35" x14ac:dyDescent="0.2">
      <c r="A622" s="461" t="s">
        <v>63</v>
      </c>
      <c r="B622" s="462"/>
      <c r="C622" s="462"/>
      <c r="D622" s="462"/>
      <c r="E622" s="462"/>
      <c r="F622" s="462"/>
      <c r="G622" s="462"/>
      <c r="H622" s="462"/>
      <c r="I622" s="462"/>
      <c r="J622" s="462"/>
      <c r="K622" s="462">
        <v>0</v>
      </c>
      <c r="L622" s="462"/>
      <c r="M622" s="462"/>
      <c r="N622" s="464">
        <v>0</v>
      </c>
      <c r="O622" s="463">
        <v>0</v>
      </c>
      <c r="P622" s="463">
        <v>0</v>
      </c>
      <c r="Q622" s="462"/>
      <c r="R622" s="462"/>
      <c r="S622" s="462"/>
      <c r="T622" s="462"/>
      <c r="U622" s="462"/>
      <c r="V622" s="462"/>
      <c r="W622" s="462"/>
      <c r="X622" s="462"/>
      <c r="Y622" s="462"/>
      <c r="Z622" s="462">
        <v>0</v>
      </c>
      <c r="AA622" s="462"/>
      <c r="AB622" s="462"/>
      <c r="AC622" s="462"/>
      <c r="AD622" s="463">
        <v>0</v>
      </c>
      <c r="AE622" s="463">
        <v>0</v>
      </c>
      <c r="AF622" s="462">
        <v>0</v>
      </c>
      <c r="AG622" s="465">
        <v>0</v>
      </c>
      <c r="AH622" s="466">
        <v>0</v>
      </c>
      <c r="AI622" s="467">
        <v>0</v>
      </c>
    </row>
    <row r="623" spans="1:35" x14ac:dyDescent="0.2">
      <c r="A623" s="461"/>
      <c r="B623" s="462"/>
      <c r="C623" s="462"/>
      <c r="D623" s="462"/>
      <c r="E623" s="462"/>
      <c r="F623" s="462"/>
      <c r="G623" s="462"/>
      <c r="H623" s="462"/>
      <c r="I623" s="462"/>
      <c r="J623" s="462"/>
      <c r="K623" s="462">
        <v>0</v>
      </c>
      <c r="L623" s="462"/>
      <c r="M623" s="462"/>
      <c r="N623" s="464">
        <v>0</v>
      </c>
      <c r="O623" s="463">
        <v>0</v>
      </c>
      <c r="P623" s="463">
        <v>0</v>
      </c>
      <c r="Q623" s="462"/>
      <c r="R623" s="462"/>
      <c r="S623" s="462"/>
      <c r="T623" s="462"/>
      <c r="U623" s="462"/>
      <c r="V623" s="462"/>
      <c r="W623" s="462"/>
      <c r="X623" s="462"/>
      <c r="Y623" s="462"/>
      <c r="Z623" s="462">
        <v>0</v>
      </c>
      <c r="AA623" s="462"/>
      <c r="AB623" s="462"/>
      <c r="AC623" s="462"/>
      <c r="AD623" s="463">
        <v>0</v>
      </c>
      <c r="AE623" s="463">
        <v>0</v>
      </c>
      <c r="AF623" s="462">
        <v>0</v>
      </c>
      <c r="AG623" s="465">
        <v>0</v>
      </c>
      <c r="AH623" s="466">
        <v>0</v>
      </c>
      <c r="AI623" s="467">
        <v>0</v>
      </c>
    </row>
    <row r="624" spans="1:35" x14ac:dyDescent="0.2">
      <c r="A624" s="461" t="s">
        <v>64</v>
      </c>
      <c r="B624" s="462"/>
      <c r="C624" s="462"/>
      <c r="D624" s="462"/>
      <c r="E624" s="462"/>
      <c r="F624" s="462"/>
      <c r="G624" s="462"/>
      <c r="H624" s="462"/>
      <c r="I624" s="462"/>
      <c r="J624" s="462"/>
      <c r="K624" s="462">
        <v>0</v>
      </c>
      <c r="L624" s="462"/>
      <c r="M624" s="462"/>
      <c r="N624" s="464">
        <v>0</v>
      </c>
      <c r="O624" s="463">
        <v>0</v>
      </c>
      <c r="P624" s="463">
        <v>0</v>
      </c>
      <c r="Q624" s="462"/>
      <c r="R624" s="462"/>
      <c r="S624" s="462"/>
      <c r="T624" s="462"/>
      <c r="U624" s="462"/>
      <c r="V624" s="462"/>
      <c r="W624" s="462"/>
      <c r="X624" s="462"/>
      <c r="Y624" s="462"/>
      <c r="Z624" s="462">
        <v>0</v>
      </c>
      <c r="AA624" s="462"/>
      <c r="AB624" s="462"/>
      <c r="AC624" s="462"/>
      <c r="AD624" s="463">
        <v>0</v>
      </c>
      <c r="AE624" s="463">
        <v>0</v>
      </c>
      <c r="AF624" s="462">
        <v>0</v>
      </c>
      <c r="AG624" s="465">
        <v>0</v>
      </c>
      <c r="AH624" s="466">
        <v>0</v>
      </c>
      <c r="AI624" s="467">
        <v>0</v>
      </c>
    </row>
    <row r="625" spans="1:35" x14ac:dyDescent="0.2">
      <c r="A625" s="461"/>
      <c r="B625" s="462"/>
      <c r="C625" s="462"/>
      <c r="D625" s="462"/>
      <c r="E625" s="462"/>
      <c r="F625" s="462"/>
      <c r="G625" s="462"/>
      <c r="H625" s="462"/>
      <c r="I625" s="462"/>
      <c r="J625" s="462"/>
      <c r="K625" s="462">
        <v>0</v>
      </c>
      <c r="L625" s="462"/>
      <c r="M625" s="462"/>
      <c r="N625" s="464">
        <v>0</v>
      </c>
      <c r="O625" s="463">
        <v>0</v>
      </c>
      <c r="P625" s="463">
        <v>0</v>
      </c>
      <c r="Q625" s="462"/>
      <c r="R625" s="462"/>
      <c r="S625" s="462"/>
      <c r="T625" s="462"/>
      <c r="U625" s="462"/>
      <c r="V625" s="462"/>
      <c r="W625" s="462"/>
      <c r="X625" s="462"/>
      <c r="Y625" s="462"/>
      <c r="Z625" s="462">
        <v>0</v>
      </c>
      <c r="AA625" s="462"/>
      <c r="AB625" s="462"/>
      <c r="AC625" s="462"/>
      <c r="AD625" s="463">
        <v>0</v>
      </c>
      <c r="AE625" s="463">
        <v>0</v>
      </c>
      <c r="AF625" s="462">
        <v>0</v>
      </c>
      <c r="AG625" s="465">
        <v>0</v>
      </c>
      <c r="AH625" s="466">
        <v>0</v>
      </c>
      <c r="AI625" s="467">
        <v>0</v>
      </c>
    </row>
    <row r="626" spans="1:35" x14ac:dyDescent="0.2">
      <c r="A626" s="461" t="s">
        <v>24</v>
      </c>
      <c r="B626" s="462"/>
      <c r="C626" s="462"/>
      <c r="D626" s="462"/>
      <c r="E626" s="462"/>
      <c r="F626" s="462"/>
      <c r="G626" s="462"/>
      <c r="H626" s="462"/>
      <c r="I626" s="462"/>
      <c r="J626" s="462"/>
      <c r="K626" s="462">
        <v>0</v>
      </c>
      <c r="L626" s="462"/>
      <c r="M626" s="462"/>
      <c r="N626" s="464">
        <v>0</v>
      </c>
      <c r="O626" s="463">
        <v>0</v>
      </c>
      <c r="P626" s="463">
        <v>0</v>
      </c>
      <c r="Q626" s="462"/>
      <c r="R626" s="462"/>
      <c r="S626" s="462"/>
      <c r="T626" s="462"/>
      <c r="U626" s="462"/>
      <c r="V626" s="462"/>
      <c r="W626" s="462"/>
      <c r="X626" s="462"/>
      <c r="Y626" s="462"/>
      <c r="Z626" s="462">
        <v>0</v>
      </c>
      <c r="AA626" s="462"/>
      <c r="AB626" s="462"/>
      <c r="AC626" s="462"/>
      <c r="AD626" s="463">
        <v>0</v>
      </c>
      <c r="AE626" s="463">
        <v>0</v>
      </c>
      <c r="AF626" s="462">
        <v>0</v>
      </c>
      <c r="AG626" s="465">
        <v>0</v>
      </c>
      <c r="AH626" s="466">
        <v>0</v>
      </c>
      <c r="AI626" s="467">
        <v>0</v>
      </c>
    </row>
    <row r="627" spans="1:35" x14ac:dyDescent="0.2">
      <c r="A627" s="469" t="s">
        <v>548</v>
      </c>
      <c r="B627" s="462">
        <v>83</v>
      </c>
      <c r="C627" s="462">
        <v>600</v>
      </c>
      <c r="D627" s="462"/>
      <c r="E627" s="462"/>
      <c r="F627" s="462"/>
      <c r="G627" s="462"/>
      <c r="H627" s="462"/>
      <c r="I627" s="462"/>
      <c r="J627" s="462"/>
      <c r="K627" s="462">
        <v>600</v>
      </c>
      <c r="L627" s="462"/>
      <c r="M627" s="462"/>
      <c r="N627" s="464">
        <v>0</v>
      </c>
      <c r="O627" s="463">
        <v>7200</v>
      </c>
      <c r="P627" s="463">
        <v>597600</v>
      </c>
      <c r="Q627" s="462">
        <v>83</v>
      </c>
      <c r="R627" s="462">
        <v>600</v>
      </c>
      <c r="S627" s="462"/>
      <c r="T627" s="462"/>
      <c r="U627" s="462"/>
      <c r="V627" s="462"/>
      <c r="W627" s="462"/>
      <c r="X627" s="462"/>
      <c r="Y627" s="462"/>
      <c r="Z627" s="462">
        <v>600</v>
      </c>
      <c r="AA627" s="462"/>
      <c r="AB627" s="462"/>
      <c r="AC627" s="462"/>
      <c r="AD627" s="463">
        <v>7200</v>
      </c>
      <c r="AE627" s="463">
        <v>597600</v>
      </c>
      <c r="AF627" s="462">
        <v>0</v>
      </c>
      <c r="AG627" s="465">
        <v>0</v>
      </c>
      <c r="AH627" s="466">
        <v>83</v>
      </c>
      <c r="AI627" s="467">
        <v>597600</v>
      </c>
    </row>
    <row r="628" spans="1:35" x14ac:dyDescent="0.2">
      <c r="A628" s="461"/>
      <c r="B628" s="462"/>
      <c r="C628" s="462"/>
      <c r="D628" s="462"/>
      <c r="E628" s="462"/>
      <c r="F628" s="462"/>
      <c r="G628" s="462"/>
      <c r="H628" s="462"/>
      <c r="I628" s="462"/>
      <c r="J628" s="462"/>
      <c r="K628" s="462">
        <v>0</v>
      </c>
      <c r="L628" s="462"/>
      <c r="M628" s="462"/>
      <c r="N628" s="464">
        <v>0</v>
      </c>
      <c r="O628" s="463">
        <v>0</v>
      </c>
      <c r="P628" s="463">
        <v>0</v>
      </c>
      <c r="Q628" s="462"/>
      <c r="R628" s="462"/>
      <c r="S628" s="462"/>
      <c r="T628" s="462"/>
      <c r="U628" s="462"/>
      <c r="V628" s="462"/>
      <c r="W628" s="462"/>
      <c r="X628" s="462"/>
      <c r="Y628" s="462"/>
      <c r="Z628" s="462">
        <v>0</v>
      </c>
      <c r="AA628" s="462"/>
      <c r="AB628" s="462"/>
      <c r="AC628" s="462"/>
      <c r="AD628" s="463">
        <v>0</v>
      </c>
      <c r="AE628" s="463">
        <v>0</v>
      </c>
      <c r="AF628" s="462">
        <v>0</v>
      </c>
      <c r="AG628" s="465">
        <v>0</v>
      </c>
      <c r="AH628" s="466">
        <v>0</v>
      </c>
      <c r="AI628" s="467">
        <v>0</v>
      </c>
    </row>
    <row r="629" spans="1:35" x14ac:dyDescent="0.2">
      <c r="A629" s="461" t="s">
        <v>549</v>
      </c>
      <c r="B629" s="462"/>
      <c r="C629" s="462"/>
      <c r="D629" s="462"/>
      <c r="E629" s="462"/>
      <c r="F629" s="462"/>
      <c r="G629" s="462"/>
      <c r="H629" s="462"/>
      <c r="I629" s="462"/>
      <c r="J629" s="462"/>
      <c r="K629" s="462">
        <v>0</v>
      </c>
      <c r="L629" s="462"/>
      <c r="M629" s="462"/>
      <c r="N629" s="464">
        <v>0</v>
      </c>
      <c r="O629" s="463">
        <v>0</v>
      </c>
      <c r="P629" s="463">
        <v>0</v>
      </c>
      <c r="Q629" s="462"/>
      <c r="R629" s="462"/>
      <c r="S629" s="462"/>
      <c r="T629" s="462"/>
      <c r="U629" s="462"/>
      <c r="V629" s="462"/>
      <c r="W629" s="462"/>
      <c r="X629" s="462"/>
      <c r="Y629" s="462"/>
      <c r="Z629" s="462">
        <v>0</v>
      </c>
      <c r="AA629" s="462"/>
      <c r="AB629" s="462"/>
      <c r="AC629" s="462"/>
      <c r="AD629" s="463">
        <v>0</v>
      </c>
      <c r="AE629" s="463">
        <v>0</v>
      </c>
      <c r="AF629" s="462">
        <v>0</v>
      </c>
      <c r="AG629" s="465">
        <v>0</v>
      </c>
      <c r="AH629" s="466">
        <v>0</v>
      </c>
      <c r="AI629" s="467">
        <v>0</v>
      </c>
    </row>
    <row r="630" spans="1:35" x14ac:dyDescent="0.2">
      <c r="A630" s="461"/>
      <c r="B630" s="462"/>
      <c r="C630" s="462"/>
      <c r="D630" s="462"/>
      <c r="E630" s="462"/>
      <c r="F630" s="462"/>
      <c r="G630" s="462"/>
      <c r="H630" s="462"/>
      <c r="I630" s="462"/>
      <c r="J630" s="462"/>
      <c r="K630" s="462">
        <v>0</v>
      </c>
      <c r="L630" s="462"/>
      <c r="M630" s="462"/>
      <c r="N630" s="464">
        <v>0</v>
      </c>
      <c r="O630" s="463">
        <v>0</v>
      </c>
      <c r="P630" s="463">
        <v>0</v>
      </c>
      <c r="Q630" s="462"/>
      <c r="R630" s="462"/>
      <c r="S630" s="462"/>
      <c r="T630" s="462"/>
      <c r="U630" s="462"/>
      <c r="V630" s="462"/>
      <c r="W630" s="462"/>
      <c r="X630" s="462"/>
      <c r="Y630" s="462"/>
      <c r="Z630" s="462">
        <v>0</v>
      </c>
      <c r="AA630" s="462"/>
      <c r="AB630" s="462"/>
      <c r="AC630" s="462"/>
      <c r="AD630" s="463">
        <v>0</v>
      </c>
      <c r="AE630" s="463">
        <v>0</v>
      </c>
      <c r="AF630" s="462">
        <v>0</v>
      </c>
      <c r="AG630" s="465">
        <v>0</v>
      </c>
      <c r="AH630" s="466">
        <v>0</v>
      </c>
      <c r="AI630" s="467">
        <v>0</v>
      </c>
    </row>
    <row r="631" spans="1:35" x14ac:dyDescent="0.2">
      <c r="A631" s="461" t="s">
        <v>66</v>
      </c>
      <c r="B631" s="462">
        <v>80</v>
      </c>
      <c r="C631" s="462">
        <v>1656</v>
      </c>
      <c r="D631" s="462"/>
      <c r="E631" s="462"/>
      <c r="F631" s="462"/>
      <c r="G631" s="462"/>
      <c r="H631" s="462"/>
      <c r="I631" s="462"/>
      <c r="J631" s="462"/>
      <c r="K631" s="462">
        <v>1656</v>
      </c>
      <c r="L631" s="462">
        <v>600</v>
      </c>
      <c r="M631" s="462"/>
      <c r="N631" s="464">
        <v>600</v>
      </c>
      <c r="O631" s="463">
        <v>20472</v>
      </c>
      <c r="P631" s="463">
        <v>1637760</v>
      </c>
      <c r="Q631" s="462">
        <v>82</v>
      </c>
      <c r="R631" s="462">
        <v>1656</v>
      </c>
      <c r="S631" s="462"/>
      <c r="T631" s="462"/>
      <c r="U631" s="462"/>
      <c r="V631" s="462"/>
      <c r="W631" s="462"/>
      <c r="X631" s="462"/>
      <c r="Y631" s="462"/>
      <c r="Z631" s="462">
        <v>1656</v>
      </c>
      <c r="AA631" s="462">
        <v>600</v>
      </c>
      <c r="AB631" s="462"/>
      <c r="AC631" s="462"/>
      <c r="AD631" s="463">
        <v>19872</v>
      </c>
      <c r="AE631" s="463">
        <v>1629504</v>
      </c>
      <c r="AF631" s="462">
        <v>2</v>
      </c>
      <c r="AG631" s="465">
        <v>-8256</v>
      </c>
      <c r="AH631" s="466">
        <v>82</v>
      </c>
      <c r="AI631" s="467">
        <v>1629504</v>
      </c>
    </row>
    <row r="632" spans="1:35" x14ac:dyDescent="0.2">
      <c r="A632" s="461"/>
      <c r="B632" s="462"/>
      <c r="C632" s="462"/>
      <c r="D632" s="462"/>
      <c r="E632" s="462"/>
      <c r="F632" s="462"/>
      <c r="G632" s="462"/>
      <c r="H632" s="462"/>
      <c r="I632" s="462"/>
      <c r="J632" s="462"/>
      <c r="K632" s="462">
        <v>0</v>
      </c>
      <c r="L632" s="462"/>
      <c r="M632" s="462"/>
      <c r="N632" s="464">
        <v>0</v>
      </c>
      <c r="O632" s="463">
        <v>0</v>
      </c>
      <c r="P632" s="463">
        <v>0</v>
      </c>
      <c r="Q632" s="462"/>
      <c r="R632" s="462"/>
      <c r="S632" s="462"/>
      <c r="T632" s="462"/>
      <c r="U632" s="462"/>
      <c r="V632" s="462"/>
      <c r="W632" s="462"/>
      <c r="X632" s="462"/>
      <c r="Y632" s="462"/>
      <c r="Z632" s="462">
        <v>0</v>
      </c>
      <c r="AA632" s="462"/>
      <c r="AB632" s="462"/>
      <c r="AC632" s="462"/>
      <c r="AD632" s="463">
        <v>0</v>
      </c>
      <c r="AE632" s="463">
        <v>0</v>
      </c>
      <c r="AF632" s="462">
        <v>0</v>
      </c>
      <c r="AG632" s="465">
        <v>0</v>
      </c>
      <c r="AH632" s="466">
        <v>0</v>
      </c>
      <c r="AI632" s="467">
        <v>0</v>
      </c>
    </row>
    <row r="633" spans="1:35" x14ac:dyDescent="0.2">
      <c r="A633" s="461" t="s">
        <v>67</v>
      </c>
      <c r="B633" s="462"/>
      <c r="C633" s="462"/>
      <c r="D633" s="462"/>
      <c r="E633" s="462"/>
      <c r="F633" s="462"/>
      <c r="G633" s="462"/>
      <c r="H633" s="462"/>
      <c r="I633" s="462"/>
      <c r="J633" s="462"/>
      <c r="K633" s="462">
        <v>0</v>
      </c>
      <c r="L633" s="462"/>
      <c r="M633" s="462"/>
      <c r="N633" s="464">
        <v>0</v>
      </c>
      <c r="O633" s="463">
        <v>0</v>
      </c>
      <c r="P633" s="463">
        <v>0</v>
      </c>
      <c r="Q633" s="462"/>
      <c r="R633" s="462"/>
      <c r="S633" s="462"/>
      <c r="T633" s="462"/>
      <c r="U633" s="462"/>
      <c r="V633" s="462"/>
      <c r="W633" s="462"/>
      <c r="X633" s="462"/>
      <c r="Y633" s="462"/>
      <c r="Z633" s="462">
        <v>0</v>
      </c>
      <c r="AA633" s="462"/>
      <c r="AB633" s="462"/>
      <c r="AC633" s="462"/>
      <c r="AD633" s="463">
        <v>0</v>
      </c>
      <c r="AE633" s="463">
        <v>0</v>
      </c>
      <c r="AF633" s="462">
        <v>0</v>
      </c>
      <c r="AG633" s="465">
        <v>0</v>
      </c>
      <c r="AH633" s="466">
        <v>0</v>
      </c>
      <c r="AI633" s="467">
        <v>0</v>
      </c>
    </row>
    <row r="634" spans="1:35" x14ac:dyDescent="0.2">
      <c r="A634" s="470"/>
      <c r="B634" s="462"/>
      <c r="C634" s="466"/>
      <c r="D634" s="466"/>
      <c r="E634" s="466"/>
      <c r="F634" s="466"/>
      <c r="G634" s="466"/>
      <c r="H634" s="466"/>
      <c r="I634" s="466"/>
      <c r="J634" s="466"/>
      <c r="K634" s="462">
        <v>0</v>
      </c>
      <c r="L634" s="466"/>
      <c r="M634" s="466"/>
      <c r="N634" s="464">
        <v>0</v>
      </c>
      <c r="O634" s="463">
        <v>0</v>
      </c>
      <c r="P634" s="463">
        <v>0</v>
      </c>
      <c r="Q634" s="462"/>
      <c r="R634" s="466"/>
      <c r="S634" s="466"/>
      <c r="T634" s="466"/>
      <c r="U634" s="466"/>
      <c r="V634" s="466"/>
      <c r="W634" s="466"/>
      <c r="X634" s="466"/>
      <c r="Y634" s="466"/>
      <c r="Z634" s="462">
        <v>0</v>
      </c>
      <c r="AA634" s="466"/>
      <c r="AB634" s="466"/>
      <c r="AC634" s="466"/>
      <c r="AD634" s="463">
        <v>0</v>
      </c>
      <c r="AE634" s="463">
        <v>0</v>
      </c>
      <c r="AF634" s="462">
        <v>0</v>
      </c>
      <c r="AG634" s="465">
        <v>0</v>
      </c>
      <c r="AH634" s="466">
        <v>0</v>
      </c>
      <c r="AI634" s="467">
        <v>0</v>
      </c>
    </row>
    <row r="635" spans="1:35" x14ac:dyDescent="0.2">
      <c r="A635" s="471" t="s">
        <v>0</v>
      </c>
      <c r="B635" s="471">
        <v>1133</v>
      </c>
      <c r="C635" s="471">
        <v>5551</v>
      </c>
      <c r="D635" s="471">
        <v>863</v>
      </c>
      <c r="E635" s="471">
        <v>0</v>
      </c>
      <c r="F635" s="471">
        <v>0</v>
      </c>
      <c r="G635" s="471">
        <v>0</v>
      </c>
      <c r="H635" s="471">
        <v>0</v>
      </c>
      <c r="I635" s="471">
        <v>0</v>
      </c>
      <c r="J635" s="471">
        <v>0</v>
      </c>
      <c r="K635" s="471">
        <v>6414</v>
      </c>
      <c r="L635" s="471">
        <v>2600</v>
      </c>
      <c r="M635" s="471">
        <v>0</v>
      </c>
      <c r="N635" s="471">
        <v>2600</v>
      </c>
      <c r="O635" s="471">
        <v>79568</v>
      </c>
      <c r="P635" s="471">
        <v>31225960</v>
      </c>
      <c r="Q635" s="471">
        <v>1134</v>
      </c>
      <c r="R635" s="471">
        <v>5756</v>
      </c>
      <c r="S635" s="471">
        <v>963</v>
      </c>
      <c r="T635" s="471">
        <v>0</v>
      </c>
      <c r="U635" s="471">
        <v>0</v>
      </c>
      <c r="V635" s="471">
        <v>0</v>
      </c>
      <c r="W635" s="471">
        <v>0</v>
      </c>
      <c r="X635" s="471">
        <v>0</v>
      </c>
      <c r="Y635" s="471">
        <v>0</v>
      </c>
      <c r="Z635" s="471">
        <v>6719</v>
      </c>
      <c r="AA635" s="471">
        <v>2600</v>
      </c>
      <c r="AB635" s="471">
        <v>0</v>
      </c>
      <c r="AC635" s="471">
        <v>0</v>
      </c>
      <c r="AD635" s="471">
        <v>80628</v>
      </c>
      <c r="AE635" s="471">
        <v>31819752</v>
      </c>
      <c r="AF635" s="471">
        <v>1</v>
      </c>
      <c r="AG635" s="471">
        <v>593792</v>
      </c>
      <c r="AH635" s="471">
        <v>1134</v>
      </c>
      <c r="AI635" s="471">
        <v>31819752</v>
      </c>
    </row>
    <row r="636" spans="1:35" x14ac:dyDescent="0.2">
      <c r="A636" s="432"/>
      <c r="B636" s="432"/>
      <c r="C636" s="432"/>
      <c r="D636" s="432"/>
      <c r="E636" s="432"/>
      <c r="F636" s="432"/>
      <c r="G636" s="432"/>
      <c r="H636" s="432"/>
      <c r="I636" s="432"/>
      <c r="J636" s="432"/>
      <c r="K636" s="432"/>
      <c r="L636" s="432"/>
      <c r="M636" s="432"/>
      <c r="N636" s="432"/>
      <c r="O636" s="432"/>
      <c r="P636" s="432"/>
      <c r="Q636" s="432"/>
      <c r="R636" s="432"/>
      <c r="S636" s="432"/>
      <c r="T636" s="432"/>
      <c r="U636" s="432"/>
      <c r="V636" s="432"/>
      <c r="W636" s="432"/>
      <c r="X636" s="432"/>
      <c r="Y636" s="432"/>
      <c r="Z636" s="432"/>
      <c r="AA636" s="432"/>
      <c r="AB636" s="432"/>
      <c r="AC636" s="432"/>
      <c r="AD636" s="432"/>
      <c r="AE636" s="432"/>
      <c r="AF636" s="432"/>
      <c r="AG636" s="432"/>
    </row>
    <row r="637" spans="1:35" x14ac:dyDescent="0.2">
      <c r="A637" s="431" t="s">
        <v>567</v>
      </c>
      <c r="B637" s="432"/>
      <c r="C637" s="432"/>
      <c r="D637" s="432"/>
      <c r="E637" s="432"/>
      <c r="F637" s="432"/>
      <c r="G637" s="432"/>
      <c r="H637" s="432"/>
      <c r="I637" s="432"/>
      <c r="J637" s="432"/>
      <c r="K637" s="432"/>
      <c r="L637" s="432"/>
      <c r="M637" s="432"/>
      <c r="N637" s="432"/>
      <c r="O637" s="432"/>
      <c r="P637" s="432"/>
      <c r="Q637" s="432"/>
      <c r="R637" s="432"/>
      <c r="S637" s="432"/>
      <c r="T637" s="432"/>
      <c r="U637" s="432"/>
      <c r="V637" s="432"/>
      <c r="W637" s="432"/>
      <c r="X637" s="432"/>
      <c r="Y637" s="432"/>
      <c r="Z637" s="432"/>
      <c r="AA637" s="432"/>
      <c r="AB637" s="432"/>
      <c r="AC637" s="432"/>
      <c r="AD637" s="432"/>
      <c r="AE637" s="432"/>
      <c r="AF637" s="432"/>
      <c r="AG637" s="432"/>
    </row>
    <row r="638" spans="1:35" ht="12.75" thickBot="1" x14ac:dyDescent="0.25">
      <c r="A638" s="432"/>
      <c r="B638" s="432"/>
      <c r="C638" s="432"/>
      <c r="D638" s="432"/>
      <c r="E638" s="432"/>
      <c r="F638" s="432"/>
      <c r="G638" s="432"/>
      <c r="H638" s="432"/>
      <c r="I638" s="432"/>
      <c r="J638" s="432"/>
      <c r="K638" s="432"/>
      <c r="L638" s="432"/>
      <c r="M638" s="432"/>
      <c r="N638" s="432"/>
      <c r="O638" s="432"/>
      <c r="P638" s="432"/>
      <c r="Q638" s="432"/>
      <c r="R638" s="432"/>
      <c r="S638" s="432"/>
      <c r="T638" s="432"/>
      <c r="U638" s="432"/>
      <c r="V638" s="432"/>
      <c r="W638" s="432"/>
      <c r="X638" s="432"/>
      <c r="Y638" s="432"/>
      <c r="Z638" s="432"/>
      <c r="AA638" s="432"/>
      <c r="AB638" s="432"/>
      <c r="AC638" s="432"/>
      <c r="AD638" s="432"/>
      <c r="AE638" s="432"/>
      <c r="AF638" s="432"/>
      <c r="AG638" s="432"/>
    </row>
    <row r="639" spans="1:35" ht="12.75" customHeight="1" thickBot="1" x14ac:dyDescent="0.25">
      <c r="A639" s="706" t="s">
        <v>48</v>
      </c>
      <c r="B639" s="433" t="s">
        <v>361</v>
      </c>
      <c r="C639" s="433"/>
      <c r="D639" s="433"/>
      <c r="E639" s="433"/>
      <c r="F639" s="433"/>
      <c r="G639" s="433"/>
      <c r="H639" s="433"/>
      <c r="I639" s="433"/>
      <c r="J639" s="433"/>
      <c r="K639" s="433"/>
      <c r="L639" s="433"/>
      <c r="M639" s="433"/>
      <c r="N639" s="433"/>
      <c r="O639" s="433"/>
      <c r="P639" s="433"/>
      <c r="Q639" s="434" t="s">
        <v>362</v>
      </c>
      <c r="R639" s="433"/>
      <c r="S639" s="433"/>
      <c r="T639" s="433"/>
      <c r="U639" s="433"/>
      <c r="V639" s="433"/>
      <c r="W639" s="433"/>
      <c r="X639" s="433"/>
      <c r="Y639" s="433"/>
      <c r="Z639" s="433"/>
      <c r="AA639" s="433"/>
      <c r="AB639" s="433"/>
      <c r="AC639" s="433"/>
      <c r="AD639" s="433"/>
      <c r="AE639" s="435"/>
      <c r="AF639" s="436" t="s">
        <v>360</v>
      </c>
      <c r="AG639" s="437"/>
      <c r="AH639" s="436" t="s">
        <v>363</v>
      </c>
      <c r="AI639" s="437"/>
    </row>
    <row r="640" spans="1:35" ht="141.75" x14ac:dyDescent="0.2">
      <c r="A640" s="707"/>
      <c r="B640" s="438" t="s">
        <v>11</v>
      </c>
      <c r="C640" s="439" t="s">
        <v>148</v>
      </c>
      <c r="D640" s="440" t="s">
        <v>271</v>
      </c>
      <c r="E640" s="440" t="s">
        <v>150</v>
      </c>
      <c r="F640" s="440" t="s">
        <v>184</v>
      </c>
      <c r="G640" s="440" t="s">
        <v>185</v>
      </c>
      <c r="H640" s="440" t="s">
        <v>186</v>
      </c>
      <c r="I640" s="440" t="s">
        <v>187</v>
      </c>
      <c r="J640" s="441" t="s">
        <v>151</v>
      </c>
      <c r="K640" s="440" t="s">
        <v>152</v>
      </c>
      <c r="L640" s="440" t="s">
        <v>153</v>
      </c>
      <c r="M640" s="440" t="s">
        <v>183</v>
      </c>
      <c r="N640" s="442" t="s">
        <v>120</v>
      </c>
      <c r="O640" s="443" t="s">
        <v>158</v>
      </c>
      <c r="P640" s="444" t="s">
        <v>157</v>
      </c>
      <c r="Q640" s="438" t="s">
        <v>11</v>
      </c>
      <c r="R640" s="439" t="s">
        <v>148</v>
      </c>
      <c r="S640" s="440" t="s">
        <v>149</v>
      </c>
      <c r="T640" s="440" t="s">
        <v>150</v>
      </c>
      <c r="U640" s="440" t="s">
        <v>184</v>
      </c>
      <c r="V640" s="440" t="s">
        <v>185</v>
      </c>
      <c r="W640" s="440" t="s">
        <v>186</v>
      </c>
      <c r="X640" s="440" t="s">
        <v>187</v>
      </c>
      <c r="Y640" s="440" t="s">
        <v>151</v>
      </c>
      <c r="Z640" s="440" t="s">
        <v>152</v>
      </c>
      <c r="AA640" s="440" t="s">
        <v>153</v>
      </c>
      <c r="AB640" s="440" t="s">
        <v>183</v>
      </c>
      <c r="AC640" s="442" t="s">
        <v>120</v>
      </c>
      <c r="AD640" s="443" t="s">
        <v>158</v>
      </c>
      <c r="AE640" s="444" t="s">
        <v>364</v>
      </c>
      <c r="AF640" s="445" t="s">
        <v>162</v>
      </c>
      <c r="AG640" s="445" t="s">
        <v>161</v>
      </c>
      <c r="AH640" s="445" t="s">
        <v>11</v>
      </c>
      <c r="AI640" s="444" t="s">
        <v>365</v>
      </c>
    </row>
    <row r="641" spans="1:35" ht="12.75" thickBot="1" x14ac:dyDescent="0.25">
      <c r="A641" s="708"/>
      <c r="B641" s="446" t="s">
        <v>49</v>
      </c>
      <c r="C641" s="447" t="s">
        <v>50</v>
      </c>
      <c r="D641" s="448" t="s">
        <v>51</v>
      </c>
      <c r="E641" s="448" t="s">
        <v>52</v>
      </c>
      <c r="F641" s="449" t="s">
        <v>53</v>
      </c>
      <c r="G641" s="449" t="s">
        <v>54</v>
      </c>
      <c r="H641" s="449" t="s">
        <v>81</v>
      </c>
      <c r="I641" s="449" t="s">
        <v>119</v>
      </c>
      <c r="J641" s="449" t="s">
        <v>156</v>
      </c>
      <c r="K641" s="449" t="s">
        <v>160</v>
      </c>
      <c r="L641" s="449" t="s">
        <v>192</v>
      </c>
      <c r="M641" s="449" t="s">
        <v>193</v>
      </c>
      <c r="N641" s="450" t="s">
        <v>195</v>
      </c>
      <c r="O641" s="451" t="s">
        <v>196</v>
      </c>
      <c r="P641" s="452" t="s">
        <v>197</v>
      </c>
      <c r="Q641" s="446" t="s">
        <v>49</v>
      </c>
      <c r="R641" s="447" t="s">
        <v>50</v>
      </c>
      <c r="S641" s="448" t="s">
        <v>51</v>
      </c>
      <c r="T641" s="448" t="s">
        <v>52</v>
      </c>
      <c r="U641" s="449" t="s">
        <v>53</v>
      </c>
      <c r="V641" s="449" t="s">
        <v>54</v>
      </c>
      <c r="W641" s="449" t="s">
        <v>81</v>
      </c>
      <c r="X641" s="449" t="s">
        <v>119</v>
      </c>
      <c r="Y641" s="449" t="s">
        <v>156</v>
      </c>
      <c r="Z641" s="449" t="s">
        <v>160</v>
      </c>
      <c r="AA641" s="449" t="s">
        <v>192</v>
      </c>
      <c r="AB641" s="449" t="s">
        <v>193</v>
      </c>
      <c r="AC641" s="450" t="s">
        <v>195</v>
      </c>
      <c r="AD641" s="451" t="s">
        <v>196</v>
      </c>
      <c r="AE641" s="452" t="s">
        <v>197</v>
      </c>
      <c r="AF641" s="453"/>
      <c r="AG641" s="446"/>
      <c r="AH641" s="453"/>
      <c r="AI641" s="446"/>
    </row>
    <row r="642" spans="1:35" x14ac:dyDescent="0.2">
      <c r="A642" s="454"/>
      <c r="B642" s="455"/>
      <c r="C642" s="455"/>
      <c r="D642" s="455"/>
      <c r="E642" s="455"/>
      <c r="F642" s="456"/>
      <c r="G642" s="456"/>
      <c r="H642" s="456"/>
      <c r="I642" s="456"/>
      <c r="J642" s="456"/>
      <c r="K642" s="456"/>
      <c r="L642" s="456"/>
      <c r="M642" s="456"/>
      <c r="N642" s="457"/>
      <c r="O642" s="456"/>
      <c r="P642" s="456"/>
      <c r="Q642" s="455"/>
      <c r="R642" s="455"/>
      <c r="S642" s="455"/>
      <c r="T642" s="455"/>
      <c r="U642" s="456"/>
      <c r="V642" s="456"/>
      <c r="W642" s="456"/>
      <c r="X642" s="456"/>
      <c r="Y642" s="456"/>
      <c r="Z642" s="456"/>
      <c r="AA642" s="456"/>
      <c r="AB642" s="456"/>
      <c r="AC642" s="456"/>
      <c r="AD642" s="456"/>
      <c r="AE642" s="456"/>
      <c r="AF642" s="455"/>
      <c r="AG642" s="458"/>
      <c r="AH642" s="459"/>
      <c r="AI642" s="460"/>
    </row>
    <row r="643" spans="1:35" x14ac:dyDescent="0.2">
      <c r="A643" s="461" t="s">
        <v>55</v>
      </c>
      <c r="B643" s="462">
        <v>77</v>
      </c>
      <c r="C643" s="463">
        <v>743</v>
      </c>
      <c r="D643" s="462">
        <v>850</v>
      </c>
      <c r="E643" s="462"/>
      <c r="F643" s="462"/>
      <c r="G643" s="462"/>
      <c r="H643" s="462"/>
      <c r="I643" s="462"/>
      <c r="J643" s="462"/>
      <c r="K643" s="462">
        <v>1593</v>
      </c>
      <c r="L643" s="462">
        <v>1000</v>
      </c>
      <c r="M643" s="462"/>
      <c r="N643" s="464">
        <v>1000</v>
      </c>
      <c r="O643" s="463">
        <v>20116</v>
      </c>
      <c r="P643" s="463">
        <v>1548932</v>
      </c>
      <c r="Q643" s="462">
        <v>77</v>
      </c>
      <c r="R643" s="463">
        <v>830</v>
      </c>
      <c r="S643" s="462">
        <v>950</v>
      </c>
      <c r="T643" s="462"/>
      <c r="U643" s="462"/>
      <c r="V643" s="462"/>
      <c r="W643" s="462"/>
      <c r="X643" s="462"/>
      <c r="Y643" s="462"/>
      <c r="Z643" s="462">
        <v>1780</v>
      </c>
      <c r="AA643" s="462">
        <v>1000</v>
      </c>
      <c r="AB643" s="462"/>
      <c r="AC643" s="463"/>
      <c r="AD643" s="463">
        <v>21360</v>
      </c>
      <c r="AE643" s="463">
        <v>1644720</v>
      </c>
      <c r="AF643" s="462">
        <v>0</v>
      </c>
      <c r="AG643" s="465">
        <v>95788</v>
      </c>
      <c r="AH643" s="466">
        <v>77</v>
      </c>
      <c r="AI643" s="467">
        <v>1644720</v>
      </c>
    </row>
    <row r="644" spans="1:35" x14ac:dyDescent="0.2">
      <c r="A644" s="461"/>
      <c r="B644" s="462"/>
      <c r="C644" s="463"/>
      <c r="D644" s="462"/>
      <c r="E644" s="462"/>
      <c r="F644" s="462"/>
      <c r="G644" s="462"/>
      <c r="H644" s="462"/>
      <c r="I644" s="462"/>
      <c r="J644" s="462"/>
      <c r="K644" s="462">
        <v>0</v>
      </c>
      <c r="L644" s="462"/>
      <c r="M644" s="462"/>
      <c r="N644" s="464">
        <v>0</v>
      </c>
      <c r="O644" s="463">
        <v>0</v>
      </c>
      <c r="P644" s="463">
        <v>0</v>
      </c>
      <c r="Q644" s="462"/>
      <c r="R644" s="463"/>
      <c r="S644" s="462"/>
      <c r="T644" s="462"/>
      <c r="U644" s="462"/>
      <c r="V644" s="462"/>
      <c r="W644" s="462"/>
      <c r="X644" s="462"/>
      <c r="Y644" s="462"/>
      <c r="Z644" s="462">
        <v>0</v>
      </c>
      <c r="AA644" s="462"/>
      <c r="AB644" s="462"/>
      <c r="AC644" s="463"/>
      <c r="AD644" s="463">
        <v>0</v>
      </c>
      <c r="AE644" s="463">
        <v>0</v>
      </c>
      <c r="AF644" s="462">
        <v>0</v>
      </c>
      <c r="AG644" s="465">
        <v>0</v>
      </c>
      <c r="AH644" s="466">
        <v>0</v>
      </c>
      <c r="AI644" s="467">
        <v>0</v>
      </c>
    </row>
    <row r="645" spans="1:35" x14ac:dyDescent="0.2">
      <c r="A645" s="461" t="s">
        <v>56</v>
      </c>
      <c r="B645" s="462"/>
      <c r="C645" s="463"/>
      <c r="D645" s="462"/>
      <c r="E645" s="462"/>
      <c r="F645" s="462"/>
      <c r="G645" s="462"/>
      <c r="H645" s="462"/>
      <c r="I645" s="462"/>
      <c r="J645" s="462"/>
      <c r="K645" s="462">
        <v>0</v>
      </c>
      <c r="L645" s="462"/>
      <c r="M645" s="462"/>
      <c r="N645" s="464">
        <v>0</v>
      </c>
      <c r="O645" s="463">
        <v>0</v>
      </c>
      <c r="P645" s="463">
        <v>0</v>
      </c>
      <c r="Q645" s="462"/>
      <c r="R645" s="463"/>
      <c r="S645" s="462"/>
      <c r="T645" s="462"/>
      <c r="U645" s="462"/>
      <c r="V645" s="462"/>
      <c r="W645" s="462"/>
      <c r="X645" s="462"/>
      <c r="Y645" s="462"/>
      <c r="Z645" s="462">
        <v>0</v>
      </c>
      <c r="AA645" s="462"/>
      <c r="AB645" s="462"/>
      <c r="AC645" s="463"/>
      <c r="AD645" s="463">
        <v>0</v>
      </c>
      <c r="AE645" s="463">
        <v>0</v>
      </c>
      <c r="AF645" s="462">
        <v>0</v>
      </c>
      <c r="AG645" s="465">
        <v>0</v>
      </c>
      <c r="AH645" s="466">
        <v>0</v>
      </c>
      <c r="AI645" s="467">
        <v>0</v>
      </c>
    </row>
    <row r="646" spans="1:35" x14ac:dyDescent="0.2">
      <c r="A646" s="468"/>
      <c r="B646" s="462"/>
      <c r="C646" s="466"/>
      <c r="D646" s="466"/>
      <c r="E646" s="466"/>
      <c r="F646" s="466"/>
      <c r="G646" s="466"/>
      <c r="H646" s="466"/>
      <c r="I646" s="466"/>
      <c r="J646" s="466"/>
      <c r="K646" s="462">
        <v>0</v>
      </c>
      <c r="L646" s="466"/>
      <c r="M646" s="466"/>
      <c r="N646" s="464">
        <v>0</v>
      </c>
      <c r="O646" s="463">
        <v>0</v>
      </c>
      <c r="P646" s="463">
        <v>0</v>
      </c>
      <c r="Q646" s="462"/>
      <c r="R646" s="466"/>
      <c r="S646" s="466"/>
      <c r="T646" s="466"/>
      <c r="U646" s="466"/>
      <c r="V646" s="466"/>
      <c r="W646" s="466"/>
      <c r="X646" s="466"/>
      <c r="Y646" s="466"/>
      <c r="Z646" s="462">
        <v>0</v>
      </c>
      <c r="AA646" s="466"/>
      <c r="AB646" s="466"/>
      <c r="AC646" s="466"/>
      <c r="AD646" s="463">
        <v>0</v>
      </c>
      <c r="AE646" s="463">
        <v>0</v>
      </c>
      <c r="AF646" s="462">
        <v>0</v>
      </c>
      <c r="AG646" s="465">
        <v>0</v>
      </c>
      <c r="AH646" s="466">
        <v>0</v>
      </c>
      <c r="AI646" s="467">
        <v>0</v>
      </c>
    </row>
    <row r="647" spans="1:35" x14ac:dyDescent="0.2">
      <c r="A647" s="461" t="s">
        <v>57</v>
      </c>
      <c r="B647" s="462">
        <v>606</v>
      </c>
      <c r="C647" s="462">
        <v>2533</v>
      </c>
      <c r="D647" s="462"/>
      <c r="E647" s="462"/>
      <c r="F647" s="462"/>
      <c r="G647" s="462"/>
      <c r="H647" s="462"/>
      <c r="I647" s="462"/>
      <c r="J647" s="462"/>
      <c r="K647" s="462">
        <v>2533</v>
      </c>
      <c r="L647" s="462">
        <v>1000</v>
      </c>
      <c r="M647" s="462"/>
      <c r="N647" s="464">
        <v>1000</v>
      </c>
      <c r="O647" s="463">
        <v>31396</v>
      </c>
      <c r="P647" s="463">
        <v>19025976</v>
      </c>
      <c r="Q647" s="462">
        <v>602</v>
      </c>
      <c r="R647" s="462">
        <v>2645</v>
      </c>
      <c r="S647" s="462"/>
      <c r="T647" s="462"/>
      <c r="U647" s="462"/>
      <c r="V647" s="462"/>
      <c r="W647" s="462"/>
      <c r="X647" s="462"/>
      <c r="Y647" s="462"/>
      <c r="Z647" s="462">
        <v>2645</v>
      </c>
      <c r="AA647" s="462">
        <v>1000</v>
      </c>
      <c r="AB647" s="462"/>
      <c r="AC647" s="462"/>
      <c r="AD647" s="463">
        <v>31740</v>
      </c>
      <c r="AE647" s="463">
        <v>19107480</v>
      </c>
      <c r="AF647" s="462">
        <v>-4</v>
      </c>
      <c r="AG647" s="465">
        <v>81504</v>
      </c>
      <c r="AH647" s="466">
        <v>602</v>
      </c>
      <c r="AI647" s="467">
        <v>19107480</v>
      </c>
    </row>
    <row r="648" spans="1:35" x14ac:dyDescent="0.2">
      <c r="A648" s="461"/>
      <c r="B648" s="462"/>
      <c r="C648" s="462"/>
      <c r="D648" s="462"/>
      <c r="E648" s="462"/>
      <c r="F648" s="462"/>
      <c r="G648" s="462"/>
      <c r="H648" s="462"/>
      <c r="I648" s="462"/>
      <c r="J648" s="462"/>
      <c r="K648" s="462">
        <v>0</v>
      </c>
      <c r="L648" s="462"/>
      <c r="M648" s="462"/>
      <c r="N648" s="464">
        <v>0</v>
      </c>
      <c r="O648" s="463">
        <v>0</v>
      </c>
      <c r="P648" s="463">
        <v>0</v>
      </c>
      <c r="Q648" s="462"/>
      <c r="R648" s="462"/>
      <c r="S648" s="462"/>
      <c r="T648" s="462"/>
      <c r="U648" s="462"/>
      <c r="V648" s="462"/>
      <c r="W648" s="462"/>
      <c r="X648" s="462"/>
      <c r="Y648" s="462"/>
      <c r="Z648" s="462">
        <v>0</v>
      </c>
      <c r="AA648" s="462"/>
      <c r="AB648" s="462"/>
      <c r="AC648" s="462"/>
      <c r="AD648" s="463">
        <v>0</v>
      </c>
      <c r="AE648" s="463">
        <v>0</v>
      </c>
      <c r="AF648" s="462">
        <v>0</v>
      </c>
      <c r="AG648" s="465">
        <v>0</v>
      </c>
      <c r="AH648" s="466">
        <v>0</v>
      </c>
      <c r="AI648" s="467">
        <v>0</v>
      </c>
    </row>
    <row r="649" spans="1:35" x14ac:dyDescent="0.2">
      <c r="A649" s="461" t="s">
        <v>58</v>
      </c>
      <c r="B649" s="462"/>
      <c r="C649" s="462"/>
      <c r="D649" s="462"/>
      <c r="E649" s="462"/>
      <c r="F649" s="462"/>
      <c r="G649" s="462"/>
      <c r="H649" s="462"/>
      <c r="I649" s="462"/>
      <c r="J649" s="462"/>
      <c r="K649" s="462">
        <v>0</v>
      </c>
      <c r="L649" s="462"/>
      <c r="M649" s="462"/>
      <c r="N649" s="464">
        <v>0</v>
      </c>
      <c r="O649" s="463">
        <v>0</v>
      </c>
      <c r="P649" s="463">
        <v>0</v>
      </c>
      <c r="Q649" s="462"/>
      <c r="R649" s="462"/>
      <c r="S649" s="462"/>
      <c r="T649" s="462"/>
      <c r="U649" s="462"/>
      <c r="V649" s="462"/>
      <c r="W649" s="462"/>
      <c r="X649" s="462"/>
      <c r="Y649" s="462"/>
      <c r="Z649" s="462">
        <v>0</v>
      </c>
      <c r="AA649" s="462"/>
      <c r="AB649" s="462"/>
      <c r="AC649" s="462"/>
      <c r="AD649" s="463">
        <v>0</v>
      </c>
      <c r="AE649" s="463">
        <v>0</v>
      </c>
      <c r="AF649" s="462">
        <v>0</v>
      </c>
      <c r="AG649" s="465">
        <v>0</v>
      </c>
      <c r="AH649" s="466">
        <v>0</v>
      </c>
      <c r="AI649" s="467">
        <v>0</v>
      </c>
    </row>
    <row r="650" spans="1:35" x14ac:dyDescent="0.2">
      <c r="A650" s="461"/>
      <c r="B650" s="462"/>
      <c r="C650" s="462"/>
      <c r="D650" s="462"/>
      <c r="E650" s="462"/>
      <c r="F650" s="462"/>
      <c r="G650" s="462"/>
      <c r="H650" s="462"/>
      <c r="I650" s="462"/>
      <c r="J650" s="462"/>
      <c r="K650" s="462">
        <v>0</v>
      </c>
      <c r="L650" s="462"/>
      <c r="M650" s="462"/>
      <c r="N650" s="464">
        <v>0</v>
      </c>
      <c r="O650" s="463">
        <v>0</v>
      </c>
      <c r="P650" s="463">
        <v>0</v>
      </c>
      <c r="Q650" s="462"/>
      <c r="R650" s="462"/>
      <c r="S650" s="462"/>
      <c r="T650" s="462"/>
      <c r="U650" s="462"/>
      <c r="V650" s="462"/>
      <c r="W650" s="462"/>
      <c r="X650" s="462"/>
      <c r="Y650" s="462"/>
      <c r="Z650" s="462">
        <v>0</v>
      </c>
      <c r="AA650" s="462"/>
      <c r="AB650" s="462"/>
      <c r="AC650" s="462"/>
      <c r="AD650" s="463">
        <v>0</v>
      </c>
      <c r="AE650" s="463">
        <v>0</v>
      </c>
      <c r="AF650" s="462">
        <v>0</v>
      </c>
      <c r="AG650" s="465">
        <v>0</v>
      </c>
      <c r="AH650" s="466">
        <v>0</v>
      </c>
      <c r="AI650" s="467">
        <v>0</v>
      </c>
    </row>
    <row r="651" spans="1:35" x14ac:dyDescent="0.2">
      <c r="A651" s="461" t="s">
        <v>59</v>
      </c>
      <c r="B651" s="462"/>
      <c r="C651" s="462"/>
      <c r="D651" s="462"/>
      <c r="E651" s="462"/>
      <c r="F651" s="462"/>
      <c r="G651" s="462"/>
      <c r="H651" s="462"/>
      <c r="I651" s="462"/>
      <c r="J651" s="462"/>
      <c r="K651" s="462">
        <v>0</v>
      </c>
      <c r="L651" s="462"/>
      <c r="M651" s="462"/>
      <c r="N651" s="464">
        <v>0</v>
      </c>
      <c r="O651" s="463">
        <v>0</v>
      </c>
      <c r="P651" s="463">
        <v>0</v>
      </c>
      <c r="Q651" s="462"/>
      <c r="R651" s="462"/>
      <c r="S651" s="462"/>
      <c r="T651" s="462"/>
      <c r="U651" s="462"/>
      <c r="V651" s="462"/>
      <c r="W651" s="462"/>
      <c r="X651" s="462"/>
      <c r="Y651" s="462"/>
      <c r="Z651" s="462">
        <v>0</v>
      </c>
      <c r="AA651" s="462"/>
      <c r="AB651" s="462"/>
      <c r="AC651" s="462"/>
      <c r="AD651" s="463">
        <v>0</v>
      </c>
      <c r="AE651" s="463">
        <v>0</v>
      </c>
      <c r="AF651" s="462">
        <v>0</v>
      </c>
      <c r="AG651" s="465">
        <v>0</v>
      </c>
      <c r="AH651" s="466">
        <v>0</v>
      </c>
      <c r="AI651" s="467">
        <v>0</v>
      </c>
    </row>
    <row r="652" spans="1:35" x14ac:dyDescent="0.2">
      <c r="A652" s="461"/>
      <c r="B652" s="462"/>
      <c r="C652" s="462"/>
      <c r="D652" s="462"/>
      <c r="E652" s="462"/>
      <c r="F652" s="462"/>
      <c r="G652" s="462"/>
      <c r="H652" s="462"/>
      <c r="I652" s="462"/>
      <c r="J652" s="462"/>
      <c r="K652" s="462">
        <v>0</v>
      </c>
      <c r="L652" s="462"/>
      <c r="M652" s="462"/>
      <c r="N652" s="464">
        <v>0</v>
      </c>
      <c r="O652" s="463">
        <v>0</v>
      </c>
      <c r="P652" s="463">
        <v>0</v>
      </c>
      <c r="Q652" s="462"/>
      <c r="R652" s="462"/>
      <c r="S652" s="462"/>
      <c r="T652" s="462"/>
      <c r="U652" s="462"/>
      <c r="V652" s="462"/>
      <c r="W652" s="462"/>
      <c r="X652" s="462"/>
      <c r="Y652" s="462"/>
      <c r="Z652" s="462">
        <v>0</v>
      </c>
      <c r="AA652" s="462"/>
      <c r="AB652" s="462"/>
      <c r="AC652" s="462"/>
      <c r="AD652" s="463">
        <v>0</v>
      </c>
      <c r="AE652" s="463">
        <v>0</v>
      </c>
      <c r="AF652" s="462">
        <v>0</v>
      </c>
      <c r="AG652" s="465">
        <v>0</v>
      </c>
      <c r="AH652" s="466">
        <v>0</v>
      </c>
      <c r="AI652" s="467">
        <v>0</v>
      </c>
    </row>
    <row r="653" spans="1:35" x14ac:dyDescent="0.2">
      <c r="A653" s="461" t="s">
        <v>60</v>
      </c>
      <c r="B653" s="462"/>
      <c r="C653" s="462"/>
      <c r="D653" s="462"/>
      <c r="E653" s="462"/>
      <c r="F653" s="462"/>
      <c r="G653" s="462"/>
      <c r="H653" s="462"/>
      <c r="I653" s="462"/>
      <c r="J653" s="462"/>
      <c r="K653" s="462">
        <v>0</v>
      </c>
      <c r="L653" s="462"/>
      <c r="M653" s="462"/>
      <c r="N653" s="464">
        <v>0</v>
      </c>
      <c r="O653" s="463">
        <v>0</v>
      </c>
      <c r="P653" s="463">
        <v>0</v>
      </c>
      <c r="Q653" s="462"/>
      <c r="R653" s="462"/>
      <c r="S653" s="462"/>
      <c r="T653" s="462"/>
      <c r="U653" s="462"/>
      <c r="V653" s="462"/>
      <c r="W653" s="462"/>
      <c r="X653" s="462"/>
      <c r="Y653" s="462"/>
      <c r="Z653" s="462">
        <v>0</v>
      </c>
      <c r="AA653" s="462"/>
      <c r="AB653" s="462"/>
      <c r="AC653" s="462"/>
      <c r="AD653" s="463">
        <v>0</v>
      </c>
      <c r="AE653" s="463">
        <v>0</v>
      </c>
      <c r="AF653" s="462">
        <v>0</v>
      </c>
      <c r="AG653" s="465">
        <v>0</v>
      </c>
      <c r="AH653" s="466">
        <v>0</v>
      </c>
      <c r="AI653" s="467">
        <v>0</v>
      </c>
    </row>
    <row r="654" spans="1:35" x14ac:dyDescent="0.2">
      <c r="A654" s="461"/>
      <c r="B654" s="462"/>
      <c r="C654" s="462"/>
      <c r="D654" s="462"/>
      <c r="E654" s="462"/>
      <c r="F654" s="462"/>
      <c r="G654" s="462"/>
      <c r="H654" s="462"/>
      <c r="I654" s="462"/>
      <c r="J654" s="462"/>
      <c r="K654" s="462">
        <v>0</v>
      </c>
      <c r="L654" s="462"/>
      <c r="M654" s="462"/>
      <c r="N654" s="464">
        <v>0</v>
      </c>
      <c r="O654" s="463">
        <v>0</v>
      </c>
      <c r="P654" s="463">
        <v>0</v>
      </c>
      <c r="Q654" s="462"/>
      <c r="R654" s="462"/>
      <c r="S654" s="462"/>
      <c r="T654" s="462"/>
      <c r="U654" s="462"/>
      <c r="V654" s="462"/>
      <c r="W654" s="462"/>
      <c r="X654" s="462"/>
      <c r="Y654" s="462"/>
      <c r="Z654" s="462">
        <v>0</v>
      </c>
      <c r="AA654" s="462"/>
      <c r="AB654" s="462"/>
      <c r="AC654" s="462"/>
      <c r="AD654" s="463">
        <v>0</v>
      </c>
      <c r="AE654" s="463">
        <v>0</v>
      </c>
      <c r="AF654" s="462">
        <v>0</v>
      </c>
      <c r="AG654" s="465">
        <v>0</v>
      </c>
      <c r="AH654" s="466">
        <v>0</v>
      </c>
      <c r="AI654" s="467">
        <v>0</v>
      </c>
    </row>
    <row r="655" spans="1:35" x14ac:dyDescent="0.2">
      <c r="A655" s="461" t="s">
        <v>61</v>
      </c>
      <c r="B655" s="462"/>
      <c r="C655" s="462"/>
      <c r="D655" s="462"/>
      <c r="E655" s="462"/>
      <c r="F655" s="462"/>
      <c r="G655" s="462"/>
      <c r="H655" s="462"/>
      <c r="I655" s="462"/>
      <c r="J655" s="462"/>
      <c r="K655" s="462">
        <v>0</v>
      </c>
      <c r="L655" s="462"/>
      <c r="M655" s="462"/>
      <c r="N655" s="464">
        <v>0</v>
      </c>
      <c r="O655" s="463">
        <v>0</v>
      </c>
      <c r="P655" s="463">
        <v>0</v>
      </c>
      <c r="Q655" s="462"/>
      <c r="R655" s="462"/>
      <c r="S655" s="462"/>
      <c r="T655" s="462"/>
      <c r="U655" s="462"/>
      <c r="V655" s="462"/>
      <c r="W655" s="462"/>
      <c r="X655" s="462"/>
      <c r="Y655" s="462"/>
      <c r="Z655" s="462">
        <v>0</v>
      </c>
      <c r="AA655" s="462"/>
      <c r="AB655" s="462"/>
      <c r="AC655" s="462"/>
      <c r="AD655" s="463">
        <v>0</v>
      </c>
      <c r="AE655" s="463">
        <v>0</v>
      </c>
      <c r="AF655" s="462">
        <v>0</v>
      </c>
      <c r="AG655" s="465">
        <v>0</v>
      </c>
      <c r="AH655" s="466">
        <v>0</v>
      </c>
      <c r="AI655" s="467">
        <v>0</v>
      </c>
    </row>
    <row r="656" spans="1:35" x14ac:dyDescent="0.2">
      <c r="A656" s="461"/>
      <c r="B656" s="462"/>
      <c r="C656" s="462"/>
      <c r="D656" s="462"/>
      <c r="E656" s="462"/>
      <c r="F656" s="462"/>
      <c r="G656" s="462"/>
      <c r="H656" s="462"/>
      <c r="I656" s="462"/>
      <c r="J656" s="462"/>
      <c r="K656" s="462">
        <v>0</v>
      </c>
      <c r="L656" s="462"/>
      <c r="M656" s="462"/>
      <c r="N656" s="464">
        <v>0</v>
      </c>
      <c r="O656" s="463">
        <v>0</v>
      </c>
      <c r="P656" s="463">
        <v>0</v>
      </c>
      <c r="Q656" s="462"/>
      <c r="R656" s="462"/>
      <c r="S656" s="462"/>
      <c r="T656" s="462"/>
      <c r="U656" s="462"/>
      <c r="V656" s="462"/>
      <c r="W656" s="462"/>
      <c r="X656" s="462"/>
      <c r="Y656" s="462"/>
      <c r="Z656" s="462">
        <v>0</v>
      </c>
      <c r="AA656" s="462"/>
      <c r="AB656" s="462"/>
      <c r="AC656" s="462"/>
      <c r="AD656" s="463">
        <v>0</v>
      </c>
      <c r="AE656" s="463">
        <v>0</v>
      </c>
      <c r="AF656" s="462">
        <v>0</v>
      </c>
      <c r="AG656" s="465">
        <v>0</v>
      </c>
      <c r="AH656" s="466">
        <v>0</v>
      </c>
      <c r="AI656" s="467">
        <v>0</v>
      </c>
    </row>
    <row r="657" spans="1:35" x14ac:dyDescent="0.2">
      <c r="A657" s="461" t="s">
        <v>62</v>
      </c>
      <c r="B657" s="462"/>
      <c r="C657" s="462"/>
      <c r="D657" s="462"/>
      <c r="E657" s="462"/>
      <c r="F657" s="462"/>
      <c r="G657" s="462"/>
      <c r="H657" s="462"/>
      <c r="I657" s="462"/>
      <c r="J657" s="462"/>
      <c r="K657" s="462">
        <v>0</v>
      </c>
      <c r="L657" s="462"/>
      <c r="M657" s="462"/>
      <c r="N657" s="464">
        <v>0</v>
      </c>
      <c r="O657" s="463">
        <v>0</v>
      </c>
      <c r="P657" s="463">
        <v>0</v>
      </c>
      <c r="Q657" s="462"/>
      <c r="R657" s="462"/>
      <c r="S657" s="462"/>
      <c r="T657" s="462"/>
      <c r="U657" s="462"/>
      <c r="V657" s="462"/>
      <c r="W657" s="462"/>
      <c r="X657" s="462"/>
      <c r="Y657" s="462"/>
      <c r="Z657" s="462">
        <v>0</v>
      </c>
      <c r="AA657" s="462"/>
      <c r="AB657" s="462"/>
      <c r="AC657" s="462"/>
      <c r="AD657" s="463">
        <v>0</v>
      </c>
      <c r="AE657" s="463">
        <v>0</v>
      </c>
      <c r="AF657" s="462">
        <v>0</v>
      </c>
      <c r="AG657" s="465">
        <v>0</v>
      </c>
      <c r="AH657" s="466">
        <v>0</v>
      </c>
      <c r="AI657" s="467">
        <v>0</v>
      </c>
    </row>
    <row r="658" spans="1:35" x14ac:dyDescent="0.2">
      <c r="A658" s="461"/>
      <c r="B658" s="462"/>
      <c r="C658" s="462"/>
      <c r="D658" s="462"/>
      <c r="E658" s="462"/>
      <c r="F658" s="462"/>
      <c r="G658" s="462"/>
      <c r="H658" s="462"/>
      <c r="I658" s="462"/>
      <c r="J658" s="462"/>
      <c r="K658" s="462">
        <v>0</v>
      </c>
      <c r="L658" s="462"/>
      <c r="M658" s="462"/>
      <c r="N658" s="464">
        <v>0</v>
      </c>
      <c r="O658" s="463">
        <v>0</v>
      </c>
      <c r="P658" s="463">
        <v>0</v>
      </c>
      <c r="Q658" s="462"/>
      <c r="R658" s="462"/>
      <c r="S658" s="462"/>
      <c r="T658" s="462"/>
      <c r="U658" s="462"/>
      <c r="V658" s="462"/>
      <c r="W658" s="462"/>
      <c r="X658" s="462"/>
      <c r="Y658" s="462"/>
      <c r="Z658" s="462">
        <v>0</v>
      </c>
      <c r="AA658" s="462"/>
      <c r="AB658" s="462"/>
      <c r="AC658" s="462"/>
      <c r="AD658" s="463">
        <v>0</v>
      </c>
      <c r="AE658" s="463">
        <v>0</v>
      </c>
      <c r="AF658" s="462">
        <v>0</v>
      </c>
      <c r="AG658" s="465">
        <v>0</v>
      </c>
      <c r="AH658" s="466">
        <v>0</v>
      </c>
      <c r="AI658" s="467">
        <v>0</v>
      </c>
    </row>
    <row r="659" spans="1:35" x14ac:dyDescent="0.2">
      <c r="A659" s="461" t="s">
        <v>63</v>
      </c>
      <c r="B659" s="462"/>
      <c r="C659" s="462"/>
      <c r="D659" s="462"/>
      <c r="E659" s="462"/>
      <c r="F659" s="462"/>
      <c r="G659" s="462"/>
      <c r="H659" s="462"/>
      <c r="I659" s="462"/>
      <c r="J659" s="462"/>
      <c r="K659" s="462">
        <v>0</v>
      </c>
      <c r="L659" s="462"/>
      <c r="M659" s="462"/>
      <c r="N659" s="464">
        <v>0</v>
      </c>
      <c r="O659" s="463">
        <v>0</v>
      </c>
      <c r="P659" s="463">
        <v>0</v>
      </c>
      <c r="Q659" s="462"/>
      <c r="R659" s="462"/>
      <c r="S659" s="462"/>
      <c r="T659" s="462"/>
      <c r="U659" s="462"/>
      <c r="V659" s="462"/>
      <c r="W659" s="462"/>
      <c r="X659" s="462"/>
      <c r="Y659" s="462"/>
      <c r="Z659" s="462">
        <v>0</v>
      </c>
      <c r="AA659" s="462"/>
      <c r="AB659" s="462"/>
      <c r="AC659" s="462"/>
      <c r="AD659" s="463">
        <v>0</v>
      </c>
      <c r="AE659" s="463">
        <v>0</v>
      </c>
      <c r="AF659" s="462">
        <v>0</v>
      </c>
      <c r="AG659" s="465">
        <v>0</v>
      </c>
      <c r="AH659" s="466">
        <v>0</v>
      </c>
      <c r="AI659" s="467">
        <v>0</v>
      </c>
    </row>
    <row r="660" spans="1:35" x14ac:dyDescent="0.2">
      <c r="A660" s="461"/>
      <c r="B660" s="462"/>
      <c r="C660" s="462"/>
      <c r="D660" s="462"/>
      <c r="E660" s="462"/>
      <c r="F660" s="462"/>
      <c r="G660" s="462"/>
      <c r="H660" s="462"/>
      <c r="I660" s="462"/>
      <c r="J660" s="462"/>
      <c r="K660" s="462">
        <v>0</v>
      </c>
      <c r="L660" s="462"/>
      <c r="M660" s="462"/>
      <c r="N660" s="464">
        <v>0</v>
      </c>
      <c r="O660" s="463">
        <v>0</v>
      </c>
      <c r="P660" s="463">
        <v>0</v>
      </c>
      <c r="Q660" s="462"/>
      <c r="R660" s="462"/>
      <c r="S660" s="462"/>
      <c r="T660" s="462"/>
      <c r="U660" s="462"/>
      <c r="V660" s="462"/>
      <c r="W660" s="462"/>
      <c r="X660" s="462"/>
      <c r="Y660" s="462"/>
      <c r="Z660" s="462">
        <v>0</v>
      </c>
      <c r="AA660" s="462"/>
      <c r="AB660" s="462"/>
      <c r="AC660" s="462"/>
      <c r="AD660" s="463">
        <v>0</v>
      </c>
      <c r="AE660" s="463">
        <v>0</v>
      </c>
      <c r="AF660" s="462">
        <v>0</v>
      </c>
      <c r="AG660" s="465">
        <v>0</v>
      </c>
      <c r="AH660" s="466">
        <v>0</v>
      </c>
      <c r="AI660" s="467">
        <v>0</v>
      </c>
    </row>
    <row r="661" spans="1:35" x14ac:dyDescent="0.2">
      <c r="A661" s="461" t="s">
        <v>64</v>
      </c>
      <c r="B661" s="462"/>
      <c r="C661" s="462"/>
      <c r="D661" s="462"/>
      <c r="E661" s="462"/>
      <c r="F661" s="462"/>
      <c r="G661" s="462"/>
      <c r="H661" s="462"/>
      <c r="I661" s="462"/>
      <c r="J661" s="462"/>
      <c r="K661" s="462">
        <v>0</v>
      </c>
      <c r="L661" s="462"/>
      <c r="M661" s="462"/>
      <c r="N661" s="464">
        <v>0</v>
      </c>
      <c r="O661" s="463">
        <v>0</v>
      </c>
      <c r="P661" s="463">
        <v>0</v>
      </c>
      <c r="Q661" s="462"/>
      <c r="R661" s="462"/>
      <c r="S661" s="462"/>
      <c r="T661" s="462"/>
      <c r="U661" s="462"/>
      <c r="V661" s="462"/>
      <c r="W661" s="462"/>
      <c r="X661" s="462"/>
      <c r="Y661" s="462"/>
      <c r="Z661" s="462">
        <v>0</v>
      </c>
      <c r="AA661" s="462"/>
      <c r="AB661" s="462"/>
      <c r="AC661" s="462"/>
      <c r="AD661" s="463">
        <v>0</v>
      </c>
      <c r="AE661" s="463">
        <v>0</v>
      </c>
      <c r="AF661" s="462">
        <v>0</v>
      </c>
      <c r="AG661" s="465">
        <v>0</v>
      </c>
      <c r="AH661" s="466">
        <v>0</v>
      </c>
      <c r="AI661" s="467">
        <v>0</v>
      </c>
    </row>
    <row r="662" spans="1:35" x14ac:dyDescent="0.2">
      <c r="A662" s="461"/>
      <c r="B662" s="462"/>
      <c r="C662" s="462"/>
      <c r="D662" s="462"/>
      <c r="E662" s="462"/>
      <c r="F662" s="462"/>
      <c r="G662" s="462"/>
      <c r="H662" s="462"/>
      <c r="I662" s="462"/>
      <c r="J662" s="462"/>
      <c r="K662" s="462">
        <v>0</v>
      </c>
      <c r="L662" s="462"/>
      <c r="M662" s="462"/>
      <c r="N662" s="464">
        <v>0</v>
      </c>
      <c r="O662" s="463">
        <v>0</v>
      </c>
      <c r="P662" s="463">
        <v>0</v>
      </c>
      <c r="Q662" s="462"/>
      <c r="R662" s="462"/>
      <c r="S662" s="462"/>
      <c r="T662" s="462"/>
      <c r="U662" s="462"/>
      <c r="V662" s="462"/>
      <c r="W662" s="462"/>
      <c r="X662" s="462"/>
      <c r="Y662" s="462"/>
      <c r="Z662" s="462">
        <v>0</v>
      </c>
      <c r="AA662" s="462"/>
      <c r="AB662" s="462"/>
      <c r="AC662" s="462"/>
      <c r="AD662" s="463">
        <v>0</v>
      </c>
      <c r="AE662" s="463">
        <v>0</v>
      </c>
      <c r="AF662" s="462">
        <v>0</v>
      </c>
      <c r="AG662" s="465">
        <v>0</v>
      </c>
      <c r="AH662" s="466">
        <v>0</v>
      </c>
      <c r="AI662" s="467">
        <v>0</v>
      </c>
    </row>
    <row r="663" spans="1:35" x14ac:dyDescent="0.2">
      <c r="A663" s="461" t="s">
        <v>24</v>
      </c>
      <c r="B663" s="462"/>
      <c r="C663" s="462"/>
      <c r="D663" s="462"/>
      <c r="E663" s="462"/>
      <c r="F663" s="462"/>
      <c r="G663" s="462"/>
      <c r="H663" s="462"/>
      <c r="I663" s="462"/>
      <c r="J663" s="462"/>
      <c r="K663" s="462">
        <v>0</v>
      </c>
      <c r="L663" s="462"/>
      <c r="M663" s="462"/>
      <c r="N663" s="464">
        <v>0</v>
      </c>
      <c r="O663" s="463">
        <v>0</v>
      </c>
      <c r="P663" s="463">
        <v>0</v>
      </c>
      <c r="Q663" s="462"/>
      <c r="R663" s="462"/>
      <c r="S663" s="462"/>
      <c r="T663" s="462"/>
      <c r="U663" s="462"/>
      <c r="V663" s="462"/>
      <c r="W663" s="462"/>
      <c r="X663" s="462"/>
      <c r="Y663" s="462"/>
      <c r="Z663" s="462">
        <v>0</v>
      </c>
      <c r="AA663" s="462"/>
      <c r="AB663" s="462"/>
      <c r="AC663" s="462"/>
      <c r="AD663" s="463">
        <v>0</v>
      </c>
      <c r="AE663" s="463">
        <v>0</v>
      </c>
      <c r="AF663" s="462">
        <v>0</v>
      </c>
      <c r="AG663" s="465">
        <v>0</v>
      </c>
      <c r="AH663" s="466">
        <v>0</v>
      </c>
      <c r="AI663" s="467">
        <v>0</v>
      </c>
    </row>
    <row r="664" spans="1:35" x14ac:dyDescent="0.2">
      <c r="A664" s="469" t="s">
        <v>548</v>
      </c>
      <c r="B664" s="462">
        <v>79</v>
      </c>
      <c r="C664" s="462">
        <v>600</v>
      </c>
      <c r="D664" s="462"/>
      <c r="E664" s="462"/>
      <c r="F664" s="462"/>
      <c r="G664" s="462"/>
      <c r="H664" s="462"/>
      <c r="I664" s="462"/>
      <c r="J664" s="462"/>
      <c r="K664" s="462">
        <v>600</v>
      </c>
      <c r="L664" s="462"/>
      <c r="M664" s="462"/>
      <c r="N664" s="464">
        <v>0</v>
      </c>
      <c r="O664" s="463">
        <v>7200</v>
      </c>
      <c r="P664" s="463">
        <v>568800</v>
      </c>
      <c r="Q664" s="462">
        <v>79</v>
      </c>
      <c r="R664" s="462">
        <v>600</v>
      </c>
      <c r="S664" s="462"/>
      <c r="T664" s="462"/>
      <c r="U664" s="462"/>
      <c r="V664" s="462"/>
      <c r="W664" s="462"/>
      <c r="X664" s="462"/>
      <c r="Y664" s="462"/>
      <c r="Z664" s="462">
        <v>600</v>
      </c>
      <c r="AA664" s="462"/>
      <c r="AB664" s="462"/>
      <c r="AC664" s="462"/>
      <c r="AD664" s="463">
        <v>7200</v>
      </c>
      <c r="AE664" s="463">
        <v>568800</v>
      </c>
      <c r="AF664" s="462">
        <v>0</v>
      </c>
      <c r="AG664" s="465">
        <v>0</v>
      </c>
      <c r="AH664" s="466">
        <v>79</v>
      </c>
      <c r="AI664" s="467">
        <v>568800</v>
      </c>
    </row>
    <row r="665" spans="1:35" x14ac:dyDescent="0.2">
      <c r="A665" s="461"/>
      <c r="B665" s="462"/>
      <c r="C665" s="462"/>
      <c r="D665" s="462"/>
      <c r="E665" s="462"/>
      <c r="F665" s="462"/>
      <c r="G665" s="462"/>
      <c r="H665" s="462"/>
      <c r="I665" s="462"/>
      <c r="J665" s="462"/>
      <c r="K665" s="462">
        <v>0</v>
      </c>
      <c r="L665" s="462"/>
      <c r="M665" s="462"/>
      <c r="N665" s="464">
        <v>0</v>
      </c>
      <c r="O665" s="463">
        <v>0</v>
      </c>
      <c r="P665" s="463">
        <v>0</v>
      </c>
      <c r="Q665" s="462"/>
      <c r="R665" s="462"/>
      <c r="S665" s="462"/>
      <c r="T665" s="462"/>
      <c r="U665" s="462"/>
      <c r="V665" s="462"/>
      <c r="W665" s="462"/>
      <c r="X665" s="462"/>
      <c r="Y665" s="462"/>
      <c r="Z665" s="462">
        <v>0</v>
      </c>
      <c r="AA665" s="462"/>
      <c r="AB665" s="462"/>
      <c r="AC665" s="462"/>
      <c r="AD665" s="463">
        <v>0</v>
      </c>
      <c r="AE665" s="463">
        <v>0</v>
      </c>
      <c r="AF665" s="462">
        <v>0</v>
      </c>
      <c r="AG665" s="465">
        <v>0</v>
      </c>
      <c r="AH665" s="466">
        <v>0</v>
      </c>
      <c r="AI665" s="467">
        <v>0</v>
      </c>
    </row>
    <row r="666" spans="1:35" x14ac:dyDescent="0.2">
      <c r="A666" s="461" t="s">
        <v>549</v>
      </c>
      <c r="B666" s="462"/>
      <c r="C666" s="462"/>
      <c r="D666" s="462"/>
      <c r="E666" s="462"/>
      <c r="F666" s="462"/>
      <c r="G666" s="462"/>
      <c r="H666" s="462"/>
      <c r="I666" s="462"/>
      <c r="J666" s="462"/>
      <c r="K666" s="462">
        <v>0</v>
      </c>
      <c r="L666" s="462"/>
      <c r="M666" s="462"/>
      <c r="N666" s="464">
        <v>0</v>
      </c>
      <c r="O666" s="463">
        <v>0</v>
      </c>
      <c r="P666" s="463">
        <v>0</v>
      </c>
      <c r="Q666" s="462"/>
      <c r="R666" s="462"/>
      <c r="S666" s="462"/>
      <c r="T666" s="462"/>
      <c r="U666" s="462"/>
      <c r="V666" s="462"/>
      <c r="W666" s="462"/>
      <c r="X666" s="462"/>
      <c r="Y666" s="462"/>
      <c r="Z666" s="462">
        <v>0</v>
      </c>
      <c r="AA666" s="462"/>
      <c r="AB666" s="462"/>
      <c r="AC666" s="462"/>
      <c r="AD666" s="463">
        <v>0</v>
      </c>
      <c r="AE666" s="463">
        <v>0</v>
      </c>
      <c r="AF666" s="462">
        <v>0</v>
      </c>
      <c r="AG666" s="465">
        <v>0</v>
      </c>
      <c r="AH666" s="466">
        <v>0</v>
      </c>
      <c r="AI666" s="467">
        <v>0</v>
      </c>
    </row>
    <row r="667" spans="1:35" x14ac:dyDescent="0.2">
      <c r="A667" s="461"/>
      <c r="B667" s="462"/>
      <c r="C667" s="462"/>
      <c r="D667" s="462"/>
      <c r="E667" s="462"/>
      <c r="F667" s="462"/>
      <c r="G667" s="462"/>
      <c r="H667" s="462"/>
      <c r="I667" s="462"/>
      <c r="J667" s="462"/>
      <c r="K667" s="462">
        <v>0</v>
      </c>
      <c r="L667" s="462"/>
      <c r="M667" s="462"/>
      <c r="N667" s="464">
        <v>0</v>
      </c>
      <c r="O667" s="463">
        <v>0</v>
      </c>
      <c r="P667" s="463">
        <v>0</v>
      </c>
      <c r="Q667" s="462"/>
      <c r="R667" s="462"/>
      <c r="S667" s="462"/>
      <c r="T667" s="462"/>
      <c r="U667" s="462"/>
      <c r="V667" s="462"/>
      <c r="W667" s="462"/>
      <c r="X667" s="462"/>
      <c r="Y667" s="462"/>
      <c r="Z667" s="462">
        <v>0</v>
      </c>
      <c r="AA667" s="462"/>
      <c r="AB667" s="462"/>
      <c r="AC667" s="462"/>
      <c r="AD667" s="463">
        <v>0</v>
      </c>
      <c r="AE667" s="463">
        <v>0</v>
      </c>
      <c r="AF667" s="462">
        <v>0</v>
      </c>
      <c r="AG667" s="465">
        <v>0</v>
      </c>
      <c r="AH667" s="466">
        <v>0</v>
      </c>
      <c r="AI667" s="467">
        <v>0</v>
      </c>
    </row>
    <row r="668" spans="1:35" x14ac:dyDescent="0.2">
      <c r="A668" s="461" t="s">
        <v>66</v>
      </c>
      <c r="B668" s="462">
        <v>74</v>
      </c>
      <c r="C668" s="462">
        <v>1484</v>
      </c>
      <c r="D668" s="462"/>
      <c r="E668" s="462"/>
      <c r="F668" s="462"/>
      <c r="G668" s="462"/>
      <c r="H668" s="462"/>
      <c r="I668" s="462"/>
      <c r="J668" s="462"/>
      <c r="K668" s="462">
        <v>1484</v>
      </c>
      <c r="L668" s="462">
        <v>600</v>
      </c>
      <c r="M668" s="462"/>
      <c r="N668" s="464">
        <v>600</v>
      </c>
      <c r="O668" s="463">
        <v>18408</v>
      </c>
      <c r="P668" s="463">
        <v>1362192</v>
      </c>
      <c r="Q668" s="462">
        <v>80</v>
      </c>
      <c r="R668" s="462">
        <v>1703</v>
      </c>
      <c r="S668" s="462"/>
      <c r="T668" s="462"/>
      <c r="U668" s="462"/>
      <c r="V668" s="462"/>
      <c r="W668" s="462"/>
      <c r="X668" s="462"/>
      <c r="Y668" s="462"/>
      <c r="Z668" s="462">
        <v>1703</v>
      </c>
      <c r="AA668" s="462">
        <v>600</v>
      </c>
      <c r="AB668" s="462"/>
      <c r="AC668" s="462"/>
      <c r="AD668" s="463">
        <v>20436</v>
      </c>
      <c r="AE668" s="463">
        <v>1634880</v>
      </c>
      <c r="AF668" s="462">
        <v>6</v>
      </c>
      <c r="AG668" s="465">
        <v>272688</v>
      </c>
      <c r="AH668" s="466">
        <v>80</v>
      </c>
      <c r="AI668" s="467">
        <v>1634880</v>
      </c>
    </row>
    <row r="669" spans="1:35" x14ac:dyDescent="0.2">
      <c r="A669" s="461"/>
      <c r="B669" s="462"/>
      <c r="C669" s="462"/>
      <c r="D669" s="462"/>
      <c r="E669" s="462"/>
      <c r="F669" s="462"/>
      <c r="G669" s="462"/>
      <c r="H669" s="462"/>
      <c r="I669" s="462"/>
      <c r="J669" s="462"/>
      <c r="K669" s="462">
        <v>0</v>
      </c>
      <c r="L669" s="462"/>
      <c r="M669" s="462"/>
      <c r="N669" s="464">
        <v>0</v>
      </c>
      <c r="O669" s="463">
        <v>0</v>
      </c>
      <c r="P669" s="463">
        <v>0</v>
      </c>
      <c r="Q669" s="462"/>
      <c r="R669" s="462"/>
      <c r="S669" s="462"/>
      <c r="T669" s="462"/>
      <c r="U669" s="462"/>
      <c r="V669" s="462"/>
      <c r="W669" s="462"/>
      <c r="X669" s="462"/>
      <c r="Y669" s="462"/>
      <c r="Z669" s="462">
        <v>0</v>
      </c>
      <c r="AA669" s="462"/>
      <c r="AB669" s="462"/>
      <c r="AC669" s="462"/>
      <c r="AD669" s="463">
        <v>0</v>
      </c>
      <c r="AE669" s="463">
        <v>0</v>
      </c>
      <c r="AF669" s="462">
        <v>0</v>
      </c>
      <c r="AG669" s="465">
        <v>0</v>
      </c>
      <c r="AH669" s="466">
        <v>0</v>
      </c>
      <c r="AI669" s="467">
        <v>0</v>
      </c>
    </row>
    <row r="670" spans="1:35" x14ac:dyDescent="0.2">
      <c r="A670" s="461" t="s">
        <v>67</v>
      </c>
      <c r="B670" s="462"/>
      <c r="C670" s="462"/>
      <c r="D670" s="462"/>
      <c r="E670" s="462"/>
      <c r="F670" s="462"/>
      <c r="G670" s="462"/>
      <c r="H670" s="462"/>
      <c r="I670" s="462"/>
      <c r="J670" s="462"/>
      <c r="K670" s="462">
        <v>0</v>
      </c>
      <c r="L670" s="462"/>
      <c r="M670" s="462"/>
      <c r="N670" s="464">
        <v>0</v>
      </c>
      <c r="O670" s="463">
        <v>0</v>
      </c>
      <c r="P670" s="463">
        <v>0</v>
      </c>
      <c r="Q670" s="462"/>
      <c r="R670" s="462"/>
      <c r="S670" s="462"/>
      <c r="T670" s="462"/>
      <c r="U670" s="462"/>
      <c r="V670" s="462"/>
      <c r="W670" s="462"/>
      <c r="X670" s="462"/>
      <c r="Y670" s="462"/>
      <c r="Z670" s="462">
        <v>0</v>
      </c>
      <c r="AA670" s="462"/>
      <c r="AB670" s="462"/>
      <c r="AC670" s="462"/>
      <c r="AD670" s="463">
        <v>0</v>
      </c>
      <c r="AE670" s="463">
        <v>0</v>
      </c>
      <c r="AF670" s="462">
        <v>0</v>
      </c>
      <c r="AG670" s="465">
        <v>0</v>
      </c>
      <c r="AH670" s="466">
        <v>0</v>
      </c>
      <c r="AI670" s="467">
        <v>0</v>
      </c>
    </row>
    <row r="671" spans="1:35" x14ac:dyDescent="0.2">
      <c r="A671" s="470"/>
      <c r="B671" s="462"/>
      <c r="C671" s="466"/>
      <c r="D671" s="466"/>
      <c r="E671" s="466"/>
      <c r="F671" s="466"/>
      <c r="G671" s="466"/>
      <c r="H671" s="466"/>
      <c r="I671" s="466"/>
      <c r="J671" s="466"/>
      <c r="K671" s="462">
        <v>0</v>
      </c>
      <c r="L671" s="466"/>
      <c r="M671" s="466"/>
      <c r="N671" s="464">
        <v>0</v>
      </c>
      <c r="O671" s="463">
        <v>0</v>
      </c>
      <c r="P671" s="463">
        <v>0</v>
      </c>
      <c r="Q671" s="462"/>
      <c r="R671" s="466"/>
      <c r="S671" s="466"/>
      <c r="T671" s="466"/>
      <c r="U671" s="466"/>
      <c r="V671" s="466"/>
      <c r="W671" s="466"/>
      <c r="X671" s="466"/>
      <c r="Y671" s="466"/>
      <c r="Z671" s="462">
        <v>0</v>
      </c>
      <c r="AA671" s="466"/>
      <c r="AB671" s="466"/>
      <c r="AC671" s="466"/>
      <c r="AD671" s="463">
        <v>0</v>
      </c>
      <c r="AE671" s="463">
        <v>0</v>
      </c>
      <c r="AF671" s="462">
        <v>0</v>
      </c>
      <c r="AG671" s="465">
        <v>0</v>
      </c>
      <c r="AH671" s="466">
        <v>0</v>
      </c>
      <c r="AI671" s="467">
        <v>0</v>
      </c>
    </row>
    <row r="672" spans="1:35" x14ac:dyDescent="0.2">
      <c r="A672" s="471" t="s">
        <v>0</v>
      </c>
      <c r="B672" s="471">
        <v>836</v>
      </c>
      <c r="C672" s="471">
        <v>5360</v>
      </c>
      <c r="D672" s="471">
        <v>850</v>
      </c>
      <c r="E672" s="471">
        <v>0</v>
      </c>
      <c r="F672" s="471">
        <v>0</v>
      </c>
      <c r="G672" s="471">
        <v>0</v>
      </c>
      <c r="H672" s="471">
        <v>0</v>
      </c>
      <c r="I672" s="471">
        <v>0</v>
      </c>
      <c r="J672" s="471">
        <v>0</v>
      </c>
      <c r="K672" s="471">
        <v>6210</v>
      </c>
      <c r="L672" s="471">
        <v>2600</v>
      </c>
      <c r="M672" s="471">
        <v>0</v>
      </c>
      <c r="N672" s="471">
        <v>2600</v>
      </c>
      <c r="O672" s="471">
        <v>77120</v>
      </c>
      <c r="P672" s="471">
        <v>22505900</v>
      </c>
      <c r="Q672" s="471">
        <v>838</v>
      </c>
      <c r="R672" s="471">
        <v>5778</v>
      </c>
      <c r="S672" s="471">
        <v>950</v>
      </c>
      <c r="T672" s="471">
        <v>0</v>
      </c>
      <c r="U672" s="471">
        <v>0</v>
      </c>
      <c r="V672" s="471">
        <v>0</v>
      </c>
      <c r="W672" s="471">
        <v>0</v>
      </c>
      <c r="X672" s="471">
        <v>0</v>
      </c>
      <c r="Y672" s="471">
        <v>0</v>
      </c>
      <c r="Z672" s="471">
        <v>6728</v>
      </c>
      <c r="AA672" s="471">
        <v>2600</v>
      </c>
      <c r="AB672" s="471">
        <v>0</v>
      </c>
      <c r="AC672" s="471">
        <v>0</v>
      </c>
      <c r="AD672" s="471">
        <v>80736</v>
      </c>
      <c r="AE672" s="471">
        <v>22955880</v>
      </c>
      <c r="AF672" s="471">
        <v>2</v>
      </c>
      <c r="AG672" s="471">
        <v>449980</v>
      </c>
      <c r="AH672" s="471">
        <v>838</v>
      </c>
      <c r="AI672" s="471">
        <v>22955880</v>
      </c>
    </row>
    <row r="673" spans="1:35" x14ac:dyDescent="0.2">
      <c r="A673" s="432"/>
      <c r="B673" s="432"/>
      <c r="C673" s="432"/>
      <c r="D673" s="432"/>
      <c r="E673" s="432"/>
      <c r="F673" s="432"/>
      <c r="G673" s="432"/>
      <c r="H673" s="432"/>
      <c r="I673" s="432"/>
      <c r="J673" s="432"/>
      <c r="K673" s="432"/>
      <c r="L673" s="432"/>
      <c r="M673" s="432"/>
      <c r="N673" s="432"/>
      <c r="O673" s="432"/>
      <c r="P673" s="432"/>
      <c r="Q673" s="432"/>
      <c r="R673" s="432"/>
      <c r="S673" s="432"/>
      <c r="T673" s="432"/>
      <c r="U673" s="432"/>
      <c r="V673" s="432"/>
      <c r="W673" s="432"/>
      <c r="X673" s="432"/>
      <c r="Y673" s="432"/>
      <c r="Z673" s="432"/>
      <c r="AA673" s="432"/>
      <c r="AB673" s="432"/>
      <c r="AC673" s="432"/>
      <c r="AD673" s="432"/>
      <c r="AE673" s="432"/>
      <c r="AF673" s="432"/>
      <c r="AG673" s="432"/>
    </row>
    <row r="674" spans="1:35" x14ac:dyDescent="0.2">
      <c r="A674" s="431" t="s">
        <v>568</v>
      </c>
      <c r="B674" s="432"/>
      <c r="C674" s="432"/>
      <c r="D674" s="432"/>
      <c r="E674" s="432"/>
      <c r="F674" s="432"/>
      <c r="G674" s="432"/>
      <c r="H674" s="432"/>
      <c r="I674" s="432"/>
      <c r="J674" s="432"/>
      <c r="K674" s="432"/>
      <c r="L674" s="432"/>
      <c r="M674" s="432"/>
      <c r="N674" s="432"/>
      <c r="O674" s="432"/>
      <c r="P674" s="432"/>
      <c r="Q674" s="432"/>
      <c r="R674" s="432"/>
      <c r="S674" s="432"/>
      <c r="T674" s="432"/>
      <c r="U674" s="432"/>
      <c r="V674" s="432"/>
      <c r="W674" s="432"/>
      <c r="X674" s="432"/>
      <c r="Y674" s="432"/>
      <c r="Z674" s="432"/>
      <c r="AA674" s="432"/>
      <c r="AB674" s="432"/>
      <c r="AC674" s="432"/>
      <c r="AD674" s="432"/>
      <c r="AE674" s="432"/>
      <c r="AF674" s="432"/>
      <c r="AG674" s="432"/>
    </row>
    <row r="675" spans="1:35" ht="12.75" thickBot="1" x14ac:dyDescent="0.25">
      <c r="A675" s="432"/>
      <c r="B675" s="432"/>
      <c r="C675" s="432"/>
      <c r="D675" s="432"/>
      <c r="E675" s="432"/>
      <c r="F675" s="432"/>
      <c r="G675" s="432"/>
      <c r="H675" s="432"/>
      <c r="I675" s="432"/>
      <c r="J675" s="432"/>
      <c r="K675" s="432"/>
      <c r="L675" s="432"/>
      <c r="M675" s="432"/>
      <c r="N675" s="432"/>
      <c r="O675" s="432"/>
      <c r="P675" s="432"/>
      <c r="Q675" s="432"/>
      <c r="R675" s="432"/>
      <c r="S675" s="432"/>
      <c r="T675" s="432"/>
      <c r="U675" s="432"/>
      <c r="V675" s="432"/>
      <c r="W675" s="432"/>
      <c r="X675" s="432"/>
      <c r="Y675" s="432"/>
      <c r="Z675" s="432"/>
      <c r="AA675" s="432"/>
      <c r="AB675" s="432"/>
      <c r="AC675" s="432"/>
      <c r="AD675" s="432"/>
      <c r="AE675" s="432"/>
      <c r="AF675" s="432"/>
      <c r="AG675" s="432"/>
    </row>
    <row r="676" spans="1:35" ht="12.75" customHeight="1" thickBot="1" x14ac:dyDescent="0.25">
      <c r="A676" s="706" t="s">
        <v>48</v>
      </c>
      <c r="B676" s="433" t="s">
        <v>361</v>
      </c>
      <c r="C676" s="433"/>
      <c r="D676" s="433"/>
      <c r="E676" s="433"/>
      <c r="F676" s="433"/>
      <c r="G676" s="433"/>
      <c r="H676" s="433"/>
      <c r="I676" s="433"/>
      <c r="J676" s="433"/>
      <c r="K676" s="433"/>
      <c r="L676" s="433"/>
      <c r="M676" s="433"/>
      <c r="N676" s="433"/>
      <c r="O676" s="433"/>
      <c r="P676" s="433"/>
      <c r="Q676" s="434" t="s">
        <v>362</v>
      </c>
      <c r="R676" s="433"/>
      <c r="S676" s="433"/>
      <c r="T676" s="433"/>
      <c r="U676" s="433"/>
      <c r="V676" s="433"/>
      <c r="W676" s="433"/>
      <c r="X676" s="433"/>
      <c r="Y676" s="433"/>
      <c r="Z676" s="433"/>
      <c r="AA676" s="433"/>
      <c r="AB676" s="433"/>
      <c r="AC676" s="433"/>
      <c r="AD676" s="433"/>
      <c r="AE676" s="435"/>
      <c r="AF676" s="436" t="s">
        <v>360</v>
      </c>
      <c r="AG676" s="437"/>
      <c r="AH676" s="436" t="s">
        <v>363</v>
      </c>
      <c r="AI676" s="437"/>
    </row>
    <row r="677" spans="1:35" ht="141.75" x14ac:dyDescent="0.2">
      <c r="A677" s="707"/>
      <c r="B677" s="438" t="s">
        <v>11</v>
      </c>
      <c r="C677" s="439" t="s">
        <v>148</v>
      </c>
      <c r="D677" s="440" t="s">
        <v>271</v>
      </c>
      <c r="E677" s="440" t="s">
        <v>150</v>
      </c>
      <c r="F677" s="440" t="s">
        <v>184</v>
      </c>
      <c r="G677" s="440" t="s">
        <v>185</v>
      </c>
      <c r="H677" s="440" t="s">
        <v>186</v>
      </c>
      <c r="I677" s="440" t="s">
        <v>187</v>
      </c>
      <c r="J677" s="441" t="s">
        <v>151</v>
      </c>
      <c r="K677" s="440" t="s">
        <v>152</v>
      </c>
      <c r="L677" s="440" t="s">
        <v>153</v>
      </c>
      <c r="M677" s="440" t="s">
        <v>183</v>
      </c>
      <c r="N677" s="442" t="s">
        <v>120</v>
      </c>
      <c r="O677" s="443" t="s">
        <v>158</v>
      </c>
      <c r="P677" s="444" t="s">
        <v>157</v>
      </c>
      <c r="Q677" s="438" t="s">
        <v>11</v>
      </c>
      <c r="R677" s="439" t="s">
        <v>148</v>
      </c>
      <c r="S677" s="440" t="s">
        <v>149</v>
      </c>
      <c r="T677" s="440" t="s">
        <v>150</v>
      </c>
      <c r="U677" s="440" t="s">
        <v>184</v>
      </c>
      <c r="V677" s="440" t="s">
        <v>185</v>
      </c>
      <c r="W677" s="440" t="s">
        <v>186</v>
      </c>
      <c r="X677" s="440" t="s">
        <v>187</v>
      </c>
      <c r="Y677" s="440" t="s">
        <v>151</v>
      </c>
      <c r="Z677" s="440" t="s">
        <v>152</v>
      </c>
      <c r="AA677" s="440" t="s">
        <v>153</v>
      </c>
      <c r="AB677" s="440" t="s">
        <v>183</v>
      </c>
      <c r="AC677" s="442" t="s">
        <v>120</v>
      </c>
      <c r="AD677" s="443" t="s">
        <v>158</v>
      </c>
      <c r="AE677" s="444" t="s">
        <v>364</v>
      </c>
      <c r="AF677" s="445" t="s">
        <v>162</v>
      </c>
      <c r="AG677" s="445" t="s">
        <v>161</v>
      </c>
      <c r="AH677" s="445" t="s">
        <v>11</v>
      </c>
      <c r="AI677" s="444" t="s">
        <v>365</v>
      </c>
    </row>
    <row r="678" spans="1:35" ht="12.75" thickBot="1" x14ac:dyDescent="0.25">
      <c r="A678" s="708"/>
      <c r="B678" s="446" t="s">
        <v>49</v>
      </c>
      <c r="C678" s="447" t="s">
        <v>50</v>
      </c>
      <c r="D678" s="448" t="s">
        <v>51</v>
      </c>
      <c r="E678" s="448" t="s">
        <v>52</v>
      </c>
      <c r="F678" s="449" t="s">
        <v>53</v>
      </c>
      <c r="G678" s="449" t="s">
        <v>54</v>
      </c>
      <c r="H678" s="449" t="s">
        <v>81</v>
      </c>
      <c r="I678" s="449" t="s">
        <v>119</v>
      </c>
      <c r="J678" s="449" t="s">
        <v>156</v>
      </c>
      <c r="K678" s="449" t="s">
        <v>160</v>
      </c>
      <c r="L678" s="449" t="s">
        <v>192</v>
      </c>
      <c r="M678" s="449" t="s">
        <v>193</v>
      </c>
      <c r="N678" s="450" t="s">
        <v>195</v>
      </c>
      <c r="O678" s="451" t="s">
        <v>196</v>
      </c>
      <c r="P678" s="452" t="s">
        <v>197</v>
      </c>
      <c r="Q678" s="446" t="s">
        <v>49</v>
      </c>
      <c r="R678" s="447" t="s">
        <v>50</v>
      </c>
      <c r="S678" s="448" t="s">
        <v>51</v>
      </c>
      <c r="T678" s="448" t="s">
        <v>52</v>
      </c>
      <c r="U678" s="449" t="s">
        <v>53</v>
      </c>
      <c r="V678" s="449" t="s">
        <v>54</v>
      </c>
      <c r="W678" s="449" t="s">
        <v>81</v>
      </c>
      <c r="X678" s="449" t="s">
        <v>119</v>
      </c>
      <c r="Y678" s="449" t="s">
        <v>156</v>
      </c>
      <c r="Z678" s="449" t="s">
        <v>160</v>
      </c>
      <c r="AA678" s="449" t="s">
        <v>192</v>
      </c>
      <c r="AB678" s="449" t="s">
        <v>193</v>
      </c>
      <c r="AC678" s="450" t="s">
        <v>195</v>
      </c>
      <c r="AD678" s="451" t="s">
        <v>196</v>
      </c>
      <c r="AE678" s="452" t="s">
        <v>197</v>
      </c>
      <c r="AF678" s="453"/>
      <c r="AG678" s="446"/>
      <c r="AH678" s="453"/>
      <c r="AI678" s="446"/>
    </row>
    <row r="679" spans="1:35" x14ac:dyDescent="0.2">
      <c r="A679" s="454"/>
      <c r="B679" s="455"/>
      <c r="C679" s="455"/>
      <c r="D679" s="455"/>
      <c r="E679" s="455"/>
      <c r="F679" s="456"/>
      <c r="G679" s="456"/>
      <c r="H679" s="456"/>
      <c r="I679" s="456"/>
      <c r="J679" s="456"/>
      <c r="K679" s="456"/>
      <c r="L679" s="456"/>
      <c r="M679" s="456"/>
      <c r="N679" s="457"/>
      <c r="O679" s="456"/>
      <c r="P679" s="456"/>
      <c r="Q679" s="455"/>
      <c r="R679" s="455"/>
      <c r="S679" s="455"/>
      <c r="T679" s="455"/>
      <c r="U679" s="456"/>
      <c r="V679" s="456"/>
      <c r="W679" s="456"/>
      <c r="X679" s="456"/>
      <c r="Y679" s="456"/>
      <c r="Z679" s="456"/>
      <c r="AA679" s="456"/>
      <c r="AB679" s="456"/>
      <c r="AC679" s="456"/>
      <c r="AD679" s="456"/>
      <c r="AE679" s="456"/>
      <c r="AF679" s="455"/>
      <c r="AG679" s="458"/>
      <c r="AH679" s="459"/>
      <c r="AI679" s="460"/>
    </row>
    <row r="680" spans="1:35" x14ac:dyDescent="0.2">
      <c r="A680" s="461" t="s">
        <v>55</v>
      </c>
      <c r="B680" s="462">
        <v>85</v>
      </c>
      <c r="C680" s="463">
        <v>724</v>
      </c>
      <c r="D680" s="462">
        <v>850</v>
      </c>
      <c r="E680" s="462"/>
      <c r="F680" s="462"/>
      <c r="G680" s="462"/>
      <c r="H680" s="462"/>
      <c r="I680" s="462"/>
      <c r="J680" s="462"/>
      <c r="K680" s="462">
        <v>1574</v>
      </c>
      <c r="L680" s="462">
        <v>1000</v>
      </c>
      <c r="M680" s="462"/>
      <c r="N680" s="464">
        <v>1000</v>
      </c>
      <c r="O680" s="463">
        <v>19888</v>
      </c>
      <c r="P680" s="463">
        <v>1690480</v>
      </c>
      <c r="Q680" s="462">
        <v>85</v>
      </c>
      <c r="R680" s="463">
        <v>820</v>
      </c>
      <c r="S680" s="462">
        <v>950</v>
      </c>
      <c r="T680" s="462"/>
      <c r="U680" s="462"/>
      <c r="V680" s="462"/>
      <c r="W680" s="462"/>
      <c r="X680" s="462"/>
      <c r="Y680" s="462"/>
      <c r="Z680" s="462">
        <v>1770</v>
      </c>
      <c r="AA680" s="462">
        <v>1000</v>
      </c>
      <c r="AB680" s="462"/>
      <c r="AC680" s="463"/>
      <c r="AD680" s="463">
        <v>21240</v>
      </c>
      <c r="AE680" s="463">
        <v>1805400</v>
      </c>
      <c r="AF680" s="462">
        <v>0</v>
      </c>
      <c r="AG680" s="465">
        <v>114920</v>
      </c>
      <c r="AH680" s="466">
        <v>85</v>
      </c>
      <c r="AI680" s="467">
        <v>1805400</v>
      </c>
    </row>
    <row r="681" spans="1:35" x14ac:dyDescent="0.2">
      <c r="A681" s="461"/>
      <c r="B681" s="462"/>
      <c r="C681" s="463"/>
      <c r="D681" s="462"/>
      <c r="E681" s="462"/>
      <c r="F681" s="462"/>
      <c r="G681" s="462"/>
      <c r="H681" s="462"/>
      <c r="I681" s="462"/>
      <c r="J681" s="462"/>
      <c r="K681" s="462">
        <v>0</v>
      </c>
      <c r="L681" s="462"/>
      <c r="M681" s="462"/>
      <c r="N681" s="464">
        <v>0</v>
      </c>
      <c r="O681" s="463">
        <v>0</v>
      </c>
      <c r="P681" s="463">
        <v>0</v>
      </c>
      <c r="Q681" s="462"/>
      <c r="R681" s="463"/>
      <c r="S681" s="462"/>
      <c r="T681" s="462"/>
      <c r="U681" s="462"/>
      <c r="V681" s="462"/>
      <c r="W681" s="462"/>
      <c r="X681" s="462"/>
      <c r="Y681" s="462"/>
      <c r="Z681" s="462">
        <v>0</v>
      </c>
      <c r="AA681" s="462"/>
      <c r="AB681" s="462"/>
      <c r="AC681" s="463"/>
      <c r="AD681" s="463">
        <v>0</v>
      </c>
      <c r="AE681" s="463">
        <v>0</v>
      </c>
      <c r="AF681" s="462">
        <v>0</v>
      </c>
      <c r="AG681" s="465">
        <v>0</v>
      </c>
      <c r="AH681" s="466">
        <v>0</v>
      </c>
      <c r="AI681" s="467">
        <v>0</v>
      </c>
    </row>
    <row r="682" spans="1:35" x14ac:dyDescent="0.2">
      <c r="A682" s="461" t="s">
        <v>56</v>
      </c>
      <c r="B682" s="462"/>
      <c r="C682" s="463"/>
      <c r="D682" s="462"/>
      <c r="E682" s="462"/>
      <c r="F682" s="462"/>
      <c r="G682" s="462"/>
      <c r="H682" s="462"/>
      <c r="I682" s="462"/>
      <c r="J682" s="462"/>
      <c r="K682" s="462">
        <v>0</v>
      </c>
      <c r="L682" s="462"/>
      <c r="M682" s="462"/>
      <c r="N682" s="464">
        <v>0</v>
      </c>
      <c r="O682" s="463">
        <v>0</v>
      </c>
      <c r="P682" s="463">
        <v>0</v>
      </c>
      <c r="Q682" s="462"/>
      <c r="R682" s="463"/>
      <c r="S682" s="462"/>
      <c r="T682" s="462"/>
      <c r="U682" s="462"/>
      <c r="V682" s="462"/>
      <c r="W682" s="462"/>
      <c r="X682" s="462"/>
      <c r="Y682" s="462"/>
      <c r="Z682" s="462">
        <v>0</v>
      </c>
      <c r="AA682" s="462"/>
      <c r="AB682" s="462"/>
      <c r="AC682" s="463"/>
      <c r="AD682" s="463">
        <v>0</v>
      </c>
      <c r="AE682" s="463">
        <v>0</v>
      </c>
      <c r="AF682" s="462">
        <v>0</v>
      </c>
      <c r="AG682" s="465">
        <v>0</v>
      </c>
      <c r="AH682" s="466">
        <v>0</v>
      </c>
      <c r="AI682" s="467">
        <v>0</v>
      </c>
    </row>
    <row r="683" spans="1:35" x14ac:dyDescent="0.2">
      <c r="A683" s="468"/>
      <c r="B683" s="462"/>
      <c r="C683" s="466"/>
      <c r="D683" s="466"/>
      <c r="E683" s="466"/>
      <c r="F683" s="466"/>
      <c r="G683" s="466"/>
      <c r="H683" s="466"/>
      <c r="I683" s="466"/>
      <c r="J683" s="466"/>
      <c r="K683" s="462">
        <v>0</v>
      </c>
      <c r="L683" s="466"/>
      <c r="M683" s="466"/>
      <c r="N683" s="464">
        <v>0</v>
      </c>
      <c r="O683" s="463">
        <v>0</v>
      </c>
      <c r="P683" s="463">
        <v>0</v>
      </c>
      <c r="Q683" s="462"/>
      <c r="R683" s="466"/>
      <c r="S683" s="466"/>
      <c r="T683" s="466"/>
      <c r="U683" s="466"/>
      <c r="V683" s="466"/>
      <c r="W683" s="466"/>
      <c r="X683" s="466"/>
      <c r="Y683" s="466"/>
      <c r="Z683" s="462">
        <v>0</v>
      </c>
      <c r="AA683" s="466"/>
      <c r="AB683" s="466"/>
      <c r="AC683" s="466"/>
      <c r="AD683" s="463">
        <v>0</v>
      </c>
      <c r="AE683" s="463">
        <v>0</v>
      </c>
      <c r="AF683" s="462">
        <v>0</v>
      </c>
      <c r="AG683" s="465">
        <v>0</v>
      </c>
      <c r="AH683" s="466">
        <v>0</v>
      </c>
      <c r="AI683" s="467">
        <v>0</v>
      </c>
    </row>
    <row r="684" spans="1:35" x14ac:dyDescent="0.2">
      <c r="A684" s="461" t="s">
        <v>57</v>
      </c>
      <c r="B684" s="462">
        <v>583</v>
      </c>
      <c r="C684" s="462">
        <v>2351</v>
      </c>
      <c r="D684" s="462"/>
      <c r="E684" s="462"/>
      <c r="F684" s="462"/>
      <c r="G684" s="462"/>
      <c r="H684" s="462"/>
      <c r="I684" s="462"/>
      <c r="J684" s="462"/>
      <c r="K684" s="462">
        <v>2351</v>
      </c>
      <c r="L684" s="462">
        <v>1000</v>
      </c>
      <c r="M684" s="462"/>
      <c r="N684" s="464">
        <v>1000</v>
      </c>
      <c r="O684" s="463">
        <v>29212</v>
      </c>
      <c r="P684" s="463">
        <v>17030596</v>
      </c>
      <c r="Q684" s="462">
        <v>585</v>
      </c>
      <c r="R684" s="462">
        <v>2465</v>
      </c>
      <c r="S684" s="462"/>
      <c r="T684" s="462"/>
      <c r="U684" s="462"/>
      <c r="V684" s="462"/>
      <c r="W684" s="462"/>
      <c r="X684" s="462"/>
      <c r="Y684" s="462"/>
      <c r="Z684" s="462">
        <v>2465</v>
      </c>
      <c r="AA684" s="462">
        <v>1000</v>
      </c>
      <c r="AB684" s="462"/>
      <c r="AC684" s="462"/>
      <c r="AD684" s="463">
        <v>29580</v>
      </c>
      <c r="AE684" s="463">
        <v>17304300</v>
      </c>
      <c r="AF684" s="462">
        <v>2</v>
      </c>
      <c r="AG684" s="465">
        <v>273704</v>
      </c>
      <c r="AH684" s="466">
        <v>585</v>
      </c>
      <c r="AI684" s="467">
        <v>17304300</v>
      </c>
    </row>
    <row r="685" spans="1:35" x14ac:dyDescent="0.2">
      <c r="A685" s="461"/>
      <c r="B685" s="462"/>
      <c r="C685" s="462"/>
      <c r="D685" s="462"/>
      <c r="E685" s="462"/>
      <c r="F685" s="462"/>
      <c r="G685" s="462"/>
      <c r="H685" s="462"/>
      <c r="I685" s="462"/>
      <c r="J685" s="462"/>
      <c r="K685" s="462">
        <v>0</v>
      </c>
      <c r="L685" s="462"/>
      <c r="M685" s="462"/>
      <c r="N685" s="464">
        <v>0</v>
      </c>
      <c r="O685" s="463">
        <v>0</v>
      </c>
      <c r="P685" s="463">
        <v>0</v>
      </c>
      <c r="Q685" s="462"/>
      <c r="R685" s="462"/>
      <c r="S685" s="462"/>
      <c r="T685" s="462"/>
      <c r="U685" s="462"/>
      <c r="V685" s="462"/>
      <c r="W685" s="462"/>
      <c r="X685" s="462"/>
      <c r="Y685" s="462"/>
      <c r="Z685" s="462">
        <v>0</v>
      </c>
      <c r="AA685" s="462"/>
      <c r="AB685" s="462"/>
      <c r="AC685" s="462"/>
      <c r="AD685" s="463">
        <v>0</v>
      </c>
      <c r="AE685" s="463">
        <v>0</v>
      </c>
      <c r="AF685" s="462">
        <v>0</v>
      </c>
      <c r="AG685" s="465">
        <v>0</v>
      </c>
      <c r="AH685" s="466">
        <v>0</v>
      </c>
      <c r="AI685" s="467">
        <v>0</v>
      </c>
    </row>
    <row r="686" spans="1:35" x14ac:dyDescent="0.2">
      <c r="A686" s="461" t="s">
        <v>58</v>
      </c>
      <c r="B686" s="462"/>
      <c r="C686" s="462"/>
      <c r="D686" s="462"/>
      <c r="E686" s="462"/>
      <c r="F686" s="462"/>
      <c r="G686" s="462"/>
      <c r="H686" s="462"/>
      <c r="I686" s="462"/>
      <c r="J686" s="462"/>
      <c r="K686" s="462">
        <v>0</v>
      </c>
      <c r="L686" s="462"/>
      <c r="M686" s="462"/>
      <c r="N686" s="464">
        <v>0</v>
      </c>
      <c r="O686" s="463">
        <v>0</v>
      </c>
      <c r="P686" s="463">
        <v>0</v>
      </c>
      <c r="Q686" s="462"/>
      <c r="R686" s="462"/>
      <c r="S686" s="462"/>
      <c r="T686" s="462"/>
      <c r="U686" s="462"/>
      <c r="V686" s="462"/>
      <c r="W686" s="462"/>
      <c r="X686" s="462"/>
      <c r="Y686" s="462"/>
      <c r="Z686" s="462">
        <v>0</v>
      </c>
      <c r="AA686" s="462"/>
      <c r="AB686" s="462"/>
      <c r="AC686" s="462"/>
      <c r="AD686" s="463">
        <v>0</v>
      </c>
      <c r="AE686" s="463">
        <v>0</v>
      </c>
      <c r="AF686" s="462">
        <v>0</v>
      </c>
      <c r="AG686" s="465">
        <v>0</v>
      </c>
      <c r="AH686" s="466">
        <v>0</v>
      </c>
      <c r="AI686" s="467">
        <v>0</v>
      </c>
    </row>
    <row r="687" spans="1:35" x14ac:dyDescent="0.2">
      <c r="A687" s="461"/>
      <c r="B687" s="462"/>
      <c r="C687" s="462"/>
      <c r="D687" s="462"/>
      <c r="E687" s="462"/>
      <c r="F687" s="462"/>
      <c r="G687" s="462"/>
      <c r="H687" s="462"/>
      <c r="I687" s="462"/>
      <c r="J687" s="462"/>
      <c r="K687" s="462">
        <v>0</v>
      </c>
      <c r="L687" s="462"/>
      <c r="M687" s="462"/>
      <c r="N687" s="464">
        <v>0</v>
      </c>
      <c r="O687" s="463">
        <v>0</v>
      </c>
      <c r="P687" s="463">
        <v>0</v>
      </c>
      <c r="Q687" s="462"/>
      <c r="R687" s="462"/>
      <c r="S687" s="462"/>
      <c r="T687" s="462"/>
      <c r="U687" s="462"/>
      <c r="V687" s="462"/>
      <c r="W687" s="462"/>
      <c r="X687" s="462"/>
      <c r="Y687" s="462"/>
      <c r="Z687" s="462">
        <v>0</v>
      </c>
      <c r="AA687" s="462"/>
      <c r="AB687" s="462"/>
      <c r="AC687" s="462"/>
      <c r="AD687" s="463">
        <v>0</v>
      </c>
      <c r="AE687" s="463">
        <v>0</v>
      </c>
      <c r="AF687" s="462">
        <v>0</v>
      </c>
      <c r="AG687" s="465">
        <v>0</v>
      </c>
      <c r="AH687" s="466">
        <v>0</v>
      </c>
      <c r="AI687" s="467">
        <v>0</v>
      </c>
    </row>
    <row r="688" spans="1:35" x14ac:dyDescent="0.2">
      <c r="A688" s="461" t="s">
        <v>59</v>
      </c>
      <c r="B688" s="462"/>
      <c r="C688" s="462"/>
      <c r="D688" s="462"/>
      <c r="E688" s="462"/>
      <c r="F688" s="462"/>
      <c r="G688" s="462"/>
      <c r="H688" s="462"/>
      <c r="I688" s="462"/>
      <c r="J688" s="462"/>
      <c r="K688" s="462">
        <v>0</v>
      </c>
      <c r="L688" s="462"/>
      <c r="M688" s="462"/>
      <c r="N688" s="464">
        <v>0</v>
      </c>
      <c r="O688" s="463">
        <v>0</v>
      </c>
      <c r="P688" s="463">
        <v>0</v>
      </c>
      <c r="Q688" s="462"/>
      <c r="R688" s="462"/>
      <c r="S688" s="462"/>
      <c r="T688" s="462"/>
      <c r="U688" s="462"/>
      <c r="V688" s="462"/>
      <c r="W688" s="462"/>
      <c r="X688" s="462"/>
      <c r="Y688" s="462"/>
      <c r="Z688" s="462">
        <v>0</v>
      </c>
      <c r="AA688" s="462"/>
      <c r="AB688" s="462"/>
      <c r="AC688" s="462"/>
      <c r="AD688" s="463">
        <v>0</v>
      </c>
      <c r="AE688" s="463">
        <v>0</v>
      </c>
      <c r="AF688" s="462">
        <v>0</v>
      </c>
      <c r="AG688" s="465">
        <v>0</v>
      </c>
      <c r="AH688" s="466">
        <v>0</v>
      </c>
      <c r="AI688" s="467">
        <v>0</v>
      </c>
    </row>
    <row r="689" spans="1:35" x14ac:dyDescent="0.2">
      <c r="A689" s="461"/>
      <c r="B689" s="462"/>
      <c r="C689" s="462"/>
      <c r="D689" s="462"/>
      <c r="E689" s="462"/>
      <c r="F689" s="462"/>
      <c r="G689" s="462"/>
      <c r="H689" s="462"/>
      <c r="I689" s="462"/>
      <c r="J689" s="462"/>
      <c r="K689" s="462">
        <v>0</v>
      </c>
      <c r="L689" s="462"/>
      <c r="M689" s="462"/>
      <c r="N689" s="464">
        <v>0</v>
      </c>
      <c r="O689" s="463">
        <v>0</v>
      </c>
      <c r="P689" s="463">
        <v>0</v>
      </c>
      <c r="Q689" s="462"/>
      <c r="R689" s="462"/>
      <c r="S689" s="462"/>
      <c r="T689" s="462"/>
      <c r="U689" s="462"/>
      <c r="V689" s="462"/>
      <c r="W689" s="462"/>
      <c r="X689" s="462"/>
      <c r="Y689" s="462"/>
      <c r="Z689" s="462">
        <v>0</v>
      </c>
      <c r="AA689" s="462"/>
      <c r="AB689" s="462"/>
      <c r="AC689" s="462"/>
      <c r="AD689" s="463">
        <v>0</v>
      </c>
      <c r="AE689" s="463">
        <v>0</v>
      </c>
      <c r="AF689" s="462">
        <v>0</v>
      </c>
      <c r="AG689" s="465">
        <v>0</v>
      </c>
      <c r="AH689" s="466">
        <v>0</v>
      </c>
      <c r="AI689" s="467">
        <v>0</v>
      </c>
    </row>
    <row r="690" spans="1:35" x14ac:dyDescent="0.2">
      <c r="A690" s="461" t="s">
        <v>60</v>
      </c>
      <c r="B690" s="462"/>
      <c r="C690" s="462"/>
      <c r="D690" s="462"/>
      <c r="E690" s="462"/>
      <c r="F690" s="462"/>
      <c r="G690" s="462"/>
      <c r="H690" s="462"/>
      <c r="I690" s="462"/>
      <c r="J690" s="462"/>
      <c r="K690" s="462">
        <v>0</v>
      </c>
      <c r="L690" s="462"/>
      <c r="M690" s="462"/>
      <c r="N690" s="464">
        <v>0</v>
      </c>
      <c r="O690" s="463">
        <v>0</v>
      </c>
      <c r="P690" s="463">
        <v>0</v>
      </c>
      <c r="Q690" s="462"/>
      <c r="R690" s="462"/>
      <c r="S690" s="462"/>
      <c r="T690" s="462"/>
      <c r="U690" s="462"/>
      <c r="V690" s="462"/>
      <c r="W690" s="462"/>
      <c r="X690" s="462"/>
      <c r="Y690" s="462"/>
      <c r="Z690" s="462">
        <v>0</v>
      </c>
      <c r="AA690" s="462"/>
      <c r="AB690" s="462"/>
      <c r="AC690" s="462"/>
      <c r="AD690" s="463">
        <v>0</v>
      </c>
      <c r="AE690" s="463">
        <v>0</v>
      </c>
      <c r="AF690" s="462">
        <v>0</v>
      </c>
      <c r="AG690" s="465">
        <v>0</v>
      </c>
      <c r="AH690" s="466">
        <v>0</v>
      </c>
      <c r="AI690" s="467">
        <v>0</v>
      </c>
    </row>
    <row r="691" spans="1:35" x14ac:dyDescent="0.2">
      <c r="A691" s="461"/>
      <c r="B691" s="462"/>
      <c r="C691" s="462"/>
      <c r="D691" s="462"/>
      <c r="E691" s="462"/>
      <c r="F691" s="462"/>
      <c r="G691" s="462"/>
      <c r="H691" s="462"/>
      <c r="I691" s="462"/>
      <c r="J691" s="462"/>
      <c r="K691" s="462">
        <v>0</v>
      </c>
      <c r="L691" s="462"/>
      <c r="M691" s="462"/>
      <c r="N691" s="464">
        <v>0</v>
      </c>
      <c r="O691" s="463">
        <v>0</v>
      </c>
      <c r="P691" s="463">
        <v>0</v>
      </c>
      <c r="Q691" s="462"/>
      <c r="R691" s="462"/>
      <c r="S691" s="462"/>
      <c r="T691" s="462"/>
      <c r="U691" s="462"/>
      <c r="V691" s="462"/>
      <c r="W691" s="462"/>
      <c r="X691" s="462"/>
      <c r="Y691" s="462"/>
      <c r="Z691" s="462">
        <v>0</v>
      </c>
      <c r="AA691" s="462"/>
      <c r="AB691" s="462"/>
      <c r="AC691" s="462"/>
      <c r="AD691" s="463">
        <v>0</v>
      </c>
      <c r="AE691" s="463">
        <v>0</v>
      </c>
      <c r="AF691" s="462">
        <v>0</v>
      </c>
      <c r="AG691" s="465">
        <v>0</v>
      </c>
      <c r="AH691" s="466">
        <v>0</v>
      </c>
      <c r="AI691" s="467">
        <v>0</v>
      </c>
    </row>
    <row r="692" spans="1:35" x14ac:dyDescent="0.2">
      <c r="A692" s="461" t="s">
        <v>61</v>
      </c>
      <c r="B692" s="462"/>
      <c r="C692" s="462"/>
      <c r="D692" s="462"/>
      <c r="E692" s="462"/>
      <c r="F692" s="462"/>
      <c r="G692" s="462"/>
      <c r="H692" s="462"/>
      <c r="I692" s="462"/>
      <c r="J692" s="462"/>
      <c r="K692" s="462">
        <v>0</v>
      </c>
      <c r="L692" s="462"/>
      <c r="M692" s="462"/>
      <c r="N692" s="464">
        <v>0</v>
      </c>
      <c r="O692" s="463">
        <v>0</v>
      </c>
      <c r="P692" s="463">
        <v>0</v>
      </c>
      <c r="Q692" s="462"/>
      <c r="R692" s="462"/>
      <c r="S692" s="462"/>
      <c r="T692" s="462"/>
      <c r="U692" s="462"/>
      <c r="V692" s="462"/>
      <c r="W692" s="462"/>
      <c r="X692" s="462"/>
      <c r="Y692" s="462"/>
      <c r="Z692" s="462">
        <v>0</v>
      </c>
      <c r="AA692" s="462"/>
      <c r="AB692" s="462"/>
      <c r="AC692" s="462"/>
      <c r="AD692" s="463">
        <v>0</v>
      </c>
      <c r="AE692" s="463">
        <v>0</v>
      </c>
      <c r="AF692" s="462">
        <v>0</v>
      </c>
      <c r="AG692" s="465">
        <v>0</v>
      </c>
      <c r="AH692" s="466">
        <v>0</v>
      </c>
      <c r="AI692" s="467">
        <v>0</v>
      </c>
    </row>
    <row r="693" spans="1:35" x14ac:dyDescent="0.2">
      <c r="A693" s="461"/>
      <c r="B693" s="462"/>
      <c r="C693" s="462"/>
      <c r="D693" s="462"/>
      <c r="E693" s="462"/>
      <c r="F693" s="462"/>
      <c r="G693" s="462"/>
      <c r="H693" s="462"/>
      <c r="I693" s="462"/>
      <c r="J693" s="462"/>
      <c r="K693" s="462">
        <v>0</v>
      </c>
      <c r="L693" s="462"/>
      <c r="M693" s="462"/>
      <c r="N693" s="464">
        <v>0</v>
      </c>
      <c r="O693" s="463">
        <v>0</v>
      </c>
      <c r="P693" s="463">
        <v>0</v>
      </c>
      <c r="Q693" s="462"/>
      <c r="R693" s="462"/>
      <c r="S693" s="462"/>
      <c r="T693" s="462"/>
      <c r="U693" s="462"/>
      <c r="V693" s="462"/>
      <c r="W693" s="462"/>
      <c r="X693" s="462"/>
      <c r="Y693" s="462"/>
      <c r="Z693" s="462">
        <v>0</v>
      </c>
      <c r="AA693" s="462"/>
      <c r="AB693" s="462"/>
      <c r="AC693" s="462"/>
      <c r="AD693" s="463">
        <v>0</v>
      </c>
      <c r="AE693" s="463">
        <v>0</v>
      </c>
      <c r="AF693" s="462">
        <v>0</v>
      </c>
      <c r="AG693" s="465">
        <v>0</v>
      </c>
      <c r="AH693" s="466">
        <v>0</v>
      </c>
      <c r="AI693" s="467">
        <v>0</v>
      </c>
    </row>
    <row r="694" spans="1:35" x14ac:dyDescent="0.2">
      <c r="A694" s="461" t="s">
        <v>62</v>
      </c>
      <c r="B694" s="462"/>
      <c r="C694" s="462"/>
      <c r="D694" s="462"/>
      <c r="E694" s="462"/>
      <c r="F694" s="462"/>
      <c r="G694" s="462"/>
      <c r="H694" s="462"/>
      <c r="I694" s="462"/>
      <c r="J694" s="462"/>
      <c r="K694" s="462">
        <v>0</v>
      </c>
      <c r="L694" s="462"/>
      <c r="M694" s="462"/>
      <c r="N694" s="464">
        <v>0</v>
      </c>
      <c r="O694" s="463">
        <v>0</v>
      </c>
      <c r="P694" s="463">
        <v>0</v>
      </c>
      <c r="Q694" s="462"/>
      <c r="R694" s="462"/>
      <c r="S694" s="462"/>
      <c r="T694" s="462"/>
      <c r="U694" s="462"/>
      <c r="V694" s="462"/>
      <c r="W694" s="462"/>
      <c r="X694" s="462"/>
      <c r="Y694" s="462"/>
      <c r="Z694" s="462">
        <v>0</v>
      </c>
      <c r="AA694" s="462"/>
      <c r="AB694" s="462"/>
      <c r="AC694" s="462"/>
      <c r="AD694" s="463">
        <v>0</v>
      </c>
      <c r="AE694" s="463">
        <v>0</v>
      </c>
      <c r="AF694" s="462">
        <v>0</v>
      </c>
      <c r="AG694" s="465">
        <v>0</v>
      </c>
      <c r="AH694" s="466">
        <v>0</v>
      </c>
      <c r="AI694" s="467">
        <v>0</v>
      </c>
    </row>
    <row r="695" spans="1:35" x14ac:dyDescent="0.2">
      <c r="A695" s="461"/>
      <c r="B695" s="462"/>
      <c r="C695" s="462"/>
      <c r="D695" s="462"/>
      <c r="E695" s="462"/>
      <c r="F695" s="462"/>
      <c r="G695" s="462"/>
      <c r="H695" s="462"/>
      <c r="I695" s="462"/>
      <c r="J695" s="462"/>
      <c r="K695" s="462">
        <v>0</v>
      </c>
      <c r="L695" s="462"/>
      <c r="M695" s="462"/>
      <c r="N695" s="464">
        <v>0</v>
      </c>
      <c r="O695" s="463">
        <v>0</v>
      </c>
      <c r="P695" s="463">
        <v>0</v>
      </c>
      <c r="Q695" s="462"/>
      <c r="R695" s="462"/>
      <c r="S695" s="462"/>
      <c r="T695" s="462"/>
      <c r="U695" s="462"/>
      <c r="V695" s="462"/>
      <c r="W695" s="462"/>
      <c r="X695" s="462"/>
      <c r="Y695" s="462"/>
      <c r="Z695" s="462">
        <v>0</v>
      </c>
      <c r="AA695" s="462"/>
      <c r="AB695" s="462"/>
      <c r="AC695" s="462"/>
      <c r="AD695" s="463">
        <v>0</v>
      </c>
      <c r="AE695" s="463">
        <v>0</v>
      </c>
      <c r="AF695" s="462">
        <v>0</v>
      </c>
      <c r="AG695" s="465">
        <v>0</v>
      </c>
      <c r="AH695" s="466">
        <v>0</v>
      </c>
      <c r="AI695" s="467">
        <v>0</v>
      </c>
    </row>
    <row r="696" spans="1:35" x14ac:dyDescent="0.2">
      <c r="A696" s="461" t="s">
        <v>63</v>
      </c>
      <c r="B696" s="462"/>
      <c r="C696" s="462"/>
      <c r="D696" s="462"/>
      <c r="E696" s="462"/>
      <c r="F696" s="462"/>
      <c r="G696" s="462"/>
      <c r="H696" s="462"/>
      <c r="I696" s="462"/>
      <c r="J696" s="462"/>
      <c r="K696" s="462">
        <v>0</v>
      </c>
      <c r="L696" s="462"/>
      <c r="M696" s="462"/>
      <c r="N696" s="464">
        <v>0</v>
      </c>
      <c r="O696" s="463">
        <v>0</v>
      </c>
      <c r="P696" s="463">
        <v>0</v>
      </c>
      <c r="Q696" s="462"/>
      <c r="R696" s="462"/>
      <c r="S696" s="462"/>
      <c r="T696" s="462"/>
      <c r="U696" s="462"/>
      <c r="V696" s="462"/>
      <c r="W696" s="462"/>
      <c r="X696" s="462"/>
      <c r="Y696" s="462"/>
      <c r="Z696" s="462">
        <v>0</v>
      </c>
      <c r="AA696" s="462"/>
      <c r="AB696" s="462"/>
      <c r="AC696" s="462"/>
      <c r="AD696" s="463">
        <v>0</v>
      </c>
      <c r="AE696" s="463">
        <v>0</v>
      </c>
      <c r="AF696" s="462">
        <v>0</v>
      </c>
      <c r="AG696" s="465">
        <v>0</v>
      </c>
      <c r="AH696" s="466">
        <v>0</v>
      </c>
      <c r="AI696" s="467">
        <v>0</v>
      </c>
    </row>
    <row r="697" spans="1:35" x14ac:dyDescent="0.2">
      <c r="A697" s="461"/>
      <c r="B697" s="462"/>
      <c r="C697" s="462"/>
      <c r="D697" s="462"/>
      <c r="E697" s="462"/>
      <c r="F697" s="462"/>
      <c r="G697" s="462"/>
      <c r="H697" s="462"/>
      <c r="I697" s="462"/>
      <c r="J697" s="462"/>
      <c r="K697" s="462">
        <v>0</v>
      </c>
      <c r="L697" s="462"/>
      <c r="M697" s="462"/>
      <c r="N697" s="464">
        <v>0</v>
      </c>
      <c r="O697" s="463">
        <v>0</v>
      </c>
      <c r="P697" s="463">
        <v>0</v>
      </c>
      <c r="Q697" s="462"/>
      <c r="R697" s="462"/>
      <c r="S697" s="462"/>
      <c r="T697" s="462"/>
      <c r="U697" s="462"/>
      <c r="V697" s="462"/>
      <c r="W697" s="462"/>
      <c r="X697" s="462"/>
      <c r="Y697" s="462"/>
      <c r="Z697" s="462">
        <v>0</v>
      </c>
      <c r="AA697" s="462"/>
      <c r="AB697" s="462"/>
      <c r="AC697" s="462"/>
      <c r="AD697" s="463">
        <v>0</v>
      </c>
      <c r="AE697" s="463">
        <v>0</v>
      </c>
      <c r="AF697" s="462">
        <v>0</v>
      </c>
      <c r="AG697" s="465">
        <v>0</v>
      </c>
      <c r="AH697" s="466">
        <v>0</v>
      </c>
      <c r="AI697" s="467">
        <v>0</v>
      </c>
    </row>
    <row r="698" spans="1:35" x14ac:dyDescent="0.2">
      <c r="A698" s="461" t="s">
        <v>64</v>
      </c>
      <c r="B698" s="462"/>
      <c r="C698" s="462"/>
      <c r="D698" s="462"/>
      <c r="E698" s="462"/>
      <c r="F698" s="462"/>
      <c r="G698" s="462"/>
      <c r="H698" s="462"/>
      <c r="I698" s="462"/>
      <c r="J698" s="462"/>
      <c r="K698" s="462">
        <v>0</v>
      </c>
      <c r="L698" s="462"/>
      <c r="M698" s="462"/>
      <c r="N698" s="464">
        <v>0</v>
      </c>
      <c r="O698" s="463">
        <v>0</v>
      </c>
      <c r="P698" s="463">
        <v>0</v>
      </c>
      <c r="Q698" s="462"/>
      <c r="R698" s="462"/>
      <c r="S698" s="462"/>
      <c r="T698" s="462"/>
      <c r="U698" s="462"/>
      <c r="V698" s="462"/>
      <c r="W698" s="462"/>
      <c r="X698" s="462"/>
      <c r="Y698" s="462"/>
      <c r="Z698" s="462">
        <v>0</v>
      </c>
      <c r="AA698" s="462"/>
      <c r="AB698" s="462"/>
      <c r="AC698" s="462"/>
      <c r="AD698" s="463">
        <v>0</v>
      </c>
      <c r="AE698" s="463">
        <v>0</v>
      </c>
      <c r="AF698" s="462">
        <v>0</v>
      </c>
      <c r="AG698" s="465">
        <v>0</v>
      </c>
      <c r="AH698" s="466">
        <v>0</v>
      </c>
      <c r="AI698" s="467">
        <v>0</v>
      </c>
    </row>
    <row r="699" spans="1:35" x14ac:dyDescent="0.2">
      <c r="A699" s="461"/>
      <c r="B699" s="462"/>
      <c r="C699" s="462"/>
      <c r="D699" s="462"/>
      <c r="E699" s="462"/>
      <c r="F699" s="462"/>
      <c r="G699" s="462"/>
      <c r="H699" s="462"/>
      <c r="I699" s="462"/>
      <c r="J699" s="462"/>
      <c r="K699" s="462">
        <v>0</v>
      </c>
      <c r="L699" s="462"/>
      <c r="M699" s="462"/>
      <c r="N699" s="464">
        <v>0</v>
      </c>
      <c r="O699" s="463">
        <v>0</v>
      </c>
      <c r="P699" s="463">
        <v>0</v>
      </c>
      <c r="Q699" s="462"/>
      <c r="R699" s="462"/>
      <c r="S699" s="462"/>
      <c r="T699" s="462"/>
      <c r="U699" s="462"/>
      <c r="V699" s="462"/>
      <c r="W699" s="462"/>
      <c r="X699" s="462"/>
      <c r="Y699" s="462"/>
      <c r="Z699" s="462">
        <v>0</v>
      </c>
      <c r="AA699" s="462"/>
      <c r="AB699" s="462"/>
      <c r="AC699" s="462"/>
      <c r="AD699" s="463">
        <v>0</v>
      </c>
      <c r="AE699" s="463">
        <v>0</v>
      </c>
      <c r="AF699" s="462">
        <v>0</v>
      </c>
      <c r="AG699" s="465">
        <v>0</v>
      </c>
      <c r="AH699" s="466">
        <v>0</v>
      </c>
      <c r="AI699" s="467">
        <v>0</v>
      </c>
    </row>
    <row r="700" spans="1:35" x14ac:dyDescent="0.2">
      <c r="A700" s="461" t="s">
        <v>24</v>
      </c>
      <c r="B700" s="462"/>
      <c r="C700" s="462"/>
      <c r="D700" s="462"/>
      <c r="E700" s="462"/>
      <c r="F700" s="462"/>
      <c r="G700" s="462"/>
      <c r="H700" s="462"/>
      <c r="I700" s="462"/>
      <c r="J700" s="462"/>
      <c r="K700" s="462">
        <v>0</v>
      </c>
      <c r="L700" s="462"/>
      <c r="M700" s="462"/>
      <c r="N700" s="464">
        <v>0</v>
      </c>
      <c r="O700" s="463">
        <v>0</v>
      </c>
      <c r="P700" s="463">
        <v>0</v>
      </c>
      <c r="Q700" s="462"/>
      <c r="R700" s="462"/>
      <c r="S700" s="462"/>
      <c r="T700" s="462"/>
      <c r="U700" s="462"/>
      <c r="V700" s="462"/>
      <c r="W700" s="462"/>
      <c r="X700" s="462"/>
      <c r="Y700" s="462"/>
      <c r="Z700" s="462">
        <v>0</v>
      </c>
      <c r="AA700" s="462"/>
      <c r="AB700" s="462"/>
      <c r="AC700" s="462"/>
      <c r="AD700" s="463">
        <v>0</v>
      </c>
      <c r="AE700" s="463">
        <v>0</v>
      </c>
      <c r="AF700" s="462">
        <v>0</v>
      </c>
      <c r="AG700" s="465">
        <v>0</v>
      </c>
      <c r="AH700" s="466">
        <v>0</v>
      </c>
      <c r="AI700" s="467">
        <v>0</v>
      </c>
    </row>
    <row r="701" spans="1:35" x14ac:dyDescent="0.2">
      <c r="A701" s="469" t="s">
        <v>548</v>
      </c>
      <c r="B701" s="462">
        <v>37</v>
      </c>
      <c r="C701" s="462">
        <v>600</v>
      </c>
      <c r="D701" s="462"/>
      <c r="E701" s="462"/>
      <c r="F701" s="462"/>
      <c r="G701" s="462"/>
      <c r="H701" s="462"/>
      <c r="I701" s="462"/>
      <c r="J701" s="462"/>
      <c r="K701" s="462">
        <v>600</v>
      </c>
      <c r="L701" s="462"/>
      <c r="M701" s="462"/>
      <c r="N701" s="464">
        <v>0</v>
      </c>
      <c r="O701" s="463">
        <v>7200</v>
      </c>
      <c r="P701" s="463">
        <v>266400</v>
      </c>
      <c r="Q701" s="462">
        <v>37</v>
      </c>
      <c r="R701" s="462">
        <v>600</v>
      </c>
      <c r="S701" s="462"/>
      <c r="T701" s="462"/>
      <c r="U701" s="462"/>
      <c r="V701" s="462"/>
      <c r="W701" s="462"/>
      <c r="X701" s="462"/>
      <c r="Y701" s="462"/>
      <c r="Z701" s="462">
        <v>600</v>
      </c>
      <c r="AA701" s="462"/>
      <c r="AB701" s="462"/>
      <c r="AC701" s="462"/>
      <c r="AD701" s="463">
        <v>7200</v>
      </c>
      <c r="AE701" s="463">
        <v>266400</v>
      </c>
      <c r="AF701" s="462">
        <v>0</v>
      </c>
      <c r="AG701" s="465">
        <v>0</v>
      </c>
      <c r="AH701" s="466">
        <v>37</v>
      </c>
      <c r="AI701" s="467">
        <v>266400</v>
      </c>
    </row>
    <row r="702" spans="1:35" x14ac:dyDescent="0.2">
      <c r="A702" s="461"/>
      <c r="B702" s="462"/>
      <c r="C702" s="462"/>
      <c r="D702" s="462"/>
      <c r="E702" s="462"/>
      <c r="F702" s="462"/>
      <c r="G702" s="462"/>
      <c r="H702" s="462"/>
      <c r="I702" s="462"/>
      <c r="J702" s="462"/>
      <c r="K702" s="462">
        <v>0</v>
      </c>
      <c r="L702" s="462"/>
      <c r="M702" s="462"/>
      <c r="N702" s="464">
        <v>0</v>
      </c>
      <c r="O702" s="463">
        <v>0</v>
      </c>
      <c r="P702" s="463">
        <v>0</v>
      </c>
      <c r="Q702" s="462"/>
      <c r="R702" s="462"/>
      <c r="S702" s="462"/>
      <c r="T702" s="462"/>
      <c r="U702" s="462"/>
      <c r="V702" s="462"/>
      <c r="W702" s="462"/>
      <c r="X702" s="462"/>
      <c r="Y702" s="462"/>
      <c r="Z702" s="462">
        <v>0</v>
      </c>
      <c r="AA702" s="462"/>
      <c r="AB702" s="462"/>
      <c r="AC702" s="462"/>
      <c r="AD702" s="463">
        <v>0</v>
      </c>
      <c r="AE702" s="463">
        <v>0</v>
      </c>
      <c r="AF702" s="462">
        <v>0</v>
      </c>
      <c r="AG702" s="465">
        <v>0</v>
      </c>
      <c r="AH702" s="466">
        <v>0</v>
      </c>
      <c r="AI702" s="467">
        <v>0</v>
      </c>
    </row>
    <row r="703" spans="1:35" x14ac:dyDescent="0.2">
      <c r="A703" s="461" t="s">
        <v>549</v>
      </c>
      <c r="B703" s="462"/>
      <c r="C703" s="462"/>
      <c r="D703" s="462"/>
      <c r="E703" s="462"/>
      <c r="F703" s="462"/>
      <c r="G703" s="462"/>
      <c r="H703" s="462"/>
      <c r="I703" s="462"/>
      <c r="J703" s="462"/>
      <c r="K703" s="462">
        <v>0</v>
      </c>
      <c r="L703" s="462"/>
      <c r="M703" s="462"/>
      <c r="N703" s="464">
        <v>0</v>
      </c>
      <c r="O703" s="463">
        <v>0</v>
      </c>
      <c r="P703" s="463">
        <v>0</v>
      </c>
      <c r="Q703" s="462"/>
      <c r="R703" s="462"/>
      <c r="S703" s="462"/>
      <c r="T703" s="462"/>
      <c r="U703" s="462"/>
      <c r="V703" s="462"/>
      <c r="W703" s="462"/>
      <c r="X703" s="462"/>
      <c r="Y703" s="462"/>
      <c r="Z703" s="462">
        <v>0</v>
      </c>
      <c r="AA703" s="462"/>
      <c r="AB703" s="462"/>
      <c r="AC703" s="462"/>
      <c r="AD703" s="463">
        <v>0</v>
      </c>
      <c r="AE703" s="463">
        <v>0</v>
      </c>
      <c r="AF703" s="462">
        <v>0</v>
      </c>
      <c r="AG703" s="465">
        <v>0</v>
      </c>
      <c r="AH703" s="466">
        <v>0</v>
      </c>
      <c r="AI703" s="467">
        <v>0</v>
      </c>
    </row>
    <row r="704" spans="1:35" x14ac:dyDescent="0.2">
      <c r="A704" s="461"/>
      <c r="B704" s="462"/>
      <c r="C704" s="462"/>
      <c r="D704" s="462"/>
      <c r="E704" s="462"/>
      <c r="F704" s="462"/>
      <c r="G704" s="462"/>
      <c r="H704" s="462"/>
      <c r="I704" s="462"/>
      <c r="J704" s="462"/>
      <c r="K704" s="462">
        <v>0</v>
      </c>
      <c r="L704" s="462"/>
      <c r="M704" s="462"/>
      <c r="N704" s="464">
        <v>0</v>
      </c>
      <c r="O704" s="463">
        <v>0</v>
      </c>
      <c r="P704" s="463">
        <v>0</v>
      </c>
      <c r="Q704" s="462"/>
      <c r="R704" s="462"/>
      <c r="S704" s="462"/>
      <c r="T704" s="462"/>
      <c r="U704" s="462"/>
      <c r="V704" s="462"/>
      <c r="W704" s="462"/>
      <c r="X704" s="462"/>
      <c r="Y704" s="462"/>
      <c r="Z704" s="462">
        <v>0</v>
      </c>
      <c r="AA704" s="462"/>
      <c r="AB704" s="462"/>
      <c r="AC704" s="462"/>
      <c r="AD704" s="463">
        <v>0</v>
      </c>
      <c r="AE704" s="463">
        <v>0</v>
      </c>
      <c r="AF704" s="462">
        <v>0</v>
      </c>
      <c r="AG704" s="465">
        <v>0</v>
      </c>
      <c r="AH704" s="466">
        <v>0</v>
      </c>
      <c r="AI704" s="467">
        <v>0</v>
      </c>
    </row>
    <row r="705" spans="1:35" x14ac:dyDescent="0.2">
      <c r="A705" s="461" t="s">
        <v>66</v>
      </c>
      <c r="B705" s="462">
        <v>75</v>
      </c>
      <c r="C705" s="462">
        <v>1567</v>
      </c>
      <c r="D705" s="462"/>
      <c r="E705" s="462"/>
      <c r="F705" s="462"/>
      <c r="G705" s="462"/>
      <c r="H705" s="462"/>
      <c r="I705" s="462"/>
      <c r="J705" s="462"/>
      <c r="K705" s="462">
        <v>1567</v>
      </c>
      <c r="L705" s="462">
        <v>600</v>
      </c>
      <c r="M705" s="462"/>
      <c r="N705" s="464">
        <v>600</v>
      </c>
      <c r="O705" s="463">
        <v>19404</v>
      </c>
      <c r="P705" s="463">
        <v>1455300</v>
      </c>
      <c r="Q705" s="462">
        <v>80</v>
      </c>
      <c r="R705" s="462">
        <v>1702</v>
      </c>
      <c r="S705" s="462"/>
      <c r="T705" s="462"/>
      <c r="U705" s="462"/>
      <c r="V705" s="462"/>
      <c r="W705" s="462"/>
      <c r="X705" s="462"/>
      <c r="Y705" s="462"/>
      <c r="Z705" s="462">
        <v>1702</v>
      </c>
      <c r="AA705" s="462">
        <v>600</v>
      </c>
      <c r="AB705" s="462"/>
      <c r="AC705" s="462"/>
      <c r="AD705" s="463">
        <v>20424</v>
      </c>
      <c r="AE705" s="463">
        <v>1633920</v>
      </c>
      <c r="AF705" s="462">
        <v>5</v>
      </c>
      <c r="AG705" s="465">
        <v>178620</v>
      </c>
      <c r="AH705" s="466">
        <v>80</v>
      </c>
      <c r="AI705" s="467">
        <v>1633920</v>
      </c>
    </row>
    <row r="706" spans="1:35" x14ac:dyDescent="0.2">
      <c r="A706" s="461"/>
      <c r="B706" s="462"/>
      <c r="C706" s="462"/>
      <c r="D706" s="462"/>
      <c r="E706" s="462"/>
      <c r="F706" s="462"/>
      <c r="G706" s="462"/>
      <c r="H706" s="462"/>
      <c r="I706" s="462"/>
      <c r="J706" s="462"/>
      <c r="K706" s="462">
        <v>0</v>
      </c>
      <c r="L706" s="462"/>
      <c r="M706" s="462"/>
      <c r="N706" s="464">
        <v>0</v>
      </c>
      <c r="O706" s="463">
        <v>0</v>
      </c>
      <c r="P706" s="463">
        <v>0</v>
      </c>
      <c r="Q706" s="462"/>
      <c r="R706" s="462"/>
      <c r="S706" s="462"/>
      <c r="T706" s="462"/>
      <c r="U706" s="462"/>
      <c r="V706" s="462"/>
      <c r="W706" s="462"/>
      <c r="X706" s="462"/>
      <c r="Y706" s="462"/>
      <c r="Z706" s="462">
        <v>0</v>
      </c>
      <c r="AA706" s="462"/>
      <c r="AB706" s="462"/>
      <c r="AC706" s="462"/>
      <c r="AD706" s="463">
        <v>0</v>
      </c>
      <c r="AE706" s="463">
        <v>0</v>
      </c>
      <c r="AF706" s="462">
        <v>0</v>
      </c>
      <c r="AG706" s="465">
        <v>0</v>
      </c>
      <c r="AH706" s="466">
        <v>0</v>
      </c>
      <c r="AI706" s="467">
        <v>0</v>
      </c>
    </row>
    <row r="707" spans="1:35" x14ac:dyDescent="0.2">
      <c r="A707" s="461" t="s">
        <v>67</v>
      </c>
      <c r="B707" s="462"/>
      <c r="C707" s="462"/>
      <c r="D707" s="462"/>
      <c r="E707" s="462"/>
      <c r="F707" s="462"/>
      <c r="G707" s="462"/>
      <c r="H707" s="462"/>
      <c r="I707" s="462"/>
      <c r="J707" s="462"/>
      <c r="K707" s="462">
        <v>0</v>
      </c>
      <c r="L707" s="462"/>
      <c r="M707" s="462"/>
      <c r="N707" s="464">
        <v>0</v>
      </c>
      <c r="O707" s="463">
        <v>0</v>
      </c>
      <c r="P707" s="463">
        <v>0</v>
      </c>
      <c r="Q707" s="462"/>
      <c r="R707" s="462"/>
      <c r="S707" s="462"/>
      <c r="T707" s="462"/>
      <c r="U707" s="462"/>
      <c r="V707" s="462"/>
      <c r="W707" s="462"/>
      <c r="X707" s="462"/>
      <c r="Y707" s="462"/>
      <c r="Z707" s="462">
        <v>0</v>
      </c>
      <c r="AA707" s="462"/>
      <c r="AB707" s="462"/>
      <c r="AC707" s="462"/>
      <c r="AD707" s="463">
        <v>0</v>
      </c>
      <c r="AE707" s="463">
        <v>0</v>
      </c>
      <c r="AF707" s="462">
        <v>0</v>
      </c>
      <c r="AG707" s="465">
        <v>0</v>
      </c>
      <c r="AH707" s="466">
        <v>0</v>
      </c>
      <c r="AI707" s="467">
        <v>0</v>
      </c>
    </row>
    <row r="708" spans="1:35" x14ac:dyDescent="0.2">
      <c r="A708" s="470"/>
      <c r="B708" s="462"/>
      <c r="C708" s="466"/>
      <c r="D708" s="466"/>
      <c r="E708" s="466"/>
      <c r="F708" s="466"/>
      <c r="G708" s="466"/>
      <c r="H708" s="466"/>
      <c r="I708" s="466"/>
      <c r="J708" s="466"/>
      <c r="K708" s="462">
        <v>0</v>
      </c>
      <c r="L708" s="466"/>
      <c r="M708" s="466"/>
      <c r="N708" s="464">
        <v>0</v>
      </c>
      <c r="O708" s="463">
        <v>0</v>
      </c>
      <c r="P708" s="463">
        <v>0</v>
      </c>
      <c r="Q708" s="462"/>
      <c r="R708" s="466"/>
      <c r="S708" s="466"/>
      <c r="T708" s="466"/>
      <c r="U708" s="466"/>
      <c r="V708" s="466"/>
      <c r="W708" s="466"/>
      <c r="X708" s="466"/>
      <c r="Y708" s="466"/>
      <c r="Z708" s="462">
        <v>0</v>
      </c>
      <c r="AA708" s="466"/>
      <c r="AB708" s="466"/>
      <c r="AC708" s="466"/>
      <c r="AD708" s="463">
        <v>0</v>
      </c>
      <c r="AE708" s="463">
        <v>0</v>
      </c>
      <c r="AF708" s="462">
        <v>0</v>
      </c>
      <c r="AG708" s="465">
        <v>0</v>
      </c>
      <c r="AH708" s="466">
        <v>0</v>
      </c>
      <c r="AI708" s="467">
        <v>0</v>
      </c>
    </row>
    <row r="709" spans="1:35" x14ac:dyDescent="0.2">
      <c r="A709" s="471" t="s">
        <v>0</v>
      </c>
      <c r="B709" s="471">
        <v>780</v>
      </c>
      <c r="C709" s="471">
        <v>5242</v>
      </c>
      <c r="D709" s="471">
        <v>850</v>
      </c>
      <c r="E709" s="471">
        <v>0</v>
      </c>
      <c r="F709" s="471">
        <v>0</v>
      </c>
      <c r="G709" s="471">
        <v>0</v>
      </c>
      <c r="H709" s="471">
        <v>0</v>
      </c>
      <c r="I709" s="471">
        <v>0</v>
      </c>
      <c r="J709" s="471">
        <v>0</v>
      </c>
      <c r="K709" s="471">
        <v>6092</v>
      </c>
      <c r="L709" s="471">
        <v>2600</v>
      </c>
      <c r="M709" s="471">
        <v>0</v>
      </c>
      <c r="N709" s="471">
        <v>2600</v>
      </c>
      <c r="O709" s="471">
        <v>75704</v>
      </c>
      <c r="P709" s="471">
        <v>20442776</v>
      </c>
      <c r="Q709" s="471">
        <v>787</v>
      </c>
      <c r="R709" s="471">
        <v>5587</v>
      </c>
      <c r="S709" s="471">
        <v>950</v>
      </c>
      <c r="T709" s="471">
        <v>0</v>
      </c>
      <c r="U709" s="471">
        <v>0</v>
      </c>
      <c r="V709" s="471">
        <v>0</v>
      </c>
      <c r="W709" s="471">
        <v>0</v>
      </c>
      <c r="X709" s="471">
        <v>0</v>
      </c>
      <c r="Y709" s="471">
        <v>0</v>
      </c>
      <c r="Z709" s="471">
        <v>6537</v>
      </c>
      <c r="AA709" s="471">
        <v>2600</v>
      </c>
      <c r="AB709" s="471">
        <v>0</v>
      </c>
      <c r="AC709" s="471">
        <v>0</v>
      </c>
      <c r="AD709" s="471">
        <v>78444</v>
      </c>
      <c r="AE709" s="471">
        <v>21010020</v>
      </c>
      <c r="AF709" s="471">
        <v>7</v>
      </c>
      <c r="AG709" s="471">
        <v>567244</v>
      </c>
      <c r="AH709" s="471">
        <v>787</v>
      </c>
      <c r="AI709" s="471">
        <v>21010020</v>
      </c>
    </row>
    <row r="710" spans="1:35" x14ac:dyDescent="0.2">
      <c r="A710" s="432"/>
      <c r="B710" s="432"/>
      <c r="C710" s="432"/>
      <c r="D710" s="432"/>
      <c r="E710" s="432"/>
      <c r="F710" s="432"/>
      <c r="G710" s="432"/>
      <c r="H710" s="432"/>
      <c r="I710" s="432"/>
      <c r="J710" s="432"/>
      <c r="K710" s="432"/>
      <c r="L710" s="432"/>
      <c r="M710" s="432"/>
      <c r="N710" s="432"/>
      <c r="O710" s="432"/>
      <c r="P710" s="432"/>
      <c r="Q710" s="432"/>
      <c r="R710" s="432"/>
      <c r="S710" s="432"/>
      <c r="T710" s="432"/>
      <c r="U710" s="432"/>
      <c r="V710" s="432"/>
      <c r="W710" s="432"/>
      <c r="X710" s="432"/>
      <c r="Y710" s="432"/>
      <c r="Z710" s="432"/>
      <c r="AA710" s="432"/>
      <c r="AB710" s="432"/>
      <c r="AC710" s="432"/>
      <c r="AD710" s="432"/>
      <c r="AE710" s="432"/>
      <c r="AF710" s="432"/>
      <c r="AG710" s="432"/>
    </row>
    <row r="711" spans="1:35" x14ac:dyDescent="0.2">
      <c r="A711" s="431" t="s">
        <v>569</v>
      </c>
      <c r="B711" s="432"/>
      <c r="C711" s="432"/>
      <c r="D711" s="432"/>
      <c r="E711" s="432"/>
      <c r="F711" s="432"/>
      <c r="G711" s="432"/>
      <c r="H711" s="432"/>
      <c r="I711" s="432"/>
      <c r="J711" s="432"/>
      <c r="K711" s="432"/>
      <c r="L711" s="432"/>
      <c r="M711" s="432"/>
      <c r="N711" s="432"/>
      <c r="O711" s="432"/>
      <c r="P711" s="432"/>
      <c r="Q711" s="432"/>
      <c r="R711" s="432"/>
      <c r="S711" s="432"/>
      <c r="T711" s="432"/>
      <c r="U711" s="432"/>
      <c r="V711" s="432"/>
      <c r="W711" s="432"/>
      <c r="X711" s="432"/>
      <c r="Y711" s="432"/>
      <c r="Z711" s="432"/>
      <c r="AA711" s="432"/>
      <c r="AB711" s="432"/>
      <c r="AC711" s="432"/>
      <c r="AD711" s="432"/>
      <c r="AE711" s="432"/>
      <c r="AF711" s="432"/>
      <c r="AG711" s="432"/>
    </row>
    <row r="712" spans="1:35" ht="13.5" thickBot="1" x14ac:dyDescent="0.25">
      <c r="A712" s="383"/>
      <c r="B712" s="383"/>
      <c r="C712" s="383"/>
      <c r="D712" s="383"/>
      <c r="E712" s="383"/>
      <c r="F712" s="383"/>
      <c r="G712" s="383"/>
      <c r="H712" s="383"/>
      <c r="I712" s="383"/>
      <c r="J712" s="383"/>
      <c r="K712" s="383"/>
      <c r="L712" s="383"/>
      <c r="M712" s="383"/>
      <c r="N712" s="383"/>
      <c r="O712" s="383"/>
      <c r="P712" s="383"/>
      <c r="Q712" s="383"/>
      <c r="R712" s="383"/>
      <c r="S712" s="383"/>
      <c r="T712" s="383"/>
      <c r="U712" s="383"/>
      <c r="V712" s="383"/>
      <c r="W712" s="383"/>
      <c r="X712" s="383"/>
      <c r="Y712" s="383"/>
      <c r="Z712" s="383"/>
      <c r="AA712" s="383"/>
      <c r="AB712" s="383"/>
      <c r="AC712" s="383"/>
      <c r="AD712" s="383"/>
      <c r="AE712" s="383"/>
      <c r="AF712" s="383"/>
      <c r="AG712" s="383"/>
    </row>
    <row r="713" spans="1:35" ht="12.75" customHeight="1" thickBot="1" x14ac:dyDescent="0.25">
      <c r="A713" s="706" t="s">
        <v>48</v>
      </c>
      <c r="B713" s="433" t="s">
        <v>361</v>
      </c>
      <c r="C713" s="433"/>
      <c r="D713" s="433"/>
      <c r="E713" s="433"/>
      <c r="F713" s="433"/>
      <c r="G713" s="433"/>
      <c r="H713" s="433"/>
      <c r="I713" s="433"/>
      <c r="J713" s="433"/>
      <c r="K713" s="433"/>
      <c r="L713" s="433"/>
      <c r="M713" s="433"/>
      <c r="N713" s="433"/>
      <c r="O713" s="433"/>
      <c r="P713" s="433"/>
      <c r="Q713" s="434" t="s">
        <v>362</v>
      </c>
      <c r="R713" s="433"/>
      <c r="S713" s="433"/>
      <c r="T713" s="433"/>
      <c r="U713" s="433"/>
      <c r="V713" s="433"/>
      <c r="W713" s="433"/>
      <c r="X713" s="433"/>
      <c r="Y713" s="433"/>
      <c r="Z713" s="433"/>
      <c r="AA713" s="433"/>
      <c r="AB713" s="433"/>
      <c r="AC713" s="433"/>
      <c r="AD713" s="433"/>
      <c r="AE713" s="435"/>
      <c r="AF713" s="436" t="s">
        <v>360</v>
      </c>
      <c r="AG713" s="437"/>
      <c r="AH713" s="436" t="s">
        <v>363</v>
      </c>
      <c r="AI713" s="437"/>
    </row>
    <row r="714" spans="1:35" ht="141.75" x14ac:dyDescent="0.2">
      <c r="A714" s="707"/>
      <c r="B714" s="438" t="s">
        <v>11</v>
      </c>
      <c r="C714" s="439" t="s">
        <v>148</v>
      </c>
      <c r="D714" s="440" t="s">
        <v>271</v>
      </c>
      <c r="E714" s="440" t="s">
        <v>150</v>
      </c>
      <c r="F714" s="440" t="s">
        <v>184</v>
      </c>
      <c r="G714" s="440" t="s">
        <v>185</v>
      </c>
      <c r="H714" s="440" t="s">
        <v>186</v>
      </c>
      <c r="I714" s="440" t="s">
        <v>187</v>
      </c>
      <c r="J714" s="441" t="s">
        <v>151</v>
      </c>
      <c r="K714" s="440" t="s">
        <v>152</v>
      </c>
      <c r="L714" s="440" t="s">
        <v>153</v>
      </c>
      <c r="M714" s="440" t="s">
        <v>183</v>
      </c>
      <c r="N714" s="442" t="s">
        <v>120</v>
      </c>
      <c r="O714" s="443" t="s">
        <v>158</v>
      </c>
      <c r="P714" s="444" t="s">
        <v>157</v>
      </c>
      <c r="Q714" s="438" t="s">
        <v>11</v>
      </c>
      <c r="R714" s="439" t="s">
        <v>148</v>
      </c>
      <c r="S714" s="440" t="s">
        <v>149</v>
      </c>
      <c r="T714" s="440" t="s">
        <v>150</v>
      </c>
      <c r="U714" s="440" t="s">
        <v>184</v>
      </c>
      <c r="V714" s="440" t="s">
        <v>185</v>
      </c>
      <c r="W714" s="440" t="s">
        <v>186</v>
      </c>
      <c r="X714" s="440" t="s">
        <v>187</v>
      </c>
      <c r="Y714" s="440" t="s">
        <v>151</v>
      </c>
      <c r="Z714" s="440" t="s">
        <v>152</v>
      </c>
      <c r="AA714" s="440" t="s">
        <v>153</v>
      </c>
      <c r="AB714" s="440" t="s">
        <v>183</v>
      </c>
      <c r="AC714" s="442" t="s">
        <v>120</v>
      </c>
      <c r="AD714" s="443" t="s">
        <v>158</v>
      </c>
      <c r="AE714" s="444" t="s">
        <v>364</v>
      </c>
      <c r="AF714" s="445" t="s">
        <v>162</v>
      </c>
      <c r="AG714" s="445" t="s">
        <v>161</v>
      </c>
      <c r="AH714" s="445" t="s">
        <v>11</v>
      </c>
      <c r="AI714" s="444" t="s">
        <v>365</v>
      </c>
    </row>
    <row r="715" spans="1:35" ht="12.75" thickBot="1" x14ac:dyDescent="0.25">
      <c r="A715" s="708"/>
      <c r="B715" s="446" t="s">
        <v>49</v>
      </c>
      <c r="C715" s="447" t="s">
        <v>50</v>
      </c>
      <c r="D715" s="448" t="s">
        <v>51</v>
      </c>
      <c r="E715" s="448" t="s">
        <v>52</v>
      </c>
      <c r="F715" s="449" t="s">
        <v>53</v>
      </c>
      <c r="G715" s="449" t="s">
        <v>54</v>
      </c>
      <c r="H715" s="449" t="s">
        <v>81</v>
      </c>
      <c r="I715" s="449" t="s">
        <v>119</v>
      </c>
      <c r="J715" s="449" t="s">
        <v>156</v>
      </c>
      <c r="K715" s="449" t="s">
        <v>160</v>
      </c>
      <c r="L715" s="449" t="s">
        <v>192</v>
      </c>
      <c r="M715" s="449" t="s">
        <v>193</v>
      </c>
      <c r="N715" s="450" t="s">
        <v>195</v>
      </c>
      <c r="O715" s="451" t="s">
        <v>196</v>
      </c>
      <c r="P715" s="452" t="s">
        <v>197</v>
      </c>
      <c r="Q715" s="446" t="s">
        <v>49</v>
      </c>
      <c r="R715" s="447" t="s">
        <v>50</v>
      </c>
      <c r="S715" s="448" t="s">
        <v>51</v>
      </c>
      <c r="T715" s="448" t="s">
        <v>52</v>
      </c>
      <c r="U715" s="449" t="s">
        <v>53</v>
      </c>
      <c r="V715" s="449" t="s">
        <v>54</v>
      </c>
      <c r="W715" s="449" t="s">
        <v>81</v>
      </c>
      <c r="X715" s="449" t="s">
        <v>119</v>
      </c>
      <c r="Y715" s="449" t="s">
        <v>156</v>
      </c>
      <c r="Z715" s="449" t="s">
        <v>160</v>
      </c>
      <c r="AA715" s="449" t="s">
        <v>192</v>
      </c>
      <c r="AB715" s="449" t="s">
        <v>193</v>
      </c>
      <c r="AC715" s="450" t="s">
        <v>195</v>
      </c>
      <c r="AD715" s="451" t="s">
        <v>196</v>
      </c>
      <c r="AE715" s="452" t="s">
        <v>197</v>
      </c>
      <c r="AF715" s="453"/>
      <c r="AG715" s="446"/>
      <c r="AH715" s="453"/>
      <c r="AI715" s="446"/>
    </row>
    <row r="716" spans="1:35" x14ac:dyDescent="0.2">
      <c r="A716" s="454"/>
      <c r="B716" s="455"/>
      <c r="C716" s="455"/>
      <c r="D716" s="455"/>
      <c r="E716" s="455"/>
      <c r="F716" s="456"/>
      <c r="G716" s="456"/>
      <c r="H716" s="456"/>
      <c r="I716" s="456"/>
      <c r="J716" s="456"/>
      <c r="K716" s="456"/>
      <c r="L716" s="456"/>
      <c r="M716" s="456"/>
      <c r="N716" s="457"/>
      <c r="O716" s="456"/>
      <c r="P716" s="456"/>
      <c r="Q716" s="455"/>
      <c r="R716" s="455"/>
      <c r="S716" s="455"/>
      <c r="T716" s="455"/>
      <c r="U716" s="456"/>
      <c r="V716" s="456"/>
      <c r="W716" s="456"/>
      <c r="X716" s="456"/>
      <c r="Y716" s="456"/>
      <c r="Z716" s="456"/>
      <c r="AA716" s="456"/>
      <c r="AB716" s="456"/>
      <c r="AC716" s="456"/>
      <c r="AD716" s="456"/>
      <c r="AE716" s="456"/>
      <c r="AF716" s="455"/>
      <c r="AG716" s="458"/>
      <c r="AH716" s="459"/>
      <c r="AI716" s="460"/>
    </row>
    <row r="717" spans="1:35" x14ac:dyDescent="0.2">
      <c r="A717" s="461" t="s">
        <v>55</v>
      </c>
      <c r="B717" s="462">
        <v>118</v>
      </c>
      <c r="C717" s="463">
        <v>982</v>
      </c>
      <c r="D717" s="462">
        <v>993</v>
      </c>
      <c r="E717" s="462"/>
      <c r="F717" s="462"/>
      <c r="G717" s="462"/>
      <c r="H717" s="462"/>
      <c r="I717" s="462"/>
      <c r="J717" s="462"/>
      <c r="K717" s="462">
        <v>1975</v>
      </c>
      <c r="L717" s="462">
        <v>1000</v>
      </c>
      <c r="M717" s="462"/>
      <c r="N717" s="464">
        <v>1000</v>
      </c>
      <c r="O717" s="463">
        <v>24700</v>
      </c>
      <c r="P717" s="463">
        <v>2914600</v>
      </c>
      <c r="Q717" s="462">
        <v>118</v>
      </c>
      <c r="R717" s="463">
        <v>1036</v>
      </c>
      <c r="S717" s="462">
        <v>1093</v>
      </c>
      <c r="T717" s="462"/>
      <c r="U717" s="462"/>
      <c r="V717" s="462"/>
      <c r="W717" s="462"/>
      <c r="X717" s="462"/>
      <c r="Y717" s="462"/>
      <c r="Z717" s="462">
        <v>2129</v>
      </c>
      <c r="AA717" s="462">
        <v>1000</v>
      </c>
      <c r="AB717" s="462"/>
      <c r="AC717" s="463"/>
      <c r="AD717" s="463">
        <v>25548</v>
      </c>
      <c r="AE717" s="463">
        <v>3014664</v>
      </c>
      <c r="AF717" s="462">
        <v>0</v>
      </c>
      <c r="AG717" s="465">
        <v>100064</v>
      </c>
      <c r="AH717" s="466">
        <v>118</v>
      </c>
      <c r="AI717" s="467">
        <v>3014664</v>
      </c>
    </row>
    <row r="718" spans="1:35" x14ac:dyDescent="0.2">
      <c r="A718" s="461"/>
      <c r="B718" s="462"/>
      <c r="C718" s="463"/>
      <c r="D718" s="462"/>
      <c r="E718" s="462"/>
      <c r="F718" s="462"/>
      <c r="G718" s="462"/>
      <c r="H718" s="462"/>
      <c r="I718" s="462"/>
      <c r="J718" s="462"/>
      <c r="K718" s="462">
        <v>0</v>
      </c>
      <c r="L718" s="462"/>
      <c r="M718" s="462"/>
      <c r="N718" s="464">
        <v>0</v>
      </c>
      <c r="O718" s="463">
        <v>0</v>
      </c>
      <c r="P718" s="463">
        <v>0</v>
      </c>
      <c r="Q718" s="462"/>
      <c r="R718" s="463"/>
      <c r="S718" s="462"/>
      <c r="T718" s="462"/>
      <c r="U718" s="462"/>
      <c r="V718" s="462"/>
      <c r="W718" s="462"/>
      <c r="X718" s="462"/>
      <c r="Y718" s="462"/>
      <c r="Z718" s="462">
        <v>0</v>
      </c>
      <c r="AA718" s="462"/>
      <c r="AB718" s="462"/>
      <c r="AC718" s="463"/>
      <c r="AD718" s="463">
        <v>0</v>
      </c>
      <c r="AE718" s="463">
        <v>0</v>
      </c>
      <c r="AF718" s="462">
        <v>0</v>
      </c>
      <c r="AG718" s="465">
        <v>0</v>
      </c>
      <c r="AH718" s="466">
        <v>0</v>
      </c>
      <c r="AI718" s="467">
        <v>0</v>
      </c>
    </row>
    <row r="719" spans="1:35" x14ac:dyDescent="0.2">
      <c r="A719" s="461" t="s">
        <v>56</v>
      </c>
      <c r="B719" s="462">
        <v>24</v>
      </c>
      <c r="C719" s="463">
        <v>2428</v>
      </c>
      <c r="D719" s="462"/>
      <c r="E719" s="462"/>
      <c r="F719" s="462"/>
      <c r="G719" s="462"/>
      <c r="H719" s="462"/>
      <c r="I719" s="462"/>
      <c r="J719" s="462"/>
      <c r="K719" s="462">
        <v>2428</v>
      </c>
      <c r="L719" s="462">
        <v>1000</v>
      </c>
      <c r="M719" s="462"/>
      <c r="N719" s="464">
        <v>1000</v>
      </c>
      <c r="O719" s="463">
        <v>30136</v>
      </c>
      <c r="P719" s="463">
        <v>723264</v>
      </c>
      <c r="Q719" s="462">
        <v>24</v>
      </c>
      <c r="R719" s="463">
        <v>2428</v>
      </c>
      <c r="S719" s="462"/>
      <c r="T719" s="462"/>
      <c r="U719" s="462"/>
      <c r="V719" s="462"/>
      <c r="W719" s="462"/>
      <c r="X719" s="462"/>
      <c r="Y719" s="462"/>
      <c r="Z719" s="462">
        <v>2428</v>
      </c>
      <c r="AA719" s="462">
        <v>1000</v>
      </c>
      <c r="AB719" s="462"/>
      <c r="AC719" s="463"/>
      <c r="AD719" s="463">
        <v>29136</v>
      </c>
      <c r="AE719" s="463">
        <v>699264</v>
      </c>
      <c r="AF719" s="462">
        <v>0</v>
      </c>
      <c r="AG719" s="465">
        <v>-24000</v>
      </c>
      <c r="AH719" s="466">
        <v>24</v>
      </c>
      <c r="AI719" s="467">
        <v>699264</v>
      </c>
    </row>
    <row r="720" spans="1:35" x14ac:dyDescent="0.2">
      <c r="A720" s="468"/>
      <c r="B720" s="462"/>
      <c r="C720" s="466"/>
      <c r="D720" s="466"/>
      <c r="E720" s="466"/>
      <c r="F720" s="466"/>
      <c r="G720" s="466"/>
      <c r="H720" s="466"/>
      <c r="I720" s="466"/>
      <c r="J720" s="466"/>
      <c r="K720" s="462">
        <v>0</v>
      </c>
      <c r="L720" s="466"/>
      <c r="M720" s="466"/>
      <c r="N720" s="464">
        <v>0</v>
      </c>
      <c r="O720" s="463">
        <v>0</v>
      </c>
      <c r="P720" s="463">
        <v>0</v>
      </c>
      <c r="Q720" s="462"/>
      <c r="R720" s="466"/>
      <c r="S720" s="466"/>
      <c r="T720" s="466"/>
      <c r="U720" s="466"/>
      <c r="V720" s="466"/>
      <c r="W720" s="466"/>
      <c r="X720" s="466"/>
      <c r="Y720" s="466"/>
      <c r="Z720" s="462">
        <v>0</v>
      </c>
      <c r="AA720" s="466"/>
      <c r="AB720" s="466"/>
      <c r="AC720" s="466"/>
      <c r="AD720" s="463">
        <v>0</v>
      </c>
      <c r="AE720" s="463">
        <v>0</v>
      </c>
      <c r="AF720" s="462">
        <v>0</v>
      </c>
      <c r="AG720" s="465">
        <v>0</v>
      </c>
      <c r="AH720" s="466">
        <v>0</v>
      </c>
      <c r="AI720" s="467">
        <v>0</v>
      </c>
    </row>
    <row r="721" spans="1:35" x14ac:dyDescent="0.2">
      <c r="A721" s="461" t="s">
        <v>57</v>
      </c>
      <c r="B721" s="462"/>
      <c r="C721" s="462"/>
      <c r="D721" s="462"/>
      <c r="E721" s="462"/>
      <c r="F721" s="462"/>
      <c r="G721" s="462"/>
      <c r="H721" s="462"/>
      <c r="I721" s="462"/>
      <c r="J721" s="462"/>
      <c r="K721" s="462">
        <v>0</v>
      </c>
      <c r="L721" s="462"/>
      <c r="M721" s="462"/>
      <c r="N721" s="464">
        <v>0</v>
      </c>
      <c r="O721" s="463">
        <v>0</v>
      </c>
      <c r="P721" s="463">
        <v>0</v>
      </c>
      <c r="Q721" s="462"/>
      <c r="R721" s="462"/>
      <c r="S721" s="462"/>
      <c r="T721" s="462"/>
      <c r="U721" s="462"/>
      <c r="V721" s="462"/>
      <c r="W721" s="462"/>
      <c r="X721" s="462"/>
      <c r="Y721" s="462"/>
      <c r="Z721" s="462">
        <v>0</v>
      </c>
      <c r="AA721" s="462"/>
      <c r="AB721" s="462"/>
      <c r="AC721" s="462"/>
      <c r="AD721" s="463">
        <v>0</v>
      </c>
      <c r="AE721" s="463">
        <v>0</v>
      </c>
      <c r="AF721" s="462">
        <v>0</v>
      </c>
      <c r="AG721" s="465">
        <v>0</v>
      </c>
      <c r="AH721" s="466">
        <v>0</v>
      </c>
      <c r="AI721" s="467">
        <v>0</v>
      </c>
    </row>
    <row r="722" spans="1:35" x14ac:dyDescent="0.2">
      <c r="A722" s="461"/>
      <c r="B722" s="462"/>
      <c r="C722" s="462"/>
      <c r="D722" s="462"/>
      <c r="E722" s="462"/>
      <c r="F722" s="462"/>
      <c r="G722" s="462"/>
      <c r="H722" s="462"/>
      <c r="I722" s="462"/>
      <c r="J722" s="462"/>
      <c r="K722" s="462">
        <v>0</v>
      </c>
      <c r="L722" s="462"/>
      <c r="M722" s="462"/>
      <c r="N722" s="464">
        <v>0</v>
      </c>
      <c r="O722" s="463">
        <v>0</v>
      </c>
      <c r="P722" s="463">
        <v>0</v>
      </c>
      <c r="Q722" s="462"/>
      <c r="R722" s="462"/>
      <c r="S722" s="462"/>
      <c r="T722" s="462"/>
      <c r="U722" s="462"/>
      <c r="V722" s="462"/>
      <c r="W722" s="462"/>
      <c r="X722" s="462"/>
      <c r="Y722" s="462"/>
      <c r="Z722" s="462">
        <v>0</v>
      </c>
      <c r="AA722" s="462"/>
      <c r="AB722" s="462"/>
      <c r="AC722" s="462"/>
      <c r="AD722" s="463">
        <v>0</v>
      </c>
      <c r="AE722" s="463">
        <v>0</v>
      </c>
      <c r="AF722" s="462">
        <v>0</v>
      </c>
      <c r="AG722" s="465">
        <v>0</v>
      </c>
      <c r="AH722" s="466">
        <v>0</v>
      </c>
      <c r="AI722" s="467">
        <v>0</v>
      </c>
    </row>
    <row r="723" spans="1:35" x14ac:dyDescent="0.2">
      <c r="A723" s="461" t="s">
        <v>58</v>
      </c>
      <c r="B723" s="462">
        <v>60</v>
      </c>
      <c r="C723" s="462">
        <v>5207</v>
      </c>
      <c r="D723" s="462"/>
      <c r="E723" s="462"/>
      <c r="F723" s="462"/>
      <c r="G723" s="462"/>
      <c r="H723" s="462"/>
      <c r="I723" s="462"/>
      <c r="J723" s="462"/>
      <c r="K723" s="462">
        <v>5207</v>
      </c>
      <c r="L723" s="462">
        <v>1000</v>
      </c>
      <c r="M723" s="462"/>
      <c r="N723" s="464">
        <v>1000</v>
      </c>
      <c r="O723" s="463">
        <v>63484</v>
      </c>
      <c r="P723" s="463">
        <v>3809040</v>
      </c>
      <c r="Q723" s="462">
        <v>60</v>
      </c>
      <c r="R723" s="462">
        <v>5421</v>
      </c>
      <c r="S723" s="462"/>
      <c r="T723" s="462"/>
      <c r="U723" s="462"/>
      <c r="V723" s="462"/>
      <c r="W723" s="462"/>
      <c r="X723" s="462"/>
      <c r="Y723" s="462"/>
      <c r="Z723" s="462">
        <v>5421</v>
      </c>
      <c r="AA723" s="462">
        <v>1000</v>
      </c>
      <c r="AB723" s="462"/>
      <c r="AC723" s="462"/>
      <c r="AD723" s="463">
        <v>65052</v>
      </c>
      <c r="AE723" s="463">
        <v>3903120</v>
      </c>
      <c r="AF723" s="462">
        <v>0</v>
      </c>
      <c r="AG723" s="465">
        <v>94080</v>
      </c>
      <c r="AH723" s="466">
        <v>60</v>
      </c>
      <c r="AI723" s="467">
        <v>3903120</v>
      </c>
    </row>
    <row r="724" spans="1:35" x14ac:dyDescent="0.2">
      <c r="A724" s="461"/>
      <c r="B724" s="462"/>
      <c r="C724" s="462"/>
      <c r="D724" s="462"/>
      <c r="E724" s="462"/>
      <c r="F724" s="462"/>
      <c r="G724" s="462"/>
      <c r="H724" s="462"/>
      <c r="I724" s="462"/>
      <c r="J724" s="462"/>
      <c r="K724" s="462">
        <v>0</v>
      </c>
      <c r="L724" s="462"/>
      <c r="M724" s="462"/>
      <c r="N724" s="464">
        <v>0</v>
      </c>
      <c r="O724" s="463">
        <v>0</v>
      </c>
      <c r="P724" s="463">
        <v>0</v>
      </c>
      <c r="Q724" s="462"/>
      <c r="R724" s="462"/>
      <c r="S724" s="462"/>
      <c r="T724" s="462"/>
      <c r="U724" s="462"/>
      <c r="V724" s="462"/>
      <c r="W724" s="462"/>
      <c r="X724" s="462"/>
      <c r="Y724" s="462"/>
      <c r="Z724" s="462">
        <v>0</v>
      </c>
      <c r="AA724" s="462"/>
      <c r="AB724" s="462"/>
      <c r="AC724" s="462"/>
      <c r="AD724" s="463">
        <v>0</v>
      </c>
      <c r="AE724" s="463">
        <v>0</v>
      </c>
      <c r="AF724" s="462">
        <v>0</v>
      </c>
      <c r="AG724" s="465">
        <v>0</v>
      </c>
      <c r="AH724" s="466">
        <v>0</v>
      </c>
      <c r="AI724" s="467">
        <v>0</v>
      </c>
    </row>
    <row r="725" spans="1:35" x14ac:dyDescent="0.2">
      <c r="A725" s="461" t="s">
        <v>59</v>
      </c>
      <c r="B725" s="462"/>
      <c r="C725" s="462"/>
      <c r="D725" s="462"/>
      <c r="E725" s="462"/>
      <c r="F725" s="462"/>
      <c r="G725" s="462"/>
      <c r="H725" s="462"/>
      <c r="I725" s="462"/>
      <c r="J725" s="462"/>
      <c r="K725" s="462">
        <v>0</v>
      </c>
      <c r="L725" s="462"/>
      <c r="M725" s="462"/>
      <c r="N725" s="464">
        <v>0</v>
      </c>
      <c r="O725" s="463">
        <v>0</v>
      </c>
      <c r="P725" s="463">
        <v>0</v>
      </c>
      <c r="Q725" s="462"/>
      <c r="R725" s="462"/>
      <c r="S725" s="462"/>
      <c r="T725" s="462"/>
      <c r="U725" s="462"/>
      <c r="V725" s="462"/>
      <c r="W725" s="462"/>
      <c r="X725" s="462"/>
      <c r="Y725" s="462"/>
      <c r="Z725" s="462">
        <v>0</v>
      </c>
      <c r="AA725" s="462"/>
      <c r="AB725" s="462"/>
      <c r="AC725" s="462"/>
      <c r="AD725" s="463">
        <v>0</v>
      </c>
      <c r="AE725" s="463">
        <v>0</v>
      </c>
      <c r="AF725" s="462">
        <v>0</v>
      </c>
      <c r="AG725" s="465">
        <v>0</v>
      </c>
      <c r="AH725" s="466">
        <v>0</v>
      </c>
      <c r="AI725" s="467">
        <v>0</v>
      </c>
    </row>
    <row r="726" spans="1:35" x14ac:dyDescent="0.2">
      <c r="A726" s="461"/>
      <c r="B726" s="462"/>
      <c r="C726" s="462"/>
      <c r="D726" s="462"/>
      <c r="E726" s="462"/>
      <c r="F726" s="462"/>
      <c r="G726" s="462"/>
      <c r="H726" s="462"/>
      <c r="I726" s="462"/>
      <c r="J726" s="462"/>
      <c r="K726" s="462">
        <v>0</v>
      </c>
      <c r="L726" s="462"/>
      <c r="M726" s="462"/>
      <c r="N726" s="464">
        <v>0</v>
      </c>
      <c r="O726" s="463">
        <v>0</v>
      </c>
      <c r="P726" s="463">
        <v>0</v>
      </c>
      <c r="Q726" s="462"/>
      <c r="R726" s="462"/>
      <c r="S726" s="462"/>
      <c r="T726" s="462"/>
      <c r="U726" s="462"/>
      <c r="V726" s="462"/>
      <c r="W726" s="462"/>
      <c r="X726" s="462"/>
      <c r="Y726" s="462"/>
      <c r="Z726" s="462">
        <v>0</v>
      </c>
      <c r="AA726" s="462"/>
      <c r="AB726" s="462"/>
      <c r="AC726" s="462"/>
      <c r="AD726" s="463">
        <v>0</v>
      </c>
      <c r="AE726" s="463">
        <v>0</v>
      </c>
      <c r="AF726" s="462">
        <v>0</v>
      </c>
      <c r="AG726" s="465">
        <v>0</v>
      </c>
      <c r="AH726" s="466">
        <v>0</v>
      </c>
      <c r="AI726" s="467">
        <v>0</v>
      </c>
    </row>
    <row r="727" spans="1:35" x14ac:dyDescent="0.2">
      <c r="A727" s="461" t="s">
        <v>60</v>
      </c>
      <c r="B727" s="462"/>
      <c r="C727" s="462"/>
      <c r="D727" s="462"/>
      <c r="E727" s="462"/>
      <c r="F727" s="462"/>
      <c r="G727" s="462"/>
      <c r="H727" s="462"/>
      <c r="I727" s="462"/>
      <c r="J727" s="462"/>
      <c r="K727" s="462">
        <v>0</v>
      </c>
      <c r="L727" s="462"/>
      <c r="M727" s="462"/>
      <c r="N727" s="464">
        <v>0</v>
      </c>
      <c r="O727" s="463">
        <v>0</v>
      </c>
      <c r="P727" s="463">
        <v>0</v>
      </c>
      <c r="Q727" s="462"/>
      <c r="R727" s="462"/>
      <c r="S727" s="462"/>
      <c r="T727" s="462"/>
      <c r="U727" s="462"/>
      <c r="V727" s="462"/>
      <c r="W727" s="462"/>
      <c r="X727" s="462"/>
      <c r="Y727" s="462"/>
      <c r="Z727" s="462">
        <v>0</v>
      </c>
      <c r="AA727" s="462"/>
      <c r="AB727" s="462"/>
      <c r="AC727" s="462"/>
      <c r="AD727" s="463">
        <v>0</v>
      </c>
      <c r="AE727" s="463">
        <v>0</v>
      </c>
      <c r="AF727" s="462">
        <v>0</v>
      </c>
      <c r="AG727" s="465">
        <v>0</v>
      </c>
      <c r="AH727" s="466">
        <v>0</v>
      </c>
      <c r="AI727" s="467">
        <v>0</v>
      </c>
    </row>
    <row r="728" spans="1:35" x14ac:dyDescent="0.2">
      <c r="A728" s="461"/>
      <c r="B728" s="462"/>
      <c r="C728" s="462"/>
      <c r="D728" s="462"/>
      <c r="E728" s="462"/>
      <c r="F728" s="462"/>
      <c r="G728" s="462"/>
      <c r="H728" s="462"/>
      <c r="I728" s="462"/>
      <c r="J728" s="462"/>
      <c r="K728" s="462">
        <v>0</v>
      </c>
      <c r="L728" s="462"/>
      <c r="M728" s="462"/>
      <c r="N728" s="464">
        <v>0</v>
      </c>
      <c r="O728" s="463">
        <v>0</v>
      </c>
      <c r="P728" s="463">
        <v>0</v>
      </c>
      <c r="Q728" s="462"/>
      <c r="R728" s="462"/>
      <c r="S728" s="462"/>
      <c r="T728" s="462"/>
      <c r="U728" s="462"/>
      <c r="V728" s="462"/>
      <c r="W728" s="462"/>
      <c r="X728" s="462"/>
      <c r="Y728" s="462"/>
      <c r="Z728" s="462">
        <v>0</v>
      </c>
      <c r="AA728" s="462"/>
      <c r="AB728" s="462"/>
      <c r="AC728" s="462"/>
      <c r="AD728" s="463">
        <v>0</v>
      </c>
      <c r="AE728" s="463">
        <v>0</v>
      </c>
      <c r="AF728" s="462">
        <v>0</v>
      </c>
      <c r="AG728" s="465">
        <v>0</v>
      </c>
      <c r="AH728" s="466">
        <v>0</v>
      </c>
      <c r="AI728" s="467">
        <v>0</v>
      </c>
    </row>
    <row r="729" spans="1:35" x14ac:dyDescent="0.2">
      <c r="A729" s="461" t="s">
        <v>61</v>
      </c>
      <c r="B729" s="462"/>
      <c r="C729" s="462"/>
      <c r="D729" s="462"/>
      <c r="E729" s="462"/>
      <c r="F729" s="462"/>
      <c r="G729" s="462"/>
      <c r="H729" s="462"/>
      <c r="I729" s="462"/>
      <c r="J729" s="462"/>
      <c r="K729" s="462">
        <v>0</v>
      </c>
      <c r="L729" s="462"/>
      <c r="M729" s="462"/>
      <c r="N729" s="464">
        <v>0</v>
      </c>
      <c r="O729" s="463">
        <v>0</v>
      </c>
      <c r="P729" s="463">
        <v>0</v>
      </c>
      <c r="Q729" s="462"/>
      <c r="R729" s="462"/>
      <c r="S729" s="462"/>
      <c r="T729" s="462"/>
      <c r="U729" s="462"/>
      <c r="V729" s="462"/>
      <c r="W729" s="462"/>
      <c r="X729" s="462"/>
      <c r="Y729" s="462"/>
      <c r="Z729" s="462">
        <v>0</v>
      </c>
      <c r="AA729" s="462"/>
      <c r="AB729" s="462"/>
      <c r="AC729" s="462"/>
      <c r="AD729" s="463">
        <v>0</v>
      </c>
      <c r="AE729" s="463">
        <v>0</v>
      </c>
      <c r="AF729" s="462">
        <v>0</v>
      </c>
      <c r="AG729" s="465">
        <v>0</v>
      </c>
      <c r="AH729" s="466">
        <v>0</v>
      </c>
      <c r="AI729" s="467">
        <v>0</v>
      </c>
    </row>
    <row r="730" spans="1:35" x14ac:dyDescent="0.2">
      <c r="A730" s="461"/>
      <c r="B730" s="462"/>
      <c r="C730" s="462"/>
      <c r="D730" s="462"/>
      <c r="E730" s="462"/>
      <c r="F730" s="462"/>
      <c r="G730" s="462"/>
      <c r="H730" s="462"/>
      <c r="I730" s="462"/>
      <c r="J730" s="462"/>
      <c r="K730" s="462">
        <v>0</v>
      </c>
      <c r="L730" s="462"/>
      <c r="M730" s="462"/>
      <c r="N730" s="464">
        <v>0</v>
      </c>
      <c r="O730" s="463">
        <v>0</v>
      </c>
      <c r="P730" s="463">
        <v>0</v>
      </c>
      <c r="Q730" s="462"/>
      <c r="R730" s="462"/>
      <c r="S730" s="462"/>
      <c r="T730" s="462"/>
      <c r="U730" s="462"/>
      <c r="V730" s="462"/>
      <c r="W730" s="462"/>
      <c r="X730" s="462"/>
      <c r="Y730" s="462"/>
      <c r="Z730" s="462">
        <v>0</v>
      </c>
      <c r="AA730" s="462"/>
      <c r="AB730" s="462"/>
      <c r="AC730" s="462"/>
      <c r="AD730" s="463">
        <v>0</v>
      </c>
      <c r="AE730" s="463">
        <v>0</v>
      </c>
      <c r="AF730" s="462">
        <v>0</v>
      </c>
      <c r="AG730" s="465">
        <v>0</v>
      </c>
      <c r="AH730" s="466">
        <v>0</v>
      </c>
      <c r="AI730" s="467">
        <v>0</v>
      </c>
    </row>
    <row r="731" spans="1:35" x14ac:dyDescent="0.2">
      <c r="A731" s="461" t="s">
        <v>62</v>
      </c>
      <c r="B731" s="462"/>
      <c r="C731" s="462"/>
      <c r="D731" s="462"/>
      <c r="E731" s="462"/>
      <c r="F731" s="462"/>
      <c r="G731" s="462"/>
      <c r="H731" s="462"/>
      <c r="I731" s="462"/>
      <c r="J731" s="462"/>
      <c r="K731" s="462">
        <v>0</v>
      </c>
      <c r="L731" s="462"/>
      <c r="M731" s="462"/>
      <c r="N731" s="464">
        <v>0</v>
      </c>
      <c r="O731" s="463">
        <v>0</v>
      </c>
      <c r="P731" s="463">
        <v>0</v>
      </c>
      <c r="Q731" s="462"/>
      <c r="R731" s="462"/>
      <c r="S731" s="462"/>
      <c r="T731" s="462"/>
      <c r="U731" s="462"/>
      <c r="V731" s="462"/>
      <c r="W731" s="462"/>
      <c r="X731" s="462"/>
      <c r="Y731" s="462"/>
      <c r="Z731" s="462">
        <v>0</v>
      </c>
      <c r="AA731" s="462"/>
      <c r="AB731" s="462"/>
      <c r="AC731" s="462"/>
      <c r="AD731" s="463">
        <v>0</v>
      </c>
      <c r="AE731" s="463">
        <v>0</v>
      </c>
      <c r="AF731" s="462">
        <v>0</v>
      </c>
      <c r="AG731" s="465">
        <v>0</v>
      </c>
      <c r="AH731" s="466">
        <v>0</v>
      </c>
      <c r="AI731" s="467">
        <v>0</v>
      </c>
    </row>
    <row r="732" spans="1:35" x14ac:dyDescent="0.2">
      <c r="A732" s="461"/>
      <c r="B732" s="462"/>
      <c r="C732" s="462"/>
      <c r="D732" s="462"/>
      <c r="E732" s="462"/>
      <c r="F732" s="462"/>
      <c r="G732" s="462"/>
      <c r="H732" s="462"/>
      <c r="I732" s="462"/>
      <c r="J732" s="462"/>
      <c r="K732" s="462">
        <v>0</v>
      </c>
      <c r="L732" s="462"/>
      <c r="M732" s="462"/>
      <c r="N732" s="464">
        <v>0</v>
      </c>
      <c r="O732" s="463">
        <v>0</v>
      </c>
      <c r="P732" s="463">
        <v>0</v>
      </c>
      <c r="Q732" s="462"/>
      <c r="R732" s="462"/>
      <c r="S732" s="462"/>
      <c r="T732" s="462"/>
      <c r="U732" s="462"/>
      <c r="V732" s="462"/>
      <c r="W732" s="462"/>
      <c r="X732" s="462"/>
      <c r="Y732" s="462"/>
      <c r="Z732" s="462">
        <v>0</v>
      </c>
      <c r="AA732" s="462"/>
      <c r="AB732" s="462"/>
      <c r="AC732" s="462"/>
      <c r="AD732" s="463">
        <v>0</v>
      </c>
      <c r="AE732" s="463">
        <v>0</v>
      </c>
      <c r="AF732" s="462">
        <v>0</v>
      </c>
      <c r="AG732" s="465">
        <v>0</v>
      </c>
      <c r="AH732" s="466">
        <v>0</v>
      </c>
      <c r="AI732" s="467">
        <v>0</v>
      </c>
    </row>
    <row r="733" spans="1:35" x14ac:dyDescent="0.2">
      <c r="A733" s="461" t="s">
        <v>63</v>
      </c>
      <c r="B733" s="462"/>
      <c r="C733" s="462"/>
      <c r="D733" s="462"/>
      <c r="E733" s="462"/>
      <c r="F733" s="462"/>
      <c r="G733" s="462"/>
      <c r="H733" s="462"/>
      <c r="I733" s="462"/>
      <c r="J733" s="462"/>
      <c r="K733" s="462">
        <v>0</v>
      </c>
      <c r="L733" s="462"/>
      <c r="M733" s="462"/>
      <c r="N733" s="464">
        <v>0</v>
      </c>
      <c r="O733" s="463">
        <v>0</v>
      </c>
      <c r="P733" s="463">
        <v>0</v>
      </c>
      <c r="Q733" s="462"/>
      <c r="R733" s="462" t="s">
        <v>570</v>
      </c>
      <c r="S733" s="462"/>
      <c r="T733" s="462"/>
      <c r="U733" s="462"/>
      <c r="V733" s="462"/>
      <c r="W733" s="462"/>
      <c r="X733" s="462"/>
      <c r="Y733" s="462"/>
      <c r="Z733" s="462">
        <v>0</v>
      </c>
      <c r="AA733" s="462"/>
      <c r="AB733" s="462"/>
      <c r="AC733" s="462"/>
      <c r="AD733" s="463">
        <v>0</v>
      </c>
      <c r="AE733" s="463">
        <v>0</v>
      </c>
      <c r="AF733" s="462">
        <v>0</v>
      </c>
      <c r="AG733" s="465">
        <v>0</v>
      </c>
      <c r="AH733" s="466">
        <v>0</v>
      </c>
      <c r="AI733" s="467">
        <v>0</v>
      </c>
    </row>
    <row r="734" spans="1:35" x14ac:dyDescent="0.2">
      <c r="A734" s="461"/>
      <c r="B734" s="462"/>
      <c r="C734" s="462"/>
      <c r="D734" s="462"/>
      <c r="E734" s="462"/>
      <c r="F734" s="462"/>
      <c r="G734" s="462"/>
      <c r="H734" s="462"/>
      <c r="I734" s="462"/>
      <c r="J734" s="462"/>
      <c r="K734" s="462">
        <v>0</v>
      </c>
      <c r="L734" s="462"/>
      <c r="M734" s="462"/>
      <c r="N734" s="464">
        <v>0</v>
      </c>
      <c r="O734" s="463">
        <v>0</v>
      </c>
      <c r="P734" s="463">
        <v>0</v>
      </c>
      <c r="Q734" s="462"/>
      <c r="R734" s="462"/>
      <c r="S734" s="462"/>
      <c r="T734" s="462"/>
      <c r="U734" s="462"/>
      <c r="V734" s="462"/>
      <c r="W734" s="462"/>
      <c r="X734" s="462"/>
      <c r="Y734" s="462"/>
      <c r="Z734" s="462">
        <v>0</v>
      </c>
      <c r="AA734" s="462"/>
      <c r="AB734" s="462"/>
      <c r="AC734" s="462"/>
      <c r="AD734" s="463">
        <v>0</v>
      </c>
      <c r="AE734" s="463">
        <v>0</v>
      </c>
      <c r="AF734" s="462">
        <v>0</v>
      </c>
      <c r="AG734" s="465">
        <v>0</v>
      </c>
      <c r="AH734" s="466">
        <v>0</v>
      </c>
      <c r="AI734" s="467">
        <v>0</v>
      </c>
    </row>
    <row r="735" spans="1:35" x14ac:dyDescent="0.2">
      <c r="A735" s="461" t="s">
        <v>64</v>
      </c>
      <c r="B735" s="462"/>
      <c r="C735" s="462"/>
      <c r="D735" s="462"/>
      <c r="E735" s="462"/>
      <c r="F735" s="462"/>
      <c r="G735" s="462"/>
      <c r="H735" s="462"/>
      <c r="I735" s="462"/>
      <c r="J735" s="462"/>
      <c r="K735" s="462">
        <v>0</v>
      </c>
      <c r="L735" s="462"/>
      <c r="M735" s="462"/>
      <c r="N735" s="464">
        <v>0</v>
      </c>
      <c r="O735" s="463">
        <v>0</v>
      </c>
      <c r="P735" s="463">
        <v>0</v>
      </c>
      <c r="Q735" s="462"/>
      <c r="R735" s="462"/>
      <c r="S735" s="462"/>
      <c r="T735" s="462"/>
      <c r="U735" s="462"/>
      <c r="V735" s="462"/>
      <c r="W735" s="462"/>
      <c r="X735" s="462"/>
      <c r="Y735" s="462"/>
      <c r="Z735" s="462">
        <v>0</v>
      </c>
      <c r="AA735" s="462"/>
      <c r="AB735" s="462"/>
      <c r="AC735" s="462"/>
      <c r="AD735" s="463">
        <v>0</v>
      </c>
      <c r="AE735" s="463">
        <v>0</v>
      </c>
      <c r="AF735" s="462">
        <v>0</v>
      </c>
      <c r="AG735" s="465">
        <v>0</v>
      </c>
      <c r="AH735" s="466">
        <v>0</v>
      </c>
      <c r="AI735" s="467">
        <v>0</v>
      </c>
    </row>
    <row r="736" spans="1:35" x14ac:dyDescent="0.2">
      <c r="A736" s="461"/>
      <c r="B736" s="462"/>
      <c r="C736" s="462"/>
      <c r="D736" s="462"/>
      <c r="E736" s="462"/>
      <c r="F736" s="462"/>
      <c r="G736" s="462"/>
      <c r="H736" s="462"/>
      <c r="I736" s="462"/>
      <c r="J736" s="462"/>
      <c r="K736" s="462">
        <v>0</v>
      </c>
      <c r="L736" s="462"/>
      <c r="M736" s="462"/>
      <c r="N736" s="464">
        <v>0</v>
      </c>
      <c r="O736" s="463">
        <v>0</v>
      </c>
      <c r="P736" s="463">
        <v>0</v>
      </c>
      <c r="Q736" s="462"/>
      <c r="R736" s="462"/>
      <c r="S736" s="462"/>
      <c r="T736" s="462"/>
      <c r="U736" s="462"/>
      <c r="V736" s="462"/>
      <c r="W736" s="462"/>
      <c r="X736" s="462"/>
      <c r="Y736" s="462"/>
      <c r="Z736" s="462">
        <v>0</v>
      </c>
      <c r="AA736" s="462"/>
      <c r="AB736" s="462"/>
      <c r="AC736" s="462"/>
      <c r="AD736" s="463">
        <v>0</v>
      </c>
      <c r="AE736" s="463">
        <v>0</v>
      </c>
      <c r="AF736" s="462">
        <v>0</v>
      </c>
      <c r="AG736" s="465">
        <v>0</v>
      </c>
      <c r="AH736" s="466">
        <v>0</v>
      </c>
      <c r="AI736" s="467">
        <v>0</v>
      </c>
    </row>
    <row r="737" spans="1:35" x14ac:dyDescent="0.2">
      <c r="A737" s="461" t="s">
        <v>24</v>
      </c>
      <c r="B737" s="462"/>
      <c r="C737" s="462"/>
      <c r="D737" s="462"/>
      <c r="E737" s="462"/>
      <c r="F737" s="462"/>
      <c r="G737" s="462"/>
      <c r="H737" s="462"/>
      <c r="I737" s="462"/>
      <c r="J737" s="462"/>
      <c r="K737" s="462">
        <v>0</v>
      </c>
      <c r="L737" s="462"/>
      <c r="M737" s="462"/>
      <c r="N737" s="464">
        <v>0</v>
      </c>
      <c r="O737" s="463">
        <v>0</v>
      </c>
      <c r="P737" s="463">
        <v>0</v>
      </c>
      <c r="Q737" s="462"/>
      <c r="R737" s="462"/>
      <c r="S737" s="462"/>
      <c r="T737" s="462"/>
      <c r="U737" s="462"/>
      <c r="V737" s="462"/>
      <c r="W737" s="462"/>
      <c r="X737" s="462"/>
      <c r="Y737" s="462"/>
      <c r="Z737" s="462">
        <v>0</v>
      </c>
      <c r="AA737" s="462"/>
      <c r="AB737" s="462"/>
      <c r="AC737" s="462"/>
      <c r="AD737" s="463">
        <v>0</v>
      </c>
      <c r="AE737" s="463">
        <v>0</v>
      </c>
      <c r="AF737" s="462">
        <v>0</v>
      </c>
      <c r="AG737" s="465">
        <v>0</v>
      </c>
      <c r="AH737" s="466">
        <v>0</v>
      </c>
      <c r="AI737" s="467">
        <v>0</v>
      </c>
    </row>
    <row r="738" spans="1:35" x14ac:dyDescent="0.2">
      <c r="A738" s="461" t="s">
        <v>65</v>
      </c>
      <c r="B738" s="462"/>
      <c r="C738" s="462"/>
      <c r="D738" s="462"/>
      <c r="E738" s="462"/>
      <c r="F738" s="462"/>
      <c r="G738" s="462"/>
      <c r="H738" s="462"/>
      <c r="I738" s="462"/>
      <c r="J738" s="462"/>
      <c r="K738" s="462">
        <v>0</v>
      </c>
      <c r="L738" s="462"/>
      <c r="M738" s="462"/>
      <c r="N738" s="464">
        <v>0</v>
      </c>
      <c r="O738" s="463">
        <v>0</v>
      </c>
      <c r="P738" s="463">
        <v>0</v>
      </c>
      <c r="Q738" s="462"/>
      <c r="R738" s="462"/>
      <c r="S738" s="462"/>
      <c r="T738" s="462"/>
      <c r="U738" s="462"/>
      <c r="V738" s="462"/>
      <c r="W738" s="462"/>
      <c r="X738" s="462"/>
      <c r="Y738" s="462"/>
      <c r="Z738" s="462">
        <v>0</v>
      </c>
      <c r="AA738" s="462"/>
      <c r="AB738" s="462"/>
      <c r="AC738" s="462"/>
      <c r="AD738" s="463">
        <v>0</v>
      </c>
      <c r="AE738" s="463">
        <v>0</v>
      </c>
      <c r="AF738" s="462">
        <v>0</v>
      </c>
      <c r="AG738" s="465">
        <v>0</v>
      </c>
      <c r="AH738" s="466">
        <v>0</v>
      </c>
      <c r="AI738" s="467">
        <v>0</v>
      </c>
    </row>
    <row r="739" spans="1:35" x14ac:dyDescent="0.2">
      <c r="A739" s="461"/>
      <c r="B739" s="462"/>
      <c r="C739" s="462"/>
      <c r="D739" s="462"/>
      <c r="E739" s="462"/>
      <c r="F739" s="462"/>
      <c r="G739" s="462"/>
      <c r="H739" s="462"/>
      <c r="I739" s="462"/>
      <c r="J739" s="462"/>
      <c r="K739" s="462">
        <v>0</v>
      </c>
      <c r="L739" s="462"/>
      <c r="M739" s="462"/>
      <c r="N739" s="464">
        <v>0</v>
      </c>
      <c r="O739" s="463">
        <v>0</v>
      </c>
      <c r="P739" s="463">
        <v>0</v>
      </c>
      <c r="Q739" s="462"/>
      <c r="R739" s="462"/>
      <c r="S739" s="462"/>
      <c r="T739" s="462"/>
      <c r="U739" s="462"/>
      <c r="V739" s="462"/>
      <c r="W739" s="462"/>
      <c r="X739" s="462"/>
      <c r="Y739" s="462"/>
      <c r="Z739" s="462">
        <v>0</v>
      </c>
      <c r="AA739" s="462"/>
      <c r="AB739" s="462"/>
      <c r="AC739" s="462"/>
      <c r="AD739" s="463">
        <v>0</v>
      </c>
      <c r="AE739" s="463">
        <v>0</v>
      </c>
      <c r="AF739" s="462">
        <v>0</v>
      </c>
      <c r="AG739" s="465">
        <v>0</v>
      </c>
      <c r="AH739" s="466">
        <v>0</v>
      </c>
      <c r="AI739" s="467">
        <v>0</v>
      </c>
    </row>
    <row r="740" spans="1:35" x14ac:dyDescent="0.2">
      <c r="A740" s="461" t="s">
        <v>549</v>
      </c>
      <c r="B740" s="462"/>
      <c r="C740" s="462"/>
      <c r="D740" s="462"/>
      <c r="E740" s="462"/>
      <c r="F740" s="462"/>
      <c r="G740" s="462"/>
      <c r="H740" s="462"/>
      <c r="I740" s="462"/>
      <c r="J740" s="462"/>
      <c r="K740" s="462">
        <v>0</v>
      </c>
      <c r="L740" s="462"/>
      <c r="M740" s="462"/>
      <c r="N740" s="464">
        <v>0</v>
      </c>
      <c r="O740" s="463">
        <v>0</v>
      </c>
      <c r="P740" s="463">
        <v>0</v>
      </c>
      <c r="Q740" s="462"/>
      <c r="R740" s="462"/>
      <c r="S740" s="462"/>
      <c r="T740" s="462"/>
      <c r="U740" s="462"/>
      <c r="V740" s="462"/>
      <c r="W740" s="462"/>
      <c r="X740" s="462"/>
      <c r="Y740" s="462"/>
      <c r="Z740" s="462">
        <v>0</v>
      </c>
      <c r="AA740" s="462"/>
      <c r="AB740" s="462"/>
      <c r="AC740" s="462"/>
      <c r="AD740" s="463">
        <v>0</v>
      </c>
      <c r="AE740" s="463">
        <v>0</v>
      </c>
      <c r="AF740" s="462">
        <v>0</v>
      </c>
      <c r="AG740" s="465">
        <v>0</v>
      </c>
      <c r="AH740" s="466">
        <v>0</v>
      </c>
      <c r="AI740" s="467">
        <v>0</v>
      </c>
    </row>
    <row r="741" spans="1:35" x14ac:dyDescent="0.2">
      <c r="A741" s="461"/>
      <c r="B741" s="462"/>
      <c r="C741" s="462"/>
      <c r="D741" s="462"/>
      <c r="E741" s="462"/>
      <c r="F741" s="462"/>
      <c r="G741" s="462"/>
      <c r="H741" s="462"/>
      <c r="I741" s="462"/>
      <c r="J741" s="462"/>
      <c r="K741" s="462">
        <v>0</v>
      </c>
      <c r="L741" s="462"/>
      <c r="M741" s="462"/>
      <c r="N741" s="464">
        <v>0</v>
      </c>
      <c r="O741" s="463">
        <v>0</v>
      </c>
      <c r="P741" s="463">
        <v>0</v>
      </c>
      <c r="Q741" s="462"/>
      <c r="R741" s="462"/>
      <c r="S741" s="462"/>
      <c r="T741" s="462"/>
      <c r="U741" s="462"/>
      <c r="V741" s="462"/>
      <c r="W741" s="462"/>
      <c r="X741" s="462"/>
      <c r="Y741" s="462"/>
      <c r="Z741" s="462">
        <v>0</v>
      </c>
      <c r="AA741" s="462"/>
      <c r="AB741" s="462"/>
      <c r="AC741" s="462"/>
      <c r="AD741" s="463">
        <v>0</v>
      </c>
      <c r="AE741" s="463">
        <v>0</v>
      </c>
      <c r="AF741" s="462">
        <v>0</v>
      </c>
      <c r="AG741" s="465">
        <v>0</v>
      </c>
      <c r="AH741" s="466">
        <v>0</v>
      </c>
      <c r="AI741" s="467">
        <v>0</v>
      </c>
    </row>
    <row r="742" spans="1:35" x14ac:dyDescent="0.2">
      <c r="A742" s="461" t="s">
        <v>66</v>
      </c>
      <c r="B742" s="462">
        <v>45</v>
      </c>
      <c r="C742" s="462">
        <v>1609</v>
      </c>
      <c r="D742" s="462"/>
      <c r="E742" s="462"/>
      <c r="F742" s="462"/>
      <c r="G742" s="462"/>
      <c r="H742" s="462"/>
      <c r="I742" s="462"/>
      <c r="J742" s="462"/>
      <c r="K742" s="462">
        <v>1609</v>
      </c>
      <c r="L742" s="462">
        <v>600</v>
      </c>
      <c r="M742" s="462"/>
      <c r="N742" s="464">
        <v>600</v>
      </c>
      <c r="O742" s="463">
        <v>19908</v>
      </c>
      <c r="P742" s="463">
        <v>895860</v>
      </c>
      <c r="Q742" s="462">
        <v>46</v>
      </c>
      <c r="R742" s="462">
        <v>1652</v>
      </c>
      <c r="S742" s="462"/>
      <c r="T742" s="462"/>
      <c r="U742" s="462"/>
      <c r="V742" s="462"/>
      <c r="W742" s="462"/>
      <c r="X742" s="462"/>
      <c r="Y742" s="462"/>
      <c r="Z742" s="462">
        <v>1652</v>
      </c>
      <c r="AA742" s="462">
        <v>600</v>
      </c>
      <c r="AB742" s="462"/>
      <c r="AC742" s="462"/>
      <c r="AD742" s="463">
        <v>19824</v>
      </c>
      <c r="AE742" s="463">
        <v>911904</v>
      </c>
      <c r="AF742" s="462">
        <v>1</v>
      </c>
      <c r="AG742" s="465">
        <v>16044</v>
      </c>
      <c r="AH742" s="466">
        <v>46</v>
      </c>
      <c r="AI742" s="467">
        <v>911904</v>
      </c>
    </row>
    <row r="743" spans="1:35" x14ac:dyDescent="0.2">
      <c r="A743" s="461"/>
      <c r="B743" s="462"/>
      <c r="C743" s="462"/>
      <c r="D743" s="462"/>
      <c r="E743" s="462"/>
      <c r="F743" s="462"/>
      <c r="G743" s="462"/>
      <c r="H743" s="462"/>
      <c r="I743" s="462"/>
      <c r="J743" s="462"/>
      <c r="K743" s="462">
        <v>0</v>
      </c>
      <c r="L743" s="462"/>
      <c r="M743" s="462"/>
      <c r="N743" s="464">
        <v>0</v>
      </c>
      <c r="O743" s="463">
        <v>0</v>
      </c>
      <c r="P743" s="463">
        <v>0</v>
      </c>
      <c r="Q743" s="462"/>
      <c r="R743" s="462"/>
      <c r="S743" s="462"/>
      <c r="T743" s="462"/>
      <c r="U743" s="462"/>
      <c r="V743" s="462"/>
      <c r="W743" s="462"/>
      <c r="X743" s="462"/>
      <c r="Y743" s="462"/>
      <c r="Z743" s="462">
        <v>0</v>
      </c>
      <c r="AA743" s="462"/>
      <c r="AB743" s="462"/>
      <c r="AC743" s="462"/>
      <c r="AD743" s="463">
        <v>0</v>
      </c>
      <c r="AE743" s="463">
        <v>0</v>
      </c>
      <c r="AF743" s="462">
        <v>0</v>
      </c>
      <c r="AG743" s="465">
        <v>0</v>
      </c>
      <c r="AH743" s="466">
        <v>0</v>
      </c>
      <c r="AI743" s="467">
        <v>0</v>
      </c>
    </row>
    <row r="744" spans="1:35" x14ac:dyDescent="0.2">
      <c r="A744" s="461" t="s">
        <v>67</v>
      </c>
      <c r="B744" s="462"/>
      <c r="C744" s="462"/>
      <c r="D744" s="462"/>
      <c r="E744" s="462"/>
      <c r="F744" s="462"/>
      <c r="G744" s="462"/>
      <c r="H744" s="462"/>
      <c r="I744" s="462"/>
      <c r="J744" s="462"/>
      <c r="K744" s="462">
        <v>0</v>
      </c>
      <c r="L744" s="462"/>
      <c r="M744" s="462"/>
      <c r="N744" s="464">
        <v>0</v>
      </c>
      <c r="O744" s="463">
        <v>0</v>
      </c>
      <c r="P744" s="463">
        <v>0</v>
      </c>
      <c r="Q744" s="462"/>
      <c r="R744" s="462"/>
      <c r="S744" s="462"/>
      <c r="T744" s="462"/>
      <c r="U744" s="462"/>
      <c r="V744" s="462"/>
      <c r="W744" s="462"/>
      <c r="X744" s="462"/>
      <c r="Y744" s="462"/>
      <c r="Z744" s="462">
        <v>0</v>
      </c>
      <c r="AA744" s="462"/>
      <c r="AB744" s="462"/>
      <c r="AC744" s="462"/>
      <c r="AD744" s="463">
        <v>0</v>
      </c>
      <c r="AE744" s="463">
        <v>0</v>
      </c>
      <c r="AF744" s="462">
        <v>0</v>
      </c>
      <c r="AG744" s="465">
        <v>0</v>
      </c>
      <c r="AH744" s="466">
        <v>0</v>
      </c>
      <c r="AI744" s="467">
        <v>0</v>
      </c>
    </row>
    <row r="745" spans="1:35" x14ac:dyDescent="0.2">
      <c r="A745" s="470"/>
      <c r="B745" s="462"/>
      <c r="C745" s="466"/>
      <c r="D745" s="466"/>
      <c r="E745" s="466"/>
      <c r="F745" s="466"/>
      <c r="G745" s="466"/>
      <c r="H745" s="466"/>
      <c r="I745" s="466"/>
      <c r="J745" s="466"/>
      <c r="K745" s="462">
        <v>0</v>
      </c>
      <c r="L745" s="466"/>
      <c r="M745" s="466"/>
      <c r="N745" s="464">
        <v>0</v>
      </c>
      <c r="O745" s="463">
        <v>0</v>
      </c>
      <c r="P745" s="463">
        <v>0</v>
      </c>
      <c r="Q745" s="462"/>
      <c r="R745" s="466"/>
      <c r="S745" s="466"/>
      <c r="T745" s="466"/>
      <c r="U745" s="466"/>
      <c r="V745" s="466"/>
      <c r="W745" s="466"/>
      <c r="X745" s="466"/>
      <c r="Y745" s="466"/>
      <c r="Z745" s="462">
        <v>0</v>
      </c>
      <c r="AA745" s="466"/>
      <c r="AB745" s="466"/>
      <c r="AC745" s="466"/>
      <c r="AD745" s="463">
        <v>0</v>
      </c>
      <c r="AE745" s="463">
        <v>0</v>
      </c>
      <c r="AF745" s="462">
        <v>0</v>
      </c>
      <c r="AG745" s="465">
        <v>0</v>
      </c>
      <c r="AH745" s="466">
        <v>0</v>
      </c>
      <c r="AI745" s="467">
        <v>0</v>
      </c>
    </row>
    <row r="746" spans="1:35" x14ac:dyDescent="0.2">
      <c r="A746" s="471" t="s">
        <v>0</v>
      </c>
      <c r="B746" s="471">
        <v>247</v>
      </c>
      <c r="C746" s="471">
        <v>10226</v>
      </c>
      <c r="D746" s="471">
        <v>993</v>
      </c>
      <c r="E746" s="471">
        <v>0</v>
      </c>
      <c r="F746" s="471">
        <v>0</v>
      </c>
      <c r="G746" s="471">
        <v>0</v>
      </c>
      <c r="H746" s="471">
        <v>0</v>
      </c>
      <c r="I746" s="471">
        <v>0</v>
      </c>
      <c r="J746" s="471">
        <v>0</v>
      </c>
      <c r="K746" s="471">
        <v>11219</v>
      </c>
      <c r="L746" s="471">
        <v>3600</v>
      </c>
      <c r="M746" s="471">
        <v>0</v>
      </c>
      <c r="N746" s="471">
        <v>3600</v>
      </c>
      <c r="O746" s="471">
        <v>138228</v>
      </c>
      <c r="P746" s="471">
        <v>8342764</v>
      </c>
      <c r="Q746" s="471">
        <v>248</v>
      </c>
      <c r="R746" s="471">
        <v>10537</v>
      </c>
      <c r="S746" s="471">
        <v>1093</v>
      </c>
      <c r="T746" s="471">
        <v>0</v>
      </c>
      <c r="U746" s="471">
        <v>0</v>
      </c>
      <c r="V746" s="471">
        <v>0</v>
      </c>
      <c r="W746" s="471">
        <v>0</v>
      </c>
      <c r="X746" s="471">
        <v>0</v>
      </c>
      <c r="Y746" s="471">
        <v>0</v>
      </c>
      <c r="Z746" s="471">
        <v>11630</v>
      </c>
      <c r="AA746" s="471">
        <v>3600</v>
      </c>
      <c r="AB746" s="471">
        <v>0</v>
      </c>
      <c r="AC746" s="471">
        <v>0</v>
      </c>
      <c r="AD746" s="471">
        <v>139560</v>
      </c>
      <c r="AE746" s="471">
        <v>8528952</v>
      </c>
      <c r="AF746" s="471">
        <v>1</v>
      </c>
      <c r="AG746" s="471">
        <v>186188</v>
      </c>
      <c r="AH746" s="471">
        <v>248</v>
      </c>
      <c r="AI746" s="471">
        <v>8528952</v>
      </c>
    </row>
    <row r="747" spans="1:35" x14ac:dyDescent="0.2">
      <c r="A747" s="478"/>
      <c r="B747" s="479"/>
      <c r="C747" s="432"/>
      <c r="D747" s="432"/>
      <c r="E747" s="432"/>
      <c r="F747" s="432"/>
      <c r="G747" s="432"/>
      <c r="H747" s="432"/>
      <c r="I747" s="432"/>
      <c r="J747" s="432"/>
      <c r="K747" s="432"/>
      <c r="L747" s="432"/>
      <c r="M747" s="432"/>
      <c r="N747" s="432"/>
      <c r="O747" s="432"/>
      <c r="P747" s="432"/>
      <c r="Q747" s="432"/>
      <c r="R747" s="432"/>
      <c r="S747" s="432"/>
      <c r="T747" s="432"/>
      <c r="U747" s="432"/>
      <c r="V747" s="432"/>
      <c r="W747" s="432"/>
      <c r="X747" s="432"/>
      <c r="Y747" s="432"/>
      <c r="Z747" s="432"/>
      <c r="AA747" s="432"/>
      <c r="AB747" s="432"/>
      <c r="AC747" s="432"/>
      <c r="AD747" s="432"/>
      <c r="AE747" s="432"/>
      <c r="AF747" s="432"/>
      <c r="AG747" s="432"/>
    </row>
    <row r="748" spans="1:35" x14ac:dyDescent="0.2">
      <c r="A748" s="431" t="s">
        <v>571</v>
      </c>
      <c r="B748" s="432"/>
      <c r="C748" s="432"/>
      <c r="D748" s="432"/>
      <c r="E748" s="432"/>
      <c r="F748" s="432"/>
      <c r="G748" s="432"/>
      <c r="H748" s="432"/>
      <c r="I748" s="432"/>
      <c r="J748" s="432"/>
      <c r="K748" s="432"/>
      <c r="L748" s="432"/>
      <c r="M748" s="432"/>
      <c r="N748" s="432"/>
      <c r="O748" s="432"/>
      <c r="P748" s="432"/>
      <c r="Q748" s="432"/>
      <c r="R748" s="432"/>
      <c r="S748" s="432"/>
      <c r="T748" s="432"/>
      <c r="U748" s="432"/>
      <c r="V748" s="432"/>
      <c r="W748" s="432"/>
      <c r="X748" s="432"/>
      <c r="Y748" s="432"/>
      <c r="Z748" s="432"/>
      <c r="AA748" s="432"/>
      <c r="AB748" s="432"/>
      <c r="AC748" s="432"/>
      <c r="AD748" s="432"/>
      <c r="AE748" s="432"/>
      <c r="AF748" s="432"/>
      <c r="AG748" s="432"/>
    </row>
    <row r="749" spans="1:35" ht="13.5" thickBot="1" x14ac:dyDescent="0.25">
      <c r="A749" s="383"/>
      <c r="B749" s="383"/>
      <c r="C749" s="383"/>
      <c r="D749" s="383"/>
      <c r="E749" s="383"/>
      <c r="F749" s="383"/>
      <c r="G749" s="383"/>
      <c r="H749" s="383"/>
      <c r="I749" s="383"/>
      <c r="J749" s="383"/>
      <c r="K749" s="383"/>
      <c r="L749" s="383"/>
      <c r="M749" s="383"/>
      <c r="N749" s="383"/>
      <c r="O749" s="383"/>
      <c r="P749" s="383"/>
      <c r="Q749" s="383"/>
      <c r="R749" s="383"/>
      <c r="S749" s="383"/>
      <c r="T749" s="383"/>
      <c r="U749" s="383"/>
      <c r="V749" s="383"/>
      <c r="W749" s="383"/>
      <c r="X749" s="383"/>
      <c r="Y749" s="383"/>
      <c r="Z749" s="383"/>
      <c r="AA749" s="383"/>
      <c r="AB749" s="383"/>
      <c r="AC749" s="383"/>
      <c r="AD749" s="383"/>
      <c r="AE749" s="383"/>
      <c r="AF749" s="383"/>
      <c r="AG749" s="383"/>
    </row>
    <row r="750" spans="1:35" ht="12.75" customHeight="1" thickBot="1" x14ac:dyDescent="0.25">
      <c r="A750" s="706" t="s">
        <v>48</v>
      </c>
      <c r="B750" s="433" t="s">
        <v>361</v>
      </c>
      <c r="C750" s="433"/>
      <c r="D750" s="433"/>
      <c r="E750" s="433"/>
      <c r="F750" s="433"/>
      <c r="G750" s="433"/>
      <c r="H750" s="433"/>
      <c r="I750" s="433"/>
      <c r="J750" s="433"/>
      <c r="K750" s="433"/>
      <c r="L750" s="433"/>
      <c r="M750" s="433"/>
      <c r="N750" s="433"/>
      <c r="O750" s="433"/>
      <c r="P750" s="433"/>
      <c r="Q750" s="434" t="s">
        <v>362</v>
      </c>
      <c r="R750" s="433"/>
      <c r="S750" s="433"/>
      <c r="T750" s="433"/>
      <c r="U750" s="433"/>
      <c r="V750" s="433"/>
      <c r="W750" s="433"/>
      <c r="X750" s="433"/>
      <c r="Y750" s="433"/>
      <c r="Z750" s="433"/>
      <c r="AA750" s="433"/>
      <c r="AB750" s="433"/>
      <c r="AC750" s="433"/>
      <c r="AD750" s="433"/>
      <c r="AE750" s="435"/>
      <c r="AF750" s="436" t="s">
        <v>360</v>
      </c>
      <c r="AG750" s="437"/>
      <c r="AH750" s="436" t="s">
        <v>363</v>
      </c>
      <c r="AI750" s="437"/>
    </row>
    <row r="751" spans="1:35" ht="141.75" x14ac:dyDescent="0.2">
      <c r="A751" s="707"/>
      <c r="B751" s="438" t="s">
        <v>11</v>
      </c>
      <c r="C751" s="439" t="s">
        <v>148</v>
      </c>
      <c r="D751" s="440" t="s">
        <v>271</v>
      </c>
      <c r="E751" s="440" t="s">
        <v>150</v>
      </c>
      <c r="F751" s="440" t="s">
        <v>184</v>
      </c>
      <c r="G751" s="440" t="s">
        <v>185</v>
      </c>
      <c r="H751" s="440" t="s">
        <v>186</v>
      </c>
      <c r="I751" s="440" t="s">
        <v>187</v>
      </c>
      <c r="J751" s="441" t="s">
        <v>151</v>
      </c>
      <c r="K751" s="440" t="s">
        <v>152</v>
      </c>
      <c r="L751" s="440" t="s">
        <v>153</v>
      </c>
      <c r="M751" s="440" t="s">
        <v>183</v>
      </c>
      <c r="N751" s="442" t="s">
        <v>120</v>
      </c>
      <c r="O751" s="443" t="s">
        <v>158</v>
      </c>
      <c r="P751" s="444" t="s">
        <v>157</v>
      </c>
      <c r="Q751" s="438" t="s">
        <v>11</v>
      </c>
      <c r="R751" s="439" t="s">
        <v>148</v>
      </c>
      <c r="S751" s="440" t="s">
        <v>149</v>
      </c>
      <c r="T751" s="440" t="s">
        <v>150</v>
      </c>
      <c r="U751" s="440" t="s">
        <v>184</v>
      </c>
      <c r="V751" s="440" t="s">
        <v>185</v>
      </c>
      <c r="W751" s="440" t="s">
        <v>186</v>
      </c>
      <c r="X751" s="440" t="s">
        <v>187</v>
      </c>
      <c r="Y751" s="440" t="s">
        <v>151</v>
      </c>
      <c r="Z751" s="440" t="s">
        <v>152</v>
      </c>
      <c r="AA751" s="440" t="s">
        <v>153</v>
      </c>
      <c r="AB751" s="440" t="s">
        <v>183</v>
      </c>
      <c r="AC751" s="442" t="s">
        <v>120</v>
      </c>
      <c r="AD751" s="443" t="s">
        <v>158</v>
      </c>
      <c r="AE751" s="444" t="s">
        <v>364</v>
      </c>
      <c r="AF751" s="445" t="s">
        <v>162</v>
      </c>
      <c r="AG751" s="445" t="s">
        <v>161</v>
      </c>
      <c r="AH751" s="445" t="s">
        <v>11</v>
      </c>
      <c r="AI751" s="444" t="s">
        <v>365</v>
      </c>
    </row>
    <row r="752" spans="1:35" ht="12.75" thickBot="1" x14ac:dyDescent="0.25">
      <c r="A752" s="708"/>
      <c r="B752" s="446" t="s">
        <v>49</v>
      </c>
      <c r="C752" s="447" t="s">
        <v>50</v>
      </c>
      <c r="D752" s="448" t="s">
        <v>51</v>
      </c>
      <c r="E752" s="448" t="s">
        <v>52</v>
      </c>
      <c r="F752" s="449" t="s">
        <v>53</v>
      </c>
      <c r="G752" s="449" t="s">
        <v>54</v>
      </c>
      <c r="H752" s="449" t="s">
        <v>81</v>
      </c>
      <c r="I752" s="449" t="s">
        <v>119</v>
      </c>
      <c r="J752" s="449" t="s">
        <v>156</v>
      </c>
      <c r="K752" s="449" t="s">
        <v>160</v>
      </c>
      <c r="L752" s="449" t="s">
        <v>192</v>
      </c>
      <c r="M752" s="449" t="s">
        <v>193</v>
      </c>
      <c r="N752" s="450" t="s">
        <v>195</v>
      </c>
      <c r="O752" s="451" t="s">
        <v>196</v>
      </c>
      <c r="P752" s="452" t="s">
        <v>197</v>
      </c>
      <c r="Q752" s="446" t="s">
        <v>49</v>
      </c>
      <c r="R752" s="447" t="s">
        <v>50</v>
      </c>
      <c r="S752" s="448" t="s">
        <v>51</v>
      </c>
      <c r="T752" s="448" t="s">
        <v>52</v>
      </c>
      <c r="U752" s="449" t="s">
        <v>53</v>
      </c>
      <c r="V752" s="449" t="s">
        <v>54</v>
      </c>
      <c r="W752" s="449" t="s">
        <v>81</v>
      </c>
      <c r="X752" s="449" t="s">
        <v>119</v>
      </c>
      <c r="Y752" s="449" t="s">
        <v>156</v>
      </c>
      <c r="Z752" s="449" t="s">
        <v>160</v>
      </c>
      <c r="AA752" s="449" t="s">
        <v>192</v>
      </c>
      <c r="AB752" s="449" t="s">
        <v>193</v>
      </c>
      <c r="AC752" s="450" t="s">
        <v>195</v>
      </c>
      <c r="AD752" s="451" t="s">
        <v>196</v>
      </c>
      <c r="AE752" s="452" t="s">
        <v>197</v>
      </c>
      <c r="AF752" s="453"/>
      <c r="AG752" s="446"/>
      <c r="AH752" s="453"/>
      <c r="AI752" s="446"/>
    </row>
    <row r="753" spans="1:35" x14ac:dyDescent="0.2">
      <c r="A753" s="454"/>
      <c r="B753" s="455"/>
      <c r="C753" s="455"/>
      <c r="D753" s="455"/>
      <c r="E753" s="455"/>
      <c r="F753" s="456"/>
      <c r="G753" s="456"/>
      <c r="H753" s="456"/>
      <c r="I753" s="456"/>
      <c r="J753" s="456"/>
      <c r="K753" s="456"/>
      <c r="L753" s="456"/>
      <c r="M753" s="456"/>
      <c r="N753" s="457"/>
      <c r="O753" s="456"/>
      <c r="P753" s="456"/>
      <c r="Q753" s="455"/>
      <c r="R753" s="455"/>
      <c r="S753" s="455"/>
      <c r="T753" s="455"/>
      <c r="U753" s="456"/>
      <c r="V753" s="456"/>
      <c r="W753" s="456"/>
      <c r="X753" s="456"/>
      <c r="Y753" s="456"/>
      <c r="Z753" s="456"/>
      <c r="AA753" s="456"/>
      <c r="AB753" s="456"/>
      <c r="AC753" s="456"/>
      <c r="AD753" s="456"/>
      <c r="AE753" s="456"/>
      <c r="AF753" s="455"/>
      <c r="AG753" s="458"/>
      <c r="AH753" s="459"/>
      <c r="AI753" s="460"/>
    </row>
    <row r="754" spans="1:35" x14ac:dyDescent="0.2">
      <c r="A754" s="461" t="s">
        <v>55</v>
      </c>
      <c r="B754" s="462">
        <v>45</v>
      </c>
      <c r="C754" s="463">
        <v>870</v>
      </c>
      <c r="D754" s="462">
        <v>896</v>
      </c>
      <c r="E754" s="462"/>
      <c r="F754" s="462"/>
      <c r="G754" s="462"/>
      <c r="H754" s="462"/>
      <c r="I754" s="462"/>
      <c r="J754" s="462"/>
      <c r="K754" s="462">
        <v>1766</v>
      </c>
      <c r="L754" s="462">
        <v>1000</v>
      </c>
      <c r="M754" s="462"/>
      <c r="N754" s="464">
        <v>1000</v>
      </c>
      <c r="O754" s="463">
        <v>22192</v>
      </c>
      <c r="P754" s="463">
        <v>998640</v>
      </c>
      <c r="Q754" s="462">
        <v>45</v>
      </c>
      <c r="R754" s="463">
        <v>913</v>
      </c>
      <c r="S754" s="463">
        <v>997</v>
      </c>
      <c r="T754" s="462"/>
      <c r="U754" s="462"/>
      <c r="V754" s="462"/>
      <c r="W754" s="462"/>
      <c r="X754" s="462"/>
      <c r="Y754" s="462"/>
      <c r="Z754" s="462">
        <v>1910</v>
      </c>
      <c r="AA754" s="462">
        <v>1000</v>
      </c>
      <c r="AB754" s="462"/>
      <c r="AC754" s="463"/>
      <c r="AD754" s="463">
        <v>22920</v>
      </c>
      <c r="AE754" s="463">
        <v>1031400</v>
      </c>
      <c r="AF754" s="462">
        <v>0</v>
      </c>
      <c r="AG754" s="465">
        <v>32760</v>
      </c>
      <c r="AH754" s="466">
        <v>45</v>
      </c>
      <c r="AI754" s="467">
        <v>1031400</v>
      </c>
    </row>
    <row r="755" spans="1:35" x14ac:dyDescent="0.2">
      <c r="A755" s="461"/>
      <c r="B755" s="462"/>
      <c r="C755" s="463"/>
      <c r="D755" s="462"/>
      <c r="E755" s="462"/>
      <c r="F755" s="462"/>
      <c r="G755" s="462"/>
      <c r="H755" s="462"/>
      <c r="I755" s="462"/>
      <c r="J755" s="462"/>
      <c r="K755" s="462">
        <v>0</v>
      </c>
      <c r="L755" s="462"/>
      <c r="M755" s="462"/>
      <c r="N755" s="464">
        <v>0</v>
      </c>
      <c r="O755" s="463">
        <v>0</v>
      </c>
      <c r="P755" s="463">
        <v>0</v>
      </c>
      <c r="Q755" s="462"/>
      <c r="R755" s="463"/>
      <c r="S755" s="462"/>
      <c r="T755" s="462"/>
      <c r="U755" s="462"/>
      <c r="V755" s="462"/>
      <c r="W755" s="462"/>
      <c r="X755" s="462"/>
      <c r="Y755" s="462"/>
      <c r="Z755" s="462">
        <v>0</v>
      </c>
      <c r="AA755" s="462"/>
      <c r="AB755" s="462"/>
      <c r="AC755" s="463"/>
      <c r="AD755" s="463">
        <v>0</v>
      </c>
      <c r="AE755" s="463">
        <v>0</v>
      </c>
      <c r="AF755" s="462">
        <v>0</v>
      </c>
      <c r="AG755" s="465">
        <v>0</v>
      </c>
      <c r="AH755" s="466">
        <v>0</v>
      </c>
      <c r="AI755" s="467">
        <v>0</v>
      </c>
    </row>
    <row r="756" spans="1:35" x14ac:dyDescent="0.2">
      <c r="A756" s="461" t="s">
        <v>56</v>
      </c>
      <c r="B756" s="462">
        <v>260</v>
      </c>
      <c r="C756" s="463">
        <v>2769</v>
      </c>
      <c r="D756" s="462"/>
      <c r="E756" s="462"/>
      <c r="F756" s="462"/>
      <c r="G756" s="462"/>
      <c r="H756" s="462"/>
      <c r="I756" s="462"/>
      <c r="J756" s="462"/>
      <c r="K756" s="462">
        <v>2769</v>
      </c>
      <c r="L756" s="462">
        <v>1000</v>
      </c>
      <c r="M756" s="462"/>
      <c r="N756" s="464">
        <v>1000</v>
      </c>
      <c r="O756" s="463">
        <v>34228</v>
      </c>
      <c r="P756" s="463">
        <v>8899280</v>
      </c>
      <c r="Q756" s="462">
        <v>262</v>
      </c>
      <c r="R756" s="463">
        <v>2837</v>
      </c>
      <c r="S756" s="462"/>
      <c r="T756" s="462"/>
      <c r="U756" s="462"/>
      <c r="V756" s="462"/>
      <c r="W756" s="462"/>
      <c r="X756" s="462"/>
      <c r="Y756" s="462"/>
      <c r="Z756" s="462">
        <v>2837</v>
      </c>
      <c r="AA756" s="462">
        <v>1000</v>
      </c>
      <c r="AB756" s="462"/>
      <c r="AC756" s="463"/>
      <c r="AD756" s="463">
        <v>34044</v>
      </c>
      <c r="AE756" s="463">
        <v>8919528</v>
      </c>
      <c r="AF756" s="462">
        <v>2</v>
      </c>
      <c r="AG756" s="465">
        <v>20248</v>
      </c>
      <c r="AH756" s="466">
        <v>262</v>
      </c>
      <c r="AI756" s="467">
        <v>8919528</v>
      </c>
    </row>
    <row r="757" spans="1:35" x14ac:dyDescent="0.2">
      <c r="A757" s="468"/>
      <c r="B757" s="462"/>
      <c r="C757" s="466"/>
      <c r="D757" s="466"/>
      <c r="E757" s="466"/>
      <c r="F757" s="466"/>
      <c r="G757" s="466"/>
      <c r="H757" s="466"/>
      <c r="I757" s="466"/>
      <c r="J757" s="466"/>
      <c r="K757" s="462">
        <v>0</v>
      </c>
      <c r="L757" s="466"/>
      <c r="M757" s="466"/>
      <c r="N757" s="464">
        <v>0</v>
      </c>
      <c r="O757" s="463">
        <v>0</v>
      </c>
      <c r="P757" s="463">
        <v>0</v>
      </c>
      <c r="Q757" s="462"/>
      <c r="R757" s="466"/>
      <c r="S757" s="466"/>
      <c r="T757" s="466"/>
      <c r="U757" s="466"/>
      <c r="V757" s="466"/>
      <c r="W757" s="466"/>
      <c r="X757" s="466"/>
      <c r="Y757" s="466"/>
      <c r="Z757" s="462">
        <v>0</v>
      </c>
      <c r="AA757" s="466"/>
      <c r="AB757" s="466"/>
      <c r="AC757" s="466"/>
      <c r="AD757" s="463">
        <v>0</v>
      </c>
      <c r="AE757" s="463">
        <v>0</v>
      </c>
      <c r="AF757" s="462">
        <v>0</v>
      </c>
      <c r="AG757" s="465">
        <v>0</v>
      </c>
      <c r="AH757" s="466">
        <v>0</v>
      </c>
      <c r="AI757" s="467">
        <v>0</v>
      </c>
    </row>
    <row r="758" spans="1:35" x14ac:dyDescent="0.2">
      <c r="A758" s="461" t="s">
        <v>57</v>
      </c>
      <c r="B758" s="462"/>
      <c r="C758" s="462"/>
      <c r="D758" s="462"/>
      <c r="E758" s="462"/>
      <c r="F758" s="462"/>
      <c r="G758" s="462"/>
      <c r="H758" s="462"/>
      <c r="I758" s="462"/>
      <c r="J758" s="462"/>
      <c r="K758" s="462">
        <v>0</v>
      </c>
      <c r="L758" s="462"/>
      <c r="M758" s="462"/>
      <c r="N758" s="464">
        <v>0</v>
      </c>
      <c r="O758" s="463">
        <v>0</v>
      </c>
      <c r="P758" s="463">
        <v>0</v>
      </c>
      <c r="Q758" s="462"/>
      <c r="R758" s="462"/>
      <c r="S758" s="462"/>
      <c r="T758" s="462"/>
      <c r="U758" s="462"/>
      <c r="V758" s="462"/>
      <c r="W758" s="462"/>
      <c r="X758" s="462"/>
      <c r="Y758" s="462"/>
      <c r="Z758" s="462">
        <v>0</v>
      </c>
      <c r="AA758" s="462"/>
      <c r="AB758" s="462"/>
      <c r="AC758" s="462"/>
      <c r="AD758" s="463">
        <v>0</v>
      </c>
      <c r="AE758" s="463">
        <v>0</v>
      </c>
      <c r="AF758" s="462">
        <v>0</v>
      </c>
      <c r="AG758" s="465">
        <v>0</v>
      </c>
      <c r="AH758" s="466">
        <v>0</v>
      </c>
      <c r="AI758" s="467">
        <v>0</v>
      </c>
    </row>
    <row r="759" spans="1:35" x14ac:dyDescent="0.2">
      <c r="A759" s="461"/>
      <c r="B759" s="462"/>
      <c r="C759" s="462"/>
      <c r="D759" s="462"/>
      <c r="E759" s="462"/>
      <c r="F759" s="462"/>
      <c r="G759" s="462"/>
      <c r="H759" s="462"/>
      <c r="I759" s="462"/>
      <c r="J759" s="462"/>
      <c r="K759" s="462">
        <v>0</v>
      </c>
      <c r="L759" s="462"/>
      <c r="M759" s="462"/>
      <c r="N759" s="464">
        <v>0</v>
      </c>
      <c r="O759" s="463">
        <v>0</v>
      </c>
      <c r="P759" s="463">
        <v>0</v>
      </c>
      <c r="Q759" s="462"/>
      <c r="R759" s="462"/>
      <c r="S759" s="462"/>
      <c r="T759" s="462"/>
      <c r="U759" s="462"/>
      <c r="V759" s="462"/>
      <c r="W759" s="462"/>
      <c r="X759" s="462"/>
      <c r="Y759" s="462"/>
      <c r="Z759" s="462">
        <v>0</v>
      </c>
      <c r="AA759" s="462"/>
      <c r="AB759" s="462"/>
      <c r="AC759" s="462"/>
      <c r="AD759" s="463">
        <v>0</v>
      </c>
      <c r="AE759" s="463">
        <v>0</v>
      </c>
      <c r="AF759" s="462">
        <v>0</v>
      </c>
      <c r="AG759" s="465">
        <v>0</v>
      </c>
      <c r="AH759" s="466">
        <v>0</v>
      </c>
      <c r="AI759" s="467">
        <v>0</v>
      </c>
    </row>
    <row r="760" spans="1:35" x14ac:dyDescent="0.2">
      <c r="A760" s="461" t="s">
        <v>58</v>
      </c>
      <c r="B760" s="462">
        <v>214</v>
      </c>
      <c r="C760" s="462">
        <v>4897</v>
      </c>
      <c r="D760" s="462"/>
      <c r="E760" s="462"/>
      <c r="F760" s="462"/>
      <c r="G760" s="462"/>
      <c r="H760" s="462"/>
      <c r="I760" s="462"/>
      <c r="J760" s="462"/>
      <c r="K760" s="462">
        <v>4897</v>
      </c>
      <c r="L760" s="462">
        <v>1000</v>
      </c>
      <c r="M760" s="462"/>
      <c r="N760" s="464">
        <v>1000</v>
      </c>
      <c r="O760" s="463">
        <v>59764</v>
      </c>
      <c r="P760" s="463">
        <v>12789496</v>
      </c>
      <c r="Q760" s="462">
        <v>222</v>
      </c>
      <c r="R760" s="462">
        <v>5149</v>
      </c>
      <c r="S760" s="462"/>
      <c r="T760" s="462"/>
      <c r="U760" s="462"/>
      <c r="V760" s="462"/>
      <c r="W760" s="462"/>
      <c r="X760" s="462"/>
      <c r="Y760" s="462"/>
      <c r="Z760" s="462">
        <v>5149</v>
      </c>
      <c r="AA760" s="462">
        <v>1000</v>
      </c>
      <c r="AB760" s="462"/>
      <c r="AC760" s="462"/>
      <c r="AD760" s="463">
        <v>61788</v>
      </c>
      <c r="AE760" s="463">
        <v>13716936</v>
      </c>
      <c r="AF760" s="462">
        <v>8</v>
      </c>
      <c r="AG760" s="465">
        <v>927440</v>
      </c>
      <c r="AH760" s="466">
        <v>222</v>
      </c>
      <c r="AI760" s="467">
        <v>13716936</v>
      </c>
    </row>
    <row r="761" spans="1:35" x14ac:dyDescent="0.2">
      <c r="A761" s="461"/>
      <c r="B761" s="462"/>
      <c r="C761" s="462"/>
      <c r="D761" s="462"/>
      <c r="E761" s="462"/>
      <c r="F761" s="462"/>
      <c r="G761" s="462"/>
      <c r="H761" s="462"/>
      <c r="I761" s="462"/>
      <c r="J761" s="462"/>
      <c r="K761" s="462">
        <v>0</v>
      </c>
      <c r="L761" s="462"/>
      <c r="M761" s="462"/>
      <c r="N761" s="464">
        <v>0</v>
      </c>
      <c r="O761" s="463">
        <v>0</v>
      </c>
      <c r="P761" s="463">
        <v>0</v>
      </c>
      <c r="Q761" s="462"/>
      <c r="R761" s="462"/>
      <c r="S761" s="462"/>
      <c r="T761" s="462"/>
      <c r="U761" s="462"/>
      <c r="V761" s="462"/>
      <c r="W761" s="462"/>
      <c r="X761" s="462"/>
      <c r="Y761" s="462"/>
      <c r="Z761" s="462">
        <v>0</v>
      </c>
      <c r="AA761" s="462"/>
      <c r="AB761" s="462"/>
      <c r="AC761" s="462"/>
      <c r="AD761" s="463">
        <v>0</v>
      </c>
      <c r="AE761" s="463">
        <v>0</v>
      </c>
      <c r="AF761" s="462">
        <v>0</v>
      </c>
      <c r="AG761" s="465">
        <v>0</v>
      </c>
      <c r="AH761" s="466">
        <v>0</v>
      </c>
      <c r="AI761" s="467">
        <v>0</v>
      </c>
    </row>
    <row r="762" spans="1:35" x14ac:dyDescent="0.2">
      <c r="A762" s="461" t="s">
        <v>59</v>
      </c>
      <c r="B762" s="462"/>
      <c r="C762" s="462"/>
      <c r="D762" s="462"/>
      <c r="E762" s="462"/>
      <c r="F762" s="462"/>
      <c r="G762" s="462"/>
      <c r="H762" s="462"/>
      <c r="I762" s="462"/>
      <c r="J762" s="462"/>
      <c r="K762" s="462">
        <v>0</v>
      </c>
      <c r="L762" s="462"/>
      <c r="M762" s="462"/>
      <c r="N762" s="464">
        <v>0</v>
      </c>
      <c r="O762" s="463">
        <v>0</v>
      </c>
      <c r="P762" s="463">
        <v>0</v>
      </c>
      <c r="Q762" s="462"/>
      <c r="R762" s="462"/>
      <c r="S762" s="462"/>
      <c r="T762" s="462"/>
      <c r="U762" s="462"/>
      <c r="V762" s="462"/>
      <c r="W762" s="462"/>
      <c r="X762" s="462"/>
      <c r="Y762" s="462"/>
      <c r="Z762" s="462">
        <v>0</v>
      </c>
      <c r="AA762" s="462"/>
      <c r="AB762" s="462"/>
      <c r="AC762" s="462"/>
      <c r="AD762" s="463">
        <v>0</v>
      </c>
      <c r="AE762" s="463">
        <v>0</v>
      </c>
      <c r="AF762" s="462">
        <v>0</v>
      </c>
      <c r="AG762" s="465">
        <v>0</v>
      </c>
      <c r="AH762" s="466">
        <v>0</v>
      </c>
      <c r="AI762" s="467">
        <v>0</v>
      </c>
    </row>
    <row r="763" spans="1:35" x14ac:dyDescent="0.2">
      <c r="A763" s="461"/>
      <c r="B763" s="462"/>
      <c r="C763" s="462"/>
      <c r="D763" s="462"/>
      <c r="E763" s="462"/>
      <c r="F763" s="462"/>
      <c r="G763" s="462"/>
      <c r="H763" s="462"/>
      <c r="I763" s="462"/>
      <c r="J763" s="462"/>
      <c r="K763" s="462">
        <v>0</v>
      </c>
      <c r="L763" s="462"/>
      <c r="M763" s="462"/>
      <c r="N763" s="464">
        <v>0</v>
      </c>
      <c r="O763" s="463">
        <v>0</v>
      </c>
      <c r="P763" s="463">
        <v>0</v>
      </c>
      <c r="Q763" s="462"/>
      <c r="R763" s="462"/>
      <c r="S763" s="462"/>
      <c r="T763" s="462"/>
      <c r="U763" s="462"/>
      <c r="V763" s="462"/>
      <c r="W763" s="462"/>
      <c r="X763" s="462"/>
      <c r="Y763" s="462"/>
      <c r="Z763" s="462">
        <v>0</v>
      </c>
      <c r="AA763" s="462"/>
      <c r="AB763" s="462"/>
      <c r="AC763" s="462"/>
      <c r="AD763" s="463">
        <v>0</v>
      </c>
      <c r="AE763" s="463">
        <v>0</v>
      </c>
      <c r="AF763" s="462">
        <v>0</v>
      </c>
      <c r="AG763" s="465">
        <v>0</v>
      </c>
      <c r="AH763" s="466">
        <v>0</v>
      </c>
      <c r="AI763" s="467">
        <v>0</v>
      </c>
    </row>
    <row r="764" spans="1:35" x14ac:dyDescent="0.2">
      <c r="A764" s="461" t="s">
        <v>60</v>
      </c>
      <c r="B764" s="462"/>
      <c r="C764" s="462"/>
      <c r="D764" s="462"/>
      <c r="E764" s="462"/>
      <c r="F764" s="462"/>
      <c r="G764" s="462"/>
      <c r="H764" s="462"/>
      <c r="I764" s="462"/>
      <c r="J764" s="462"/>
      <c r="K764" s="462">
        <v>0</v>
      </c>
      <c r="L764" s="462"/>
      <c r="M764" s="462"/>
      <c r="N764" s="464">
        <v>0</v>
      </c>
      <c r="O764" s="463">
        <v>0</v>
      </c>
      <c r="P764" s="463">
        <v>0</v>
      </c>
      <c r="Q764" s="462"/>
      <c r="R764" s="462"/>
      <c r="S764" s="462"/>
      <c r="T764" s="462"/>
      <c r="U764" s="462"/>
      <c r="V764" s="462"/>
      <c r="W764" s="462"/>
      <c r="X764" s="462"/>
      <c r="Y764" s="462"/>
      <c r="Z764" s="462">
        <v>0</v>
      </c>
      <c r="AA764" s="462"/>
      <c r="AB764" s="462"/>
      <c r="AC764" s="462"/>
      <c r="AD764" s="463">
        <v>0</v>
      </c>
      <c r="AE764" s="463">
        <v>0</v>
      </c>
      <c r="AF764" s="462">
        <v>0</v>
      </c>
      <c r="AG764" s="465">
        <v>0</v>
      </c>
      <c r="AH764" s="466">
        <v>0</v>
      </c>
      <c r="AI764" s="467">
        <v>0</v>
      </c>
    </row>
    <row r="765" spans="1:35" x14ac:dyDescent="0.2">
      <c r="A765" s="461"/>
      <c r="B765" s="462"/>
      <c r="C765" s="462"/>
      <c r="D765" s="462"/>
      <c r="E765" s="462"/>
      <c r="F765" s="462"/>
      <c r="G765" s="462"/>
      <c r="H765" s="462"/>
      <c r="I765" s="462"/>
      <c r="J765" s="462"/>
      <c r="K765" s="462">
        <v>0</v>
      </c>
      <c r="L765" s="462"/>
      <c r="M765" s="462"/>
      <c r="N765" s="464">
        <v>0</v>
      </c>
      <c r="O765" s="463">
        <v>0</v>
      </c>
      <c r="P765" s="463">
        <v>0</v>
      </c>
      <c r="Q765" s="462"/>
      <c r="R765" s="462"/>
      <c r="S765" s="462"/>
      <c r="T765" s="462"/>
      <c r="U765" s="462"/>
      <c r="V765" s="462"/>
      <c r="W765" s="462"/>
      <c r="X765" s="462"/>
      <c r="Y765" s="462"/>
      <c r="Z765" s="462">
        <v>0</v>
      </c>
      <c r="AA765" s="462"/>
      <c r="AB765" s="462"/>
      <c r="AC765" s="462"/>
      <c r="AD765" s="463">
        <v>0</v>
      </c>
      <c r="AE765" s="463">
        <v>0</v>
      </c>
      <c r="AF765" s="462">
        <v>0</v>
      </c>
      <c r="AG765" s="465">
        <v>0</v>
      </c>
      <c r="AH765" s="466">
        <v>0</v>
      </c>
      <c r="AI765" s="467">
        <v>0</v>
      </c>
    </row>
    <row r="766" spans="1:35" x14ac:dyDescent="0.2">
      <c r="A766" s="461" t="s">
        <v>61</v>
      </c>
      <c r="B766" s="462"/>
      <c r="C766" s="462"/>
      <c r="D766" s="462"/>
      <c r="E766" s="462"/>
      <c r="F766" s="462"/>
      <c r="G766" s="462"/>
      <c r="H766" s="462"/>
      <c r="I766" s="462"/>
      <c r="J766" s="462"/>
      <c r="K766" s="462">
        <v>0</v>
      </c>
      <c r="L766" s="462"/>
      <c r="M766" s="462"/>
      <c r="N766" s="464">
        <v>0</v>
      </c>
      <c r="O766" s="463">
        <v>0</v>
      </c>
      <c r="P766" s="463">
        <v>0</v>
      </c>
      <c r="Q766" s="462"/>
      <c r="R766" s="462"/>
      <c r="S766" s="462"/>
      <c r="T766" s="462"/>
      <c r="U766" s="462"/>
      <c r="V766" s="462"/>
      <c r="W766" s="462"/>
      <c r="X766" s="462"/>
      <c r="Y766" s="462"/>
      <c r="Z766" s="462">
        <v>0</v>
      </c>
      <c r="AA766" s="462"/>
      <c r="AB766" s="462"/>
      <c r="AC766" s="462"/>
      <c r="AD766" s="463">
        <v>0</v>
      </c>
      <c r="AE766" s="463">
        <v>0</v>
      </c>
      <c r="AF766" s="462">
        <v>0</v>
      </c>
      <c r="AG766" s="465">
        <v>0</v>
      </c>
      <c r="AH766" s="466">
        <v>0</v>
      </c>
      <c r="AI766" s="467">
        <v>0</v>
      </c>
    </row>
    <row r="767" spans="1:35" x14ac:dyDescent="0.2">
      <c r="A767" s="461"/>
      <c r="B767" s="462"/>
      <c r="C767" s="462"/>
      <c r="D767" s="462"/>
      <c r="E767" s="462"/>
      <c r="F767" s="462"/>
      <c r="G767" s="462"/>
      <c r="H767" s="462"/>
      <c r="I767" s="462"/>
      <c r="J767" s="462"/>
      <c r="K767" s="462">
        <v>0</v>
      </c>
      <c r="L767" s="462"/>
      <c r="M767" s="462"/>
      <c r="N767" s="464">
        <v>0</v>
      </c>
      <c r="O767" s="463">
        <v>0</v>
      </c>
      <c r="P767" s="463">
        <v>0</v>
      </c>
      <c r="Q767" s="462"/>
      <c r="R767" s="462"/>
      <c r="S767" s="462"/>
      <c r="T767" s="462"/>
      <c r="U767" s="462"/>
      <c r="V767" s="462"/>
      <c r="W767" s="462"/>
      <c r="X767" s="462"/>
      <c r="Y767" s="462"/>
      <c r="Z767" s="462">
        <v>0</v>
      </c>
      <c r="AA767" s="462"/>
      <c r="AB767" s="462"/>
      <c r="AC767" s="462"/>
      <c r="AD767" s="463">
        <v>0</v>
      </c>
      <c r="AE767" s="463">
        <v>0</v>
      </c>
      <c r="AF767" s="462">
        <v>0</v>
      </c>
      <c r="AG767" s="465">
        <v>0</v>
      </c>
      <c r="AH767" s="466">
        <v>0</v>
      </c>
      <c r="AI767" s="467">
        <v>0</v>
      </c>
    </row>
    <row r="768" spans="1:35" x14ac:dyDescent="0.2">
      <c r="A768" s="461" t="s">
        <v>62</v>
      </c>
      <c r="B768" s="462"/>
      <c r="C768" s="462"/>
      <c r="D768" s="462"/>
      <c r="E768" s="462"/>
      <c r="F768" s="462"/>
      <c r="G768" s="462"/>
      <c r="H768" s="462"/>
      <c r="I768" s="462"/>
      <c r="J768" s="462"/>
      <c r="K768" s="462">
        <v>0</v>
      </c>
      <c r="L768" s="462"/>
      <c r="M768" s="462"/>
      <c r="N768" s="464">
        <v>0</v>
      </c>
      <c r="O768" s="463">
        <v>0</v>
      </c>
      <c r="P768" s="463">
        <v>0</v>
      </c>
      <c r="Q768" s="462"/>
      <c r="R768" s="462"/>
      <c r="S768" s="462"/>
      <c r="T768" s="462"/>
      <c r="U768" s="462"/>
      <c r="V768" s="462"/>
      <c r="W768" s="462"/>
      <c r="X768" s="462"/>
      <c r="Y768" s="462"/>
      <c r="Z768" s="462">
        <v>0</v>
      </c>
      <c r="AA768" s="462"/>
      <c r="AB768" s="462"/>
      <c r="AC768" s="462"/>
      <c r="AD768" s="463">
        <v>0</v>
      </c>
      <c r="AE768" s="463">
        <v>0</v>
      </c>
      <c r="AF768" s="462">
        <v>0</v>
      </c>
      <c r="AG768" s="465">
        <v>0</v>
      </c>
      <c r="AH768" s="466">
        <v>0</v>
      </c>
      <c r="AI768" s="467">
        <v>0</v>
      </c>
    </row>
    <row r="769" spans="1:35" x14ac:dyDescent="0.2">
      <c r="A769" s="461"/>
      <c r="B769" s="462"/>
      <c r="C769" s="462"/>
      <c r="D769" s="462"/>
      <c r="E769" s="462"/>
      <c r="F769" s="462"/>
      <c r="G769" s="462"/>
      <c r="H769" s="462"/>
      <c r="I769" s="462"/>
      <c r="J769" s="462"/>
      <c r="K769" s="462">
        <v>0</v>
      </c>
      <c r="L769" s="462"/>
      <c r="M769" s="462"/>
      <c r="N769" s="464">
        <v>0</v>
      </c>
      <c r="O769" s="463">
        <v>0</v>
      </c>
      <c r="P769" s="463">
        <v>0</v>
      </c>
      <c r="Q769" s="462"/>
      <c r="R769" s="462"/>
      <c r="S769" s="462"/>
      <c r="T769" s="462"/>
      <c r="U769" s="462"/>
      <c r="V769" s="462"/>
      <c r="W769" s="462"/>
      <c r="X769" s="462"/>
      <c r="Y769" s="462"/>
      <c r="Z769" s="462">
        <v>0</v>
      </c>
      <c r="AA769" s="462"/>
      <c r="AB769" s="462"/>
      <c r="AC769" s="462"/>
      <c r="AD769" s="463">
        <v>0</v>
      </c>
      <c r="AE769" s="463">
        <v>0</v>
      </c>
      <c r="AF769" s="462">
        <v>0</v>
      </c>
      <c r="AG769" s="465">
        <v>0</v>
      </c>
      <c r="AH769" s="466">
        <v>0</v>
      </c>
      <c r="AI769" s="467">
        <v>0</v>
      </c>
    </row>
    <row r="770" spans="1:35" x14ac:dyDescent="0.2">
      <c r="A770" s="461" t="s">
        <v>63</v>
      </c>
      <c r="B770" s="462"/>
      <c r="C770" s="462"/>
      <c r="D770" s="462"/>
      <c r="E770" s="462"/>
      <c r="F770" s="462"/>
      <c r="G770" s="462"/>
      <c r="H770" s="462"/>
      <c r="I770" s="462"/>
      <c r="J770" s="462"/>
      <c r="K770" s="462">
        <v>0</v>
      </c>
      <c r="L770" s="462"/>
      <c r="M770" s="462"/>
      <c r="N770" s="464">
        <v>0</v>
      </c>
      <c r="O770" s="463">
        <v>0</v>
      </c>
      <c r="P770" s="463">
        <v>0</v>
      </c>
      <c r="Q770" s="462"/>
      <c r="R770" s="462"/>
      <c r="S770" s="462"/>
      <c r="T770" s="462"/>
      <c r="U770" s="462"/>
      <c r="V770" s="462"/>
      <c r="W770" s="462"/>
      <c r="X770" s="462"/>
      <c r="Y770" s="462"/>
      <c r="Z770" s="462">
        <v>0</v>
      </c>
      <c r="AA770" s="462"/>
      <c r="AB770" s="462"/>
      <c r="AC770" s="462"/>
      <c r="AD770" s="463">
        <v>0</v>
      </c>
      <c r="AE770" s="463">
        <v>0</v>
      </c>
      <c r="AF770" s="462">
        <v>0</v>
      </c>
      <c r="AG770" s="465">
        <v>0</v>
      </c>
      <c r="AH770" s="466">
        <v>0</v>
      </c>
      <c r="AI770" s="467">
        <v>0</v>
      </c>
    </row>
    <row r="771" spans="1:35" x14ac:dyDescent="0.2">
      <c r="A771" s="461"/>
      <c r="B771" s="462"/>
      <c r="C771" s="462"/>
      <c r="D771" s="462"/>
      <c r="E771" s="462"/>
      <c r="F771" s="462"/>
      <c r="G771" s="462"/>
      <c r="H771" s="462"/>
      <c r="I771" s="462"/>
      <c r="J771" s="462"/>
      <c r="K771" s="462">
        <v>0</v>
      </c>
      <c r="L771" s="462"/>
      <c r="M771" s="462"/>
      <c r="N771" s="464">
        <v>0</v>
      </c>
      <c r="O771" s="463">
        <v>0</v>
      </c>
      <c r="P771" s="463">
        <v>0</v>
      </c>
      <c r="Q771" s="462"/>
      <c r="R771" s="462"/>
      <c r="S771" s="462"/>
      <c r="T771" s="462"/>
      <c r="U771" s="462"/>
      <c r="V771" s="462"/>
      <c r="W771" s="462"/>
      <c r="X771" s="462"/>
      <c r="Y771" s="462"/>
      <c r="Z771" s="462">
        <v>0</v>
      </c>
      <c r="AA771" s="462"/>
      <c r="AB771" s="462"/>
      <c r="AC771" s="462"/>
      <c r="AD771" s="463">
        <v>0</v>
      </c>
      <c r="AE771" s="463">
        <v>0</v>
      </c>
      <c r="AF771" s="462">
        <v>0</v>
      </c>
      <c r="AG771" s="465">
        <v>0</v>
      </c>
      <c r="AH771" s="466">
        <v>0</v>
      </c>
      <c r="AI771" s="467">
        <v>0</v>
      </c>
    </row>
    <row r="772" spans="1:35" x14ac:dyDescent="0.2">
      <c r="A772" s="461" t="s">
        <v>64</v>
      </c>
      <c r="B772" s="462">
        <v>6</v>
      </c>
      <c r="C772" s="462">
        <v>3043</v>
      </c>
      <c r="D772" s="462"/>
      <c r="E772" s="462"/>
      <c r="F772" s="462"/>
      <c r="G772" s="462"/>
      <c r="H772" s="462"/>
      <c r="I772" s="462"/>
      <c r="J772" s="462"/>
      <c r="K772" s="462">
        <v>3043</v>
      </c>
      <c r="L772" s="462">
        <v>1000</v>
      </c>
      <c r="M772" s="462"/>
      <c r="N772" s="464">
        <v>1000</v>
      </c>
      <c r="O772" s="463">
        <v>37516</v>
      </c>
      <c r="P772" s="463">
        <v>225096</v>
      </c>
      <c r="Q772" s="462">
        <v>6</v>
      </c>
      <c r="R772" s="462">
        <v>4912</v>
      </c>
      <c r="S772" s="462"/>
      <c r="T772" s="462"/>
      <c r="U772" s="462"/>
      <c r="V772" s="462"/>
      <c r="W772" s="462"/>
      <c r="X772" s="462"/>
      <c r="Y772" s="462"/>
      <c r="Z772" s="462">
        <v>4912</v>
      </c>
      <c r="AA772" s="462">
        <v>1000</v>
      </c>
      <c r="AB772" s="462"/>
      <c r="AC772" s="462"/>
      <c r="AD772" s="463">
        <v>58944</v>
      </c>
      <c r="AE772" s="463">
        <v>353664</v>
      </c>
      <c r="AF772" s="462">
        <v>0</v>
      </c>
      <c r="AG772" s="465">
        <v>128568</v>
      </c>
      <c r="AH772" s="466">
        <v>6</v>
      </c>
      <c r="AI772" s="467">
        <v>353664</v>
      </c>
    </row>
    <row r="773" spans="1:35" x14ac:dyDescent="0.2">
      <c r="A773" s="461"/>
      <c r="B773" s="462"/>
      <c r="C773" s="462"/>
      <c r="D773" s="462"/>
      <c r="E773" s="462"/>
      <c r="F773" s="462"/>
      <c r="G773" s="462"/>
      <c r="H773" s="462"/>
      <c r="I773" s="462"/>
      <c r="J773" s="462"/>
      <c r="K773" s="462">
        <v>0</v>
      </c>
      <c r="L773" s="462"/>
      <c r="M773" s="462"/>
      <c r="N773" s="464">
        <v>0</v>
      </c>
      <c r="O773" s="463">
        <v>0</v>
      </c>
      <c r="P773" s="463">
        <v>0</v>
      </c>
      <c r="Q773" s="462"/>
      <c r="R773" s="462"/>
      <c r="S773" s="462"/>
      <c r="T773" s="462"/>
      <c r="U773" s="462"/>
      <c r="V773" s="462"/>
      <c r="W773" s="462"/>
      <c r="X773" s="462"/>
      <c r="Y773" s="462"/>
      <c r="Z773" s="462">
        <v>0</v>
      </c>
      <c r="AA773" s="462"/>
      <c r="AB773" s="462"/>
      <c r="AC773" s="462"/>
      <c r="AD773" s="463">
        <v>0</v>
      </c>
      <c r="AE773" s="463">
        <v>0</v>
      </c>
      <c r="AF773" s="462">
        <v>0</v>
      </c>
      <c r="AG773" s="465">
        <v>0</v>
      </c>
      <c r="AH773" s="466">
        <v>0</v>
      </c>
      <c r="AI773" s="467">
        <v>0</v>
      </c>
    </row>
    <row r="774" spans="1:35" x14ac:dyDescent="0.2">
      <c r="A774" s="461" t="s">
        <v>24</v>
      </c>
      <c r="B774" s="462"/>
      <c r="C774" s="462"/>
      <c r="D774" s="462"/>
      <c r="E774" s="462"/>
      <c r="F774" s="462"/>
      <c r="G774" s="462"/>
      <c r="H774" s="462"/>
      <c r="I774" s="462"/>
      <c r="J774" s="462"/>
      <c r="K774" s="462">
        <v>0</v>
      </c>
      <c r="L774" s="462"/>
      <c r="M774" s="462"/>
      <c r="N774" s="464">
        <v>0</v>
      </c>
      <c r="O774" s="463">
        <v>0</v>
      </c>
      <c r="P774" s="463">
        <v>0</v>
      </c>
      <c r="Q774" s="462"/>
      <c r="R774" s="462"/>
      <c r="S774" s="462"/>
      <c r="T774" s="462"/>
      <c r="U774" s="462"/>
      <c r="V774" s="462"/>
      <c r="W774" s="462"/>
      <c r="X774" s="462"/>
      <c r="Y774" s="462"/>
      <c r="Z774" s="462">
        <v>0</v>
      </c>
      <c r="AA774" s="462"/>
      <c r="AB774" s="462"/>
      <c r="AC774" s="462"/>
      <c r="AD774" s="463">
        <v>0</v>
      </c>
      <c r="AE774" s="463">
        <v>0</v>
      </c>
      <c r="AF774" s="462">
        <v>0</v>
      </c>
      <c r="AG774" s="465">
        <v>0</v>
      </c>
      <c r="AH774" s="466">
        <v>0</v>
      </c>
      <c r="AI774" s="467">
        <v>0</v>
      </c>
    </row>
    <row r="775" spans="1:35" x14ac:dyDescent="0.2">
      <c r="A775" s="461" t="s">
        <v>65</v>
      </c>
      <c r="B775" s="462"/>
      <c r="C775" s="462"/>
      <c r="D775" s="462"/>
      <c r="E775" s="462"/>
      <c r="F775" s="462"/>
      <c r="G775" s="462"/>
      <c r="H775" s="462"/>
      <c r="I775" s="462"/>
      <c r="J775" s="462"/>
      <c r="K775" s="462">
        <v>0</v>
      </c>
      <c r="L775" s="462"/>
      <c r="M775" s="462"/>
      <c r="N775" s="464">
        <v>0</v>
      </c>
      <c r="O775" s="463">
        <v>0</v>
      </c>
      <c r="P775" s="463">
        <v>0</v>
      </c>
      <c r="Q775" s="462"/>
      <c r="R775" s="462"/>
      <c r="S775" s="462"/>
      <c r="T775" s="462"/>
      <c r="U775" s="462"/>
      <c r="V775" s="462"/>
      <c r="W775" s="462"/>
      <c r="X775" s="462"/>
      <c r="Y775" s="462"/>
      <c r="Z775" s="462">
        <v>0</v>
      </c>
      <c r="AA775" s="462"/>
      <c r="AB775" s="462"/>
      <c r="AC775" s="462"/>
      <c r="AD775" s="463">
        <v>0</v>
      </c>
      <c r="AE775" s="463">
        <v>0</v>
      </c>
      <c r="AF775" s="462">
        <v>0</v>
      </c>
      <c r="AG775" s="465">
        <v>0</v>
      </c>
      <c r="AH775" s="466">
        <v>0</v>
      </c>
      <c r="AI775" s="467">
        <v>0</v>
      </c>
    </row>
    <row r="776" spans="1:35" x14ac:dyDescent="0.2">
      <c r="A776" s="461"/>
      <c r="B776" s="462"/>
      <c r="C776" s="462"/>
      <c r="D776" s="462"/>
      <c r="E776" s="462"/>
      <c r="F776" s="462"/>
      <c r="G776" s="462"/>
      <c r="H776" s="462"/>
      <c r="I776" s="462"/>
      <c r="J776" s="462"/>
      <c r="K776" s="462">
        <v>0</v>
      </c>
      <c r="L776" s="462"/>
      <c r="M776" s="462"/>
      <c r="N776" s="464">
        <v>0</v>
      </c>
      <c r="O776" s="463">
        <v>0</v>
      </c>
      <c r="P776" s="463">
        <v>0</v>
      </c>
      <c r="Q776" s="462"/>
      <c r="R776" s="462"/>
      <c r="S776" s="462"/>
      <c r="T776" s="462"/>
      <c r="U776" s="462"/>
      <c r="V776" s="462"/>
      <c r="W776" s="462"/>
      <c r="X776" s="462"/>
      <c r="Y776" s="462"/>
      <c r="Z776" s="462">
        <v>0</v>
      </c>
      <c r="AA776" s="462"/>
      <c r="AB776" s="462"/>
      <c r="AC776" s="462"/>
      <c r="AD776" s="463">
        <v>0</v>
      </c>
      <c r="AE776" s="463">
        <v>0</v>
      </c>
      <c r="AF776" s="462">
        <v>0</v>
      </c>
      <c r="AG776" s="465">
        <v>0</v>
      </c>
      <c r="AH776" s="466">
        <v>0</v>
      </c>
      <c r="AI776" s="467">
        <v>0</v>
      </c>
    </row>
    <row r="777" spans="1:35" x14ac:dyDescent="0.2">
      <c r="A777" s="461" t="s">
        <v>549</v>
      </c>
      <c r="B777" s="462"/>
      <c r="C777" s="462"/>
      <c r="D777" s="462"/>
      <c r="E777" s="462"/>
      <c r="F777" s="462"/>
      <c r="G777" s="462"/>
      <c r="H777" s="462"/>
      <c r="I777" s="462"/>
      <c r="J777" s="462"/>
      <c r="K777" s="462">
        <v>0</v>
      </c>
      <c r="L777" s="462"/>
      <c r="M777" s="462"/>
      <c r="N777" s="464">
        <v>0</v>
      </c>
      <c r="O777" s="463">
        <v>0</v>
      </c>
      <c r="P777" s="463">
        <v>0</v>
      </c>
      <c r="Q777" s="462"/>
      <c r="R777" s="462"/>
      <c r="S777" s="462"/>
      <c r="T777" s="462"/>
      <c r="U777" s="462"/>
      <c r="V777" s="462"/>
      <c r="W777" s="462"/>
      <c r="X777" s="462"/>
      <c r="Y777" s="462"/>
      <c r="Z777" s="462">
        <v>0</v>
      </c>
      <c r="AA777" s="462"/>
      <c r="AB777" s="462"/>
      <c r="AC777" s="462"/>
      <c r="AD777" s="463">
        <v>0</v>
      </c>
      <c r="AE777" s="463">
        <v>0</v>
      </c>
      <c r="AF777" s="462">
        <v>0</v>
      </c>
      <c r="AG777" s="465">
        <v>0</v>
      </c>
      <c r="AH777" s="466">
        <v>0</v>
      </c>
      <c r="AI777" s="467">
        <v>0</v>
      </c>
    </row>
    <row r="778" spans="1:35" x14ac:dyDescent="0.2">
      <c r="A778" s="461"/>
      <c r="B778" s="462"/>
      <c r="C778" s="462"/>
      <c r="D778" s="462"/>
      <c r="E778" s="462"/>
      <c r="F778" s="462"/>
      <c r="G778" s="462"/>
      <c r="H778" s="462"/>
      <c r="I778" s="462"/>
      <c r="J778" s="462"/>
      <c r="K778" s="462">
        <v>0</v>
      </c>
      <c r="L778" s="462"/>
      <c r="M778" s="462"/>
      <c r="N778" s="464">
        <v>0</v>
      </c>
      <c r="O778" s="463">
        <v>0</v>
      </c>
      <c r="P778" s="463">
        <v>0</v>
      </c>
      <c r="Q778" s="462"/>
      <c r="R778" s="462"/>
      <c r="S778" s="462"/>
      <c r="T778" s="462"/>
      <c r="U778" s="462"/>
      <c r="V778" s="462"/>
      <c r="W778" s="462"/>
      <c r="X778" s="462"/>
      <c r="Y778" s="462"/>
      <c r="Z778" s="462">
        <v>0</v>
      </c>
      <c r="AA778" s="462"/>
      <c r="AB778" s="462"/>
      <c r="AC778" s="462"/>
      <c r="AD778" s="463">
        <v>0</v>
      </c>
      <c r="AE778" s="463">
        <v>0</v>
      </c>
      <c r="AF778" s="462">
        <v>0</v>
      </c>
      <c r="AG778" s="465">
        <v>0</v>
      </c>
      <c r="AH778" s="466">
        <v>0</v>
      </c>
      <c r="AI778" s="467">
        <v>0</v>
      </c>
    </row>
    <row r="779" spans="1:35" x14ac:dyDescent="0.2">
      <c r="A779" s="461" t="s">
        <v>66</v>
      </c>
      <c r="B779" s="462">
        <v>76</v>
      </c>
      <c r="C779" s="462">
        <v>1611</v>
      </c>
      <c r="D779" s="462"/>
      <c r="E779" s="462"/>
      <c r="F779" s="462"/>
      <c r="G779" s="462"/>
      <c r="H779" s="462"/>
      <c r="I779" s="462"/>
      <c r="J779" s="462"/>
      <c r="K779" s="462">
        <v>1611</v>
      </c>
      <c r="L779" s="462">
        <v>600</v>
      </c>
      <c r="M779" s="462"/>
      <c r="N779" s="464">
        <v>600</v>
      </c>
      <c r="O779" s="463">
        <v>19932</v>
      </c>
      <c r="P779" s="463">
        <v>1514832</v>
      </c>
      <c r="Q779" s="462">
        <v>172</v>
      </c>
      <c r="R779" s="462">
        <v>1713</v>
      </c>
      <c r="S779" s="462"/>
      <c r="T779" s="462"/>
      <c r="U779" s="462"/>
      <c r="V779" s="462"/>
      <c r="W779" s="462"/>
      <c r="X779" s="462"/>
      <c r="Y779" s="462"/>
      <c r="Z779" s="462">
        <v>1713</v>
      </c>
      <c r="AA779" s="462">
        <v>600</v>
      </c>
      <c r="AB779" s="462"/>
      <c r="AC779" s="462"/>
      <c r="AD779" s="463">
        <v>20556</v>
      </c>
      <c r="AE779" s="463">
        <v>3535632</v>
      </c>
      <c r="AF779" s="462">
        <v>96</v>
      </c>
      <c r="AG779" s="465">
        <v>2020800</v>
      </c>
      <c r="AH779" s="466">
        <v>172</v>
      </c>
      <c r="AI779" s="467">
        <v>3535632</v>
      </c>
    </row>
    <row r="780" spans="1:35" x14ac:dyDescent="0.2">
      <c r="A780" s="461"/>
      <c r="B780" s="462"/>
      <c r="C780" s="462"/>
      <c r="D780" s="462"/>
      <c r="E780" s="462"/>
      <c r="F780" s="462"/>
      <c r="G780" s="462"/>
      <c r="H780" s="462"/>
      <c r="I780" s="462"/>
      <c r="J780" s="462"/>
      <c r="K780" s="462">
        <v>0</v>
      </c>
      <c r="L780" s="462"/>
      <c r="M780" s="462"/>
      <c r="N780" s="464">
        <v>0</v>
      </c>
      <c r="O780" s="463">
        <v>0</v>
      </c>
      <c r="P780" s="463">
        <v>0</v>
      </c>
      <c r="Q780" s="462"/>
      <c r="R780" s="462"/>
      <c r="S780" s="462"/>
      <c r="T780" s="462"/>
      <c r="U780" s="462"/>
      <c r="V780" s="462"/>
      <c r="W780" s="462"/>
      <c r="X780" s="462"/>
      <c r="Y780" s="462"/>
      <c r="Z780" s="462">
        <v>0</v>
      </c>
      <c r="AA780" s="462"/>
      <c r="AB780" s="462"/>
      <c r="AC780" s="462"/>
      <c r="AD780" s="463">
        <v>0</v>
      </c>
      <c r="AE780" s="463">
        <v>0</v>
      </c>
      <c r="AF780" s="462">
        <v>0</v>
      </c>
      <c r="AG780" s="465">
        <v>0</v>
      </c>
      <c r="AH780" s="466">
        <v>0</v>
      </c>
      <c r="AI780" s="467">
        <v>0</v>
      </c>
    </row>
    <row r="781" spans="1:35" x14ac:dyDescent="0.2">
      <c r="A781" s="461" t="s">
        <v>67</v>
      </c>
      <c r="B781" s="462"/>
      <c r="C781" s="462"/>
      <c r="D781" s="462"/>
      <c r="E781" s="462"/>
      <c r="F781" s="462"/>
      <c r="G781" s="462"/>
      <c r="H781" s="462"/>
      <c r="I781" s="462"/>
      <c r="J781" s="462"/>
      <c r="K781" s="462">
        <v>0</v>
      </c>
      <c r="L781" s="462"/>
      <c r="M781" s="462"/>
      <c r="N781" s="464">
        <v>0</v>
      </c>
      <c r="O781" s="463">
        <v>0</v>
      </c>
      <c r="P781" s="463">
        <v>0</v>
      </c>
      <c r="Q781" s="462"/>
      <c r="R781" s="462"/>
      <c r="S781" s="462"/>
      <c r="T781" s="462"/>
      <c r="U781" s="462"/>
      <c r="V781" s="462"/>
      <c r="W781" s="462"/>
      <c r="X781" s="462"/>
      <c r="Y781" s="462"/>
      <c r="Z781" s="462">
        <v>0</v>
      </c>
      <c r="AA781" s="462"/>
      <c r="AB781" s="462"/>
      <c r="AC781" s="462"/>
      <c r="AD781" s="463">
        <v>0</v>
      </c>
      <c r="AE781" s="463">
        <v>0</v>
      </c>
      <c r="AF781" s="462">
        <v>0</v>
      </c>
      <c r="AG781" s="465">
        <v>0</v>
      </c>
      <c r="AH781" s="466">
        <v>0</v>
      </c>
      <c r="AI781" s="467">
        <v>0</v>
      </c>
    </row>
    <row r="782" spans="1:35" x14ac:dyDescent="0.2">
      <c r="A782" s="470"/>
      <c r="B782" s="462"/>
      <c r="C782" s="466"/>
      <c r="D782" s="466"/>
      <c r="E782" s="466"/>
      <c r="F782" s="466"/>
      <c r="G782" s="466"/>
      <c r="H782" s="466"/>
      <c r="I782" s="466"/>
      <c r="J782" s="466"/>
      <c r="K782" s="462">
        <v>0</v>
      </c>
      <c r="L782" s="466"/>
      <c r="M782" s="466"/>
      <c r="N782" s="464">
        <v>0</v>
      </c>
      <c r="O782" s="463">
        <v>0</v>
      </c>
      <c r="P782" s="463">
        <v>0</v>
      </c>
      <c r="Q782" s="462"/>
      <c r="R782" s="466"/>
      <c r="S782" s="466"/>
      <c r="T782" s="466"/>
      <c r="U782" s="466"/>
      <c r="V782" s="466"/>
      <c r="W782" s="466"/>
      <c r="X782" s="466"/>
      <c r="Y782" s="466"/>
      <c r="Z782" s="462">
        <v>0</v>
      </c>
      <c r="AA782" s="466"/>
      <c r="AB782" s="466"/>
      <c r="AC782" s="466"/>
      <c r="AD782" s="463">
        <v>0</v>
      </c>
      <c r="AE782" s="463">
        <v>0</v>
      </c>
      <c r="AF782" s="462">
        <v>0</v>
      </c>
      <c r="AG782" s="465">
        <v>0</v>
      </c>
      <c r="AH782" s="466">
        <v>0</v>
      </c>
      <c r="AI782" s="467">
        <v>0</v>
      </c>
    </row>
    <row r="783" spans="1:35" x14ac:dyDescent="0.2">
      <c r="A783" s="471" t="s">
        <v>0</v>
      </c>
      <c r="B783" s="471">
        <v>601</v>
      </c>
      <c r="C783" s="471">
        <v>13190</v>
      </c>
      <c r="D783" s="471">
        <v>896</v>
      </c>
      <c r="E783" s="471">
        <v>0</v>
      </c>
      <c r="F783" s="471">
        <v>0</v>
      </c>
      <c r="G783" s="471">
        <v>0</v>
      </c>
      <c r="H783" s="471">
        <v>0</v>
      </c>
      <c r="I783" s="471">
        <v>0</v>
      </c>
      <c r="J783" s="471">
        <v>0</v>
      </c>
      <c r="K783" s="471">
        <v>14086</v>
      </c>
      <c r="L783" s="471">
        <v>4600</v>
      </c>
      <c r="M783" s="471">
        <v>0</v>
      </c>
      <c r="N783" s="471">
        <v>4600</v>
      </c>
      <c r="O783" s="471">
        <v>173632</v>
      </c>
      <c r="P783" s="471">
        <v>24427344</v>
      </c>
      <c r="Q783" s="471">
        <v>707</v>
      </c>
      <c r="R783" s="471">
        <v>15524</v>
      </c>
      <c r="S783" s="471">
        <v>997</v>
      </c>
      <c r="T783" s="471">
        <v>0</v>
      </c>
      <c r="U783" s="471">
        <v>0</v>
      </c>
      <c r="V783" s="471">
        <v>0</v>
      </c>
      <c r="W783" s="471">
        <v>0</v>
      </c>
      <c r="X783" s="471">
        <v>0</v>
      </c>
      <c r="Y783" s="471">
        <v>0</v>
      </c>
      <c r="Z783" s="471">
        <v>16521</v>
      </c>
      <c r="AA783" s="471">
        <v>4600</v>
      </c>
      <c r="AB783" s="471">
        <v>0</v>
      </c>
      <c r="AC783" s="471">
        <v>0</v>
      </c>
      <c r="AD783" s="471">
        <v>198252</v>
      </c>
      <c r="AE783" s="471">
        <v>27557160</v>
      </c>
      <c r="AF783" s="471">
        <v>106</v>
      </c>
      <c r="AG783" s="471">
        <v>3129816</v>
      </c>
      <c r="AH783" s="471">
        <v>707</v>
      </c>
      <c r="AI783" s="471">
        <v>27557160</v>
      </c>
    </row>
    <row r="784" spans="1:35" x14ac:dyDescent="0.2">
      <c r="A784" s="432"/>
      <c r="B784" s="432"/>
      <c r="C784" s="432"/>
      <c r="D784" s="432"/>
      <c r="E784" s="432"/>
      <c r="F784" s="432"/>
      <c r="G784" s="432"/>
      <c r="H784" s="432"/>
      <c r="I784" s="432"/>
      <c r="J784" s="432"/>
      <c r="K784" s="432"/>
      <c r="L784" s="432"/>
      <c r="M784" s="432"/>
      <c r="N784" s="432"/>
      <c r="O784" s="432"/>
      <c r="P784" s="432"/>
      <c r="Q784" s="432"/>
      <c r="R784" s="432"/>
      <c r="S784" s="432"/>
      <c r="T784" s="432"/>
      <c r="U784" s="432"/>
      <c r="V784" s="432"/>
      <c r="W784" s="432"/>
      <c r="X784" s="432"/>
      <c r="Y784" s="432"/>
      <c r="Z784" s="432"/>
      <c r="AA784" s="432"/>
      <c r="AB784" s="432"/>
      <c r="AC784" s="432"/>
      <c r="AD784" s="432"/>
      <c r="AE784" s="432"/>
      <c r="AF784" s="432"/>
      <c r="AG784" s="432"/>
    </row>
    <row r="785" spans="1:35" x14ac:dyDescent="0.2">
      <c r="A785" s="431" t="s">
        <v>572</v>
      </c>
      <c r="B785" s="432"/>
      <c r="C785" s="432"/>
      <c r="D785" s="432"/>
      <c r="E785" s="432"/>
      <c r="F785" s="432"/>
      <c r="G785" s="432"/>
      <c r="H785" s="432"/>
      <c r="I785" s="432"/>
      <c r="J785" s="432"/>
      <c r="K785" s="432"/>
      <c r="L785" s="432"/>
      <c r="M785" s="432"/>
      <c r="N785" s="432"/>
      <c r="O785" s="432"/>
      <c r="P785" s="432"/>
      <c r="Q785" s="432"/>
      <c r="R785" s="432"/>
      <c r="S785" s="432"/>
      <c r="T785" s="432"/>
      <c r="U785" s="432"/>
      <c r="V785" s="432"/>
      <c r="W785" s="432"/>
      <c r="X785" s="432"/>
      <c r="Y785" s="432"/>
      <c r="Z785" s="432"/>
      <c r="AA785" s="432"/>
      <c r="AB785" s="432"/>
      <c r="AC785" s="432"/>
      <c r="AD785" s="432"/>
      <c r="AE785" s="432"/>
      <c r="AF785" s="432"/>
      <c r="AG785" s="432"/>
    </row>
    <row r="786" spans="1:35" ht="13.5" thickBot="1" x14ac:dyDescent="0.25">
      <c r="A786" s="383"/>
      <c r="B786" s="383"/>
      <c r="C786" s="383"/>
      <c r="D786" s="383"/>
      <c r="E786" s="383"/>
      <c r="F786" s="383"/>
      <c r="G786" s="383"/>
      <c r="H786" s="383"/>
      <c r="I786" s="383"/>
      <c r="J786" s="383"/>
      <c r="K786" s="383"/>
      <c r="L786" s="383"/>
      <c r="M786" s="383"/>
      <c r="N786" s="383"/>
      <c r="O786" s="383"/>
      <c r="P786" s="383"/>
      <c r="Q786" s="383"/>
      <c r="R786" s="383"/>
      <c r="S786" s="383"/>
      <c r="T786" s="383"/>
      <c r="U786" s="383"/>
      <c r="V786" s="383"/>
      <c r="W786" s="383"/>
      <c r="X786" s="383"/>
      <c r="Y786" s="383"/>
      <c r="Z786" s="383"/>
      <c r="AA786" s="383"/>
      <c r="AB786" s="383"/>
      <c r="AC786" s="383"/>
      <c r="AD786" s="383"/>
      <c r="AE786" s="383"/>
      <c r="AF786" s="383"/>
      <c r="AG786" s="383"/>
    </row>
    <row r="787" spans="1:35" ht="12.75" customHeight="1" thickBot="1" x14ac:dyDescent="0.25">
      <c r="A787" s="706" t="s">
        <v>48</v>
      </c>
      <c r="B787" s="433" t="s">
        <v>361</v>
      </c>
      <c r="C787" s="433"/>
      <c r="D787" s="433"/>
      <c r="E787" s="433"/>
      <c r="F787" s="433"/>
      <c r="G787" s="433"/>
      <c r="H787" s="433"/>
      <c r="I787" s="433"/>
      <c r="J787" s="433"/>
      <c r="K787" s="433"/>
      <c r="L787" s="433"/>
      <c r="M787" s="433"/>
      <c r="N787" s="433"/>
      <c r="O787" s="433"/>
      <c r="P787" s="433"/>
      <c r="Q787" s="434" t="s">
        <v>362</v>
      </c>
      <c r="R787" s="433"/>
      <c r="S787" s="433"/>
      <c r="T787" s="433"/>
      <c r="U787" s="433"/>
      <c r="V787" s="433"/>
      <c r="W787" s="433"/>
      <c r="X787" s="433"/>
      <c r="Y787" s="433"/>
      <c r="Z787" s="433"/>
      <c r="AA787" s="433"/>
      <c r="AB787" s="433"/>
      <c r="AC787" s="433"/>
      <c r="AD787" s="433"/>
      <c r="AE787" s="435"/>
      <c r="AF787" s="436" t="s">
        <v>360</v>
      </c>
      <c r="AG787" s="437"/>
      <c r="AH787" s="436" t="s">
        <v>363</v>
      </c>
      <c r="AI787" s="437"/>
    </row>
    <row r="788" spans="1:35" ht="141.75" x14ac:dyDescent="0.2">
      <c r="A788" s="707"/>
      <c r="B788" s="438" t="s">
        <v>11</v>
      </c>
      <c r="C788" s="439" t="s">
        <v>148</v>
      </c>
      <c r="D788" s="440" t="s">
        <v>271</v>
      </c>
      <c r="E788" s="440" t="s">
        <v>150</v>
      </c>
      <c r="F788" s="440" t="s">
        <v>184</v>
      </c>
      <c r="G788" s="440" t="s">
        <v>185</v>
      </c>
      <c r="H788" s="440" t="s">
        <v>186</v>
      </c>
      <c r="I788" s="440" t="s">
        <v>187</v>
      </c>
      <c r="J788" s="441" t="s">
        <v>151</v>
      </c>
      <c r="K788" s="440" t="s">
        <v>152</v>
      </c>
      <c r="L788" s="440" t="s">
        <v>153</v>
      </c>
      <c r="M788" s="440" t="s">
        <v>183</v>
      </c>
      <c r="N788" s="442" t="s">
        <v>120</v>
      </c>
      <c r="O788" s="443" t="s">
        <v>158</v>
      </c>
      <c r="P788" s="444" t="s">
        <v>157</v>
      </c>
      <c r="Q788" s="438" t="s">
        <v>11</v>
      </c>
      <c r="R788" s="439" t="s">
        <v>148</v>
      </c>
      <c r="S788" s="440" t="s">
        <v>149</v>
      </c>
      <c r="T788" s="440" t="s">
        <v>150</v>
      </c>
      <c r="U788" s="440" t="s">
        <v>184</v>
      </c>
      <c r="V788" s="440" t="s">
        <v>185</v>
      </c>
      <c r="W788" s="440" t="s">
        <v>186</v>
      </c>
      <c r="X788" s="440" t="s">
        <v>187</v>
      </c>
      <c r="Y788" s="440" t="s">
        <v>151</v>
      </c>
      <c r="Z788" s="440" t="s">
        <v>152</v>
      </c>
      <c r="AA788" s="440" t="s">
        <v>153</v>
      </c>
      <c r="AB788" s="440" t="s">
        <v>183</v>
      </c>
      <c r="AC788" s="442" t="s">
        <v>120</v>
      </c>
      <c r="AD788" s="443" t="s">
        <v>158</v>
      </c>
      <c r="AE788" s="444" t="s">
        <v>364</v>
      </c>
      <c r="AF788" s="445" t="s">
        <v>162</v>
      </c>
      <c r="AG788" s="445" t="s">
        <v>161</v>
      </c>
      <c r="AH788" s="445" t="s">
        <v>11</v>
      </c>
      <c r="AI788" s="444" t="s">
        <v>365</v>
      </c>
    </row>
    <row r="789" spans="1:35" ht="12.75" thickBot="1" x14ac:dyDescent="0.25">
      <c r="A789" s="708"/>
      <c r="B789" s="446" t="s">
        <v>49</v>
      </c>
      <c r="C789" s="447" t="s">
        <v>50</v>
      </c>
      <c r="D789" s="448" t="s">
        <v>51</v>
      </c>
      <c r="E789" s="448" t="s">
        <v>52</v>
      </c>
      <c r="F789" s="449" t="s">
        <v>53</v>
      </c>
      <c r="G789" s="449" t="s">
        <v>54</v>
      </c>
      <c r="H789" s="449" t="s">
        <v>81</v>
      </c>
      <c r="I789" s="449" t="s">
        <v>119</v>
      </c>
      <c r="J789" s="449" t="s">
        <v>156</v>
      </c>
      <c r="K789" s="449" t="s">
        <v>160</v>
      </c>
      <c r="L789" s="449" t="s">
        <v>192</v>
      </c>
      <c r="M789" s="449" t="s">
        <v>193</v>
      </c>
      <c r="N789" s="450" t="s">
        <v>195</v>
      </c>
      <c r="O789" s="451" t="s">
        <v>196</v>
      </c>
      <c r="P789" s="452" t="s">
        <v>197</v>
      </c>
      <c r="Q789" s="446" t="s">
        <v>49</v>
      </c>
      <c r="R789" s="447" t="s">
        <v>50</v>
      </c>
      <c r="S789" s="448" t="s">
        <v>51</v>
      </c>
      <c r="T789" s="448" t="s">
        <v>52</v>
      </c>
      <c r="U789" s="449" t="s">
        <v>53</v>
      </c>
      <c r="V789" s="449" t="s">
        <v>54</v>
      </c>
      <c r="W789" s="449" t="s">
        <v>81</v>
      </c>
      <c r="X789" s="449" t="s">
        <v>119</v>
      </c>
      <c r="Y789" s="449" t="s">
        <v>156</v>
      </c>
      <c r="Z789" s="449" t="s">
        <v>160</v>
      </c>
      <c r="AA789" s="449" t="s">
        <v>192</v>
      </c>
      <c r="AB789" s="449" t="s">
        <v>193</v>
      </c>
      <c r="AC789" s="450" t="s">
        <v>195</v>
      </c>
      <c r="AD789" s="451" t="s">
        <v>196</v>
      </c>
      <c r="AE789" s="452" t="s">
        <v>197</v>
      </c>
      <c r="AF789" s="453"/>
      <c r="AG789" s="446"/>
      <c r="AH789" s="453"/>
      <c r="AI789" s="446"/>
    </row>
    <row r="790" spans="1:35" x14ac:dyDescent="0.2">
      <c r="A790" s="454"/>
      <c r="B790" s="455"/>
      <c r="C790" s="455"/>
      <c r="D790" s="455"/>
      <c r="E790" s="455"/>
      <c r="F790" s="456"/>
      <c r="G790" s="456"/>
      <c r="H790" s="456"/>
      <c r="I790" s="456"/>
      <c r="J790" s="456"/>
      <c r="K790" s="456"/>
      <c r="L790" s="456"/>
      <c r="M790" s="456"/>
      <c r="N790" s="457"/>
      <c r="O790" s="456"/>
      <c r="P790" s="456"/>
      <c r="Q790" s="455"/>
      <c r="R790" s="455"/>
      <c r="S790" s="455"/>
      <c r="T790" s="455"/>
      <c r="U790" s="456"/>
      <c r="V790" s="456"/>
      <c r="W790" s="456"/>
      <c r="X790" s="456"/>
      <c r="Y790" s="456"/>
      <c r="Z790" s="456"/>
      <c r="AA790" s="456"/>
      <c r="AB790" s="456"/>
      <c r="AC790" s="456"/>
      <c r="AD790" s="456"/>
      <c r="AE790" s="456"/>
      <c r="AF790" s="455"/>
      <c r="AG790" s="458"/>
      <c r="AH790" s="459"/>
      <c r="AI790" s="460"/>
    </row>
    <row r="791" spans="1:35" x14ac:dyDescent="0.2">
      <c r="A791" s="461" t="s">
        <v>55</v>
      </c>
      <c r="B791" s="462">
        <v>31</v>
      </c>
      <c r="C791" s="463">
        <v>942</v>
      </c>
      <c r="D791" s="462">
        <v>948</v>
      </c>
      <c r="E791" s="462"/>
      <c r="F791" s="462"/>
      <c r="G791" s="462"/>
      <c r="H791" s="462"/>
      <c r="I791" s="462"/>
      <c r="J791" s="462"/>
      <c r="K791" s="462">
        <v>1890</v>
      </c>
      <c r="L791" s="462">
        <v>1000</v>
      </c>
      <c r="M791" s="462"/>
      <c r="N791" s="464">
        <v>1000</v>
      </c>
      <c r="O791" s="463">
        <v>23680</v>
      </c>
      <c r="P791" s="463">
        <v>734080</v>
      </c>
      <c r="Q791" s="462">
        <v>31</v>
      </c>
      <c r="R791" s="463">
        <v>927</v>
      </c>
      <c r="S791" s="462">
        <v>1048</v>
      </c>
      <c r="T791" s="462"/>
      <c r="U791" s="462"/>
      <c r="V791" s="462"/>
      <c r="W791" s="462"/>
      <c r="X791" s="462"/>
      <c r="Y791" s="462"/>
      <c r="Z791" s="462">
        <v>1975</v>
      </c>
      <c r="AA791" s="462">
        <v>1000</v>
      </c>
      <c r="AB791" s="462"/>
      <c r="AC791" s="463"/>
      <c r="AD791" s="463">
        <v>23700</v>
      </c>
      <c r="AE791" s="463">
        <v>734700</v>
      </c>
      <c r="AF791" s="462">
        <v>0</v>
      </c>
      <c r="AG791" s="465">
        <v>620</v>
      </c>
      <c r="AH791" s="466">
        <v>31</v>
      </c>
      <c r="AI791" s="467">
        <v>734700</v>
      </c>
    </row>
    <row r="792" spans="1:35" x14ac:dyDescent="0.2">
      <c r="A792" s="461"/>
      <c r="B792" s="462"/>
      <c r="C792" s="463"/>
      <c r="D792" s="462"/>
      <c r="E792" s="462"/>
      <c r="F792" s="462"/>
      <c r="G792" s="462"/>
      <c r="H792" s="462"/>
      <c r="I792" s="462"/>
      <c r="J792" s="462"/>
      <c r="K792" s="462">
        <v>0</v>
      </c>
      <c r="L792" s="462"/>
      <c r="M792" s="462"/>
      <c r="N792" s="464">
        <v>0</v>
      </c>
      <c r="O792" s="463">
        <v>0</v>
      </c>
      <c r="P792" s="463">
        <v>0</v>
      </c>
      <c r="Q792" s="462"/>
      <c r="R792" s="463"/>
      <c r="S792" s="462"/>
      <c r="T792" s="462"/>
      <c r="U792" s="462"/>
      <c r="V792" s="462"/>
      <c r="W792" s="462"/>
      <c r="X792" s="462"/>
      <c r="Y792" s="462"/>
      <c r="Z792" s="462">
        <v>0</v>
      </c>
      <c r="AA792" s="462"/>
      <c r="AB792" s="462"/>
      <c r="AC792" s="463"/>
      <c r="AD792" s="463">
        <v>0</v>
      </c>
      <c r="AE792" s="463">
        <v>0</v>
      </c>
      <c r="AF792" s="462">
        <v>0</v>
      </c>
      <c r="AG792" s="465">
        <v>0</v>
      </c>
      <c r="AH792" s="466">
        <v>0</v>
      </c>
      <c r="AI792" s="467">
        <v>0</v>
      </c>
    </row>
    <row r="793" spans="1:35" x14ac:dyDescent="0.2">
      <c r="A793" s="461" t="s">
        <v>56</v>
      </c>
      <c r="B793" s="462">
        <v>225</v>
      </c>
      <c r="C793" s="463">
        <v>2506</v>
      </c>
      <c r="D793" s="462"/>
      <c r="E793" s="462"/>
      <c r="F793" s="462"/>
      <c r="G793" s="462"/>
      <c r="H793" s="462"/>
      <c r="I793" s="462"/>
      <c r="J793" s="462"/>
      <c r="K793" s="462">
        <v>2506</v>
      </c>
      <c r="L793" s="462">
        <v>1000</v>
      </c>
      <c r="M793" s="462"/>
      <c r="N793" s="464">
        <v>1000</v>
      </c>
      <c r="O793" s="463">
        <v>31072</v>
      </c>
      <c r="P793" s="463">
        <v>6991200</v>
      </c>
      <c r="Q793" s="462">
        <v>225</v>
      </c>
      <c r="R793" s="463">
        <v>2571</v>
      </c>
      <c r="S793" s="462"/>
      <c r="T793" s="462"/>
      <c r="U793" s="462"/>
      <c r="V793" s="462"/>
      <c r="W793" s="462"/>
      <c r="X793" s="462"/>
      <c r="Y793" s="462"/>
      <c r="Z793" s="462">
        <v>2571</v>
      </c>
      <c r="AA793" s="462">
        <v>1000</v>
      </c>
      <c r="AB793" s="462"/>
      <c r="AC793" s="463"/>
      <c r="AD793" s="463">
        <v>30852</v>
      </c>
      <c r="AE793" s="463">
        <v>6941700</v>
      </c>
      <c r="AF793" s="462">
        <v>0</v>
      </c>
      <c r="AG793" s="465">
        <v>-49500</v>
      </c>
      <c r="AH793" s="466">
        <v>225</v>
      </c>
      <c r="AI793" s="467">
        <v>6941700</v>
      </c>
    </row>
    <row r="794" spans="1:35" x14ac:dyDescent="0.2">
      <c r="A794" s="468"/>
      <c r="B794" s="462"/>
      <c r="C794" s="466"/>
      <c r="D794" s="466"/>
      <c r="E794" s="466"/>
      <c r="F794" s="466"/>
      <c r="G794" s="466"/>
      <c r="H794" s="466"/>
      <c r="I794" s="466"/>
      <c r="J794" s="466"/>
      <c r="K794" s="462">
        <v>0</v>
      </c>
      <c r="L794" s="466"/>
      <c r="M794" s="466"/>
      <c r="N794" s="464">
        <v>0</v>
      </c>
      <c r="O794" s="463">
        <v>0</v>
      </c>
      <c r="P794" s="463">
        <v>0</v>
      </c>
      <c r="Q794" s="462"/>
      <c r="R794" s="466"/>
      <c r="S794" s="466"/>
      <c r="T794" s="466"/>
      <c r="U794" s="466"/>
      <c r="V794" s="466"/>
      <c r="W794" s="466"/>
      <c r="X794" s="466"/>
      <c r="Y794" s="466"/>
      <c r="Z794" s="462">
        <v>0</v>
      </c>
      <c r="AA794" s="466"/>
      <c r="AB794" s="466"/>
      <c r="AC794" s="466"/>
      <c r="AD794" s="463">
        <v>0</v>
      </c>
      <c r="AE794" s="463">
        <v>0</v>
      </c>
      <c r="AF794" s="462">
        <v>0</v>
      </c>
      <c r="AG794" s="465">
        <v>0</v>
      </c>
      <c r="AH794" s="466">
        <v>0</v>
      </c>
      <c r="AI794" s="467">
        <v>0</v>
      </c>
    </row>
    <row r="795" spans="1:35" x14ac:dyDescent="0.2">
      <c r="A795" s="461" t="s">
        <v>57</v>
      </c>
      <c r="B795" s="462"/>
      <c r="C795" s="462"/>
      <c r="D795" s="462"/>
      <c r="E795" s="462"/>
      <c r="F795" s="462"/>
      <c r="G795" s="462"/>
      <c r="H795" s="462"/>
      <c r="I795" s="462"/>
      <c r="J795" s="462"/>
      <c r="K795" s="462">
        <v>0</v>
      </c>
      <c r="L795" s="462"/>
      <c r="M795" s="462"/>
      <c r="N795" s="464">
        <v>0</v>
      </c>
      <c r="O795" s="463">
        <v>0</v>
      </c>
      <c r="P795" s="463">
        <v>0</v>
      </c>
      <c r="Q795" s="462"/>
      <c r="R795" s="462"/>
      <c r="S795" s="462"/>
      <c r="T795" s="462"/>
      <c r="U795" s="462"/>
      <c r="V795" s="462"/>
      <c r="W795" s="462"/>
      <c r="X795" s="462"/>
      <c r="Y795" s="462"/>
      <c r="Z795" s="462">
        <v>0</v>
      </c>
      <c r="AA795" s="462"/>
      <c r="AB795" s="462"/>
      <c r="AC795" s="462"/>
      <c r="AD795" s="463">
        <v>0</v>
      </c>
      <c r="AE795" s="463">
        <v>0</v>
      </c>
      <c r="AF795" s="462">
        <v>0</v>
      </c>
      <c r="AG795" s="465">
        <v>0</v>
      </c>
      <c r="AH795" s="466">
        <v>0</v>
      </c>
      <c r="AI795" s="467">
        <v>0</v>
      </c>
    </row>
    <row r="796" spans="1:35" x14ac:dyDescent="0.2">
      <c r="A796" s="461"/>
      <c r="B796" s="462"/>
      <c r="C796" s="462"/>
      <c r="D796" s="462"/>
      <c r="E796" s="462"/>
      <c r="F796" s="462"/>
      <c r="G796" s="462"/>
      <c r="H796" s="462"/>
      <c r="I796" s="462"/>
      <c r="J796" s="462"/>
      <c r="K796" s="462">
        <v>0</v>
      </c>
      <c r="L796" s="462"/>
      <c r="M796" s="462"/>
      <c r="N796" s="464">
        <v>0</v>
      </c>
      <c r="O796" s="463">
        <v>0</v>
      </c>
      <c r="P796" s="463">
        <v>0</v>
      </c>
      <c r="Q796" s="462"/>
      <c r="R796" s="462"/>
      <c r="S796" s="462"/>
      <c r="T796" s="462"/>
      <c r="U796" s="462"/>
      <c r="V796" s="462"/>
      <c r="W796" s="462"/>
      <c r="X796" s="462"/>
      <c r="Y796" s="462"/>
      <c r="Z796" s="462">
        <v>0</v>
      </c>
      <c r="AA796" s="462"/>
      <c r="AB796" s="462"/>
      <c r="AC796" s="462"/>
      <c r="AD796" s="463">
        <v>0</v>
      </c>
      <c r="AE796" s="463">
        <v>0</v>
      </c>
      <c r="AF796" s="462">
        <v>0</v>
      </c>
      <c r="AG796" s="465">
        <v>0</v>
      </c>
      <c r="AH796" s="466">
        <v>0</v>
      </c>
      <c r="AI796" s="467">
        <v>0</v>
      </c>
    </row>
    <row r="797" spans="1:35" x14ac:dyDescent="0.2">
      <c r="A797" s="461" t="s">
        <v>58</v>
      </c>
      <c r="B797" s="462">
        <v>196</v>
      </c>
      <c r="C797" s="462">
        <v>4879</v>
      </c>
      <c r="D797" s="462"/>
      <c r="E797" s="462"/>
      <c r="F797" s="462"/>
      <c r="G797" s="462"/>
      <c r="H797" s="462"/>
      <c r="I797" s="462"/>
      <c r="J797" s="462"/>
      <c r="K797" s="462">
        <v>4879</v>
      </c>
      <c r="L797" s="462">
        <v>1000</v>
      </c>
      <c r="M797" s="462"/>
      <c r="N797" s="464">
        <v>1000</v>
      </c>
      <c r="O797" s="463">
        <v>59548</v>
      </c>
      <c r="P797" s="463">
        <v>11671408</v>
      </c>
      <c r="Q797" s="462">
        <v>225</v>
      </c>
      <c r="R797" s="462">
        <v>2838</v>
      </c>
      <c r="S797" s="462"/>
      <c r="T797" s="462"/>
      <c r="U797" s="462"/>
      <c r="V797" s="462"/>
      <c r="W797" s="462"/>
      <c r="X797" s="462"/>
      <c r="Y797" s="462"/>
      <c r="Z797" s="462">
        <v>2838</v>
      </c>
      <c r="AA797" s="462">
        <v>1000</v>
      </c>
      <c r="AB797" s="462"/>
      <c r="AC797" s="462"/>
      <c r="AD797" s="463">
        <v>34056</v>
      </c>
      <c r="AE797" s="463">
        <v>7662600</v>
      </c>
      <c r="AF797" s="462">
        <v>29</v>
      </c>
      <c r="AG797" s="465">
        <v>-4008808</v>
      </c>
      <c r="AH797" s="466">
        <v>225</v>
      </c>
      <c r="AI797" s="467">
        <v>7662600</v>
      </c>
    </row>
    <row r="798" spans="1:35" x14ac:dyDescent="0.2">
      <c r="A798" s="461"/>
      <c r="B798" s="462"/>
      <c r="C798" s="462"/>
      <c r="D798" s="462"/>
      <c r="E798" s="462"/>
      <c r="F798" s="462"/>
      <c r="G798" s="462"/>
      <c r="H798" s="462"/>
      <c r="I798" s="462"/>
      <c r="J798" s="462"/>
      <c r="K798" s="462">
        <v>0</v>
      </c>
      <c r="L798" s="462"/>
      <c r="M798" s="462"/>
      <c r="N798" s="464">
        <v>0</v>
      </c>
      <c r="O798" s="463">
        <v>0</v>
      </c>
      <c r="P798" s="463">
        <v>0</v>
      </c>
      <c r="Q798" s="462"/>
      <c r="R798" s="462"/>
      <c r="S798" s="462"/>
      <c r="T798" s="462"/>
      <c r="U798" s="462"/>
      <c r="V798" s="462"/>
      <c r="W798" s="462"/>
      <c r="X798" s="462"/>
      <c r="Y798" s="462"/>
      <c r="Z798" s="462">
        <v>0</v>
      </c>
      <c r="AA798" s="462"/>
      <c r="AB798" s="462"/>
      <c r="AC798" s="462"/>
      <c r="AD798" s="463">
        <v>0</v>
      </c>
      <c r="AE798" s="463">
        <v>0</v>
      </c>
      <c r="AF798" s="462">
        <v>0</v>
      </c>
      <c r="AG798" s="465">
        <v>0</v>
      </c>
      <c r="AH798" s="466">
        <v>0</v>
      </c>
      <c r="AI798" s="467">
        <v>0</v>
      </c>
    </row>
    <row r="799" spans="1:35" x14ac:dyDescent="0.2">
      <c r="A799" s="461" t="s">
        <v>59</v>
      </c>
      <c r="B799" s="462"/>
      <c r="C799" s="462"/>
      <c r="D799" s="462"/>
      <c r="E799" s="462"/>
      <c r="F799" s="462"/>
      <c r="G799" s="462"/>
      <c r="H799" s="462"/>
      <c r="I799" s="462"/>
      <c r="J799" s="462"/>
      <c r="K799" s="462">
        <v>0</v>
      </c>
      <c r="L799" s="462"/>
      <c r="M799" s="462"/>
      <c r="N799" s="464">
        <v>0</v>
      </c>
      <c r="O799" s="463">
        <v>0</v>
      </c>
      <c r="P799" s="463">
        <v>0</v>
      </c>
      <c r="Q799" s="462"/>
      <c r="R799" s="462"/>
      <c r="S799" s="462"/>
      <c r="T799" s="462"/>
      <c r="U799" s="462"/>
      <c r="V799" s="462"/>
      <c r="W799" s="462"/>
      <c r="X799" s="462"/>
      <c r="Y799" s="462"/>
      <c r="Z799" s="462">
        <v>0</v>
      </c>
      <c r="AA799" s="462"/>
      <c r="AB799" s="462"/>
      <c r="AC799" s="462"/>
      <c r="AD799" s="463">
        <v>0</v>
      </c>
      <c r="AE799" s="463">
        <v>0</v>
      </c>
      <c r="AF799" s="462">
        <v>0</v>
      </c>
      <c r="AG799" s="465">
        <v>0</v>
      </c>
      <c r="AH799" s="466">
        <v>0</v>
      </c>
      <c r="AI799" s="467">
        <v>0</v>
      </c>
    </row>
    <row r="800" spans="1:35" x14ac:dyDescent="0.2">
      <c r="A800" s="461"/>
      <c r="B800" s="462"/>
      <c r="C800" s="462"/>
      <c r="D800" s="462"/>
      <c r="E800" s="462"/>
      <c r="F800" s="462"/>
      <c r="G800" s="462"/>
      <c r="H800" s="462"/>
      <c r="I800" s="462"/>
      <c r="J800" s="462"/>
      <c r="K800" s="462">
        <v>0</v>
      </c>
      <c r="L800" s="462"/>
      <c r="M800" s="462"/>
      <c r="N800" s="464">
        <v>0</v>
      </c>
      <c r="O800" s="463">
        <v>0</v>
      </c>
      <c r="P800" s="463">
        <v>0</v>
      </c>
      <c r="Q800" s="462"/>
      <c r="R800" s="462"/>
      <c r="S800" s="462"/>
      <c r="T800" s="462"/>
      <c r="U800" s="462"/>
      <c r="V800" s="462"/>
      <c r="W800" s="462"/>
      <c r="X800" s="462"/>
      <c r="Y800" s="462"/>
      <c r="Z800" s="462">
        <v>0</v>
      </c>
      <c r="AA800" s="462"/>
      <c r="AB800" s="462"/>
      <c r="AC800" s="462"/>
      <c r="AD800" s="463">
        <v>0</v>
      </c>
      <c r="AE800" s="463">
        <v>0</v>
      </c>
      <c r="AF800" s="462">
        <v>0</v>
      </c>
      <c r="AG800" s="465">
        <v>0</v>
      </c>
      <c r="AH800" s="466">
        <v>0</v>
      </c>
      <c r="AI800" s="467">
        <v>0</v>
      </c>
    </row>
    <row r="801" spans="1:35" x14ac:dyDescent="0.2">
      <c r="A801" s="461" t="s">
        <v>60</v>
      </c>
      <c r="B801" s="462"/>
      <c r="C801" s="462"/>
      <c r="D801" s="462"/>
      <c r="E801" s="462"/>
      <c r="F801" s="462"/>
      <c r="G801" s="462"/>
      <c r="H801" s="462"/>
      <c r="I801" s="462"/>
      <c r="J801" s="462"/>
      <c r="K801" s="462">
        <v>0</v>
      </c>
      <c r="L801" s="462"/>
      <c r="M801" s="462"/>
      <c r="N801" s="464">
        <v>0</v>
      </c>
      <c r="O801" s="463">
        <v>0</v>
      </c>
      <c r="P801" s="463">
        <v>0</v>
      </c>
      <c r="Q801" s="462"/>
      <c r="R801" s="462"/>
      <c r="S801" s="462"/>
      <c r="T801" s="462"/>
      <c r="U801" s="462"/>
      <c r="V801" s="462"/>
      <c r="W801" s="462"/>
      <c r="X801" s="462"/>
      <c r="Y801" s="462"/>
      <c r="Z801" s="462">
        <v>0</v>
      </c>
      <c r="AA801" s="462"/>
      <c r="AB801" s="462"/>
      <c r="AC801" s="462"/>
      <c r="AD801" s="463">
        <v>0</v>
      </c>
      <c r="AE801" s="463">
        <v>0</v>
      </c>
      <c r="AF801" s="462">
        <v>0</v>
      </c>
      <c r="AG801" s="465">
        <v>0</v>
      </c>
      <c r="AH801" s="466">
        <v>0</v>
      </c>
      <c r="AI801" s="467">
        <v>0</v>
      </c>
    </row>
    <row r="802" spans="1:35" x14ac:dyDescent="0.2">
      <c r="A802" s="461"/>
      <c r="B802" s="462"/>
      <c r="C802" s="462"/>
      <c r="D802" s="462"/>
      <c r="E802" s="462"/>
      <c r="F802" s="462"/>
      <c r="G802" s="462"/>
      <c r="H802" s="462"/>
      <c r="I802" s="462"/>
      <c r="J802" s="462"/>
      <c r="K802" s="462">
        <v>0</v>
      </c>
      <c r="L802" s="462"/>
      <c r="M802" s="462"/>
      <c r="N802" s="464">
        <v>0</v>
      </c>
      <c r="O802" s="463">
        <v>0</v>
      </c>
      <c r="P802" s="463">
        <v>0</v>
      </c>
      <c r="Q802" s="462"/>
      <c r="R802" s="462"/>
      <c r="S802" s="462"/>
      <c r="T802" s="462"/>
      <c r="U802" s="462"/>
      <c r="V802" s="462"/>
      <c r="W802" s="462"/>
      <c r="X802" s="462"/>
      <c r="Y802" s="462"/>
      <c r="Z802" s="462">
        <v>0</v>
      </c>
      <c r="AA802" s="462"/>
      <c r="AB802" s="462"/>
      <c r="AC802" s="462"/>
      <c r="AD802" s="463">
        <v>0</v>
      </c>
      <c r="AE802" s="463">
        <v>0</v>
      </c>
      <c r="AF802" s="462">
        <v>0</v>
      </c>
      <c r="AG802" s="465">
        <v>0</v>
      </c>
      <c r="AH802" s="466">
        <v>0</v>
      </c>
      <c r="AI802" s="467">
        <v>0</v>
      </c>
    </row>
    <row r="803" spans="1:35" x14ac:dyDescent="0.2">
      <c r="A803" s="461" t="s">
        <v>61</v>
      </c>
      <c r="B803" s="462"/>
      <c r="C803" s="462"/>
      <c r="D803" s="462"/>
      <c r="E803" s="462"/>
      <c r="F803" s="462"/>
      <c r="G803" s="462"/>
      <c r="H803" s="462"/>
      <c r="I803" s="462"/>
      <c r="J803" s="462"/>
      <c r="K803" s="462">
        <v>0</v>
      </c>
      <c r="L803" s="462"/>
      <c r="M803" s="462"/>
      <c r="N803" s="464">
        <v>0</v>
      </c>
      <c r="O803" s="463">
        <v>0</v>
      </c>
      <c r="P803" s="463">
        <v>0</v>
      </c>
      <c r="Q803" s="462"/>
      <c r="R803" s="462"/>
      <c r="S803" s="462"/>
      <c r="T803" s="462"/>
      <c r="U803" s="462"/>
      <c r="V803" s="462"/>
      <c r="W803" s="462"/>
      <c r="X803" s="462"/>
      <c r="Y803" s="462"/>
      <c r="Z803" s="462">
        <v>0</v>
      </c>
      <c r="AA803" s="462"/>
      <c r="AB803" s="462"/>
      <c r="AC803" s="462"/>
      <c r="AD803" s="463">
        <v>0</v>
      </c>
      <c r="AE803" s="463">
        <v>0</v>
      </c>
      <c r="AF803" s="462">
        <v>0</v>
      </c>
      <c r="AG803" s="465">
        <v>0</v>
      </c>
      <c r="AH803" s="466">
        <v>0</v>
      </c>
      <c r="AI803" s="467">
        <v>0</v>
      </c>
    </row>
    <row r="804" spans="1:35" x14ac:dyDescent="0.2">
      <c r="A804" s="461"/>
      <c r="B804" s="462"/>
      <c r="C804" s="462"/>
      <c r="D804" s="462"/>
      <c r="E804" s="462"/>
      <c r="F804" s="462"/>
      <c r="G804" s="462"/>
      <c r="H804" s="462"/>
      <c r="I804" s="462"/>
      <c r="J804" s="462"/>
      <c r="K804" s="462">
        <v>0</v>
      </c>
      <c r="L804" s="462"/>
      <c r="M804" s="462"/>
      <c r="N804" s="464">
        <v>0</v>
      </c>
      <c r="O804" s="463">
        <v>0</v>
      </c>
      <c r="P804" s="463">
        <v>0</v>
      </c>
      <c r="Q804" s="462"/>
      <c r="R804" s="462"/>
      <c r="S804" s="462"/>
      <c r="T804" s="462"/>
      <c r="U804" s="462"/>
      <c r="V804" s="462"/>
      <c r="W804" s="462"/>
      <c r="X804" s="462"/>
      <c r="Y804" s="462"/>
      <c r="Z804" s="462">
        <v>0</v>
      </c>
      <c r="AA804" s="462"/>
      <c r="AB804" s="462"/>
      <c r="AC804" s="462"/>
      <c r="AD804" s="463">
        <v>0</v>
      </c>
      <c r="AE804" s="463">
        <v>0</v>
      </c>
      <c r="AF804" s="462">
        <v>0</v>
      </c>
      <c r="AG804" s="465">
        <v>0</v>
      </c>
      <c r="AH804" s="466">
        <v>0</v>
      </c>
      <c r="AI804" s="467">
        <v>0</v>
      </c>
    </row>
    <row r="805" spans="1:35" x14ac:dyDescent="0.2">
      <c r="A805" s="461" t="s">
        <v>62</v>
      </c>
      <c r="B805" s="462"/>
      <c r="C805" s="462"/>
      <c r="D805" s="462"/>
      <c r="E805" s="462"/>
      <c r="F805" s="462"/>
      <c r="G805" s="462"/>
      <c r="H805" s="462"/>
      <c r="I805" s="462"/>
      <c r="J805" s="462"/>
      <c r="K805" s="462">
        <v>0</v>
      </c>
      <c r="L805" s="462"/>
      <c r="M805" s="462"/>
      <c r="N805" s="464">
        <v>0</v>
      </c>
      <c r="O805" s="463">
        <v>0</v>
      </c>
      <c r="P805" s="463">
        <v>0</v>
      </c>
      <c r="Q805" s="462"/>
      <c r="R805" s="462"/>
      <c r="S805" s="462"/>
      <c r="T805" s="462"/>
      <c r="U805" s="462"/>
      <c r="V805" s="462"/>
      <c r="W805" s="462"/>
      <c r="X805" s="462"/>
      <c r="Y805" s="462"/>
      <c r="Z805" s="462">
        <v>0</v>
      </c>
      <c r="AA805" s="462"/>
      <c r="AB805" s="462"/>
      <c r="AC805" s="462"/>
      <c r="AD805" s="463">
        <v>0</v>
      </c>
      <c r="AE805" s="463">
        <v>0</v>
      </c>
      <c r="AF805" s="462">
        <v>0</v>
      </c>
      <c r="AG805" s="465">
        <v>0</v>
      </c>
      <c r="AH805" s="466">
        <v>0</v>
      </c>
      <c r="AI805" s="467">
        <v>0</v>
      </c>
    </row>
    <row r="806" spans="1:35" x14ac:dyDescent="0.2">
      <c r="A806" s="461"/>
      <c r="B806" s="462"/>
      <c r="C806" s="462"/>
      <c r="D806" s="462"/>
      <c r="E806" s="462"/>
      <c r="F806" s="462"/>
      <c r="G806" s="462"/>
      <c r="H806" s="462"/>
      <c r="I806" s="462"/>
      <c r="J806" s="462"/>
      <c r="K806" s="462">
        <v>0</v>
      </c>
      <c r="L806" s="462"/>
      <c r="M806" s="462"/>
      <c r="N806" s="464">
        <v>0</v>
      </c>
      <c r="O806" s="463">
        <v>0</v>
      </c>
      <c r="P806" s="463">
        <v>0</v>
      </c>
      <c r="Q806" s="462"/>
      <c r="R806" s="462"/>
      <c r="S806" s="462"/>
      <c r="T806" s="462"/>
      <c r="U806" s="462"/>
      <c r="V806" s="462"/>
      <c r="W806" s="462"/>
      <c r="X806" s="462"/>
      <c r="Y806" s="462"/>
      <c r="Z806" s="462">
        <v>0</v>
      </c>
      <c r="AA806" s="462"/>
      <c r="AB806" s="462"/>
      <c r="AC806" s="462"/>
      <c r="AD806" s="463">
        <v>0</v>
      </c>
      <c r="AE806" s="463">
        <v>0</v>
      </c>
      <c r="AF806" s="462">
        <v>0</v>
      </c>
      <c r="AG806" s="465">
        <v>0</v>
      </c>
      <c r="AH806" s="466">
        <v>0</v>
      </c>
      <c r="AI806" s="467">
        <v>0</v>
      </c>
    </row>
    <row r="807" spans="1:35" x14ac:dyDescent="0.2">
      <c r="A807" s="461" t="s">
        <v>63</v>
      </c>
      <c r="B807" s="462"/>
      <c r="C807" s="462"/>
      <c r="D807" s="462"/>
      <c r="E807" s="462"/>
      <c r="F807" s="462"/>
      <c r="G807" s="462"/>
      <c r="H807" s="462"/>
      <c r="I807" s="462"/>
      <c r="J807" s="462"/>
      <c r="K807" s="462">
        <v>0</v>
      </c>
      <c r="L807" s="462"/>
      <c r="M807" s="462"/>
      <c r="N807" s="464">
        <v>0</v>
      </c>
      <c r="O807" s="463">
        <v>0</v>
      </c>
      <c r="P807" s="463">
        <v>0</v>
      </c>
      <c r="Q807" s="462"/>
      <c r="R807" s="462"/>
      <c r="S807" s="462"/>
      <c r="T807" s="462"/>
      <c r="U807" s="462"/>
      <c r="V807" s="462"/>
      <c r="W807" s="462"/>
      <c r="X807" s="462"/>
      <c r="Y807" s="462"/>
      <c r="Z807" s="462">
        <v>0</v>
      </c>
      <c r="AA807" s="462"/>
      <c r="AB807" s="462"/>
      <c r="AC807" s="462"/>
      <c r="AD807" s="463">
        <v>0</v>
      </c>
      <c r="AE807" s="463">
        <v>0</v>
      </c>
      <c r="AF807" s="462">
        <v>0</v>
      </c>
      <c r="AG807" s="465">
        <v>0</v>
      </c>
      <c r="AH807" s="466">
        <v>0</v>
      </c>
      <c r="AI807" s="467">
        <v>0</v>
      </c>
    </row>
    <row r="808" spans="1:35" x14ac:dyDescent="0.2">
      <c r="A808" s="461"/>
      <c r="B808" s="462"/>
      <c r="C808" s="462"/>
      <c r="D808" s="462"/>
      <c r="E808" s="462"/>
      <c r="F808" s="462"/>
      <c r="G808" s="462"/>
      <c r="H808" s="462"/>
      <c r="I808" s="462"/>
      <c r="J808" s="462"/>
      <c r="K808" s="462">
        <v>0</v>
      </c>
      <c r="L808" s="462"/>
      <c r="M808" s="462"/>
      <c r="N808" s="464">
        <v>0</v>
      </c>
      <c r="O808" s="463">
        <v>0</v>
      </c>
      <c r="P808" s="463">
        <v>0</v>
      </c>
      <c r="Q808" s="462"/>
      <c r="R808" s="462"/>
      <c r="S808" s="462"/>
      <c r="T808" s="462"/>
      <c r="U808" s="462"/>
      <c r="V808" s="462"/>
      <c r="W808" s="462"/>
      <c r="X808" s="462"/>
      <c r="Y808" s="462"/>
      <c r="Z808" s="462">
        <v>0</v>
      </c>
      <c r="AA808" s="462"/>
      <c r="AB808" s="462"/>
      <c r="AC808" s="462"/>
      <c r="AD808" s="463">
        <v>0</v>
      </c>
      <c r="AE808" s="463">
        <v>0</v>
      </c>
      <c r="AF808" s="462">
        <v>0</v>
      </c>
      <c r="AG808" s="465">
        <v>0</v>
      </c>
      <c r="AH808" s="466">
        <v>0</v>
      </c>
      <c r="AI808" s="467">
        <v>0</v>
      </c>
    </row>
    <row r="809" spans="1:35" x14ac:dyDescent="0.2">
      <c r="A809" s="461" t="s">
        <v>64</v>
      </c>
      <c r="B809" s="462">
        <v>5</v>
      </c>
      <c r="C809" s="462">
        <v>3097</v>
      </c>
      <c r="D809" s="462"/>
      <c r="E809" s="462"/>
      <c r="F809" s="462"/>
      <c r="G809" s="462"/>
      <c r="H809" s="462"/>
      <c r="I809" s="462"/>
      <c r="J809" s="462"/>
      <c r="K809" s="462">
        <v>3097</v>
      </c>
      <c r="L809" s="462">
        <v>1000</v>
      </c>
      <c r="M809" s="462"/>
      <c r="N809" s="464">
        <v>1000</v>
      </c>
      <c r="O809" s="463">
        <v>38164</v>
      </c>
      <c r="P809" s="463">
        <v>190820</v>
      </c>
      <c r="Q809" s="462">
        <v>5</v>
      </c>
      <c r="R809" s="462">
        <v>5721</v>
      </c>
      <c r="S809" s="462"/>
      <c r="T809" s="462"/>
      <c r="U809" s="462"/>
      <c r="V809" s="462"/>
      <c r="W809" s="462"/>
      <c r="X809" s="462"/>
      <c r="Y809" s="462"/>
      <c r="Z809" s="462">
        <v>5721</v>
      </c>
      <c r="AA809" s="462">
        <v>1000</v>
      </c>
      <c r="AB809" s="462"/>
      <c r="AC809" s="462"/>
      <c r="AD809" s="463">
        <v>68652</v>
      </c>
      <c r="AE809" s="463">
        <v>343260</v>
      </c>
      <c r="AF809" s="462">
        <v>0</v>
      </c>
      <c r="AG809" s="465">
        <v>152440</v>
      </c>
      <c r="AH809" s="466">
        <v>5</v>
      </c>
      <c r="AI809" s="467">
        <v>343260</v>
      </c>
    </row>
    <row r="810" spans="1:35" x14ac:dyDescent="0.2">
      <c r="A810" s="461"/>
      <c r="B810" s="462"/>
      <c r="C810" s="462"/>
      <c r="D810" s="462"/>
      <c r="E810" s="462"/>
      <c r="F810" s="462"/>
      <c r="G810" s="462"/>
      <c r="H810" s="462"/>
      <c r="I810" s="462"/>
      <c r="J810" s="462"/>
      <c r="K810" s="462">
        <v>0</v>
      </c>
      <c r="L810" s="462"/>
      <c r="M810" s="462"/>
      <c r="N810" s="464">
        <v>0</v>
      </c>
      <c r="O810" s="463">
        <v>0</v>
      </c>
      <c r="P810" s="463">
        <v>0</v>
      </c>
      <c r="Q810" s="462"/>
      <c r="R810" s="462"/>
      <c r="S810" s="462"/>
      <c r="T810" s="462"/>
      <c r="U810" s="462"/>
      <c r="V810" s="462"/>
      <c r="W810" s="462"/>
      <c r="X810" s="462"/>
      <c r="Y810" s="462"/>
      <c r="Z810" s="462">
        <v>0</v>
      </c>
      <c r="AA810" s="462"/>
      <c r="AB810" s="462"/>
      <c r="AC810" s="462"/>
      <c r="AD810" s="463">
        <v>0</v>
      </c>
      <c r="AE810" s="463">
        <v>0</v>
      </c>
      <c r="AF810" s="462">
        <v>0</v>
      </c>
      <c r="AG810" s="465">
        <v>0</v>
      </c>
      <c r="AH810" s="466">
        <v>0</v>
      </c>
      <c r="AI810" s="467">
        <v>0</v>
      </c>
    </row>
    <row r="811" spans="1:35" x14ac:dyDescent="0.2">
      <c r="A811" s="461" t="s">
        <v>24</v>
      </c>
      <c r="B811" s="462"/>
      <c r="C811" s="462"/>
      <c r="D811" s="462"/>
      <c r="E811" s="462"/>
      <c r="F811" s="462"/>
      <c r="G811" s="462"/>
      <c r="H811" s="462"/>
      <c r="I811" s="462"/>
      <c r="J811" s="462"/>
      <c r="K811" s="462">
        <v>0</v>
      </c>
      <c r="L811" s="462"/>
      <c r="M811" s="462"/>
      <c r="N811" s="464">
        <v>0</v>
      </c>
      <c r="O811" s="463">
        <v>0</v>
      </c>
      <c r="P811" s="463">
        <v>0</v>
      </c>
      <c r="Q811" s="462"/>
      <c r="R811" s="462"/>
      <c r="S811" s="462"/>
      <c r="T811" s="462"/>
      <c r="U811" s="462"/>
      <c r="V811" s="462"/>
      <c r="W811" s="462"/>
      <c r="X811" s="462"/>
      <c r="Y811" s="462"/>
      <c r="Z811" s="462">
        <v>0</v>
      </c>
      <c r="AA811" s="462"/>
      <c r="AB811" s="462"/>
      <c r="AC811" s="462"/>
      <c r="AD811" s="463">
        <v>0</v>
      </c>
      <c r="AE811" s="463">
        <v>0</v>
      </c>
      <c r="AF811" s="462">
        <v>0</v>
      </c>
      <c r="AG811" s="465">
        <v>0</v>
      </c>
      <c r="AH811" s="466">
        <v>0</v>
      </c>
      <c r="AI811" s="467">
        <v>0</v>
      </c>
    </row>
    <row r="812" spans="1:35" x14ac:dyDescent="0.2">
      <c r="A812" s="461" t="s">
        <v>65</v>
      </c>
      <c r="B812" s="462"/>
      <c r="C812" s="462"/>
      <c r="D812" s="462"/>
      <c r="E812" s="462"/>
      <c r="F812" s="462"/>
      <c r="G812" s="462"/>
      <c r="H812" s="462"/>
      <c r="I812" s="462"/>
      <c r="J812" s="462"/>
      <c r="K812" s="462">
        <v>0</v>
      </c>
      <c r="L812" s="462"/>
      <c r="M812" s="462"/>
      <c r="N812" s="464">
        <v>0</v>
      </c>
      <c r="O812" s="463">
        <v>0</v>
      </c>
      <c r="P812" s="463">
        <v>0</v>
      </c>
      <c r="Q812" s="462"/>
      <c r="R812" s="462"/>
      <c r="S812" s="462"/>
      <c r="T812" s="462"/>
      <c r="U812" s="462"/>
      <c r="V812" s="462"/>
      <c r="W812" s="462"/>
      <c r="X812" s="462"/>
      <c r="Y812" s="462"/>
      <c r="Z812" s="462">
        <v>0</v>
      </c>
      <c r="AA812" s="462"/>
      <c r="AB812" s="462"/>
      <c r="AC812" s="462"/>
      <c r="AD812" s="463">
        <v>0</v>
      </c>
      <c r="AE812" s="463">
        <v>0</v>
      </c>
      <c r="AF812" s="462">
        <v>0</v>
      </c>
      <c r="AG812" s="465">
        <v>0</v>
      </c>
      <c r="AH812" s="466">
        <v>0</v>
      </c>
      <c r="AI812" s="467">
        <v>0</v>
      </c>
    </row>
    <row r="813" spans="1:35" x14ac:dyDescent="0.2">
      <c r="A813" s="461"/>
      <c r="B813" s="462"/>
      <c r="C813" s="462"/>
      <c r="D813" s="462"/>
      <c r="E813" s="462"/>
      <c r="F813" s="462"/>
      <c r="G813" s="462"/>
      <c r="H813" s="462"/>
      <c r="I813" s="462"/>
      <c r="J813" s="462"/>
      <c r="K813" s="462">
        <v>0</v>
      </c>
      <c r="L813" s="462"/>
      <c r="M813" s="462"/>
      <c r="N813" s="464">
        <v>0</v>
      </c>
      <c r="O813" s="463">
        <v>0</v>
      </c>
      <c r="P813" s="463">
        <v>0</v>
      </c>
      <c r="Q813" s="462"/>
      <c r="R813" s="462"/>
      <c r="S813" s="462"/>
      <c r="T813" s="462"/>
      <c r="U813" s="462"/>
      <c r="V813" s="462"/>
      <c r="W813" s="462"/>
      <c r="X813" s="462"/>
      <c r="Y813" s="462"/>
      <c r="Z813" s="462">
        <v>0</v>
      </c>
      <c r="AA813" s="462"/>
      <c r="AB813" s="462"/>
      <c r="AC813" s="462"/>
      <c r="AD813" s="463">
        <v>0</v>
      </c>
      <c r="AE813" s="463">
        <v>0</v>
      </c>
      <c r="AF813" s="462">
        <v>0</v>
      </c>
      <c r="AG813" s="465">
        <v>0</v>
      </c>
      <c r="AH813" s="466">
        <v>0</v>
      </c>
      <c r="AI813" s="467">
        <v>0</v>
      </c>
    </row>
    <row r="814" spans="1:35" x14ac:dyDescent="0.2">
      <c r="A814" s="461" t="s">
        <v>549</v>
      </c>
      <c r="B814" s="462"/>
      <c r="C814" s="462"/>
      <c r="D814" s="462"/>
      <c r="E814" s="462"/>
      <c r="F814" s="462"/>
      <c r="G814" s="462"/>
      <c r="H814" s="462"/>
      <c r="I814" s="462"/>
      <c r="J814" s="462"/>
      <c r="K814" s="462">
        <v>0</v>
      </c>
      <c r="L814" s="462"/>
      <c r="M814" s="462"/>
      <c r="N814" s="464">
        <v>0</v>
      </c>
      <c r="O814" s="463">
        <v>0</v>
      </c>
      <c r="P814" s="463">
        <v>0</v>
      </c>
      <c r="Q814" s="462"/>
      <c r="R814" s="462"/>
      <c r="S814" s="462"/>
      <c r="T814" s="462"/>
      <c r="U814" s="462"/>
      <c r="V814" s="462"/>
      <c r="W814" s="462"/>
      <c r="X814" s="462"/>
      <c r="Y814" s="462"/>
      <c r="Z814" s="462">
        <v>0</v>
      </c>
      <c r="AA814" s="462"/>
      <c r="AB814" s="462"/>
      <c r="AC814" s="462"/>
      <c r="AD814" s="463">
        <v>0</v>
      </c>
      <c r="AE814" s="463">
        <v>0</v>
      </c>
      <c r="AF814" s="462">
        <v>0</v>
      </c>
      <c r="AG814" s="465">
        <v>0</v>
      </c>
      <c r="AH814" s="466">
        <v>0</v>
      </c>
      <c r="AI814" s="467">
        <v>0</v>
      </c>
    </row>
    <row r="815" spans="1:35" x14ac:dyDescent="0.2">
      <c r="A815" s="461"/>
      <c r="B815" s="462"/>
      <c r="C815" s="462"/>
      <c r="D815" s="462"/>
      <c r="E815" s="462"/>
      <c r="F815" s="462"/>
      <c r="G815" s="462"/>
      <c r="H815" s="462"/>
      <c r="I815" s="462"/>
      <c r="J815" s="462"/>
      <c r="K815" s="462">
        <v>0</v>
      </c>
      <c r="L815" s="462"/>
      <c r="M815" s="462"/>
      <c r="N815" s="464">
        <v>0</v>
      </c>
      <c r="O815" s="463">
        <v>0</v>
      </c>
      <c r="P815" s="463">
        <v>0</v>
      </c>
      <c r="Q815" s="462"/>
      <c r="R815" s="462"/>
      <c r="S815" s="462"/>
      <c r="T815" s="462"/>
      <c r="U815" s="462"/>
      <c r="V815" s="462"/>
      <c r="W815" s="462"/>
      <c r="X815" s="462"/>
      <c r="Y815" s="462"/>
      <c r="Z815" s="462">
        <v>0</v>
      </c>
      <c r="AA815" s="462"/>
      <c r="AB815" s="462"/>
      <c r="AC815" s="462"/>
      <c r="AD815" s="463">
        <v>0</v>
      </c>
      <c r="AE815" s="463">
        <v>0</v>
      </c>
      <c r="AF815" s="462">
        <v>0</v>
      </c>
      <c r="AG815" s="465">
        <v>0</v>
      </c>
      <c r="AH815" s="466">
        <v>0</v>
      </c>
      <c r="AI815" s="467">
        <v>0</v>
      </c>
    </row>
    <row r="816" spans="1:35" x14ac:dyDescent="0.2">
      <c r="A816" s="461" t="s">
        <v>66</v>
      </c>
      <c r="B816" s="462">
        <v>20</v>
      </c>
      <c r="C816" s="462">
        <v>1710</v>
      </c>
      <c r="D816" s="462"/>
      <c r="E816" s="462"/>
      <c r="F816" s="462"/>
      <c r="G816" s="462"/>
      <c r="H816" s="462"/>
      <c r="I816" s="462"/>
      <c r="J816" s="462"/>
      <c r="K816" s="462">
        <v>1710</v>
      </c>
      <c r="L816" s="462">
        <v>600</v>
      </c>
      <c r="M816" s="462"/>
      <c r="N816" s="464">
        <v>600</v>
      </c>
      <c r="O816" s="463">
        <v>21120</v>
      </c>
      <c r="P816" s="463">
        <v>422400</v>
      </c>
      <c r="Q816" s="462">
        <v>198</v>
      </c>
      <c r="R816" s="462">
        <v>2008</v>
      </c>
      <c r="S816" s="462"/>
      <c r="T816" s="462"/>
      <c r="U816" s="462"/>
      <c r="V816" s="462"/>
      <c r="W816" s="462"/>
      <c r="X816" s="462"/>
      <c r="Y816" s="462"/>
      <c r="Z816" s="462">
        <v>2008</v>
      </c>
      <c r="AA816" s="462">
        <v>600</v>
      </c>
      <c r="AB816" s="462"/>
      <c r="AC816" s="462"/>
      <c r="AD816" s="463">
        <v>24096</v>
      </c>
      <c r="AE816" s="463">
        <v>4771008</v>
      </c>
      <c r="AF816" s="462">
        <v>178</v>
      </c>
      <c r="AG816" s="465">
        <v>4348608</v>
      </c>
      <c r="AH816" s="466">
        <v>198</v>
      </c>
      <c r="AI816" s="467">
        <v>4771008</v>
      </c>
    </row>
    <row r="817" spans="1:35" x14ac:dyDescent="0.2">
      <c r="A817" s="461"/>
      <c r="B817" s="462"/>
      <c r="C817" s="462"/>
      <c r="D817" s="462"/>
      <c r="E817" s="462"/>
      <c r="F817" s="462"/>
      <c r="G817" s="462"/>
      <c r="H817" s="462"/>
      <c r="I817" s="462"/>
      <c r="J817" s="462"/>
      <c r="K817" s="462">
        <v>0</v>
      </c>
      <c r="L817" s="462"/>
      <c r="M817" s="462"/>
      <c r="N817" s="464">
        <v>0</v>
      </c>
      <c r="O817" s="463">
        <v>0</v>
      </c>
      <c r="P817" s="463">
        <v>0</v>
      </c>
      <c r="Q817" s="462"/>
      <c r="R817" s="462"/>
      <c r="S817" s="462"/>
      <c r="T817" s="462"/>
      <c r="U817" s="462"/>
      <c r="V817" s="462"/>
      <c r="W817" s="462"/>
      <c r="X817" s="462"/>
      <c r="Y817" s="462"/>
      <c r="Z817" s="462">
        <v>0</v>
      </c>
      <c r="AA817" s="462"/>
      <c r="AB817" s="462"/>
      <c r="AC817" s="462"/>
      <c r="AD817" s="463">
        <v>0</v>
      </c>
      <c r="AE817" s="463">
        <v>0</v>
      </c>
      <c r="AF817" s="462">
        <v>0</v>
      </c>
      <c r="AG817" s="465">
        <v>0</v>
      </c>
      <c r="AH817" s="466">
        <v>0</v>
      </c>
      <c r="AI817" s="467">
        <v>0</v>
      </c>
    </row>
    <row r="818" spans="1:35" x14ac:dyDescent="0.2">
      <c r="A818" s="461" t="s">
        <v>67</v>
      </c>
      <c r="B818" s="462"/>
      <c r="C818" s="462"/>
      <c r="D818" s="462"/>
      <c r="E818" s="462"/>
      <c r="F818" s="462"/>
      <c r="G818" s="462"/>
      <c r="H818" s="462"/>
      <c r="I818" s="462"/>
      <c r="J818" s="462"/>
      <c r="K818" s="462">
        <v>0</v>
      </c>
      <c r="L818" s="462"/>
      <c r="M818" s="462"/>
      <c r="N818" s="464">
        <v>0</v>
      </c>
      <c r="O818" s="463">
        <v>0</v>
      </c>
      <c r="P818" s="463">
        <v>0</v>
      </c>
      <c r="Q818" s="462"/>
      <c r="R818" s="462"/>
      <c r="S818" s="462"/>
      <c r="T818" s="462"/>
      <c r="U818" s="462"/>
      <c r="V818" s="462"/>
      <c r="W818" s="462"/>
      <c r="X818" s="462"/>
      <c r="Y818" s="462"/>
      <c r="Z818" s="462">
        <v>0</v>
      </c>
      <c r="AA818" s="462"/>
      <c r="AB818" s="462"/>
      <c r="AC818" s="462"/>
      <c r="AD818" s="463">
        <v>0</v>
      </c>
      <c r="AE818" s="463">
        <v>0</v>
      </c>
      <c r="AF818" s="462">
        <v>0</v>
      </c>
      <c r="AG818" s="465">
        <v>0</v>
      </c>
      <c r="AH818" s="466">
        <v>0</v>
      </c>
      <c r="AI818" s="467">
        <v>0</v>
      </c>
    </row>
    <row r="819" spans="1:35" x14ac:dyDescent="0.2">
      <c r="A819" s="470"/>
      <c r="B819" s="462"/>
      <c r="C819" s="466"/>
      <c r="D819" s="466"/>
      <c r="E819" s="466"/>
      <c r="F819" s="466"/>
      <c r="G819" s="466"/>
      <c r="H819" s="466"/>
      <c r="I819" s="466"/>
      <c r="J819" s="466"/>
      <c r="K819" s="462">
        <v>0</v>
      </c>
      <c r="L819" s="466"/>
      <c r="M819" s="466"/>
      <c r="N819" s="464">
        <v>0</v>
      </c>
      <c r="O819" s="463">
        <v>0</v>
      </c>
      <c r="P819" s="463">
        <v>0</v>
      </c>
      <c r="Q819" s="462"/>
      <c r="R819" s="466"/>
      <c r="S819" s="466"/>
      <c r="T819" s="466"/>
      <c r="U819" s="466"/>
      <c r="V819" s="466"/>
      <c r="W819" s="466"/>
      <c r="X819" s="466"/>
      <c r="Y819" s="466"/>
      <c r="Z819" s="462">
        <v>0</v>
      </c>
      <c r="AA819" s="466"/>
      <c r="AB819" s="466"/>
      <c r="AC819" s="466"/>
      <c r="AD819" s="463">
        <v>0</v>
      </c>
      <c r="AE819" s="463">
        <v>0</v>
      </c>
      <c r="AF819" s="462">
        <v>0</v>
      </c>
      <c r="AG819" s="465">
        <v>0</v>
      </c>
      <c r="AH819" s="466">
        <v>0</v>
      </c>
      <c r="AI819" s="467">
        <v>0</v>
      </c>
    </row>
    <row r="820" spans="1:35" x14ac:dyDescent="0.2">
      <c r="A820" s="471" t="s">
        <v>0</v>
      </c>
      <c r="B820" s="471">
        <v>477</v>
      </c>
      <c r="C820" s="471">
        <v>13134</v>
      </c>
      <c r="D820" s="471">
        <v>948</v>
      </c>
      <c r="E820" s="471">
        <v>0</v>
      </c>
      <c r="F820" s="471">
        <v>0</v>
      </c>
      <c r="G820" s="471">
        <v>0</v>
      </c>
      <c r="H820" s="471">
        <v>0</v>
      </c>
      <c r="I820" s="471">
        <v>0</v>
      </c>
      <c r="J820" s="471">
        <v>0</v>
      </c>
      <c r="K820" s="471">
        <v>14082</v>
      </c>
      <c r="L820" s="471">
        <v>4600</v>
      </c>
      <c r="M820" s="471">
        <v>0</v>
      </c>
      <c r="N820" s="471">
        <v>4600</v>
      </c>
      <c r="O820" s="471">
        <v>173584</v>
      </c>
      <c r="P820" s="471">
        <v>20009908</v>
      </c>
      <c r="Q820" s="471">
        <v>684</v>
      </c>
      <c r="R820" s="471">
        <v>14065</v>
      </c>
      <c r="S820" s="471">
        <v>1048</v>
      </c>
      <c r="T820" s="471">
        <v>0</v>
      </c>
      <c r="U820" s="471">
        <v>0</v>
      </c>
      <c r="V820" s="471">
        <v>0</v>
      </c>
      <c r="W820" s="471">
        <v>0</v>
      </c>
      <c r="X820" s="471">
        <v>0</v>
      </c>
      <c r="Y820" s="471">
        <v>0</v>
      </c>
      <c r="Z820" s="471">
        <v>15113</v>
      </c>
      <c r="AA820" s="471">
        <v>4600</v>
      </c>
      <c r="AB820" s="471">
        <v>0</v>
      </c>
      <c r="AC820" s="471">
        <v>0</v>
      </c>
      <c r="AD820" s="471">
        <v>181356</v>
      </c>
      <c r="AE820" s="471">
        <v>20453268</v>
      </c>
      <c r="AF820" s="471">
        <v>207</v>
      </c>
      <c r="AG820" s="471">
        <v>443360</v>
      </c>
      <c r="AH820" s="471">
        <v>684</v>
      </c>
      <c r="AI820" s="471">
        <v>20453268</v>
      </c>
    </row>
    <row r="821" spans="1:35" x14ac:dyDescent="0.2">
      <c r="A821" s="432"/>
      <c r="B821" s="432"/>
      <c r="C821" s="432"/>
      <c r="D821" s="432"/>
      <c r="E821" s="432"/>
      <c r="F821" s="432"/>
      <c r="G821" s="432"/>
      <c r="H821" s="432"/>
      <c r="I821" s="432"/>
      <c r="J821" s="432"/>
      <c r="K821" s="432"/>
      <c r="L821" s="432"/>
      <c r="M821" s="432"/>
      <c r="N821" s="432"/>
      <c r="O821" s="432"/>
      <c r="P821" s="432"/>
      <c r="Q821" s="432"/>
      <c r="R821" s="432"/>
      <c r="S821" s="432"/>
      <c r="T821" s="432"/>
      <c r="U821" s="432"/>
      <c r="V821" s="432"/>
      <c r="W821" s="432"/>
      <c r="X821" s="432"/>
      <c r="Y821" s="432"/>
      <c r="Z821" s="432"/>
      <c r="AA821" s="432"/>
      <c r="AB821" s="432"/>
      <c r="AC821" s="432"/>
      <c r="AD821" s="432"/>
      <c r="AE821" s="432"/>
      <c r="AF821" s="432"/>
      <c r="AG821" s="432"/>
    </row>
    <row r="822" spans="1:35" x14ac:dyDescent="0.2">
      <c r="A822" s="431" t="s">
        <v>573</v>
      </c>
      <c r="B822" s="432"/>
      <c r="C822" s="432"/>
      <c r="D822" s="432"/>
      <c r="E822" s="432"/>
      <c r="F822" s="432"/>
      <c r="G822" s="432"/>
      <c r="H822" s="432"/>
      <c r="I822" s="432"/>
      <c r="J822" s="432"/>
      <c r="K822" s="432"/>
      <c r="L822" s="432"/>
      <c r="M822" s="432"/>
      <c r="N822" s="432"/>
      <c r="O822" s="432"/>
      <c r="P822" s="432"/>
      <c r="Q822" s="432"/>
      <c r="R822" s="432"/>
      <c r="S822" s="432"/>
      <c r="T822" s="432"/>
      <c r="U822" s="432"/>
      <c r="V822" s="432"/>
      <c r="W822" s="432"/>
      <c r="X822" s="432"/>
      <c r="Y822" s="432"/>
      <c r="Z822" s="432"/>
      <c r="AA822" s="432"/>
      <c r="AB822" s="432"/>
      <c r="AC822" s="432"/>
      <c r="AD822" s="432"/>
      <c r="AE822" s="432"/>
      <c r="AF822" s="432"/>
      <c r="AG822" s="432"/>
    </row>
    <row r="823" spans="1:35" ht="13.5" thickBot="1" x14ac:dyDescent="0.25">
      <c r="A823" s="383"/>
      <c r="B823" s="383"/>
      <c r="C823" s="383"/>
      <c r="D823" s="383"/>
      <c r="E823" s="383"/>
      <c r="F823" s="383"/>
      <c r="G823" s="383"/>
      <c r="H823" s="383"/>
      <c r="I823" s="383"/>
      <c r="J823" s="383"/>
      <c r="K823" s="383"/>
      <c r="L823" s="383"/>
      <c r="M823" s="383"/>
      <c r="N823" s="383"/>
      <c r="O823" s="383"/>
      <c r="P823" s="383"/>
      <c r="Q823" s="383"/>
      <c r="R823" s="383"/>
      <c r="S823" s="383"/>
      <c r="T823" s="383"/>
      <c r="U823" s="383"/>
      <c r="V823" s="383"/>
      <c r="W823" s="383"/>
      <c r="X823" s="383"/>
      <c r="Y823" s="383"/>
      <c r="Z823" s="383"/>
      <c r="AA823" s="383"/>
      <c r="AB823" s="383"/>
      <c r="AC823" s="383"/>
      <c r="AD823" s="383"/>
      <c r="AE823" s="383"/>
      <c r="AF823" s="383"/>
      <c r="AG823" s="383"/>
    </row>
    <row r="824" spans="1:35" ht="12.75" customHeight="1" thickBot="1" x14ac:dyDescent="0.25">
      <c r="A824" s="706" t="s">
        <v>48</v>
      </c>
      <c r="B824" s="433" t="s">
        <v>361</v>
      </c>
      <c r="C824" s="433"/>
      <c r="D824" s="433"/>
      <c r="E824" s="433"/>
      <c r="F824" s="433"/>
      <c r="G824" s="433"/>
      <c r="H824" s="433"/>
      <c r="I824" s="433"/>
      <c r="J824" s="433"/>
      <c r="K824" s="433"/>
      <c r="L824" s="433"/>
      <c r="M824" s="433"/>
      <c r="N824" s="433"/>
      <c r="O824" s="433"/>
      <c r="P824" s="433"/>
      <c r="Q824" s="434" t="s">
        <v>362</v>
      </c>
      <c r="R824" s="433"/>
      <c r="S824" s="433"/>
      <c r="T824" s="433"/>
      <c r="U824" s="433"/>
      <c r="V824" s="433"/>
      <c r="W824" s="433"/>
      <c r="X824" s="433"/>
      <c r="Y824" s="433"/>
      <c r="Z824" s="433"/>
      <c r="AA824" s="433"/>
      <c r="AB824" s="433"/>
      <c r="AC824" s="433"/>
      <c r="AD824" s="433"/>
      <c r="AE824" s="435"/>
      <c r="AF824" s="436" t="s">
        <v>360</v>
      </c>
      <c r="AG824" s="437"/>
      <c r="AH824" s="436" t="s">
        <v>363</v>
      </c>
      <c r="AI824" s="437"/>
    </row>
    <row r="825" spans="1:35" ht="133.5" customHeight="1" x14ac:dyDescent="0.2">
      <c r="A825" s="707"/>
      <c r="B825" s="438" t="s">
        <v>11</v>
      </c>
      <c r="C825" s="439" t="s">
        <v>148</v>
      </c>
      <c r="D825" s="440" t="s">
        <v>271</v>
      </c>
      <c r="E825" s="440" t="s">
        <v>150</v>
      </c>
      <c r="F825" s="440" t="s">
        <v>184</v>
      </c>
      <c r="G825" s="440" t="s">
        <v>185</v>
      </c>
      <c r="H825" s="440" t="s">
        <v>186</v>
      </c>
      <c r="I825" s="440" t="s">
        <v>187</v>
      </c>
      <c r="J825" s="441" t="s">
        <v>151</v>
      </c>
      <c r="K825" s="440" t="s">
        <v>152</v>
      </c>
      <c r="L825" s="440" t="s">
        <v>153</v>
      </c>
      <c r="M825" s="440" t="s">
        <v>183</v>
      </c>
      <c r="N825" s="442" t="s">
        <v>120</v>
      </c>
      <c r="O825" s="443" t="s">
        <v>158</v>
      </c>
      <c r="P825" s="444" t="s">
        <v>157</v>
      </c>
      <c r="Q825" s="438" t="s">
        <v>11</v>
      </c>
      <c r="R825" s="439" t="s">
        <v>148</v>
      </c>
      <c r="S825" s="440" t="s">
        <v>149</v>
      </c>
      <c r="T825" s="440" t="s">
        <v>150</v>
      </c>
      <c r="U825" s="440" t="s">
        <v>184</v>
      </c>
      <c r="V825" s="440" t="s">
        <v>185</v>
      </c>
      <c r="W825" s="440" t="s">
        <v>186</v>
      </c>
      <c r="X825" s="440" t="s">
        <v>187</v>
      </c>
      <c r="Y825" s="440" t="s">
        <v>151</v>
      </c>
      <c r="Z825" s="440" t="s">
        <v>152</v>
      </c>
      <c r="AA825" s="440" t="s">
        <v>153</v>
      </c>
      <c r="AB825" s="440" t="s">
        <v>183</v>
      </c>
      <c r="AC825" s="442" t="s">
        <v>120</v>
      </c>
      <c r="AD825" s="443" t="s">
        <v>158</v>
      </c>
      <c r="AE825" s="444" t="s">
        <v>364</v>
      </c>
      <c r="AF825" s="445" t="s">
        <v>162</v>
      </c>
      <c r="AG825" s="445" t="s">
        <v>161</v>
      </c>
      <c r="AH825" s="445" t="s">
        <v>11</v>
      </c>
      <c r="AI825" s="444" t="s">
        <v>365</v>
      </c>
    </row>
    <row r="826" spans="1:35" ht="12.75" thickBot="1" x14ac:dyDescent="0.25">
      <c r="A826" s="708"/>
      <c r="B826" s="446" t="s">
        <v>49</v>
      </c>
      <c r="C826" s="447" t="s">
        <v>50</v>
      </c>
      <c r="D826" s="448" t="s">
        <v>51</v>
      </c>
      <c r="E826" s="448" t="s">
        <v>52</v>
      </c>
      <c r="F826" s="449" t="s">
        <v>53</v>
      </c>
      <c r="G826" s="449" t="s">
        <v>54</v>
      </c>
      <c r="H826" s="449" t="s">
        <v>81</v>
      </c>
      <c r="I826" s="449" t="s">
        <v>119</v>
      </c>
      <c r="J826" s="449" t="s">
        <v>156</v>
      </c>
      <c r="K826" s="449" t="s">
        <v>160</v>
      </c>
      <c r="L826" s="449" t="s">
        <v>192</v>
      </c>
      <c r="M826" s="449" t="s">
        <v>193</v>
      </c>
      <c r="N826" s="450" t="s">
        <v>195</v>
      </c>
      <c r="O826" s="451" t="s">
        <v>196</v>
      </c>
      <c r="P826" s="452" t="s">
        <v>197</v>
      </c>
      <c r="Q826" s="446" t="s">
        <v>49</v>
      </c>
      <c r="R826" s="447" t="s">
        <v>50</v>
      </c>
      <c r="S826" s="448" t="s">
        <v>51</v>
      </c>
      <c r="T826" s="448" t="s">
        <v>52</v>
      </c>
      <c r="U826" s="449" t="s">
        <v>53</v>
      </c>
      <c r="V826" s="449" t="s">
        <v>54</v>
      </c>
      <c r="W826" s="449" t="s">
        <v>81</v>
      </c>
      <c r="X826" s="449" t="s">
        <v>119</v>
      </c>
      <c r="Y826" s="449" t="s">
        <v>156</v>
      </c>
      <c r="Z826" s="449" t="s">
        <v>160</v>
      </c>
      <c r="AA826" s="449" t="s">
        <v>192</v>
      </c>
      <c r="AB826" s="449" t="s">
        <v>193</v>
      </c>
      <c r="AC826" s="450" t="s">
        <v>195</v>
      </c>
      <c r="AD826" s="451" t="s">
        <v>196</v>
      </c>
      <c r="AE826" s="452" t="s">
        <v>197</v>
      </c>
      <c r="AF826" s="453"/>
      <c r="AG826" s="446"/>
      <c r="AH826" s="453"/>
      <c r="AI826" s="446"/>
    </row>
    <row r="827" spans="1:35" x14ac:dyDescent="0.2">
      <c r="A827" s="454"/>
      <c r="B827" s="455"/>
      <c r="C827" s="455"/>
      <c r="D827" s="455"/>
      <c r="E827" s="455"/>
      <c r="F827" s="456"/>
      <c r="G827" s="456"/>
      <c r="H827" s="456"/>
      <c r="I827" s="456"/>
      <c r="J827" s="456"/>
      <c r="K827" s="456"/>
      <c r="L827" s="456"/>
      <c r="M827" s="456"/>
      <c r="N827" s="457"/>
      <c r="O827" s="456"/>
      <c r="P827" s="456"/>
      <c r="Q827" s="455"/>
      <c r="R827" s="455"/>
      <c r="S827" s="455"/>
      <c r="T827" s="455"/>
      <c r="U827" s="456"/>
      <c r="V827" s="456"/>
      <c r="W827" s="456"/>
      <c r="X827" s="456"/>
      <c r="Y827" s="456"/>
      <c r="Z827" s="456"/>
      <c r="AA827" s="456"/>
      <c r="AB827" s="456"/>
      <c r="AC827" s="456"/>
      <c r="AD827" s="456"/>
      <c r="AE827" s="456"/>
      <c r="AF827" s="455"/>
      <c r="AG827" s="458"/>
      <c r="AH827" s="459"/>
      <c r="AI827" s="460"/>
    </row>
    <row r="828" spans="1:35" x14ac:dyDescent="0.2">
      <c r="A828" s="461" t="s">
        <v>55</v>
      </c>
      <c r="B828" s="462">
        <v>97</v>
      </c>
      <c r="C828" s="463">
        <v>940</v>
      </c>
      <c r="D828" s="462">
        <v>935</v>
      </c>
      <c r="E828" s="462"/>
      <c r="F828" s="462"/>
      <c r="G828" s="462"/>
      <c r="H828" s="462"/>
      <c r="I828" s="462"/>
      <c r="J828" s="462"/>
      <c r="K828" s="462">
        <v>1875</v>
      </c>
      <c r="L828" s="462">
        <v>1000</v>
      </c>
      <c r="M828" s="462"/>
      <c r="N828" s="464">
        <v>1000</v>
      </c>
      <c r="O828" s="463">
        <v>23500</v>
      </c>
      <c r="P828" s="463">
        <v>2279500</v>
      </c>
      <c r="Q828" s="462">
        <v>97</v>
      </c>
      <c r="R828" s="463">
        <v>923</v>
      </c>
      <c r="S828" s="462">
        <v>1035</v>
      </c>
      <c r="T828" s="462"/>
      <c r="U828" s="462"/>
      <c r="V828" s="462"/>
      <c r="W828" s="462"/>
      <c r="X828" s="462"/>
      <c r="Y828" s="462"/>
      <c r="Z828" s="462">
        <v>1958</v>
      </c>
      <c r="AA828" s="462">
        <v>1000</v>
      </c>
      <c r="AB828" s="462"/>
      <c r="AC828" s="463"/>
      <c r="AD828" s="463">
        <v>23496</v>
      </c>
      <c r="AE828" s="463">
        <v>2279112</v>
      </c>
      <c r="AF828" s="462">
        <v>0</v>
      </c>
      <c r="AG828" s="465">
        <v>-388</v>
      </c>
      <c r="AH828" s="466">
        <v>97</v>
      </c>
      <c r="AI828" s="467">
        <v>2279112</v>
      </c>
    </row>
    <row r="829" spans="1:35" x14ac:dyDescent="0.2">
      <c r="A829" s="461"/>
      <c r="B829" s="462"/>
      <c r="C829" s="463"/>
      <c r="D829" s="462"/>
      <c r="E829" s="462"/>
      <c r="F829" s="462"/>
      <c r="G829" s="462"/>
      <c r="H829" s="462"/>
      <c r="I829" s="462"/>
      <c r="J829" s="462"/>
      <c r="K829" s="462">
        <v>0</v>
      </c>
      <c r="L829" s="462"/>
      <c r="M829" s="462"/>
      <c r="N829" s="464">
        <v>0</v>
      </c>
      <c r="O829" s="463">
        <v>0</v>
      </c>
      <c r="P829" s="463">
        <v>0</v>
      </c>
      <c r="Q829" s="462"/>
      <c r="R829" s="463"/>
      <c r="S829" s="462"/>
      <c r="T829" s="462"/>
      <c r="U829" s="462"/>
      <c r="V829" s="462"/>
      <c r="W829" s="462"/>
      <c r="X829" s="462"/>
      <c r="Y829" s="462"/>
      <c r="Z829" s="462">
        <v>0</v>
      </c>
      <c r="AA829" s="462"/>
      <c r="AB829" s="462"/>
      <c r="AC829" s="463"/>
      <c r="AD829" s="463">
        <v>0</v>
      </c>
      <c r="AE829" s="463">
        <v>0</v>
      </c>
      <c r="AF829" s="462">
        <v>0</v>
      </c>
      <c r="AG829" s="465">
        <v>0</v>
      </c>
      <c r="AH829" s="466">
        <v>0</v>
      </c>
      <c r="AI829" s="467">
        <v>0</v>
      </c>
    </row>
    <row r="830" spans="1:35" x14ac:dyDescent="0.2">
      <c r="A830" s="461" t="s">
        <v>56</v>
      </c>
      <c r="B830" s="462">
        <v>293</v>
      </c>
      <c r="C830" s="463">
        <v>2648</v>
      </c>
      <c r="D830" s="462"/>
      <c r="E830" s="462"/>
      <c r="F830" s="462"/>
      <c r="G830" s="462"/>
      <c r="H830" s="462"/>
      <c r="I830" s="462"/>
      <c r="J830" s="462"/>
      <c r="K830" s="462">
        <v>2648</v>
      </c>
      <c r="L830" s="462">
        <v>1000</v>
      </c>
      <c r="M830" s="462"/>
      <c r="N830" s="464">
        <v>1000</v>
      </c>
      <c r="O830" s="463">
        <v>32776</v>
      </c>
      <c r="P830" s="463">
        <v>9603368</v>
      </c>
      <c r="Q830" s="462">
        <v>306</v>
      </c>
      <c r="R830" s="463">
        <v>2716</v>
      </c>
      <c r="S830" s="462"/>
      <c r="T830" s="462"/>
      <c r="U830" s="462"/>
      <c r="V830" s="462"/>
      <c r="W830" s="462"/>
      <c r="X830" s="462"/>
      <c r="Y830" s="462"/>
      <c r="Z830" s="462">
        <v>2716</v>
      </c>
      <c r="AA830" s="462">
        <v>1000</v>
      </c>
      <c r="AB830" s="462"/>
      <c r="AC830" s="463"/>
      <c r="AD830" s="463">
        <v>32592</v>
      </c>
      <c r="AE830" s="463">
        <v>9973152</v>
      </c>
      <c r="AF830" s="462">
        <v>13</v>
      </c>
      <c r="AG830" s="465">
        <v>369784</v>
      </c>
      <c r="AH830" s="466">
        <v>306</v>
      </c>
      <c r="AI830" s="467">
        <v>9973152</v>
      </c>
    </row>
    <row r="831" spans="1:35" x14ac:dyDescent="0.2">
      <c r="A831" s="468"/>
      <c r="B831" s="462"/>
      <c r="C831" s="466"/>
      <c r="D831" s="466"/>
      <c r="E831" s="466"/>
      <c r="F831" s="466"/>
      <c r="G831" s="466"/>
      <c r="H831" s="466"/>
      <c r="I831" s="466"/>
      <c r="J831" s="466"/>
      <c r="K831" s="462">
        <v>0</v>
      </c>
      <c r="L831" s="466"/>
      <c r="M831" s="466"/>
      <c r="N831" s="464">
        <v>0</v>
      </c>
      <c r="O831" s="463">
        <v>0</v>
      </c>
      <c r="P831" s="463">
        <v>0</v>
      </c>
      <c r="Q831" s="462"/>
      <c r="R831" s="466"/>
      <c r="S831" s="466"/>
      <c r="T831" s="466"/>
      <c r="U831" s="466"/>
      <c r="V831" s="466"/>
      <c r="W831" s="466"/>
      <c r="X831" s="466"/>
      <c r="Y831" s="466"/>
      <c r="Z831" s="462">
        <v>0</v>
      </c>
      <c r="AA831" s="466"/>
      <c r="AB831" s="466"/>
      <c r="AC831" s="466"/>
      <c r="AD831" s="463">
        <v>0</v>
      </c>
      <c r="AE831" s="463">
        <v>0</v>
      </c>
      <c r="AF831" s="462">
        <v>0</v>
      </c>
      <c r="AG831" s="465">
        <v>0</v>
      </c>
      <c r="AH831" s="466">
        <v>0</v>
      </c>
      <c r="AI831" s="467">
        <v>0</v>
      </c>
    </row>
    <row r="832" spans="1:35" x14ac:dyDescent="0.2">
      <c r="A832" s="461" t="s">
        <v>57</v>
      </c>
      <c r="B832" s="462"/>
      <c r="C832" s="462"/>
      <c r="D832" s="462"/>
      <c r="E832" s="462"/>
      <c r="F832" s="462"/>
      <c r="G832" s="462"/>
      <c r="H832" s="462"/>
      <c r="I832" s="462"/>
      <c r="J832" s="462"/>
      <c r="K832" s="462">
        <v>0</v>
      </c>
      <c r="L832" s="462"/>
      <c r="M832" s="462"/>
      <c r="N832" s="464">
        <v>0</v>
      </c>
      <c r="O832" s="463">
        <v>0</v>
      </c>
      <c r="P832" s="463">
        <v>0</v>
      </c>
      <c r="Q832" s="462"/>
      <c r="R832" s="462"/>
      <c r="S832" s="462"/>
      <c r="T832" s="462"/>
      <c r="U832" s="462"/>
      <c r="V832" s="462"/>
      <c r="W832" s="462"/>
      <c r="X832" s="462"/>
      <c r="Y832" s="462"/>
      <c r="Z832" s="462">
        <v>0</v>
      </c>
      <c r="AA832" s="462"/>
      <c r="AB832" s="462"/>
      <c r="AC832" s="462"/>
      <c r="AD832" s="463">
        <v>0</v>
      </c>
      <c r="AE832" s="463">
        <v>0</v>
      </c>
      <c r="AF832" s="462">
        <v>0</v>
      </c>
      <c r="AG832" s="465">
        <v>0</v>
      </c>
      <c r="AH832" s="466">
        <v>0</v>
      </c>
      <c r="AI832" s="467">
        <v>0</v>
      </c>
    </row>
    <row r="833" spans="1:35" x14ac:dyDescent="0.2">
      <c r="A833" s="461"/>
      <c r="B833" s="462"/>
      <c r="C833" s="462"/>
      <c r="D833" s="462"/>
      <c r="E833" s="462"/>
      <c r="F833" s="462"/>
      <c r="G833" s="462"/>
      <c r="H833" s="462"/>
      <c r="I833" s="462"/>
      <c r="J833" s="462"/>
      <c r="K833" s="462">
        <v>0</v>
      </c>
      <c r="L833" s="462"/>
      <c r="M833" s="462"/>
      <c r="N833" s="464">
        <v>0</v>
      </c>
      <c r="O833" s="463">
        <v>0</v>
      </c>
      <c r="P833" s="463">
        <v>0</v>
      </c>
      <c r="Q833" s="462"/>
      <c r="R833" s="462"/>
      <c r="S833" s="462"/>
      <c r="T833" s="462"/>
      <c r="U833" s="462"/>
      <c r="V833" s="462"/>
      <c r="W833" s="462"/>
      <c r="X833" s="462"/>
      <c r="Y833" s="462"/>
      <c r="Z833" s="462">
        <v>0</v>
      </c>
      <c r="AA833" s="462"/>
      <c r="AB833" s="462"/>
      <c r="AC833" s="462"/>
      <c r="AD833" s="463">
        <v>0</v>
      </c>
      <c r="AE833" s="463">
        <v>0</v>
      </c>
      <c r="AF833" s="462">
        <v>0</v>
      </c>
      <c r="AG833" s="465">
        <v>0</v>
      </c>
      <c r="AH833" s="466">
        <v>0</v>
      </c>
      <c r="AI833" s="467">
        <v>0</v>
      </c>
    </row>
    <row r="834" spans="1:35" x14ac:dyDescent="0.2">
      <c r="A834" s="461" t="s">
        <v>58</v>
      </c>
      <c r="B834" s="462">
        <v>599</v>
      </c>
      <c r="C834" s="462">
        <v>4728</v>
      </c>
      <c r="D834" s="462"/>
      <c r="E834" s="462"/>
      <c r="F834" s="462"/>
      <c r="G834" s="462"/>
      <c r="H834" s="462"/>
      <c r="I834" s="462"/>
      <c r="J834" s="462"/>
      <c r="K834" s="462">
        <v>4728</v>
      </c>
      <c r="L834" s="462">
        <v>1000</v>
      </c>
      <c r="M834" s="462"/>
      <c r="N834" s="464">
        <v>1000</v>
      </c>
      <c r="O834" s="463">
        <v>57736</v>
      </c>
      <c r="P834" s="463">
        <v>34583864</v>
      </c>
      <c r="Q834" s="462">
        <v>660</v>
      </c>
      <c r="R834" s="462">
        <v>4956</v>
      </c>
      <c r="S834" s="462"/>
      <c r="T834" s="462"/>
      <c r="U834" s="462"/>
      <c r="V834" s="462"/>
      <c r="W834" s="462"/>
      <c r="X834" s="462"/>
      <c r="Y834" s="462"/>
      <c r="Z834" s="462">
        <v>4956</v>
      </c>
      <c r="AA834" s="462">
        <v>1000</v>
      </c>
      <c r="AB834" s="462"/>
      <c r="AC834" s="462"/>
      <c r="AD834" s="463">
        <v>59472</v>
      </c>
      <c r="AE834" s="463">
        <v>39251520</v>
      </c>
      <c r="AF834" s="462">
        <v>61</v>
      </c>
      <c r="AG834" s="465">
        <v>4667656</v>
      </c>
      <c r="AH834" s="466">
        <v>660</v>
      </c>
      <c r="AI834" s="467">
        <v>39251520</v>
      </c>
    </row>
    <row r="835" spans="1:35" x14ac:dyDescent="0.2">
      <c r="A835" s="461"/>
      <c r="B835" s="462"/>
      <c r="C835" s="462"/>
      <c r="D835" s="462"/>
      <c r="E835" s="462"/>
      <c r="F835" s="462"/>
      <c r="G835" s="462"/>
      <c r="H835" s="462"/>
      <c r="I835" s="462"/>
      <c r="J835" s="462"/>
      <c r="K835" s="462">
        <v>0</v>
      </c>
      <c r="L835" s="462"/>
      <c r="M835" s="462"/>
      <c r="N835" s="464">
        <v>0</v>
      </c>
      <c r="O835" s="463">
        <v>0</v>
      </c>
      <c r="P835" s="463">
        <v>0</v>
      </c>
      <c r="Q835" s="462"/>
      <c r="R835" s="462"/>
      <c r="S835" s="462"/>
      <c r="T835" s="462"/>
      <c r="U835" s="462"/>
      <c r="V835" s="462"/>
      <c r="W835" s="462"/>
      <c r="X835" s="462"/>
      <c r="Y835" s="462"/>
      <c r="Z835" s="462">
        <v>0</v>
      </c>
      <c r="AA835" s="462"/>
      <c r="AB835" s="462"/>
      <c r="AC835" s="462"/>
      <c r="AD835" s="463">
        <v>0</v>
      </c>
      <c r="AE835" s="463">
        <v>0</v>
      </c>
      <c r="AF835" s="462">
        <v>0</v>
      </c>
      <c r="AG835" s="465">
        <v>0</v>
      </c>
      <c r="AH835" s="466">
        <v>0</v>
      </c>
      <c r="AI835" s="467">
        <v>0</v>
      </c>
    </row>
    <row r="836" spans="1:35" x14ac:dyDescent="0.2">
      <c r="A836" s="461" t="s">
        <v>59</v>
      </c>
      <c r="B836" s="462"/>
      <c r="C836" s="462"/>
      <c r="D836" s="462"/>
      <c r="E836" s="462"/>
      <c r="F836" s="462"/>
      <c r="G836" s="462"/>
      <c r="H836" s="462"/>
      <c r="I836" s="462"/>
      <c r="J836" s="462"/>
      <c r="K836" s="462">
        <v>0</v>
      </c>
      <c r="L836" s="462"/>
      <c r="M836" s="462"/>
      <c r="N836" s="464">
        <v>0</v>
      </c>
      <c r="O836" s="463">
        <v>0</v>
      </c>
      <c r="P836" s="463">
        <v>0</v>
      </c>
      <c r="Q836" s="462"/>
      <c r="R836" s="462"/>
      <c r="S836" s="462"/>
      <c r="T836" s="462"/>
      <c r="U836" s="462"/>
      <c r="V836" s="462"/>
      <c r="W836" s="462"/>
      <c r="X836" s="462"/>
      <c r="Y836" s="462"/>
      <c r="Z836" s="462">
        <v>0</v>
      </c>
      <c r="AA836" s="462"/>
      <c r="AB836" s="462"/>
      <c r="AC836" s="462"/>
      <c r="AD836" s="463">
        <v>0</v>
      </c>
      <c r="AE836" s="463">
        <v>0</v>
      </c>
      <c r="AF836" s="462">
        <v>0</v>
      </c>
      <c r="AG836" s="465">
        <v>0</v>
      </c>
      <c r="AH836" s="466">
        <v>0</v>
      </c>
      <c r="AI836" s="467">
        <v>0</v>
      </c>
    </row>
    <row r="837" spans="1:35" x14ac:dyDescent="0.2">
      <c r="A837" s="461"/>
      <c r="B837" s="462"/>
      <c r="C837" s="462"/>
      <c r="D837" s="462"/>
      <c r="E837" s="462"/>
      <c r="F837" s="462"/>
      <c r="G837" s="462"/>
      <c r="H837" s="462"/>
      <c r="I837" s="462"/>
      <c r="J837" s="462"/>
      <c r="K837" s="462">
        <v>0</v>
      </c>
      <c r="L837" s="462"/>
      <c r="M837" s="462"/>
      <c r="N837" s="464">
        <v>0</v>
      </c>
      <c r="O837" s="463">
        <v>0</v>
      </c>
      <c r="P837" s="463">
        <v>0</v>
      </c>
      <c r="Q837" s="462"/>
      <c r="R837" s="462"/>
      <c r="S837" s="462"/>
      <c r="T837" s="462"/>
      <c r="U837" s="462"/>
      <c r="V837" s="462"/>
      <c r="W837" s="462"/>
      <c r="X837" s="462"/>
      <c r="Y837" s="462"/>
      <c r="Z837" s="462">
        <v>0</v>
      </c>
      <c r="AA837" s="462"/>
      <c r="AB837" s="462"/>
      <c r="AC837" s="462"/>
      <c r="AD837" s="463">
        <v>0</v>
      </c>
      <c r="AE837" s="463">
        <v>0</v>
      </c>
      <c r="AF837" s="462">
        <v>0</v>
      </c>
      <c r="AG837" s="465">
        <v>0</v>
      </c>
      <c r="AH837" s="466">
        <v>0</v>
      </c>
      <c r="AI837" s="467">
        <v>0</v>
      </c>
    </row>
    <row r="838" spans="1:35" x14ac:dyDescent="0.2">
      <c r="A838" s="461" t="s">
        <v>60</v>
      </c>
      <c r="B838" s="462"/>
      <c r="C838" s="462"/>
      <c r="D838" s="462"/>
      <c r="E838" s="462"/>
      <c r="F838" s="462"/>
      <c r="G838" s="462"/>
      <c r="H838" s="462"/>
      <c r="I838" s="462"/>
      <c r="J838" s="462"/>
      <c r="K838" s="462">
        <v>0</v>
      </c>
      <c r="L838" s="462"/>
      <c r="M838" s="462"/>
      <c r="N838" s="464">
        <v>0</v>
      </c>
      <c r="O838" s="463">
        <v>0</v>
      </c>
      <c r="P838" s="463">
        <v>0</v>
      </c>
      <c r="Q838" s="462"/>
      <c r="R838" s="462"/>
      <c r="S838" s="462"/>
      <c r="T838" s="462"/>
      <c r="U838" s="462"/>
      <c r="V838" s="462"/>
      <c r="W838" s="462"/>
      <c r="X838" s="462"/>
      <c r="Y838" s="462"/>
      <c r="Z838" s="462">
        <v>0</v>
      </c>
      <c r="AA838" s="462"/>
      <c r="AB838" s="462"/>
      <c r="AC838" s="462"/>
      <c r="AD838" s="463">
        <v>0</v>
      </c>
      <c r="AE838" s="463">
        <v>0</v>
      </c>
      <c r="AF838" s="462">
        <v>0</v>
      </c>
      <c r="AG838" s="465">
        <v>0</v>
      </c>
      <c r="AH838" s="466">
        <v>0</v>
      </c>
      <c r="AI838" s="467">
        <v>0</v>
      </c>
    </row>
    <row r="839" spans="1:35" x14ac:dyDescent="0.2">
      <c r="A839" s="461"/>
      <c r="B839" s="462"/>
      <c r="C839" s="462"/>
      <c r="D839" s="462"/>
      <c r="E839" s="462"/>
      <c r="F839" s="462"/>
      <c r="G839" s="462"/>
      <c r="H839" s="462"/>
      <c r="I839" s="462"/>
      <c r="J839" s="462"/>
      <c r="K839" s="462">
        <v>0</v>
      </c>
      <c r="L839" s="462"/>
      <c r="M839" s="462"/>
      <c r="N839" s="464">
        <v>0</v>
      </c>
      <c r="O839" s="463">
        <v>0</v>
      </c>
      <c r="P839" s="463">
        <v>0</v>
      </c>
      <c r="Q839" s="462"/>
      <c r="R839" s="462"/>
      <c r="S839" s="462"/>
      <c r="T839" s="462"/>
      <c r="U839" s="462"/>
      <c r="V839" s="462"/>
      <c r="W839" s="462"/>
      <c r="X839" s="462"/>
      <c r="Y839" s="462"/>
      <c r="Z839" s="462">
        <v>0</v>
      </c>
      <c r="AA839" s="462"/>
      <c r="AB839" s="462"/>
      <c r="AC839" s="462"/>
      <c r="AD839" s="463">
        <v>0</v>
      </c>
      <c r="AE839" s="463">
        <v>0</v>
      </c>
      <c r="AF839" s="462">
        <v>0</v>
      </c>
      <c r="AG839" s="465">
        <v>0</v>
      </c>
      <c r="AH839" s="466">
        <v>0</v>
      </c>
      <c r="AI839" s="467">
        <v>0</v>
      </c>
    </row>
    <row r="840" spans="1:35" x14ac:dyDescent="0.2">
      <c r="A840" s="461" t="s">
        <v>61</v>
      </c>
      <c r="B840" s="462"/>
      <c r="C840" s="462"/>
      <c r="D840" s="462"/>
      <c r="E840" s="462"/>
      <c r="F840" s="462"/>
      <c r="G840" s="462"/>
      <c r="H840" s="462"/>
      <c r="I840" s="462"/>
      <c r="J840" s="462"/>
      <c r="K840" s="462">
        <v>0</v>
      </c>
      <c r="L840" s="462"/>
      <c r="M840" s="462"/>
      <c r="N840" s="464">
        <v>0</v>
      </c>
      <c r="O840" s="463">
        <v>0</v>
      </c>
      <c r="P840" s="463">
        <v>0</v>
      </c>
      <c r="Q840" s="462"/>
      <c r="R840" s="462"/>
      <c r="S840" s="462"/>
      <c r="T840" s="462"/>
      <c r="U840" s="462"/>
      <c r="V840" s="462"/>
      <c r="W840" s="462"/>
      <c r="X840" s="462"/>
      <c r="Y840" s="462"/>
      <c r="Z840" s="462">
        <v>0</v>
      </c>
      <c r="AA840" s="462"/>
      <c r="AB840" s="462"/>
      <c r="AC840" s="462"/>
      <c r="AD840" s="463">
        <v>0</v>
      </c>
      <c r="AE840" s="463">
        <v>0</v>
      </c>
      <c r="AF840" s="462">
        <v>0</v>
      </c>
      <c r="AG840" s="465">
        <v>0</v>
      </c>
      <c r="AH840" s="466">
        <v>0</v>
      </c>
      <c r="AI840" s="467">
        <v>0</v>
      </c>
    </row>
    <row r="841" spans="1:35" x14ac:dyDescent="0.2">
      <c r="A841" s="461"/>
      <c r="B841" s="462"/>
      <c r="C841" s="462"/>
      <c r="D841" s="462"/>
      <c r="E841" s="462"/>
      <c r="F841" s="462"/>
      <c r="G841" s="462"/>
      <c r="H841" s="462"/>
      <c r="I841" s="462"/>
      <c r="J841" s="462"/>
      <c r="K841" s="462">
        <v>0</v>
      </c>
      <c r="L841" s="462"/>
      <c r="M841" s="462"/>
      <c r="N841" s="464">
        <v>0</v>
      </c>
      <c r="O841" s="463">
        <v>0</v>
      </c>
      <c r="P841" s="463">
        <v>0</v>
      </c>
      <c r="Q841" s="462"/>
      <c r="R841" s="462"/>
      <c r="S841" s="462"/>
      <c r="T841" s="462"/>
      <c r="U841" s="462"/>
      <c r="V841" s="462"/>
      <c r="W841" s="462"/>
      <c r="X841" s="462"/>
      <c r="Y841" s="462"/>
      <c r="Z841" s="462">
        <v>0</v>
      </c>
      <c r="AA841" s="462"/>
      <c r="AB841" s="462"/>
      <c r="AC841" s="462"/>
      <c r="AD841" s="463">
        <v>0</v>
      </c>
      <c r="AE841" s="463">
        <v>0</v>
      </c>
      <c r="AF841" s="462">
        <v>0</v>
      </c>
      <c r="AG841" s="465">
        <v>0</v>
      </c>
      <c r="AH841" s="466">
        <v>0</v>
      </c>
      <c r="AI841" s="467">
        <v>0</v>
      </c>
    </row>
    <row r="842" spans="1:35" x14ac:dyDescent="0.2">
      <c r="A842" s="461" t="s">
        <v>62</v>
      </c>
      <c r="B842" s="462"/>
      <c r="C842" s="462"/>
      <c r="D842" s="462"/>
      <c r="E842" s="462"/>
      <c r="F842" s="462"/>
      <c r="G842" s="462"/>
      <c r="H842" s="462"/>
      <c r="I842" s="462"/>
      <c r="J842" s="462"/>
      <c r="K842" s="462">
        <v>0</v>
      </c>
      <c r="L842" s="462"/>
      <c r="M842" s="462"/>
      <c r="N842" s="464">
        <v>0</v>
      </c>
      <c r="O842" s="463">
        <v>0</v>
      </c>
      <c r="P842" s="463">
        <v>0</v>
      </c>
      <c r="Q842" s="462"/>
      <c r="R842" s="462"/>
      <c r="S842" s="462"/>
      <c r="T842" s="462"/>
      <c r="U842" s="462"/>
      <c r="V842" s="462"/>
      <c r="W842" s="462"/>
      <c r="X842" s="462"/>
      <c r="Y842" s="462"/>
      <c r="Z842" s="462">
        <v>0</v>
      </c>
      <c r="AA842" s="462"/>
      <c r="AB842" s="462"/>
      <c r="AC842" s="462"/>
      <c r="AD842" s="463">
        <v>0</v>
      </c>
      <c r="AE842" s="463">
        <v>0</v>
      </c>
      <c r="AF842" s="462">
        <v>0</v>
      </c>
      <c r="AG842" s="465">
        <v>0</v>
      </c>
      <c r="AH842" s="466">
        <v>0</v>
      </c>
      <c r="AI842" s="467">
        <v>0</v>
      </c>
    </row>
    <row r="843" spans="1:35" x14ac:dyDescent="0.2">
      <c r="A843" s="461"/>
      <c r="B843" s="462"/>
      <c r="C843" s="462"/>
      <c r="D843" s="462"/>
      <c r="E843" s="462"/>
      <c r="F843" s="462"/>
      <c r="G843" s="462"/>
      <c r="H843" s="462"/>
      <c r="I843" s="462"/>
      <c r="J843" s="462"/>
      <c r="K843" s="462">
        <v>0</v>
      </c>
      <c r="L843" s="462"/>
      <c r="M843" s="462"/>
      <c r="N843" s="464">
        <v>0</v>
      </c>
      <c r="O843" s="463">
        <v>0</v>
      </c>
      <c r="P843" s="463">
        <v>0</v>
      </c>
      <c r="Q843" s="462"/>
      <c r="R843" s="462"/>
      <c r="S843" s="462"/>
      <c r="T843" s="462"/>
      <c r="U843" s="462"/>
      <c r="V843" s="462"/>
      <c r="W843" s="462"/>
      <c r="X843" s="462"/>
      <c r="Y843" s="462"/>
      <c r="Z843" s="462">
        <v>0</v>
      </c>
      <c r="AA843" s="462"/>
      <c r="AB843" s="462"/>
      <c r="AC843" s="462"/>
      <c r="AD843" s="463">
        <v>0</v>
      </c>
      <c r="AE843" s="463">
        <v>0</v>
      </c>
      <c r="AF843" s="462">
        <v>0</v>
      </c>
      <c r="AG843" s="465">
        <v>0</v>
      </c>
      <c r="AH843" s="466">
        <v>0</v>
      </c>
      <c r="AI843" s="467">
        <v>0</v>
      </c>
    </row>
    <row r="844" spans="1:35" x14ac:dyDescent="0.2">
      <c r="A844" s="461" t="s">
        <v>63</v>
      </c>
      <c r="B844" s="462"/>
      <c r="C844" s="462"/>
      <c r="D844" s="462"/>
      <c r="E844" s="462"/>
      <c r="F844" s="462"/>
      <c r="G844" s="462"/>
      <c r="H844" s="462"/>
      <c r="I844" s="462"/>
      <c r="J844" s="462"/>
      <c r="K844" s="462">
        <v>0</v>
      </c>
      <c r="L844" s="462"/>
      <c r="M844" s="462"/>
      <c r="N844" s="464">
        <v>0</v>
      </c>
      <c r="O844" s="463">
        <v>0</v>
      </c>
      <c r="P844" s="463">
        <v>0</v>
      </c>
      <c r="Q844" s="462"/>
      <c r="R844" s="462"/>
      <c r="S844" s="462"/>
      <c r="T844" s="462"/>
      <c r="U844" s="462"/>
      <c r="V844" s="462"/>
      <c r="W844" s="462"/>
      <c r="X844" s="462"/>
      <c r="Y844" s="462"/>
      <c r="Z844" s="462">
        <v>0</v>
      </c>
      <c r="AA844" s="462"/>
      <c r="AB844" s="462"/>
      <c r="AC844" s="462"/>
      <c r="AD844" s="463">
        <v>0</v>
      </c>
      <c r="AE844" s="463">
        <v>0</v>
      </c>
      <c r="AF844" s="462">
        <v>0</v>
      </c>
      <c r="AG844" s="465">
        <v>0</v>
      </c>
      <c r="AH844" s="466">
        <v>0</v>
      </c>
      <c r="AI844" s="467">
        <v>0</v>
      </c>
    </row>
    <row r="845" spans="1:35" x14ac:dyDescent="0.2">
      <c r="A845" s="461"/>
      <c r="B845" s="462"/>
      <c r="C845" s="462"/>
      <c r="D845" s="462"/>
      <c r="E845" s="462"/>
      <c r="F845" s="462"/>
      <c r="G845" s="462"/>
      <c r="H845" s="462"/>
      <c r="I845" s="462"/>
      <c r="J845" s="462"/>
      <c r="K845" s="462">
        <v>0</v>
      </c>
      <c r="L845" s="462"/>
      <c r="M845" s="462"/>
      <c r="N845" s="464">
        <v>0</v>
      </c>
      <c r="O845" s="463">
        <v>0</v>
      </c>
      <c r="P845" s="463">
        <v>0</v>
      </c>
      <c r="Q845" s="462"/>
      <c r="R845" s="462"/>
      <c r="S845" s="462"/>
      <c r="T845" s="462"/>
      <c r="U845" s="462"/>
      <c r="V845" s="462"/>
      <c r="W845" s="462"/>
      <c r="X845" s="462"/>
      <c r="Y845" s="462"/>
      <c r="Z845" s="462">
        <v>0</v>
      </c>
      <c r="AA845" s="462"/>
      <c r="AB845" s="462"/>
      <c r="AC845" s="462"/>
      <c r="AD845" s="463">
        <v>0</v>
      </c>
      <c r="AE845" s="463">
        <v>0</v>
      </c>
      <c r="AF845" s="462">
        <v>0</v>
      </c>
      <c r="AG845" s="465">
        <v>0</v>
      </c>
      <c r="AH845" s="466">
        <v>0</v>
      </c>
      <c r="AI845" s="467">
        <v>0</v>
      </c>
    </row>
    <row r="846" spans="1:35" x14ac:dyDescent="0.2">
      <c r="A846" s="461" t="s">
        <v>64</v>
      </c>
      <c r="B846" s="462">
        <v>5</v>
      </c>
      <c r="C846" s="462">
        <v>3470</v>
      </c>
      <c r="D846" s="462"/>
      <c r="E846" s="462"/>
      <c r="F846" s="462"/>
      <c r="G846" s="462"/>
      <c r="H846" s="462"/>
      <c r="I846" s="462"/>
      <c r="J846" s="462"/>
      <c r="K846" s="462">
        <v>3470</v>
      </c>
      <c r="L846" s="462">
        <v>1000</v>
      </c>
      <c r="M846" s="462"/>
      <c r="N846" s="464">
        <v>1000</v>
      </c>
      <c r="O846" s="463">
        <v>42640</v>
      </c>
      <c r="P846" s="463">
        <v>213200</v>
      </c>
      <c r="Q846" s="462">
        <v>5</v>
      </c>
      <c r="R846" s="462">
        <v>3718</v>
      </c>
      <c r="S846" s="462"/>
      <c r="T846" s="462"/>
      <c r="U846" s="462"/>
      <c r="V846" s="462"/>
      <c r="W846" s="462"/>
      <c r="X846" s="462"/>
      <c r="Y846" s="462"/>
      <c r="Z846" s="462">
        <v>3718</v>
      </c>
      <c r="AA846" s="462">
        <v>1000</v>
      </c>
      <c r="AB846" s="462"/>
      <c r="AC846" s="462"/>
      <c r="AD846" s="463">
        <v>44616</v>
      </c>
      <c r="AE846" s="463">
        <v>223080</v>
      </c>
      <c r="AF846" s="462">
        <v>0</v>
      </c>
      <c r="AG846" s="465">
        <v>9880</v>
      </c>
      <c r="AH846" s="466">
        <v>5</v>
      </c>
      <c r="AI846" s="467">
        <v>223080</v>
      </c>
    </row>
    <row r="847" spans="1:35" x14ac:dyDescent="0.2">
      <c r="A847" s="461"/>
      <c r="B847" s="462"/>
      <c r="C847" s="462"/>
      <c r="D847" s="462"/>
      <c r="E847" s="462"/>
      <c r="F847" s="462"/>
      <c r="G847" s="462"/>
      <c r="H847" s="462"/>
      <c r="I847" s="462"/>
      <c r="J847" s="462"/>
      <c r="K847" s="462">
        <v>0</v>
      </c>
      <c r="L847" s="462"/>
      <c r="M847" s="462"/>
      <c r="N847" s="464">
        <v>0</v>
      </c>
      <c r="O847" s="463">
        <v>0</v>
      </c>
      <c r="P847" s="463">
        <v>0</v>
      </c>
      <c r="Q847" s="462"/>
      <c r="R847" s="462"/>
      <c r="S847" s="462"/>
      <c r="T847" s="462"/>
      <c r="U847" s="462"/>
      <c r="V847" s="462"/>
      <c r="W847" s="462"/>
      <c r="X847" s="462"/>
      <c r="Y847" s="462"/>
      <c r="Z847" s="462">
        <v>0</v>
      </c>
      <c r="AA847" s="462"/>
      <c r="AB847" s="462"/>
      <c r="AC847" s="462"/>
      <c r="AD847" s="463">
        <v>0</v>
      </c>
      <c r="AE847" s="463">
        <v>0</v>
      </c>
      <c r="AF847" s="462">
        <v>0</v>
      </c>
      <c r="AG847" s="465">
        <v>0</v>
      </c>
      <c r="AH847" s="466">
        <v>0</v>
      </c>
      <c r="AI847" s="467">
        <v>0</v>
      </c>
    </row>
    <row r="848" spans="1:35" x14ac:dyDescent="0.2">
      <c r="A848" s="461" t="s">
        <v>24</v>
      </c>
      <c r="B848" s="462"/>
      <c r="C848" s="462"/>
      <c r="D848" s="462"/>
      <c r="E848" s="462"/>
      <c r="F848" s="462"/>
      <c r="G848" s="462"/>
      <c r="H848" s="462"/>
      <c r="I848" s="462"/>
      <c r="J848" s="462"/>
      <c r="K848" s="462">
        <v>0</v>
      </c>
      <c r="L848" s="462"/>
      <c r="M848" s="462"/>
      <c r="N848" s="464">
        <v>0</v>
      </c>
      <c r="O848" s="463">
        <v>0</v>
      </c>
      <c r="P848" s="463">
        <v>0</v>
      </c>
      <c r="Q848" s="462"/>
      <c r="R848" s="462"/>
      <c r="S848" s="462"/>
      <c r="T848" s="462"/>
      <c r="U848" s="462"/>
      <c r="V848" s="462"/>
      <c r="W848" s="462"/>
      <c r="X848" s="462"/>
      <c r="Y848" s="462"/>
      <c r="Z848" s="462">
        <v>0</v>
      </c>
      <c r="AA848" s="462"/>
      <c r="AB848" s="462"/>
      <c r="AC848" s="462"/>
      <c r="AD848" s="463">
        <v>0</v>
      </c>
      <c r="AE848" s="463">
        <v>0</v>
      </c>
      <c r="AF848" s="462">
        <v>0</v>
      </c>
      <c r="AG848" s="465">
        <v>0</v>
      </c>
      <c r="AH848" s="466">
        <v>0</v>
      </c>
      <c r="AI848" s="467">
        <v>0</v>
      </c>
    </row>
    <row r="849" spans="1:35" x14ac:dyDescent="0.2">
      <c r="A849" s="461" t="s">
        <v>65</v>
      </c>
      <c r="B849" s="462"/>
      <c r="C849" s="462"/>
      <c r="D849" s="462"/>
      <c r="E849" s="462"/>
      <c r="F849" s="462"/>
      <c r="G849" s="462"/>
      <c r="H849" s="462"/>
      <c r="I849" s="462"/>
      <c r="J849" s="462"/>
      <c r="K849" s="462">
        <v>0</v>
      </c>
      <c r="L849" s="462"/>
      <c r="M849" s="462"/>
      <c r="N849" s="464">
        <v>0</v>
      </c>
      <c r="O849" s="463">
        <v>0</v>
      </c>
      <c r="P849" s="463">
        <v>0</v>
      </c>
      <c r="Q849" s="462"/>
      <c r="R849" s="462"/>
      <c r="S849" s="462"/>
      <c r="T849" s="462"/>
      <c r="U849" s="462"/>
      <c r="V849" s="462"/>
      <c r="W849" s="462"/>
      <c r="X849" s="462"/>
      <c r="Y849" s="462"/>
      <c r="Z849" s="462">
        <v>0</v>
      </c>
      <c r="AA849" s="462"/>
      <c r="AB849" s="462"/>
      <c r="AC849" s="462"/>
      <c r="AD849" s="463">
        <v>0</v>
      </c>
      <c r="AE849" s="463">
        <v>0</v>
      </c>
      <c r="AF849" s="462">
        <v>0</v>
      </c>
      <c r="AG849" s="465">
        <v>0</v>
      </c>
      <c r="AH849" s="466">
        <v>0</v>
      </c>
      <c r="AI849" s="467">
        <v>0</v>
      </c>
    </row>
    <row r="850" spans="1:35" x14ac:dyDescent="0.2">
      <c r="A850" s="461"/>
      <c r="B850" s="462"/>
      <c r="C850" s="462"/>
      <c r="D850" s="462"/>
      <c r="E850" s="462"/>
      <c r="F850" s="462"/>
      <c r="G850" s="462"/>
      <c r="H850" s="462"/>
      <c r="I850" s="462"/>
      <c r="J850" s="462"/>
      <c r="K850" s="462">
        <v>0</v>
      </c>
      <c r="L850" s="462"/>
      <c r="M850" s="462"/>
      <c r="N850" s="464">
        <v>0</v>
      </c>
      <c r="O850" s="463">
        <v>0</v>
      </c>
      <c r="P850" s="463">
        <v>0</v>
      </c>
      <c r="Q850" s="462"/>
      <c r="R850" s="462"/>
      <c r="S850" s="462"/>
      <c r="T850" s="462"/>
      <c r="U850" s="462"/>
      <c r="V850" s="462"/>
      <c r="W850" s="462"/>
      <c r="X850" s="462"/>
      <c r="Y850" s="462"/>
      <c r="Z850" s="462">
        <v>0</v>
      </c>
      <c r="AA850" s="462"/>
      <c r="AB850" s="462"/>
      <c r="AC850" s="462"/>
      <c r="AD850" s="463">
        <v>0</v>
      </c>
      <c r="AE850" s="463">
        <v>0</v>
      </c>
      <c r="AF850" s="462">
        <v>0</v>
      </c>
      <c r="AG850" s="465">
        <v>0</v>
      </c>
      <c r="AH850" s="466">
        <v>0</v>
      </c>
      <c r="AI850" s="467">
        <v>0</v>
      </c>
    </row>
    <row r="851" spans="1:35" x14ac:dyDescent="0.2">
      <c r="A851" s="461" t="s">
        <v>549</v>
      </c>
      <c r="B851" s="462"/>
      <c r="C851" s="462"/>
      <c r="D851" s="462"/>
      <c r="E851" s="462"/>
      <c r="F851" s="462"/>
      <c r="G851" s="462"/>
      <c r="H851" s="462"/>
      <c r="I851" s="462"/>
      <c r="J851" s="462"/>
      <c r="K851" s="462">
        <v>0</v>
      </c>
      <c r="L851" s="462"/>
      <c r="M851" s="462"/>
      <c r="N851" s="464">
        <v>0</v>
      </c>
      <c r="O851" s="463">
        <v>0</v>
      </c>
      <c r="P851" s="463">
        <v>0</v>
      </c>
      <c r="Q851" s="462"/>
      <c r="R851" s="462"/>
      <c r="S851" s="462"/>
      <c r="T851" s="462"/>
      <c r="U851" s="462"/>
      <c r="V851" s="462"/>
      <c r="W851" s="462"/>
      <c r="X851" s="462"/>
      <c r="Y851" s="462"/>
      <c r="Z851" s="462">
        <v>0</v>
      </c>
      <c r="AA851" s="462"/>
      <c r="AB851" s="462"/>
      <c r="AC851" s="462"/>
      <c r="AD851" s="463">
        <v>0</v>
      </c>
      <c r="AE851" s="463">
        <v>0</v>
      </c>
      <c r="AF851" s="462">
        <v>0</v>
      </c>
      <c r="AG851" s="465">
        <v>0</v>
      </c>
      <c r="AH851" s="466">
        <v>0</v>
      </c>
      <c r="AI851" s="467">
        <v>0</v>
      </c>
    </row>
    <row r="852" spans="1:35" x14ac:dyDescent="0.2">
      <c r="A852" s="461"/>
      <c r="B852" s="462"/>
      <c r="C852" s="462"/>
      <c r="D852" s="462"/>
      <c r="E852" s="462"/>
      <c r="F852" s="462"/>
      <c r="G852" s="462"/>
      <c r="H852" s="462"/>
      <c r="I852" s="462"/>
      <c r="J852" s="462"/>
      <c r="K852" s="462">
        <v>0</v>
      </c>
      <c r="L852" s="462"/>
      <c r="M852" s="462"/>
      <c r="N852" s="464">
        <v>0</v>
      </c>
      <c r="O852" s="463">
        <v>0</v>
      </c>
      <c r="P852" s="463">
        <v>0</v>
      </c>
      <c r="Q852" s="462"/>
      <c r="R852" s="462"/>
      <c r="S852" s="462"/>
      <c r="T852" s="462"/>
      <c r="U852" s="462"/>
      <c r="V852" s="462"/>
      <c r="W852" s="462"/>
      <c r="X852" s="462"/>
      <c r="Y852" s="462"/>
      <c r="Z852" s="462">
        <v>0</v>
      </c>
      <c r="AA852" s="462"/>
      <c r="AB852" s="462"/>
      <c r="AC852" s="462"/>
      <c r="AD852" s="463">
        <v>0</v>
      </c>
      <c r="AE852" s="463">
        <v>0</v>
      </c>
      <c r="AF852" s="462">
        <v>0</v>
      </c>
      <c r="AG852" s="465">
        <v>0</v>
      </c>
      <c r="AH852" s="466">
        <v>0</v>
      </c>
      <c r="AI852" s="467">
        <v>0</v>
      </c>
    </row>
    <row r="853" spans="1:35" x14ac:dyDescent="0.2">
      <c r="A853" s="461" t="s">
        <v>66</v>
      </c>
      <c r="B853" s="462">
        <v>62</v>
      </c>
      <c r="C853" s="462">
        <v>1360</v>
      </c>
      <c r="D853" s="462"/>
      <c r="E853" s="462"/>
      <c r="F853" s="462"/>
      <c r="G853" s="462"/>
      <c r="H853" s="462"/>
      <c r="I853" s="462"/>
      <c r="J853" s="462"/>
      <c r="K853" s="462">
        <v>1360</v>
      </c>
      <c r="L853" s="462">
        <v>600</v>
      </c>
      <c r="M853" s="462"/>
      <c r="N853" s="464">
        <v>600</v>
      </c>
      <c r="O853" s="463">
        <v>16920</v>
      </c>
      <c r="P853" s="463">
        <v>1049040</v>
      </c>
      <c r="Q853" s="462">
        <v>370</v>
      </c>
      <c r="R853" s="462">
        <v>1630</v>
      </c>
      <c r="S853" s="462"/>
      <c r="T853" s="462"/>
      <c r="U853" s="462"/>
      <c r="V853" s="462"/>
      <c r="W853" s="462"/>
      <c r="X853" s="462"/>
      <c r="Y853" s="462"/>
      <c r="Z853" s="462">
        <v>1630</v>
      </c>
      <c r="AA853" s="462">
        <v>600</v>
      </c>
      <c r="AB853" s="462"/>
      <c r="AC853" s="462"/>
      <c r="AD853" s="463">
        <v>19560</v>
      </c>
      <c r="AE853" s="463">
        <v>7237200</v>
      </c>
      <c r="AF853" s="462">
        <v>308</v>
      </c>
      <c r="AG853" s="465">
        <v>6188160</v>
      </c>
      <c r="AH853" s="466">
        <v>370</v>
      </c>
      <c r="AI853" s="467">
        <v>7237200</v>
      </c>
    </row>
    <row r="854" spans="1:35" x14ac:dyDescent="0.2">
      <c r="A854" s="461"/>
      <c r="B854" s="462"/>
      <c r="C854" s="462"/>
      <c r="D854" s="462"/>
      <c r="E854" s="462"/>
      <c r="F854" s="462"/>
      <c r="G854" s="462"/>
      <c r="H854" s="462"/>
      <c r="I854" s="462"/>
      <c r="J854" s="462"/>
      <c r="K854" s="462">
        <v>0</v>
      </c>
      <c r="L854" s="462"/>
      <c r="M854" s="462"/>
      <c r="N854" s="464">
        <v>0</v>
      </c>
      <c r="O854" s="463">
        <v>0</v>
      </c>
      <c r="P854" s="463">
        <v>0</v>
      </c>
      <c r="Q854" s="462"/>
      <c r="R854" s="462"/>
      <c r="S854" s="462"/>
      <c r="T854" s="462"/>
      <c r="U854" s="462"/>
      <c r="V854" s="462"/>
      <c r="W854" s="462"/>
      <c r="X854" s="462"/>
      <c r="Y854" s="462"/>
      <c r="Z854" s="462">
        <v>0</v>
      </c>
      <c r="AA854" s="462"/>
      <c r="AB854" s="462"/>
      <c r="AC854" s="462"/>
      <c r="AD854" s="463">
        <v>0</v>
      </c>
      <c r="AE854" s="463">
        <v>0</v>
      </c>
      <c r="AF854" s="462">
        <v>0</v>
      </c>
      <c r="AG854" s="465">
        <v>0</v>
      </c>
      <c r="AH854" s="466">
        <v>0</v>
      </c>
      <c r="AI854" s="467">
        <v>0</v>
      </c>
    </row>
    <row r="855" spans="1:35" x14ac:dyDescent="0.2">
      <c r="A855" s="461" t="s">
        <v>67</v>
      </c>
      <c r="B855" s="462"/>
      <c r="C855" s="462"/>
      <c r="D855" s="462"/>
      <c r="E855" s="462"/>
      <c r="F855" s="462"/>
      <c r="G855" s="462"/>
      <c r="H855" s="462"/>
      <c r="I855" s="462"/>
      <c r="J855" s="462"/>
      <c r="K855" s="462">
        <v>0</v>
      </c>
      <c r="L855" s="462"/>
      <c r="M855" s="462"/>
      <c r="N855" s="464">
        <v>0</v>
      </c>
      <c r="O855" s="463">
        <v>0</v>
      </c>
      <c r="P855" s="463">
        <v>0</v>
      </c>
      <c r="Q855" s="462"/>
      <c r="R855" s="462"/>
      <c r="S855" s="462"/>
      <c r="T855" s="462"/>
      <c r="U855" s="462"/>
      <c r="V855" s="462"/>
      <c r="W855" s="462"/>
      <c r="X855" s="462"/>
      <c r="Y855" s="462"/>
      <c r="Z855" s="462">
        <v>0</v>
      </c>
      <c r="AA855" s="462"/>
      <c r="AB855" s="462"/>
      <c r="AC855" s="462"/>
      <c r="AD855" s="463">
        <v>0</v>
      </c>
      <c r="AE855" s="463">
        <v>0</v>
      </c>
      <c r="AF855" s="462">
        <v>0</v>
      </c>
      <c r="AG855" s="465">
        <v>0</v>
      </c>
      <c r="AH855" s="466">
        <v>0</v>
      </c>
      <c r="AI855" s="467">
        <v>0</v>
      </c>
    </row>
    <row r="856" spans="1:35" x14ac:dyDescent="0.2">
      <c r="A856" s="470"/>
      <c r="B856" s="462"/>
      <c r="C856" s="466"/>
      <c r="D856" s="466"/>
      <c r="E856" s="466"/>
      <c r="F856" s="466"/>
      <c r="G856" s="466"/>
      <c r="H856" s="466"/>
      <c r="I856" s="466"/>
      <c r="J856" s="466"/>
      <c r="K856" s="462">
        <v>0</v>
      </c>
      <c r="L856" s="466"/>
      <c r="M856" s="466"/>
      <c r="N856" s="464">
        <v>0</v>
      </c>
      <c r="O856" s="463">
        <v>0</v>
      </c>
      <c r="P856" s="463">
        <v>0</v>
      </c>
      <c r="Q856" s="462"/>
      <c r="R856" s="466"/>
      <c r="S856" s="466"/>
      <c r="T856" s="466"/>
      <c r="U856" s="466"/>
      <c r="V856" s="466"/>
      <c r="W856" s="466"/>
      <c r="X856" s="466"/>
      <c r="Y856" s="466"/>
      <c r="Z856" s="462">
        <v>0</v>
      </c>
      <c r="AA856" s="466"/>
      <c r="AB856" s="466"/>
      <c r="AC856" s="466"/>
      <c r="AD856" s="463">
        <v>0</v>
      </c>
      <c r="AE856" s="463">
        <v>0</v>
      </c>
      <c r="AF856" s="462">
        <v>0</v>
      </c>
      <c r="AG856" s="465">
        <v>0</v>
      </c>
      <c r="AH856" s="466">
        <v>0</v>
      </c>
      <c r="AI856" s="467">
        <v>0</v>
      </c>
    </row>
    <row r="857" spans="1:35" x14ac:dyDescent="0.2">
      <c r="A857" s="471" t="s">
        <v>0</v>
      </c>
      <c r="B857" s="471">
        <v>1056</v>
      </c>
      <c r="C857" s="471">
        <v>13146</v>
      </c>
      <c r="D857" s="471">
        <v>935</v>
      </c>
      <c r="E857" s="471">
        <v>0</v>
      </c>
      <c r="F857" s="471">
        <v>0</v>
      </c>
      <c r="G857" s="471">
        <v>0</v>
      </c>
      <c r="H857" s="471">
        <v>0</v>
      </c>
      <c r="I857" s="471">
        <v>0</v>
      </c>
      <c r="J857" s="471">
        <v>0</v>
      </c>
      <c r="K857" s="471">
        <v>14081</v>
      </c>
      <c r="L857" s="471">
        <v>4600</v>
      </c>
      <c r="M857" s="471">
        <v>0</v>
      </c>
      <c r="N857" s="471">
        <v>4600</v>
      </c>
      <c r="O857" s="471">
        <v>173572</v>
      </c>
      <c r="P857" s="471">
        <v>47728972</v>
      </c>
      <c r="Q857" s="471">
        <v>1438</v>
      </c>
      <c r="R857" s="471">
        <v>13943</v>
      </c>
      <c r="S857" s="471">
        <v>1035</v>
      </c>
      <c r="T857" s="471">
        <v>0</v>
      </c>
      <c r="U857" s="471">
        <v>0</v>
      </c>
      <c r="V857" s="471">
        <v>0</v>
      </c>
      <c r="W857" s="471">
        <v>0</v>
      </c>
      <c r="X857" s="471">
        <v>0</v>
      </c>
      <c r="Y857" s="471">
        <v>0</v>
      </c>
      <c r="Z857" s="471">
        <v>14978</v>
      </c>
      <c r="AA857" s="471">
        <v>4600</v>
      </c>
      <c r="AB857" s="471">
        <v>0</v>
      </c>
      <c r="AC857" s="471">
        <v>0</v>
      </c>
      <c r="AD857" s="471">
        <v>179736</v>
      </c>
      <c r="AE857" s="471">
        <v>58964064</v>
      </c>
      <c r="AF857" s="471">
        <v>382</v>
      </c>
      <c r="AG857" s="471">
        <v>11235092</v>
      </c>
      <c r="AH857" s="471">
        <v>1438</v>
      </c>
      <c r="AI857" s="471">
        <v>58964064</v>
      </c>
    </row>
    <row r="858" spans="1:35" x14ac:dyDescent="0.2">
      <c r="A858" s="432"/>
      <c r="B858" s="432"/>
      <c r="C858" s="432"/>
      <c r="D858" s="432"/>
      <c r="E858" s="432"/>
      <c r="F858" s="432"/>
      <c r="G858" s="432"/>
      <c r="H858" s="432"/>
      <c r="I858" s="432"/>
      <c r="J858" s="432"/>
      <c r="K858" s="432"/>
      <c r="L858" s="432"/>
      <c r="M858" s="432"/>
      <c r="N858" s="432"/>
      <c r="O858" s="432"/>
      <c r="P858" s="432"/>
      <c r="Q858" s="432"/>
      <c r="R858" s="432"/>
      <c r="S858" s="432"/>
      <c r="T858" s="432"/>
      <c r="U858" s="432"/>
      <c r="V858" s="432"/>
      <c r="W858" s="432"/>
      <c r="X858" s="432"/>
      <c r="Y858" s="432"/>
      <c r="Z858" s="432"/>
      <c r="AA858" s="432"/>
      <c r="AB858" s="432"/>
      <c r="AC858" s="432"/>
      <c r="AD858" s="432"/>
      <c r="AE858" s="432"/>
      <c r="AF858" s="432"/>
      <c r="AG858" s="432"/>
    </row>
    <row r="859" spans="1:35" x14ac:dyDescent="0.2">
      <c r="A859" s="431" t="s">
        <v>574</v>
      </c>
      <c r="B859" s="432"/>
      <c r="C859" s="432"/>
      <c r="D859" s="432"/>
      <c r="E859" s="432"/>
      <c r="F859" s="432"/>
      <c r="G859" s="432"/>
      <c r="H859" s="432"/>
      <c r="I859" s="432"/>
      <c r="J859" s="432"/>
      <c r="K859" s="432"/>
      <c r="L859" s="432"/>
      <c r="M859" s="432"/>
      <c r="N859" s="432"/>
      <c r="O859" s="432"/>
      <c r="P859" s="432"/>
      <c r="Q859" s="432"/>
      <c r="R859" s="432"/>
      <c r="S859" s="432"/>
      <c r="T859" s="432"/>
      <c r="U859" s="432"/>
      <c r="V859" s="432"/>
      <c r="W859" s="432"/>
      <c r="X859" s="432"/>
      <c r="Y859" s="432"/>
      <c r="Z859" s="432"/>
      <c r="AA859" s="432"/>
      <c r="AB859" s="432"/>
      <c r="AC859" s="432"/>
      <c r="AD859" s="432"/>
      <c r="AE859" s="432"/>
      <c r="AF859" s="432"/>
      <c r="AG859" s="432"/>
    </row>
    <row r="860" spans="1:35" ht="13.5" thickBot="1" x14ac:dyDescent="0.25">
      <c r="A860" s="383"/>
      <c r="B860" s="383"/>
      <c r="C860" s="383"/>
      <c r="D860" s="383"/>
      <c r="E860" s="383"/>
      <c r="F860" s="383"/>
      <c r="G860" s="383"/>
      <c r="H860" s="383"/>
      <c r="I860" s="383"/>
      <c r="J860" s="383"/>
      <c r="K860" s="383"/>
      <c r="L860" s="383"/>
      <c r="M860" s="383"/>
      <c r="N860" s="383"/>
      <c r="O860" s="383"/>
      <c r="P860" s="383"/>
      <c r="Q860" s="383"/>
      <c r="R860" s="383"/>
      <c r="S860" s="383"/>
      <c r="T860" s="383"/>
      <c r="U860" s="383"/>
      <c r="V860" s="383"/>
      <c r="W860" s="383"/>
      <c r="X860" s="383"/>
      <c r="Y860" s="383"/>
      <c r="Z860" s="383"/>
      <c r="AA860" s="383"/>
      <c r="AB860" s="383"/>
      <c r="AC860" s="383"/>
      <c r="AD860" s="383"/>
      <c r="AE860" s="383"/>
      <c r="AF860" s="383"/>
      <c r="AG860" s="383"/>
    </row>
    <row r="861" spans="1:35" ht="12.75" customHeight="1" thickBot="1" x14ac:dyDescent="0.25">
      <c r="A861" s="706" t="s">
        <v>48</v>
      </c>
      <c r="B861" s="433" t="s">
        <v>361</v>
      </c>
      <c r="C861" s="433"/>
      <c r="D861" s="433"/>
      <c r="E861" s="433"/>
      <c r="F861" s="433"/>
      <c r="G861" s="433"/>
      <c r="H861" s="433"/>
      <c r="I861" s="433"/>
      <c r="J861" s="433"/>
      <c r="K861" s="433"/>
      <c r="L861" s="433"/>
      <c r="M861" s="433"/>
      <c r="N861" s="433"/>
      <c r="O861" s="433"/>
      <c r="P861" s="433"/>
      <c r="Q861" s="434" t="s">
        <v>362</v>
      </c>
      <c r="R861" s="433"/>
      <c r="S861" s="433"/>
      <c r="T861" s="433"/>
      <c r="U861" s="433"/>
      <c r="V861" s="433"/>
      <c r="W861" s="433"/>
      <c r="X861" s="433"/>
      <c r="Y861" s="433"/>
      <c r="Z861" s="433"/>
      <c r="AA861" s="433"/>
      <c r="AB861" s="433"/>
      <c r="AC861" s="433"/>
      <c r="AD861" s="433"/>
      <c r="AE861" s="435"/>
      <c r="AF861" s="436" t="s">
        <v>360</v>
      </c>
      <c r="AG861" s="437"/>
      <c r="AH861" s="436" t="s">
        <v>363</v>
      </c>
      <c r="AI861" s="437"/>
    </row>
    <row r="862" spans="1:35" ht="133.5" customHeight="1" x14ac:dyDescent="0.2">
      <c r="A862" s="707"/>
      <c r="B862" s="438" t="s">
        <v>11</v>
      </c>
      <c r="C862" s="439" t="s">
        <v>148</v>
      </c>
      <c r="D862" s="440" t="s">
        <v>271</v>
      </c>
      <c r="E862" s="440" t="s">
        <v>150</v>
      </c>
      <c r="F862" s="440" t="s">
        <v>184</v>
      </c>
      <c r="G862" s="440" t="s">
        <v>185</v>
      </c>
      <c r="H862" s="440" t="s">
        <v>186</v>
      </c>
      <c r="I862" s="440" t="s">
        <v>187</v>
      </c>
      <c r="J862" s="441" t="s">
        <v>151</v>
      </c>
      <c r="K862" s="440" t="s">
        <v>152</v>
      </c>
      <c r="L862" s="440" t="s">
        <v>153</v>
      </c>
      <c r="M862" s="440" t="s">
        <v>183</v>
      </c>
      <c r="N862" s="442" t="s">
        <v>120</v>
      </c>
      <c r="O862" s="443" t="s">
        <v>158</v>
      </c>
      <c r="P862" s="444" t="s">
        <v>157</v>
      </c>
      <c r="Q862" s="438" t="s">
        <v>11</v>
      </c>
      <c r="R862" s="439" t="s">
        <v>148</v>
      </c>
      <c r="S862" s="440" t="s">
        <v>149</v>
      </c>
      <c r="T862" s="440" t="s">
        <v>150</v>
      </c>
      <c r="U862" s="440" t="s">
        <v>184</v>
      </c>
      <c r="V862" s="440" t="s">
        <v>185</v>
      </c>
      <c r="W862" s="440" t="s">
        <v>186</v>
      </c>
      <c r="X862" s="440" t="s">
        <v>187</v>
      </c>
      <c r="Y862" s="440" t="s">
        <v>151</v>
      </c>
      <c r="Z862" s="440" t="s">
        <v>152</v>
      </c>
      <c r="AA862" s="440" t="s">
        <v>153</v>
      </c>
      <c r="AB862" s="440" t="s">
        <v>183</v>
      </c>
      <c r="AC862" s="442" t="s">
        <v>120</v>
      </c>
      <c r="AD862" s="443" t="s">
        <v>158</v>
      </c>
      <c r="AE862" s="444" t="s">
        <v>364</v>
      </c>
      <c r="AF862" s="445" t="s">
        <v>162</v>
      </c>
      <c r="AG862" s="445" t="s">
        <v>161</v>
      </c>
      <c r="AH862" s="445" t="s">
        <v>11</v>
      </c>
      <c r="AI862" s="444" t="s">
        <v>365</v>
      </c>
    </row>
    <row r="863" spans="1:35" ht="12.75" thickBot="1" x14ac:dyDescent="0.25">
      <c r="A863" s="708"/>
      <c r="B863" s="446" t="s">
        <v>49</v>
      </c>
      <c r="C863" s="447" t="s">
        <v>50</v>
      </c>
      <c r="D863" s="448" t="s">
        <v>51</v>
      </c>
      <c r="E863" s="448" t="s">
        <v>52</v>
      </c>
      <c r="F863" s="449" t="s">
        <v>53</v>
      </c>
      <c r="G863" s="449" t="s">
        <v>54</v>
      </c>
      <c r="H863" s="449" t="s">
        <v>81</v>
      </c>
      <c r="I863" s="449" t="s">
        <v>119</v>
      </c>
      <c r="J863" s="449" t="s">
        <v>156</v>
      </c>
      <c r="K863" s="449" t="s">
        <v>160</v>
      </c>
      <c r="L863" s="449" t="s">
        <v>192</v>
      </c>
      <c r="M863" s="449" t="s">
        <v>193</v>
      </c>
      <c r="N863" s="450" t="s">
        <v>195</v>
      </c>
      <c r="O863" s="451" t="s">
        <v>196</v>
      </c>
      <c r="P863" s="452" t="s">
        <v>197</v>
      </c>
      <c r="Q863" s="446" t="s">
        <v>49</v>
      </c>
      <c r="R863" s="447" t="s">
        <v>50</v>
      </c>
      <c r="S863" s="448" t="s">
        <v>51</v>
      </c>
      <c r="T863" s="448" t="s">
        <v>52</v>
      </c>
      <c r="U863" s="449" t="s">
        <v>53</v>
      </c>
      <c r="V863" s="449" t="s">
        <v>54</v>
      </c>
      <c r="W863" s="449" t="s">
        <v>81</v>
      </c>
      <c r="X863" s="449" t="s">
        <v>119</v>
      </c>
      <c r="Y863" s="449" t="s">
        <v>156</v>
      </c>
      <c r="Z863" s="449" t="s">
        <v>160</v>
      </c>
      <c r="AA863" s="449" t="s">
        <v>192</v>
      </c>
      <c r="AB863" s="449" t="s">
        <v>193</v>
      </c>
      <c r="AC863" s="450" t="s">
        <v>195</v>
      </c>
      <c r="AD863" s="451" t="s">
        <v>196</v>
      </c>
      <c r="AE863" s="452" t="s">
        <v>197</v>
      </c>
      <c r="AF863" s="453"/>
      <c r="AG863" s="446"/>
      <c r="AH863" s="453"/>
      <c r="AI863" s="446"/>
    </row>
    <row r="864" spans="1:35" x14ac:dyDescent="0.2">
      <c r="A864" s="454"/>
      <c r="B864" s="455"/>
      <c r="C864" s="455"/>
      <c r="D864" s="455"/>
      <c r="E864" s="455"/>
      <c r="F864" s="456"/>
      <c r="G864" s="456"/>
      <c r="H864" s="456"/>
      <c r="I864" s="456"/>
      <c r="J864" s="456"/>
      <c r="K864" s="456"/>
      <c r="L864" s="456"/>
      <c r="M864" s="456"/>
      <c r="N864" s="457"/>
      <c r="O864" s="456"/>
      <c r="P864" s="456"/>
      <c r="Q864" s="455"/>
      <c r="R864" s="455"/>
      <c r="S864" s="455"/>
      <c r="T864" s="455"/>
      <c r="U864" s="456"/>
      <c r="V864" s="456"/>
      <c r="W864" s="456"/>
      <c r="X864" s="456"/>
      <c r="Y864" s="456"/>
      <c r="Z864" s="456"/>
      <c r="AA864" s="456"/>
      <c r="AB864" s="456"/>
      <c r="AC864" s="456"/>
      <c r="AD864" s="456"/>
      <c r="AE864" s="456"/>
      <c r="AF864" s="455"/>
      <c r="AG864" s="458"/>
      <c r="AH864" s="459"/>
      <c r="AI864" s="460"/>
    </row>
    <row r="865" spans="1:35" x14ac:dyDescent="0.2">
      <c r="A865" s="461" t="s">
        <v>55</v>
      </c>
      <c r="B865" s="462">
        <v>44</v>
      </c>
      <c r="C865" s="463">
        <v>950</v>
      </c>
      <c r="D865" s="462">
        <v>916</v>
      </c>
      <c r="E865" s="462"/>
      <c r="F865" s="462"/>
      <c r="G865" s="462"/>
      <c r="H865" s="462"/>
      <c r="I865" s="462"/>
      <c r="J865" s="462"/>
      <c r="K865" s="462">
        <v>1866</v>
      </c>
      <c r="L865" s="462">
        <v>1000</v>
      </c>
      <c r="M865" s="462"/>
      <c r="N865" s="464">
        <v>1000</v>
      </c>
      <c r="O865" s="463">
        <v>23392</v>
      </c>
      <c r="P865" s="463">
        <v>1029248</v>
      </c>
      <c r="Q865" s="462">
        <v>44</v>
      </c>
      <c r="R865" s="463">
        <v>913</v>
      </c>
      <c r="S865" s="462">
        <v>1016</v>
      </c>
      <c r="T865" s="462"/>
      <c r="U865" s="462"/>
      <c r="V865" s="462"/>
      <c r="W865" s="462"/>
      <c r="X865" s="462"/>
      <c r="Y865" s="462"/>
      <c r="Z865" s="462">
        <v>1929</v>
      </c>
      <c r="AA865" s="462">
        <v>1000</v>
      </c>
      <c r="AB865" s="462"/>
      <c r="AC865" s="463"/>
      <c r="AD865" s="463">
        <v>23148</v>
      </c>
      <c r="AE865" s="463">
        <v>1018512</v>
      </c>
      <c r="AF865" s="462">
        <v>0</v>
      </c>
      <c r="AG865" s="465">
        <v>-10736</v>
      </c>
      <c r="AH865" s="466">
        <v>44</v>
      </c>
      <c r="AI865" s="467">
        <v>1018512</v>
      </c>
    </row>
    <row r="866" spans="1:35" x14ac:dyDescent="0.2">
      <c r="A866" s="461"/>
      <c r="B866" s="462"/>
      <c r="C866" s="463"/>
      <c r="D866" s="462"/>
      <c r="E866" s="462"/>
      <c r="F866" s="462"/>
      <c r="G866" s="462"/>
      <c r="H866" s="462"/>
      <c r="I866" s="462"/>
      <c r="J866" s="462"/>
      <c r="K866" s="462">
        <v>0</v>
      </c>
      <c r="L866" s="462"/>
      <c r="M866" s="462"/>
      <c r="N866" s="464">
        <v>0</v>
      </c>
      <c r="O866" s="463">
        <v>0</v>
      </c>
      <c r="P866" s="463">
        <v>0</v>
      </c>
      <c r="Q866" s="462"/>
      <c r="R866" s="463"/>
      <c r="S866" s="462"/>
      <c r="T866" s="462"/>
      <c r="U866" s="462"/>
      <c r="V866" s="462"/>
      <c r="W866" s="462"/>
      <c r="X866" s="462"/>
      <c r="Y866" s="462"/>
      <c r="Z866" s="462">
        <v>0</v>
      </c>
      <c r="AA866" s="462"/>
      <c r="AB866" s="462"/>
      <c r="AC866" s="463"/>
      <c r="AD866" s="463">
        <v>0</v>
      </c>
      <c r="AE866" s="463">
        <v>0</v>
      </c>
      <c r="AF866" s="462">
        <v>0</v>
      </c>
      <c r="AG866" s="465">
        <v>0</v>
      </c>
      <c r="AH866" s="466">
        <v>0</v>
      </c>
      <c r="AI866" s="467">
        <v>0</v>
      </c>
    </row>
    <row r="867" spans="1:35" x14ac:dyDescent="0.2">
      <c r="A867" s="461" t="s">
        <v>56</v>
      </c>
      <c r="B867" s="462">
        <v>26</v>
      </c>
      <c r="C867" s="463">
        <v>2713</v>
      </c>
      <c r="D867" s="462"/>
      <c r="E867" s="462"/>
      <c r="F867" s="462"/>
      <c r="G867" s="462"/>
      <c r="H867" s="462"/>
      <c r="I867" s="462"/>
      <c r="J867" s="462"/>
      <c r="K867" s="462">
        <v>2713</v>
      </c>
      <c r="L867" s="462">
        <v>1000</v>
      </c>
      <c r="M867" s="462"/>
      <c r="N867" s="464">
        <v>1000</v>
      </c>
      <c r="O867" s="463">
        <v>33556</v>
      </c>
      <c r="P867" s="463">
        <v>872456</v>
      </c>
      <c r="Q867" s="462">
        <v>26</v>
      </c>
      <c r="R867" s="463">
        <v>2777</v>
      </c>
      <c r="S867" s="462"/>
      <c r="T867" s="462"/>
      <c r="U867" s="462"/>
      <c r="V867" s="462"/>
      <c r="W867" s="462"/>
      <c r="X867" s="462"/>
      <c r="Y867" s="462"/>
      <c r="Z867" s="462">
        <v>2777</v>
      </c>
      <c r="AA867" s="462">
        <v>1000</v>
      </c>
      <c r="AB867" s="462"/>
      <c r="AC867" s="463"/>
      <c r="AD867" s="463">
        <v>33324</v>
      </c>
      <c r="AE867" s="463">
        <v>866424</v>
      </c>
      <c r="AF867" s="462">
        <v>0</v>
      </c>
      <c r="AG867" s="465">
        <v>-6032</v>
      </c>
      <c r="AH867" s="466">
        <v>26</v>
      </c>
      <c r="AI867" s="467">
        <v>866424</v>
      </c>
    </row>
    <row r="868" spans="1:35" x14ac:dyDescent="0.2">
      <c r="A868" s="468"/>
      <c r="B868" s="462"/>
      <c r="C868" s="466"/>
      <c r="D868" s="466"/>
      <c r="E868" s="466"/>
      <c r="F868" s="466"/>
      <c r="G868" s="466"/>
      <c r="H868" s="466"/>
      <c r="I868" s="466"/>
      <c r="J868" s="466"/>
      <c r="K868" s="462">
        <v>0</v>
      </c>
      <c r="L868" s="466"/>
      <c r="M868" s="466"/>
      <c r="N868" s="464">
        <v>0</v>
      </c>
      <c r="O868" s="463">
        <v>0</v>
      </c>
      <c r="P868" s="463">
        <v>0</v>
      </c>
      <c r="Q868" s="462"/>
      <c r="R868" s="466"/>
      <c r="S868" s="466"/>
      <c r="T868" s="466"/>
      <c r="U868" s="466"/>
      <c r="V868" s="466"/>
      <c r="W868" s="466"/>
      <c r="X868" s="466"/>
      <c r="Y868" s="466"/>
      <c r="Z868" s="462">
        <v>0</v>
      </c>
      <c r="AA868" s="466"/>
      <c r="AB868" s="466"/>
      <c r="AC868" s="466"/>
      <c r="AD868" s="463">
        <v>0</v>
      </c>
      <c r="AE868" s="463">
        <v>0</v>
      </c>
      <c r="AF868" s="462">
        <v>0</v>
      </c>
      <c r="AG868" s="465">
        <v>0</v>
      </c>
      <c r="AH868" s="466">
        <v>0</v>
      </c>
      <c r="AI868" s="467">
        <v>0</v>
      </c>
    </row>
    <row r="869" spans="1:35" x14ac:dyDescent="0.2">
      <c r="A869" s="461" t="s">
        <v>57</v>
      </c>
      <c r="B869" s="462"/>
      <c r="C869" s="462"/>
      <c r="D869" s="462"/>
      <c r="E869" s="462"/>
      <c r="F869" s="462"/>
      <c r="G869" s="462"/>
      <c r="H869" s="462"/>
      <c r="I869" s="462"/>
      <c r="J869" s="462"/>
      <c r="K869" s="462">
        <v>0</v>
      </c>
      <c r="L869" s="462"/>
      <c r="M869" s="462"/>
      <c r="N869" s="464">
        <v>0</v>
      </c>
      <c r="O869" s="463">
        <v>0</v>
      </c>
      <c r="P869" s="463">
        <v>0</v>
      </c>
      <c r="Q869" s="462"/>
      <c r="R869" s="462"/>
      <c r="S869" s="462"/>
      <c r="T869" s="462"/>
      <c r="U869" s="462"/>
      <c r="V869" s="462"/>
      <c r="W869" s="462"/>
      <c r="X869" s="462"/>
      <c r="Y869" s="462"/>
      <c r="Z869" s="462">
        <v>0</v>
      </c>
      <c r="AA869" s="462"/>
      <c r="AB869" s="462"/>
      <c r="AC869" s="462"/>
      <c r="AD869" s="463">
        <v>0</v>
      </c>
      <c r="AE869" s="463">
        <v>0</v>
      </c>
      <c r="AF869" s="462">
        <v>0</v>
      </c>
      <c r="AG869" s="465">
        <v>0</v>
      </c>
      <c r="AH869" s="466">
        <v>0</v>
      </c>
      <c r="AI869" s="467">
        <v>0</v>
      </c>
    </row>
    <row r="870" spans="1:35" x14ac:dyDescent="0.2">
      <c r="A870" s="461"/>
      <c r="B870" s="462"/>
      <c r="C870" s="462"/>
      <c r="D870" s="462"/>
      <c r="E870" s="462"/>
      <c r="F870" s="462"/>
      <c r="G870" s="462"/>
      <c r="H870" s="462"/>
      <c r="I870" s="462"/>
      <c r="J870" s="462"/>
      <c r="K870" s="462">
        <v>0</v>
      </c>
      <c r="L870" s="462"/>
      <c r="M870" s="462"/>
      <c r="N870" s="464">
        <v>0</v>
      </c>
      <c r="O870" s="463">
        <v>0</v>
      </c>
      <c r="P870" s="463">
        <v>0</v>
      </c>
      <c r="Q870" s="462"/>
      <c r="R870" s="462"/>
      <c r="S870" s="462"/>
      <c r="T870" s="462"/>
      <c r="U870" s="462"/>
      <c r="V870" s="462"/>
      <c r="W870" s="462"/>
      <c r="X870" s="462"/>
      <c r="Y870" s="462"/>
      <c r="Z870" s="462">
        <v>0</v>
      </c>
      <c r="AA870" s="462"/>
      <c r="AB870" s="462"/>
      <c r="AC870" s="462"/>
      <c r="AD870" s="463">
        <v>0</v>
      </c>
      <c r="AE870" s="463">
        <v>0</v>
      </c>
      <c r="AF870" s="462">
        <v>0</v>
      </c>
      <c r="AG870" s="465">
        <v>0</v>
      </c>
      <c r="AH870" s="466">
        <v>0</v>
      </c>
      <c r="AI870" s="467">
        <v>0</v>
      </c>
    </row>
    <row r="871" spans="1:35" x14ac:dyDescent="0.2">
      <c r="A871" s="461" t="s">
        <v>58</v>
      </c>
      <c r="B871" s="462">
        <v>192</v>
      </c>
      <c r="C871" s="462">
        <v>5064</v>
      </c>
      <c r="D871" s="462"/>
      <c r="E871" s="462"/>
      <c r="F871" s="462"/>
      <c r="G871" s="462"/>
      <c r="H871" s="462"/>
      <c r="I871" s="462"/>
      <c r="J871" s="462"/>
      <c r="K871" s="462">
        <v>5064</v>
      </c>
      <c r="L871" s="462">
        <v>1000</v>
      </c>
      <c r="M871" s="462"/>
      <c r="N871" s="464">
        <v>1000</v>
      </c>
      <c r="O871" s="463">
        <v>61768</v>
      </c>
      <c r="P871" s="463">
        <v>11859456</v>
      </c>
      <c r="Q871" s="462">
        <v>201</v>
      </c>
      <c r="R871" s="462">
        <v>5335</v>
      </c>
      <c r="S871" s="462"/>
      <c r="T871" s="462"/>
      <c r="U871" s="462"/>
      <c r="V871" s="462"/>
      <c r="W871" s="462"/>
      <c r="X871" s="462"/>
      <c r="Y871" s="462"/>
      <c r="Z871" s="462">
        <v>5335</v>
      </c>
      <c r="AA871" s="462">
        <v>1000</v>
      </c>
      <c r="AB871" s="462"/>
      <c r="AC871" s="462"/>
      <c r="AD871" s="463">
        <v>64020</v>
      </c>
      <c r="AE871" s="463">
        <v>12868020</v>
      </c>
      <c r="AF871" s="462">
        <v>9</v>
      </c>
      <c r="AG871" s="465">
        <v>1008564</v>
      </c>
      <c r="AH871" s="466">
        <v>201</v>
      </c>
      <c r="AI871" s="467">
        <v>12868020</v>
      </c>
    </row>
    <row r="872" spans="1:35" x14ac:dyDescent="0.2">
      <c r="A872" s="461"/>
      <c r="B872" s="462"/>
      <c r="C872" s="462"/>
      <c r="D872" s="462"/>
      <c r="E872" s="462"/>
      <c r="F872" s="462"/>
      <c r="G872" s="462"/>
      <c r="H872" s="462"/>
      <c r="I872" s="462"/>
      <c r="J872" s="462"/>
      <c r="K872" s="462">
        <v>0</v>
      </c>
      <c r="L872" s="462"/>
      <c r="M872" s="462"/>
      <c r="N872" s="464">
        <v>0</v>
      </c>
      <c r="O872" s="463">
        <v>0</v>
      </c>
      <c r="P872" s="463">
        <v>0</v>
      </c>
      <c r="Q872" s="462"/>
      <c r="R872" s="462"/>
      <c r="S872" s="462"/>
      <c r="T872" s="462"/>
      <c r="U872" s="462"/>
      <c r="V872" s="462"/>
      <c r="W872" s="462"/>
      <c r="X872" s="462"/>
      <c r="Y872" s="462"/>
      <c r="Z872" s="462">
        <v>0</v>
      </c>
      <c r="AA872" s="462"/>
      <c r="AB872" s="462"/>
      <c r="AC872" s="462"/>
      <c r="AD872" s="463">
        <v>0</v>
      </c>
      <c r="AE872" s="463">
        <v>0</v>
      </c>
      <c r="AF872" s="462">
        <v>0</v>
      </c>
      <c r="AG872" s="465">
        <v>0</v>
      </c>
      <c r="AH872" s="466">
        <v>0</v>
      </c>
      <c r="AI872" s="467">
        <v>0</v>
      </c>
    </row>
    <row r="873" spans="1:35" x14ac:dyDescent="0.2">
      <c r="A873" s="461" t="s">
        <v>59</v>
      </c>
      <c r="B873" s="462"/>
      <c r="C873" s="462"/>
      <c r="D873" s="462"/>
      <c r="E873" s="462"/>
      <c r="F873" s="462"/>
      <c r="G873" s="462"/>
      <c r="H873" s="462"/>
      <c r="I873" s="462"/>
      <c r="J873" s="462"/>
      <c r="K873" s="462">
        <v>0</v>
      </c>
      <c r="L873" s="462"/>
      <c r="M873" s="462"/>
      <c r="N873" s="464">
        <v>0</v>
      </c>
      <c r="O873" s="463">
        <v>0</v>
      </c>
      <c r="P873" s="463">
        <v>0</v>
      </c>
      <c r="Q873" s="462"/>
      <c r="R873" s="462"/>
      <c r="S873" s="462"/>
      <c r="T873" s="462"/>
      <c r="U873" s="462"/>
      <c r="V873" s="462"/>
      <c r="W873" s="462"/>
      <c r="X873" s="462"/>
      <c r="Y873" s="462"/>
      <c r="Z873" s="462">
        <v>0</v>
      </c>
      <c r="AA873" s="462"/>
      <c r="AB873" s="462"/>
      <c r="AC873" s="462"/>
      <c r="AD873" s="463">
        <v>0</v>
      </c>
      <c r="AE873" s="463">
        <v>0</v>
      </c>
      <c r="AF873" s="462">
        <v>0</v>
      </c>
      <c r="AG873" s="465">
        <v>0</v>
      </c>
      <c r="AH873" s="466">
        <v>0</v>
      </c>
      <c r="AI873" s="467">
        <v>0</v>
      </c>
    </row>
    <row r="874" spans="1:35" x14ac:dyDescent="0.2">
      <c r="A874" s="461"/>
      <c r="B874" s="462"/>
      <c r="C874" s="462"/>
      <c r="D874" s="462"/>
      <c r="E874" s="462"/>
      <c r="F874" s="462"/>
      <c r="G874" s="462"/>
      <c r="H874" s="462"/>
      <c r="I874" s="462"/>
      <c r="J874" s="462"/>
      <c r="K874" s="462">
        <v>0</v>
      </c>
      <c r="L874" s="462"/>
      <c r="M874" s="462"/>
      <c r="N874" s="464">
        <v>0</v>
      </c>
      <c r="O874" s="463">
        <v>0</v>
      </c>
      <c r="P874" s="463">
        <v>0</v>
      </c>
      <c r="Q874" s="462"/>
      <c r="R874" s="462"/>
      <c r="S874" s="462"/>
      <c r="T874" s="462"/>
      <c r="U874" s="462"/>
      <c r="V874" s="462"/>
      <c r="W874" s="462"/>
      <c r="X874" s="462"/>
      <c r="Y874" s="462"/>
      <c r="Z874" s="462">
        <v>0</v>
      </c>
      <c r="AA874" s="462"/>
      <c r="AB874" s="462"/>
      <c r="AC874" s="462"/>
      <c r="AD874" s="463">
        <v>0</v>
      </c>
      <c r="AE874" s="463">
        <v>0</v>
      </c>
      <c r="AF874" s="462">
        <v>0</v>
      </c>
      <c r="AG874" s="465">
        <v>0</v>
      </c>
      <c r="AH874" s="466">
        <v>0</v>
      </c>
      <c r="AI874" s="467">
        <v>0</v>
      </c>
    </row>
    <row r="875" spans="1:35" x14ac:dyDescent="0.2">
      <c r="A875" s="461" t="s">
        <v>60</v>
      </c>
      <c r="B875" s="462"/>
      <c r="C875" s="462"/>
      <c r="D875" s="462"/>
      <c r="E875" s="462"/>
      <c r="F875" s="462"/>
      <c r="G875" s="462"/>
      <c r="H875" s="462"/>
      <c r="I875" s="462"/>
      <c r="J875" s="462"/>
      <c r="K875" s="462">
        <v>0</v>
      </c>
      <c r="L875" s="462"/>
      <c r="M875" s="462"/>
      <c r="N875" s="464">
        <v>0</v>
      </c>
      <c r="O875" s="463">
        <v>0</v>
      </c>
      <c r="P875" s="463">
        <v>0</v>
      </c>
      <c r="Q875" s="462"/>
      <c r="R875" s="462"/>
      <c r="S875" s="462"/>
      <c r="T875" s="462"/>
      <c r="U875" s="462"/>
      <c r="V875" s="462"/>
      <c r="W875" s="462"/>
      <c r="X875" s="462"/>
      <c r="Y875" s="462"/>
      <c r="Z875" s="462">
        <v>0</v>
      </c>
      <c r="AA875" s="462"/>
      <c r="AB875" s="462"/>
      <c r="AC875" s="462"/>
      <c r="AD875" s="463">
        <v>0</v>
      </c>
      <c r="AE875" s="463">
        <v>0</v>
      </c>
      <c r="AF875" s="462">
        <v>0</v>
      </c>
      <c r="AG875" s="465">
        <v>0</v>
      </c>
      <c r="AH875" s="466">
        <v>0</v>
      </c>
      <c r="AI875" s="467">
        <v>0</v>
      </c>
    </row>
    <row r="876" spans="1:35" x14ac:dyDescent="0.2">
      <c r="A876" s="461"/>
      <c r="B876" s="462"/>
      <c r="C876" s="462"/>
      <c r="D876" s="462"/>
      <c r="E876" s="462"/>
      <c r="F876" s="462"/>
      <c r="G876" s="462"/>
      <c r="H876" s="462"/>
      <c r="I876" s="462"/>
      <c r="J876" s="462"/>
      <c r="K876" s="462">
        <v>0</v>
      </c>
      <c r="L876" s="462"/>
      <c r="M876" s="462"/>
      <c r="N876" s="464">
        <v>0</v>
      </c>
      <c r="O876" s="463">
        <v>0</v>
      </c>
      <c r="P876" s="463">
        <v>0</v>
      </c>
      <c r="Q876" s="462"/>
      <c r="R876" s="462"/>
      <c r="S876" s="462"/>
      <c r="T876" s="462"/>
      <c r="U876" s="462"/>
      <c r="V876" s="462"/>
      <c r="W876" s="462"/>
      <c r="X876" s="462"/>
      <c r="Y876" s="462"/>
      <c r="Z876" s="462">
        <v>0</v>
      </c>
      <c r="AA876" s="462"/>
      <c r="AB876" s="462"/>
      <c r="AC876" s="462"/>
      <c r="AD876" s="463">
        <v>0</v>
      </c>
      <c r="AE876" s="463">
        <v>0</v>
      </c>
      <c r="AF876" s="462">
        <v>0</v>
      </c>
      <c r="AG876" s="465">
        <v>0</v>
      </c>
      <c r="AH876" s="466">
        <v>0</v>
      </c>
      <c r="AI876" s="467">
        <v>0</v>
      </c>
    </row>
    <row r="877" spans="1:35" x14ac:dyDescent="0.2">
      <c r="A877" s="461" t="s">
        <v>61</v>
      </c>
      <c r="B877" s="462"/>
      <c r="C877" s="462"/>
      <c r="D877" s="462"/>
      <c r="E877" s="462"/>
      <c r="F877" s="462"/>
      <c r="G877" s="462"/>
      <c r="H877" s="462"/>
      <c r="I877" s="462"/>
      <c r="J877" s="462"/>
      <c r="K877" s="462">
        <v>0</v>
      </c>
      <c r="L877" s="462"/>
      <c r="M877" s="462"/>
      <c r="N877" s="464">
        <v>0</v>
      </c>
      <c r="O877" s="463">
        <v>0</v>
      </c>
      <c r="P877" s="463">
        <v>0</v>
      </c>
      <c r="Q877" s="462"/>
      <c r="R877" s="462"/>
      <c r="S877" s="462"/>
      <c r="T877" s="462"/>
      <c r="U877" s="462"/>
      <c r="V877" s="462"/>
      <c r="W877" s="462"/>
      <c r="X877" s="462"/>
      <c r="Y877" s="462"/>
      <c r="Z877" s="462">
        <v>0</v>
      </c>
      <c r="AA877" s="462"/>
      <c r="AB877" s="462"/>
      <c r="AC877" s="462"/>
      <c r="AD877" s="463">
        <v>0</v>
      </c>
      <c r="AE877" s="463">
        <v>0</v>
      </c>
      <c r="AF877" s="462">
        <v>0</v>
      </c>
      <c r="AG877" s="465">
        <v>0</v>
      </c>
      <c r="AH877" s="466">
        <v>0</v>
      </c>
      <c r="AI877" s="467">
        <v>0</v>
      </c>
    </row>
    <row r="878" spans="1:35" x14ac:dyDescent="0.2">
      <c r="A878" s="461"/>
      <c r="B878" s="462"/>
      <c r="C878" s="462"/>
      <c r="D878" s="462"/>
      <c r="E878" s="462"/>
      <c r="F878" s="462"/>
      <c r="G878" s="462"/>
      <c r="H878" s="462"/>
      <c r="I878" s="462"/>
      <c r="J878" s="462"/>
      <c r="K878" s="462">
        <v>0</v>
      </c>
      <c r="L878" s="462"/>
      <c r="M878" s="462"/>
      <c r="N878" s="464">
        <v>0</v>
      </c>
      <c r="O878" s="463">
        <v>0</v>
      </c>
      <c r="P878" s="463">
        <v>0</v>
      </c>
      <c r="Q878" s="462"/>
      <c r="R878" s="462"/>
      <c r="S878" s="462"/>
      <c r="T878" s="462"/>
      <c r="U878" s="462"/>
      <c r="V878" s="462"/>
      <c r="W878" s="462"/>
      <c r="X878" s="462"/>
      <c r="Y878" s="462"/>
      <c r="Z878" s="462">
        <v>0</v>
      </c>
      <c r="AA878" s="462"/>
      <c r="AB878" s="462"/>
      <c r="AC878" s="462"/>
      <c r="AD878" s="463">
        <v>0</v>
      </c>
      <c r="AE878" s="463">
        <v>0</v>
      </c>
      <c r="AF878" s="462">
        <v>0</v>
      </c>
      <c r="AG878" s="465">
        <v>0</v>
      </c>
      <c r="AH878" s="466">
        <v>0</v>
      </c>
      <c r="AI878" s="467">
        <v>0</v>
      </c>
    </row>
    <row r="879" spans="1:35" x14ac:dyDescent="0.2">
      <c r="A879" s="461" t="s">
        <v>62</v>
      </c>
      <c r="B879" s="462"/>
      <c r="C879" s="462"/>
      <c r="D879" s="462"/>
      <c r="E879" s="462"/>
      <c r="F879" s="462"/>
      <c r="G879" s="462"/>
      <c r="H879" s="462"/>
      <c r="I879" s="462"/>
      <c r="J879" s="462"/>
      <c r="K879" s="462">
        <v>0</v>
      </c>
      <c r="L879" s="462"/>
      <c r="M879" s="462"/>
      <c r="N879" s="464">
        <v>0</v>
      </c>
      <c r="O879" s="463">
        <v>0</v>
      </c>
      <c r="P879" s="463">
        <v>0</v>
      </c>
      <c r="Q879" s="462"/>
      <c r="R879" s="462"/>
      <c r="S879" s="462"/>
      <c r="T879" s="462"/>
      <c r="U879" s="462"/>
      <c r="V879" s="462"/>
      <c r="W879" s="462"/>
      <c r="X879" s="462"/>
      <c r="Y879" s="462"/>
      <c r="Z879" s="462">
        <v>0</v>
      </c>
      <c r="AA879" s="462"/>
      <c r="AB879" s="462"/>
      <c r="AC879" s="462"/>
      <c r="AD879" s="463">
        <v>0</v>
      </c>
      <c r="AE879" s="463">
        <v>0</v>
      </c>
      <c r="AF879" s="462">
        <v>0</v>
      </c>
      <c r="AG879" s="465">
        <v>0</v>
      </c>
      <c r="AH879" s="466">
        <v>0</v>
      </c>
      <c r="AI879" s="467">
        <v>0</v>
      </c>
    </row>
    <row r="880" spans="1:35" x14ac:dyDescent="0.2">
      <c r="A880" s="461"/>
      <c r="B880" s="462"/>
      <c r="C880" s="462"/>
      <c r="D880" s="462"/>
      <c r="E880" s="462"/>
      <c r="F880" s="462"/>
      <c r="G880" s="462"/>
      <c r="H880" s="462"/>
      <c r="I880" s="462"/>
      <c r="J880" s="462"/>
      <c r="K880" s="462">
        <v>0</v>
      </c>
      <c r="L880" s="462"/>
      <c r="M880" s="462"/>
      <c r="N880" s="464">
        <v>0</v>
      </c>
      <c r="O880" s="463">
        <v>0</v>
      </c>
      <c r="P880" s="463">
        <v>0</v>
      </c>
      <c r="Q880" s="462"/>
      <c r="R880" s="462"/>
      <c r="S880" s="462"/>
      <c r="T880" s="462"/>
      <c r="U880" s="462"/>
      <c r="V880" s="462"/>
      <c r="W880" s="462"/>
      <c r="X880" s="462"/>
      <c r="Y880" s="462"/>
      <c r="Z880" s="462">
        <v>0</v>
      </c>
      <c r="AA880" s="462"/>
      <c r="AB880" s="462"/>
      <c r="AC880" s="462"/>
      <c r="AD880" s="463">
        <v>0</v>
      </c>
      <c r="AE880" s="463">
        <v>0</v>
      </c>
      <c r="AF880" s="462">
        <v>0</v>
      </c>
      <c r="AG880" s="465">
        <v>0</v>
      </c>
      <c r="AH880" s="466">
        <v>0</v>
      </c>
      <c r="AI880" s="467">
        <v>0</v>
      </c>
    </row>
    <row r="881" spans="1:35" x14ac:dyDescent="0.2">
      <c r="A881" s="461" t="s">
        <v>63</v>
      </c>
      <c r="B881" s="462"/>
      <c r="C881" s="462"/>
      <c r="D881" s="462"/>
      <c r="E881" s="462"/>
      <c r="F881" s="462"/>
      <c r="G881" s="462"/>
      <c r="H881" s="462"/>
      <c r="I881" s="462"/>
      <c r="J881" s="462"/>
      <c r="K881" s="462">
        <v>0</v>
      </c>
      <c r="L881" s="462"/>
      <c r="M881" s="462"/>
      <c r="N881" s="464">
        <v>0</v>
      </c>
      <c r="O881" s="463">
        <v>0</v>
      </c>
      <c r="P881" s="463">
        <v>0</v>
      </c>
      <c r="Q881" s="462"/>
      <c r="R881" s="462"/>
      <c r="S881" s="462"/>
      <c r="T881" s="462"/>
      <c r="U881" s="462"/>
      <c r="V881" s="462"/>
      <c r="W881" s="462"/>
      <c r="X881" s="462"/>
      <c r="Y881" s="462"/>
      <c r="Z881" s="462">
        <v>0</v>
      </c>
      <c r="AA881" s="462"/>
      <c r="AB881" s="462"/>
      <c r="AC881" s="462"/>
      <c r="AD881" s="463">
        <v>0</v>
      </c>
      <c r="AE881" s="463">
        <v>0</v>
      </c>
      <c r="AF881" s="462">
        <v>0</v>
      </c>
      <c r="AG881" s="465">
        <v>0</v>
      </c>
      <c r="AH881" s="466">
        <v>0</v>
      </c>
      <c r="AI881" s="467">
        <v>0</v>
      </c>
    </row>
    <row r="882" spans="1:35" x14ac:dyDescent="0.2">
      <c r="A882" s="461"/>
      <c r="B882" s="462"/>
      <c r="C882" s="462"/>
      <c r="D882" s="462"/>
      <c r="E882" s="462"/>
      <c r="F882" s="462"/>
      <c r="G882" s="462"/>
      <c r="H882" s="462"/>
      <c r="I882" s="462"/>
      <c r="J882" s="462"/>
      <c r="K882" s="462">
        <v>0</v>
      </c>
      <c r="L882" s="462"/>
      <c r="M882" s="462"/>
      <c r="N882" s="464">
        <v>0</v>
      </c>
      <c r="O882" s="463">
        <v>0</v>
      </c>
      <c r="P882" s="463">
        <v>0</v>
      </c>
      <c r="Q882" s="462"/>
      <c r="R882" s="462"/>
      <c r="S882" s="462"/>
      <c r="T882" s="462"/>
      <c r="U882" s="462"/>
      <c r="V882" s="462"/>
      <c r="W882" s="462"/>
      <c r="X882" s="462"/>
      <c r="Y882" s="462"/>
      <c r="Z882" s="462">
        <v>0</v>
      </c>
      <c r="AA882" s="462"/>
      <c r="AB882" s="462"/>
      <c r="AC882" s="462"/>
      <c r="AD882" s="463">
        <v>0</v>
      </c>
      <c r="AE882" s="463">
        <v>0</v>
      </c>
      <c r="AF882" s="462">
        <v>0</v>
      </c>
      <c r="AG882" s="465">
        <v>0</v>
      </c>
      <c r="AH882" s="466">
        <v>0</v>
      </c>
      <c r="AI882" s="467">
        <v>0</v>
      </c>
    </row>
    <row r="883" spans="1:35" x14ac:dyDescent="0.2">
      <c r="A883" s="461" t="s">
        <v>64</v>
      </c>
      <c r="B883" s="462">
        <v>7</v>
      </c>
      <c r="C883" s="462">
        <v>5369</v>
      </c>
      <c r="D883" s="462"/>
      <c r="E883" s="462"/>
      <c r="F883" s="462"/>
      <c r="G883" s="462"/>
      <c r="H883" s="462"/>
      <c r="I883" s="462"/>
      <c r="J883" s="462"/>
      <c r="K883" s="462">
        <v>5369</v>
      </c>
      <c r="L883" s="462">
        <v>1000</v>
      </c>
      <c r="M883" s="462"/>
      <c r="N883" s="464">
        <v>1000</v>
      </c>
      <c r="O883" s="463">
        <v>65428</v>
      </c>
      <c r="P883" s="463">
        <v>457996</v>
      </c>
      <c r="Q883" s="462">
        <v>7</v>
      </c>
      <c r="R883" s="462">
        <v>5585</v>
      </c>
      <c r="S883" s="462"/>
      <c r="T883" s="462"/>
      <c r="U883" s="462"/>
      <c r="V883" s="462"/>
      <c r="W883" s="462"/>
      <c r="X883" s="462"/>
      <c r="Y883" s="462"/>
      <c r="Z883" s="462">
        <v>5585</v>
      </c>
      <c r="AA883" s="462">
        <v>1000</v>
      </c>
      <c r="AB883" s="462"/>
      <c r="AC883" s="462"/>
      <c r="AD883" s="463">
        <v>67020</v>
      </c>
      <c r="AE883" s="463">
        <v>469140</v>
      </c>
      <c r="AF883" s="462">
        <v>0</v>
      </c>
      <c r="AG883" s="465">
        <v>11144</v>
      </c>
      <c r="AH883" s="466">
        <v>7</v>
      </c>
      <c r="AI883" s="467">
        <v>469140</v>
      </c>
    </row>
    <row r="884" spans="1:35" x14ac:dyDescent="0.2">
      <c r="A884" s="461"/>
      <c r="B884" s="462"/>
      <c r="C884" s="462"/>
      <c r="D884" s="462"/>
      <c r="E884" s="462"/>
      <c r="F884" s="462"/>
      <c r="G884" s="462"/>
      <c r="H884" s="462"/>
      <c r="I884" s="462"/>
      <c r="J884" s="462"/>
      <c r="K884" s="462">
        <v>0</v>
      </c>
      <c r="L884" s="462"/>
      <c r="M884" s="462"/>
      <c r="N884" s="464">
        <v>0</v>
      </c>
      <c r="O884" s="463">
        <v>0</v>
      </c>
      <c r="P884" s="463">
        <v>0</v>
      </c>
      <c r="Q884" s="462"/>
      <c r="R884" s="462"/>
      <c r="S884" s="462"/>
      <c r="T884" s="462"/>
      <c r="U884" s="462"/>
      <c r="V884" s="462"/>
      <c r="W884" s="462"/>
      <c r="X884" s="462"/>
      <c r="Y884" s="462"/>
      <c r="Z884" s="462">
        <v>0</v>
      </c>
      <c r="AA884" s="462"/>
      <c r="AB884" s="462"/>
      <c r="AC884" s="462"/>
      <c r="AD884" s="463">
        <v>0</v>
      </c>
      <c r="AE884" s="463">
        <v>0</v>
      </c>
      <c r="AF884" s="462">
        <v>0</v>
      </c>
      <c r="AG884" s="465">
        <v>0</v>
      </c>
      <c r="AH884" s="466">
        <v>0</v>
      </c>
      <c r="AI884" s="467">
        <v>0</v>
      </c>
    </row>
    <row r="885" spans="1:35" x14ac:dyDescent="0.2">
      <c r="A885" s="461" t="s">
        <v>24</v>
      </c>
      <c r="B885" s="462"/>
      <c r="C885" s="462"/>
      <c r="D885" s="462"/>
      <c r="E885" s="462"/>
      <c r="F885" s="462"/>
      <c r="G885" s="462"/>
      <c r="H885" s="462"/>
      <c r="I885" s="462"/>
      <c r="J885" s="462"/>
      <c r="K885" s="462">
        <v>0</v>
      </c>
      <c r="L885" s="462"/>
      <c r="M885" s="462"/>
      <c r="N885" s="464">
        <v>0</v>
      </c>
      <c r="O885" s="463">
        <v>0</v>
      </c>
      <c r="P885" s="463">
        <v>0</v>
      </c>
      <c r="Q885" s="462"/>
      <c r="R885" s="462"/>
      <c r="S885" s="462"/>
      <c r="T885" s="462"/>
      <c r="U885" s="462"/>
      <c r="V885" s="462"/>
      <c r="W885" s="462"/>
      <c r="X885" s="462"/>
      <c r="Y885" s="462"/>
      <c r="Z885" s="462">
        <v>0</v>
      </c>
      <c r="AA885" s="462"/>
      <c r="AB885" s="462"/>
      <c r="AC885" s="462"/>
      <c r="AD885" s="463">
        <v>0</v>
      </c>
      <c r="AE885" s="463">
        <v>0</v>
      </c>
      <c r="AF885" s="462">
        <v>0</v>
      </c>
      <c r="AG885" s="465">
        <v>0</v>
      </c>
      <c r="AH885" s="466">
        <v>0</v>
      </c>
      <c r="AI885" s="467">
        <v>0</v>
      </c>
    </row>
    <row r="886" spans="1:35" x14ac:dyDescent="0.2">
      <c r="A886" s="461" t="s">
        <v>65</v>
      </c>
      <c r="B886" s="462"/>
      <c r="C886" s="462"/>
      <c r="D886" s="462"/>
      <c r="E886" s="462"/>
      <c r="F886" s="462"/>
      <c r="G886" s="462"/>
      <c r="H886" s="462"/>
      <c r="I886" s="462"/>
      <c r="J886" s="462"/>
      <c r="K886" s="462">
        <v>0</v>
      </c>
      <c r="L886" s="462"/>
      <c r="M886" s="462"/>
      <c r="N886" s="464">
        <v>0</v>
      </c>
      <c r="O886" s="463">
        <v>0</v>
      </c>
      <c r="P886" s="463">
        <v>0</v>
      </c>
      <c r="Q886" s="462"/>
      <c r="R886" s="462"/>
      <c r="S886" s="462"/>
      <c r="T886" s="462"/>
      <c r="U886" s="462"/>
      <c r="V886" s="462"/>
      <c r="W886" s="462"/>
      <c r="X886" s="462"/>
      <c r="Y886" s="462"/>
      <c r="Z886" s="462">
        <v>0</v>
      </c>
      <c r="AA886" s="462"/>
      <c r="AB886" s="462"/>
      <c r="AC886" s="462"/>
      <c r="AD886" s="463">
        <v>0</v>
      </c>
      <c r="AE886" s="463">
        <v>0</v>
      </c>
      <c r="AF886" s="462">
        <v>0</v>
      </c>
      <c r="AG886" s="465">
        <v>0</v>
      </c>
      <c r="AH886" s="466">
        <v>0</v>
      </c>
      <c r="AI886" s="467">
        <v>0</v>
      </c>
    </row>
    <row r="887" spans="1:35" x14ac:dyDescent="0.2">
      <c r="A887" s="461"/>
      <c r="B887" s="462"/>
      <c r="C887" s="462"/>
      <c r="D887" s="462"/>
      <c r="E887" s="462"/>
      <c r="F887" s="462"/>
      <c r="G887" s="462"/>
      <c r="H887" s="462"/>
      <c r="I887" s="462"/>
      <c r="J887" s="462"/>
      <c r="K887" s="462">
        <v>0</v>
      </c>
      <c r="L887" s="462"/>
      <c r="M887" s="462"/>
      <c r="N887" s="464">
        <v>0</v>
      </c>
      <c r="O887" s="463">
        <v>0</v>
      </c>
      <c r="P887" s="463">
        <v>0</v>
      </c>
      <c r="Q887" s="462"/>
      <c r="R887" s="462"/>
      <c r="S887" s="462"/>
      <c r="T887" s="462"/>
      <c r="U887" s="462"/>
      <c r="V887" s="462"/>
      <c r="W887" s="462"/>
      <c r="X887" s="462"/>
      <c r="Y887" s="462"/>
      <c r="Z887" s="462">
        <v>0</v>
      </c>
      <c r="AA887" s="462"/>
      <c r="AB887" s="462"/>
      <c r="AC887" s="462"/>
      <c r="AD887" s="463">
        <v>0</v>
      </c>
      <c r="AE887" s="463">
        <v>0</v>
      </c>
      <c r="AF887" s="462">
        <v>0</v>
      </c>
      <c r="AG887" s="465">
        <v>0</v>
      </c>
      <c r="AH887" s="466">
        <v>0</v>
      </c>
      <c r="AI887" s="467">
        <v>0</v>
      </c>
    </row>
    <row r="888" spans="1:35" x14ac:dyDescent="0.2">
      <c r="A888" s="461" t="s">
        <v>549</v>
      </c>
      <c r="B888" s="462"/>
      <c r="C888" s="462"/>
      <c r="D888" s="462"/>
      <c r="E888" s="462"/>
      <c r="F888" s="462"/>
      <c r="G888" s="462"/>
      <c r="H888" s="462"/>
      <c r="I888" s="462"/>
      <c r="J888" s="462"/>
      <c r="K888" s="462">
        <v>0</v>
      </c>
      <c r="L888" s="462"/>
      <c r="M888" s="462"/>
      <c r="N888" s="464">
        <v>0</v>
      </c>
      <c r="O888" s="463">
        <v>0</v>
      </c>
      <c r="P888" s="463">
        <v>0</v>
      </c>
      <c r="Q888" s="462"/>
      <c r="R888" s="462"/>
      <c r="S888" s="462"/>
      <c r="T888" s="462"/>
      <c r="U888" s="462"/>
      <c r="V888" s="462"/>
      <c r="W888" s="462"/>
      <c r="X888" s="462"/>
      <c r="Y888" s="462"/>
      <c r="Z888" s="462">
        <v>0</v>
      </c>
      <c r="AA888" s="462"/>
      <c r="AB888" s="462"/>
      <c r="AC888" s="462"/>
      <c r="AD888" s="463">
        <v>0</v>
      </c>
      <c r="AE888" s="463">
        <v>0</v>
      </c>
      <c r="AF888" s="462">
        <v>0</v>
      </c>
      <c r="AG888" s="465">
        <v>0</v>
      </c>
      <c r="AH888" s="466">
        <v>0</v>
      </c>
      <c r="AI888" s="467">
        <v>0</v>
      </c>
    </row>
    <row r="889" spans="1:35" x14ac:dyDescent="0.2">
      <c r="A889" s="461"/>
      <c r="B889" s="462"/>
      <c r="C889" s="462"/>
      <c r="D889" s="462"/>
      <c r="E889" s="462"/>
      <c r="F889" s="462"/>
      <c r="G889" s="462"/>
      <c r="H889" s="462"/>
      <c r="I889" s="462"/>
      <c r="J889" s="462"/>
      <c r="K889" s="462">
        <v>0</v>
      </c>
      <c r="L889" s="462"/>
      <c r="M889" s="462"/>
      <c r="N889" s="464">
        <v>0</v>
      </c>
      <c r="O889" s="463">
        <v>0</v>
      </c>
      <c r="P889" s="463">
        <v>0</v>
      </c>
      <c r="Q889" s="462"/>
      <c r="R889" s="462"/>
      <c r="S889" s="462"/>
      <c r="T889" s="462"/>
      <c r="U889" s="462"/>
      <c r="V889" s="462"/>
      <c r="W889" s="462"/>
      <c r="X889" s="462"/>
      <c r="Y889" s="462"/>
      <c r="Z889" s="462">
        <v>0</v>
      </c>
      <c r="AA889" s="462"/>
      <c r="AB889" s="462"/>
      <c r="AC889" s="462"/>
      <c r="AD889" s="463">
        <v>0</v>
      </c>
      <c r="AE889" s="463">
        <v>0</v>
      </c>
      <c r="AF889" s="462">
        <v>0</v>
      </c>
      <c r="AG889" s="465">
        <v>0</v>
      </c>
      <c r="AH889" s="466">
        <v>0</v>
      </c>
      <c r="AI889" s="467">
        <v>0</v>
      </c>
    </row>
    <row r="890" spans="1:35" x14ac:dyDescent="0.2">
      <c r="A890" s="461" t="s">
        <v>66</v>
      </c>
      <c r="B890" s="462">
        <v>40</v>
      </c>
      <c r="C890" s="462">
        <v>1612</v>
      </c>
      <c r="D890" s="462"/>
      <c r="E890" s="462"/>
      <c r="F890" s="462"/>
      <c r="G890" s="462"/>
      <c r="H890" s="462"/>
      <c r="I890" s="462"/>
      <c r="J890" s="462"/>
      <c r="K890" s="462">
        <v>1612</v>
      </c>
      <c r="L890" s="462">
        <v>600</v>
      </c>
      <c r="M890" s="462"/>
      <c r="N890" s="464">
        <v>600</v>
      </c>
      <c r="O890" s="463">
        <v>19944</v>
      </c>
      <c r="P890" s="463">
        <v>797760</v>
      </c>
      <c r="Q890" s="462">
        <v>78</v>
      </c>
      <c r="R890" s="462">
        <v>1703</v>
      </c>
      <c r="S890" s="462"/>
      <c r="T890" s="462"/>
      <c r="U890" s="462"/>
      <c r="V890" s="462"/>
      <c r="W890" s="462"/>
      <c r="X890" s="462"/>
      <c r="Y890" s="462"/>
      <c r="Z890" s="462">
        <v>1703</v>
      </c>
      <c r="AA890" s="462">
        <v>600</v>
      </c>
      <c r="AB890" s="462"/>
      <c r="AC890" s="462"/>
      <c r="AD890" s="463">
        <v>20436</v>
      </c>
      <c r="AE890" s="463">
        <v>1594008</v>
      </c>
      <c r="AF890" s="462">
        <v>38</v>
      </c>
      <c r="AG890" s="465">
        <v>796248</v>
      </c>
      <c r="AH890" s="466">
        <v>78</v>
      </c>
      <c r="AI890" s="467">
        <v>1594008</v>
      </c>
    </row>
    <row r="891" spans="1:35" x14ac:dyDescent="0.2">
      <c r="A891" s="461"/>
      <c r="B891" s="462"/>
      <c r="C891" s="462"/>
      <c r="D891" s="462"/>
      <c r="E891" s="462"/>
      <c r="F891" s="462"/>
      <c r="G891" s="462"/>
      <c r="H891" s="462"/>
      <c r="I891" s="462"/>
      <c r="J891" s="462"/>
      <c r="K891" s="462">
        <v>0</v>
      </c>
      <c r="L891" s="462"/>
      <c r="M891" s="462"/>
      <c r="N891" s="464">
        <v>0</v>
      </c>
      <c r="O891" s="463">
        <v>0</v>
      </c>
      <c r="P891" s="463">
        <v>0</v>
      </c>
      <c r="Q891" s="462"/>
      <c r="R891" s="462"/>
      <c r="S891" s="462"/>
      <c r="T891" s="462"/>
      <c r="U891" s="462"/>
      <c r="V891" s="462"/>
      <c r="W891" s="462"/>
      <c r="X891" s="462"/>
      <c r="Y891" s="462"/>
      <c r="Z891" s="462">
        <v>0</v>
      </c>
      <c r="AA891" s="462"/>
      <c r="AB891" s="462"/>
      <c r="AC891" s="462"/>
      <c r="AD891" s="463">
        <v>0</v>
      </c>
      <c r="AE891" s="463">
        <v>0</v>
      </c>
      <c r="AF891" s="462">
        <v>0</v>
      </c>
      <c r="AG891" s="465">
        <v>0</v>
      </c>
      <c r="AH891" s="466">
        <v>0</v>
      </c>
      <c r="AI891" s="467">
        <v>0</v>
      </c>
    </row>
    <row r="892" spans="1:35" x14ac:dyDescent="0.2">
      <c r="A892" s="461" t="s">
        <v>67</v>
      </c>
      <c r="B892" s="462"/>
      <c r="C892" s="462"/>
      <c r="D892" s="462"/>
      <c r="E892" s="462"/>
      <c r="F892" s="462"/>
      <c r="G892" s="462"/>
      <c r="H892" s="462"/>
      <c r="I892" s="462"/>
      <c r="J892" s="462"/>
      <c r="K892" s="462">
        <v>0</v>
      </c>
      <c r="L892" s="462"/>
      <c r="M892" s="462"/>
      <c r="N892" s="464">
        <v>0</v>
      </c>
      <c r="O892" s="463">
        <v>0</v>
      </c>
      <c r="P892" s="463">
        <v>0</v>
      </c>
      <c r="Q892" s="462"/>
      <c r="R892" s="462"/>
      <c r="S892" s="462"/>
      <c r="T892" s="462"/>
      <c r="U892" s="462"/>
      <c r="V892" s="462"/>
      <c r="W892" s="462"/>
      <c r="X892" s="462"/>
      <c r="Y892" s="462"/>
      <c r="Z892" s="462">
        <v>0</v>
      </c>
      <c r="AA892" s="462"/>
      <c r="AB892" s="462"/>
      <c r="AC892" s="462"/>
      <c r="AD892" s="463">
        <v>0</v>
      </c>
      <c r="AE892" s="463">
        <v>0</v>
      </c>
      <c r="AF892" s="462">
        <v>0</v>
      </c>
      <c r="AG892" s="465">
        <v>0</v>
      </c>
      <c r="AH892" s="466">
        <v>0</v>
      </c>
      <c r="AI892" s="467">
        <v>0</v>
      </c>
    </row>
    <row r="893" spans="1:35" x14ac:dyDescent="0.2">
      <c r="A893" s="470"/>
      <c r="B893" s="462"/>
      <c r="C893" s="466"/>
      <c r="D893" s="466"/>
      <c r="E893" s="466"/>
      <c r="F893" s="466"/>
      <c r="G893" s="466"/>
      <c r="H893" s="466"/>
      <c r="I893" s="466"/>
      <c r="J893" s="466"/>
      <c r="K893" s="462">
        <v>0</v>
      </c>
      <c r="L893" s="466"/>
      <c r="M893" s="466"/>
      <c r="N893" s="464">
        <v>0</v>
      </c>
      <c r="O893" s="463">
        <v>0</v>
      </c>
      <c r="P893" s="463">
        <v>0</v>
      </c>
      <c r="Q893" s="462"/>
      <c r="R893" s="466"/>
      <c r="S893" s="466"/>
      <c r="T893" s="466"/>
      <c r="U893" s="466"/>
      <c r="V893" s="466"/>
      <c r="W893" s="466"/>
      <c r="X893" s="466"/>
      <c r="Y893" s="466"/>
      <c r="Z893" s="462">
        <v>0</v>
      </c>
      <c r="AA893" s="466"/>
      <c r="AB893" s="466"/>
      <c r="AC893" s="466"/>
      <c r="AD893" s="463">
        <v>0</v>
      </c>
      <c r="AE893" s="463">
        <v>0</v>
      </c>
      <c r="AF893" s="462">
        <v>0</v>
      </c>
      <c r="AG893" s="465">
        <v>0</v>
      </c>
      <c r="AH893" s="466">
        <v>0</v>
      </c>
      <c r="AI893" s="467">
        <v>0</v>
      </c>
    </row>
    <row r="894" spans="1:35" x14ac:dyDescent="0.2">
      <c r="A894" s="471" t="s">
        <v>0</v>
      </c>
      <c r="B894" s="471">
        <v>309</v>
      </c>
      <c r="C894" s="471">
        <v>15708</v>
      </c>
      <c r="D894" s="471">
        <v>916</v>
      </c>
      <c r="E894" s="471">
        <v>0</v>
      </c>
      <c r="F894" s="471">
        <v>0</v>
      </c>
      <c r="G894" s="471">
        <v>0</v>
      </c>
      <c r="H894" s="471">
        <v>0</v>
      </c>
      <c r="I894" s="471">
        <v>0</v>
      </c>
      <c r="J894" s="471">
        <v>0</v>
      </c>
      <c r="K894" s="471">
        <v>16624</v>
      </c>
      <c r="L894" s="471">
        <v>4600</v>
      </c>
      <c r="M894" s="471">
        <v>0</v>
      </c>
      <c r="N894" s="471">
        <v>4600</v>
      </c>
      <c r="O894" s="471">
        <v>204088</v>
      </c>
      <c r="P894" s="471">
        <v>15016916</v>
      </c>
      <c r="Q894" s="471">
        <v>356</v>
      </c>
      <c r="R894" s="471">
        <v>16313</v>
      </c>
      <c r="S894" s="471">
        <v>1016</v>
      </c>
      <c r="T894" s="471">
        <v>0</v>
      </c>
      <c r="U894" s="471">
        <v>0</v>
      </c>
      <c r="V894" s="471">
        <v>0</v>
      </c>
      <c r="W894" s="471">
        <v>0</v>
      </c>
      <c r="X894" s="471">
        <v>0</v>
      </c>
      <c r="Y894" s="471">
        <v>0</v>
      </c>
      <c r="Z894" s="471">
        <v>17329</v>
      </c>
      <c r="AA894" s="471">
        <v>4600</v>
      </c>
      <c r="AB894" s="471">
        <v>0</v>
      </c>
      <c r="AC894" s="471">
        <v>0</v>
      </c>
      <c r="AD894" s="471">
        <v>207948</v>
      </c>
      <c r="AE894" s="471">
        <v>16816104</v>
      </c>
      <c r="AF894" s="471">
        <v>47</v>
      </c>
      <c r="AG894" s="471">
        <v>1799188</v>
      </c>
      <c r="AH894" s="471">
        <v>356</v>
      </c>
      <c r="AI894" s="471">
        <v>16816104</v>
      </c>
    </row>
    <row r="895" spans="1:35" x14ac:dyDescent="0.2">
      <c r="A895" s="432"/>
      <c r="B895" s="432"/>
      <c r="C895" s="432"/>
      <c r="D895" s="432"/>
      <c r="E895" s="432"/>
      <c r="F895" s="432"/>
      <c r="G895" s="432"/>
      <c r="H895" s="432"/>
      <c r="I895" s="432"/>
      <c r="J895" s="432"/>
      <c r="K895" s="432"/>
      <c r="L895" s="432"/>
      <c r="M895" s="432"/>
      <c r="N895" s="432"/>
      <c r="O895" s="432"/>
      <c r="P895" s="432"/>
      <c r="Q895" s="432"/>
      <c r="R895" s="432"/>
      <c r="S895" s="432"/>
      <c r="T895" s="432"/>
      <c r="U895" s="432"/>
      <c r="V895" s="432"/>
      <c r="W895" s="432"/>
      <c r="X895" s="432"/>
      <c r="Y895" s="432"/>
      <c r="Z895" s="432"/>
      <c r="AA895" s="432"/>
      <c r="AB895" s="432"/>
      <c r="AC895" s="432"/>
      <c r="AD895" s="432"/>
      <c r="AE895" s="432"/>
      <c r="AF895" s="432"/>
      <c r="AG895" s="432"/>
    </row>
    <row r="896" spans="1:35" x14ac:dyDescent="0.2">
      <c r="A896" s="431" t="s">
        <v>575</v>
      </c>
      <c r="B896" s="432"/>
      <c r="C896" s="432"/>
      <c r="D896" s="432"/>
      <c r="E896" s="432"/>
      <c r="F896" s="432"/>
      <c r="G896" s="432"/>
      <c r="H896" s="432"/>
      <c r="I896" s="432"/>
      <c r="J896" s="432"/>
      <c r="K896" s="432"/>
      <c r="L896" s="432"/>
      <c r="M896" s="432"/>
      <c r="N896" s="432"/>
      <c r="O896" s="432"/>
      <c r="P896" s="432"/>
      <c r="Q896" s="432"/>
      <c r="R896" s="432"/>
      <c r="S896" s="432"/>
      <c r="T896" s="432"/>
      <c r="U896" s="432"/>
      <c r="V896" s="432"/>
      <c r="W896" s="432"/>
      <c r="X896" s="432"/>
      <c r="Y896" s="432"/>
      <c r="Z896" s="432"/>
      <c r="AA896" s="432"/>
      <c r="AB896" s="432"/>
      <c r="AC896" s="432"/>
      <c r="AD896" s="432"/>
      <c r="AE896" s="432"/>
      <c r="AF896" s="432"/>
      <c r="AG896" s="432"/>
    </row>
    <row r="897" spans="1:35" ht="13.5" thickBot="1" x14ac:dyDescent="0.25">
      <c r="A897" s="383"/>
      <c r="B897" s="383"/>
      <c r="C897" s="383"/>
      <c r="D897" s="383"/>
      <c r="E897" s="383"/>
      <c r="F897" s="383"/>
      <c r="G897" s="383"/>
      <c r="H897" s="383"/>
      <c r="I897" s="383"/>
      <c r="J897" s="383"/>
      <c r="K897" s="383"/>
      <c r="L897" s="383"/>
      <c r="M897" s="383"/>
      <c r="N897" s="383"/>
      <c r="O897" s="383"/>
      <c r="P897" s="383"/>
      <c r="Q897" s="383"/>
      <c r="R897" s="383"/>
      <c r="S897" s="383"/>
      <c r="T897" s="383"/>
      <c r="U897" s="383"/>
      <c r="V897" s="383"/>
      <c r="W897" s="383"/>
      <c r="X897" s="383"/>
      <c r="Y897" s="383"/>
      <c r="Z897" s="383"/>
      <c r="AA897" s="383"/>
      <c r="AB897" s="383"/>
      <c r="AC897" s="383"/>
      <c r="AD897" s="383"/>
      <c r="AE897" s="383"/>
      <c r="AF897" s="383"/>
      <c r="AG897" s="383"/>
    </row>
    <row r="898" spans="1:35" ht="12.75" customHeight="1" thickBot="1" x14ac:dyDescent="0.25">
      <c r="A898" s="706" t="s">
        <v>48</v>
      </c>
      <c r="B898" s="433" t="s">
        <v>361</v>
      </c>
      <c r="C898" s="433"/>
      <c r="D898" s="433"/>
      <c r="E898" s="433"/>
      <c r="F898" s="433"/>
      <c r="G898" s="433"/>
      <c r="H898" s="433"/>
      <c r="I898" s="433"/>
      <c r="J898" s="433"/>
      <c r="K898" s="433"/>
      <c r="L898" s="433"/>
      <c r="M898" s="433"/>
      <c r="N898" s="433"/>
      <c r="O898" s="433"/>
      <c r="P898" s="433"/>
      <c r="Q898" s="434" t="s">
        <v>362</v>
      </c>
      <c r="R898" s="433"/>
      <c r="S898" s="433"/>
      <c r="T898" s="433"/>
      <c r="U898" s="433"/>
      <c r="V898" s="433"/>
      <c r="W898" s="433"/>
      <c r="X898" s="433"/>
      <c r="Y898" s="433"/>
      <c r="Z898" s="433"/>
      <c r="AA898" s="433"/>
      <c r="AB898" s="433"/>
      <c r="AC898" s="433"/>
      <c r="AD898" s="433"/>
      <c r="AE898" s="435"/>
      <c r="AF898" s="436" t="s">
        <v>360</v>
      </c>
      <c r="AG898" s="437"/>
      <c r="AH898" s="436" t="s">
        <v>363</v>
      </c>
      <c r="AI898" s="437"/>
    </row>
    <row r="899" spans="1:35" ht="133.5" customHeight="1" x14ac:dyDescent="0.2">
      <c r="A899" s="707"/>
      <c r="B899" s="438" t="s">
        <v>11</v>
      </c>
      <c r="C899" s="439" t="s">
        <v>148</v>
      </c>
      <c r="D899" s="440" t="s">
        <v>271</v>
      </c>
      <c r="E899" s="440" t="s">
        <v>150</v>
      </c>
      <c r="F899" s="440" t="s">
        <v>184</v>
      </c>
      <c r="G899" s="440" t="s">
        <v>185</v>
      </c>
      <c r="H899" s="440" t="s">
        <v>186</v>
      </c>
      <c r="I899" s="440" t="s">
        <v>187</v>
      </c>
      <c r="J899" s="441" t="s">
        <v>151</v>
      </c>
      <c r="K899" s="440" t="s">
        <v>152</v>
      </c>
      <c r="L899" s="440" t="s">
        <v>153</v>
      </c>
      <c r="M899" s="440" t="s">
        <v>183</v>
      </c>
      <c r="N899" s="442" t="s">
        <v>120</v>
      </c>
      <c r="O899" s="443" t="s">
        <v>158</v>
      </c>
      <c r="P899" s="444" t="s">
        <v>157</v>
      </c>
      <c r="Q899" s="438" t="s">
        <v>11</v>
      </c>
      <c r="R899" s="439" t="s">
        <v>148</v>
      </c>
      <c r="S899" s="440" t="s">
        <v>149</v>
      </c>
      <c r="T899" s="440" t="s">
        <v>150</v>
      </c>
      <c r="U899" s="440" t="s">
        <v>184</v>
      </c>
      <c r="V899" s="440" t="s">
        <v>185</v>
      </c>
      <c r="W899" s="440" t="s">
        <v>186</v>
      </c>
      <c r="X899" s="440" t="s">
        <v>187</v>
      </c>
      <c r="Y899" s="440" t="s">
        <v>151</v>
      </c>
      <c r="Z899" s="440" t="s">
        <v>152</v>
      </c>
      <c r="AA899" s="440" t="s">
        <v>153</v>
      </c>
      <c r="AB899" s="440" t="s">
        <v>183</v>
      </c>
      <c r="AC899" s="442" t="s">
        <v>120</v>
      </c>
      <c r="AD899" s="443" t="s">
        <v>158</v>
      </c>
      <c r="AE899" s="444" t="s">
        <v>364</v>
      </c>
      <c r="AF899" s="445" t="s">
        <v>162</v>
      </c>
      <c r="AG899" s="445" t="s">
        <v>161</v>
      </c>
      <c r="AH899" s="445" t="s">
        <v>11</v>
      </c>
      <c r="AI899" s="444" t="s">
        <v>365</v>
      </c>
    </row>
    <row r="900" spans="1:35" ht="12.75" thickBot="1" x14ac:dyDescent="0.25">
      <c r="A900" s="708"/>
      <c r="B900" s="446" t="s">
        <v>49</v>
      </c>
      <c r="C900" s="447" t="s">
        <v>50</v>
      </c>
      <c r="D900" s="448" t="s">
        <v>51</v>
      </c>
      <c r="E900" s="448" t="s">
        <v>52</v>
      </c>
      <c r="F900" s="449" t="s">
        <v>53</v>
      </c>
      <c r="G900" s="449" t="s">
        <v>54</v>
      </c>
      <c r="H900" s="449" t="s">
        <v>81</v>
      </c>
      <c r="I900" s="449" t="s">
        <v>119</v>
      </c>
      <c r="J900" s="449" t="s">
        <v>156</v>
      </c>
      <c r="K900" s="449" t="s">
        <v>160</v>
      </c>
      <c r="L900" s="449" t="s">
        <v>192</v>
      </c>
      <c r="M900" s="449" t="s">
        <v>193</v>
      </c>
      <c r="N900" s="450" t="s">
        <v>195</v>
      </c>
      <c r="O900" s="451" t="s">
        <v>196</v>
      </c>
      <c r="P900" s="452" t="s">
        <v>197</v>
      </c>
      <c r="Q900" s="446" t="s">
        <v>49</v>
      </c>
      <c r="R900" s="447" t="s">
        <v>50</v>
      </c>
      <c r="S900" s="448" t="s">
        <v>51</v>
      </c>
      <c r="T900" s="448" t="s">
        <v>52</v>
      </c>
      <c r="U900" s="449" t="s">
        <v>53</v>
      </c>
      <c r="V900" s="449" t="s">
        <v>54</v>
      </c>
      <c r="W900" s="449" t="s">
        <v>81</v>
      </c>
      <c r="X900" s="449" t="s">
        <v>119</v>
      </c>
      <c r="Y900" s="449" t="s">
        <v>156</v>
      </c>
      <c r="Z900" s="449" t="s">
        <v>160</v>
      </c>
      <c r="AA900" s="449" t="s">
        <v>192</v>
      </c>
      <c r="AB900" s="449" t="s">
        <v>193</v>
      </c>
      <c r="AC900" s="450" t="s">
        <v>195</v>
      </c>
      <c r="AD900" s="451" t="s">
        <v>196</v>
      </c>
      <c r="AE900" s="452" t="s">
        <v>197</v>
      </c>
      <c r="AF900" s="453"/>
      <c r="AG900" s="446"/>
      <c r="AH900" s="453"/>
      <c r="AI900" s="446"/>
    </row>
    <row r="901" spans="1:35" x14ac:dyDescent="0.2">
      <c r="A901" s="454"/>
      <c r="B901" s="455"/>
      <c r="C901" s="455"/>
      <c r="D901" s="455"/>
      <c r="E901" s="455"/>
      <c r="F901" s="456"/>
      <c r="G901" s="456"/>
      <c r="H901" s="456"/>
      <c r="I901" s="456"/>
      <c r="J901" s="456"/>
      <c r="K901" s="456"/>
      <c r="L901" s="456"/>
      <c r="M901" s="456"/>
      <c r="N901" s="457"/>
      <c r="O901" s="456"/>
      <c r="P901" s="456"/>
      <c r="Q901" s="455"/>
      <c r="R901" s="455"/>
      <c r="S901" s="455"/>
      <c r="T901" s="455"/>
      <c r="U901" s="456"/>
      <c r="V901" s="456"/>
      <c r="W901" s="456"/>
      <c r="X901" s="456"/>
      <c r="Y901" s="456"/>
      <c r="Z901" s="456"/>
      <c r="AA901" s="456"/>
      <c r="AB901" s="456"/>
      <c r="AC901" s="456"/>
      <c r="AD901" s="456"/>
      <c r="AE901" s="456"/>
      <c r="AF901" s="455"/>
      <c r="AG901" s="458"/>
      <c r="AH901" s="459"/>
      <c r="AI901" s="460"/>
    </row>
    <row r="902" spans="1:35" x14ac:dyDescent="0.2">
      <c r="A902" s="461" t="s">
        <v>55</v>
      </c>
      <c r="B902" s="462">
        <v>42</v>
      </c>
      <c r="C902" s="463">
        <v>926</v>
      </c>
      <c r="D902" s="462">
        <v>920</v>
      </c>
      <c r="E902" s="462"/>
      <c r="F902" s="462"/>
      <c r="G902" s="462"/>
      <c r="H902" s="462"/>
      <c r="I902" s="462"/>
      <c r="J902" s="462"/>
      <c r="K902" s="462">
        <v>1846</v>
      </c>
      <c r="L902" s="462">
        <v>1000</v>
      </c>
      <c r="M902" s="462"/>
      <c r="N902" s="464">
        <v>1000</v>
      </c>
      <c r="O902" s="463">
        <v>23152</v>
      </c>
      <c r="P902" s="463">
        <v>972384</v>
      </c>
      <c r="Q902" s="462">
        <v>42</v>
      </c>
      <c r="R902" s="463">
        <v>907</v>
      </c>
      <c r="S902" s="462">
        <v>1020</v>
      </c>
      <c r="T902" s="462"/>
      <c r="U902" s="462"/>
      <c r="V902" s="462"/>
      <c r="W902" s="462"/>
      <c r="X902" s="462"/>
      <c r="Y902" s="462"/>
      <c r="Z902" s="462">
        <v>1927</v>
      </c>
      <c r="AA902" s="462">
        <v>1000</v>
      </c>
      <c r="AB902" s="462"/>
      <c r="AC902" s="463"/>
      <c r="AD902" s="463">
        <v>23124</v>
      </c>
      <c r="AE902" s="463">
        <v>971208</v>
      </c>
      <c r="AF902" s="462">
        <v>0</v>
      </c>
      <c r="AG902" s="465">
        <v>-1176</v>
      </c>
      <c r="AH902" s="466">
        <v>42</v>
      </c>
      <c r="AI902" s="467">
        <v>971208</v>
      </c>
    </row>
    <row r="903" spans="1:35" x14ac:dyDescent="0.2">
      <c r="A903" s="461"/>
      <c r="B903" s="462"/>
      <c r="C903" s="463"/>
      <c r="D903" s="462"/>
      <c r="E903" s="462"/>
      <c r="F903" s="462"/>
      <c r="G903" s="462"/>
      <c r="H903" s="462"/>
      <c r="I903" s="462"/>
      <c r="J903" s="462"/>
      <c r="K903" s="462">
        <v>0</v>
      </c>
      <c r="L903" s="462"/>
      <c r="M903" s="462"/>
      <c r="N903" s="464">
        <v>0</v>
      </c>
      <c r="O903" s="463">
        <v>0</v>
      </c>
      <c r="P903" s="463">
        <v>0</v>
      </c>
      <c r="Q903" s="462"/>
      <c r="R903" s="463"/>
      <c r="S903" s="462"/>
      <c r="T903" s="462"/>
      <c r="U903" s="462"/>
      <c r="V903" s="462"/>
      <c r="W903" s="462"/>
      <c r="X903" s="462"/>
      <c r="Y903" s="462"/>
      <c r="Z903" s="462">
        <v>0</v>
      </c>
      <c r="AA903" s="462"/>
      <c r="AB903" s="462"/>
      <c r="AC903" s="463"/>
      <c r="AD903" s="463">
        <v>0</v>
      </c>
      <c r="AE903" s="463">
        <v>0</v>
      </c>
      <c r="AF903" s="462">
        <v>0</v>
      </c>
      <c r="AG903" s="465">
        <v>0</v>
      </c>
      <c r="AH903" s="466">
        <v>0</v>
      </c>
      <c r="AI903" s="467">
        <v>0</v>
      </c>
    </row>
    <row r="904" spans="1:35" x14ac:dyDescent="0.2">
      <c r="A904" s="461" t="s">
        <v>56</v>
      </c>
      <c r="B904" s="462">
        <v>153</v>
      </c>
      <c r="C904" s="463">
        <v>3112</v>
      </c>
      <c r="D904" s="462"/>
      <c r="E904" s="462"/>
      <c r="F904" s="462"/>
      <c r="G904" s="462"/>
      <c r="H904" s="462"/>
      <c r="I904" s="462"/>
      <c r="J904" s="462"/>
      <c r="K904" s="462">
        <v>3112</v>
      </c>
      <c r="L904" s="462">
        <v>1000</v>
      </c>
      <c r="M904" s="462"/>
      <c r="N904" s="464">
        <v>1000</v>
      </c>
      <c r="O904" s="463">
        <v>38344</v>
      </c>
      <c r="P904" s="463">
        <v>5866632</v>
      </c>
      <c r="Q904" s="462">
        <v>159</v>
      </c>
      <c r="R904" s="463">
        <v>3195</v>
      </c>
      <c r="S904" s="462"/>
      <c r="T904" s="462"/>
      <c r="U904" s="462"/>
      <c r="V904" s="462"/>
      <c r="W904" s="462"/>
      <c r="X904" s="462"/>
      <c r="Y904" s="462"/>
      <c r="Z904" s="462">
        <v>3195</v>
      </c>
      <c r="AA904" s="462">
        <v>1000</v>
      </c>
      <c r="AB904" s="462"/>
      <c r="AC904" s="463"/>
      <c r="AD904" s="463">
        <v>38340</v>
      </c>
      <c r="AE904" s="463">
        <v>6096060</v>
      </c>
      <c r="AF904" s="462">
        <v>6</v>
      </c>
      <c r="AG904" s="465">
        <v>229428</v>
      </c>
      <c r="AH904" s="466">
        <v>159</v>
      </c>
      <c r="AI904" s="467">
        <v>6096060</v>
      </c>
    </row>
    <row r="905" spans="1:35" x14ac:dyDescent="0.2">
      <c r="A905" s="468"/>
      <c r="B905" s="462"/>
      <c r="C905" s="466"/>
      <c r="D905" s="466"/>
      <c r="E905" s="466"/>
      <c r="F905" s="466"/>
      <c r="G905" s="466"/>
      <c r="H905" s="466"/>
      <c r="I905" s="466"/>
      <c r="J905" s="466"/>
      <c r="K905" s="462">
        <v>0</v>
      </c>
      <c r="L905" s="466"/>
      <c r="M905" s="466"/>
      <c r="N905" s="464">
        <v>0</v>
      </c>
      <c r="O905" s="463">
        <v>0</v>
      </c>
      <c r="P905" s="463">
        <v>0</v>
      </c>
      <c r="Q905" s="462"/>
      <c r="R905" s="466"/>
      <c r="S905" s="466"/>
      <c r="T905" s="466"/>
      <c r="U905" s="466"/>
      <c r="V905" s="466"/>
      <c r="W905" s="466"/>
      <c r="X905" s="466"/>
      <c r="Y905" s="466"/>
      <c r="Z905" s="462">
        <v>0</v>
      </c>
      <c r="AA905" s="466"/>
      <c r="AB905" s="466"/>
      <c r="AC905" s="466"/>
      <c r="AD905" s="463">
        <v>0</v>
      </c>
      <c r="AE905" s="463">
        <v>0</v>
      </c>
      <c r="AF905" s="462">
        <v>0</v>
      </c>
      <c r="AG905" s="465">
        <v>0</v>
      </c>
      <c r="AH905" s="466">
        <v>0</v>
      </c>
      <c r="AI905" s="467">
        <v>0</v>
      </c>
    </row>
    <row r="906" spans="1:35" x14ac:dyDescent="0.2">
      <c r="A906" s="461" t="s">
        <v>57</v>
      </c>
      <c r="B906" s="462"/>
      <c r="C906" s="462"/>
      <c r="D906" s="462"/>
      <c r="E906" s="462"/>
      <c r="F906" s="462"/>
      <c r="G906" s="462"/>
      <c r="H906" s="462"/>
      <c r="I906" s="462"/>
      <c r="J906" s="462"/>
      <c r="K906" s="462">
        <v>0</v>
      </c>
      <c r="L906" s="462"/>
      <c r="M906" s="462"/>
      <c r="N906" s="464">
        <v>0</v>
      </c>
      <c r="O906" s="463">
        <v>0</v>
      </c>
      <c r="P906" s="463">
        <v>0</v>
      </c>
      <c r="Q906" s="462"/>
      <c r="R906" s="462"/>
      <c r="S906" s="462"/>
      <c r="T906" s="462"/>
      <c r="U906" s="462"/>
      <c r="V906" s="462"/>
      <c r="W906" s="462"/>
      <c r="X906" s="462"/>
      <c r="Y906" s="462"/>
      <c r="Z906" s="462">
        <v>0</v>
      </c>
      <c r="AA906" s="462"/>
      <c r="AB906" s="462"/>
      <c r="AC906" s="462"/>
      <c r="AD906" s="463">
        <v>0</v>
      </c>
      <c r="AE906" s="463">
        <v>0</v>
      </c>
      <c r="AF906" s="462">
        <v>0</v>
      </c>
      <c r="AG906" s="465">
        <v>0</v>
      </c>
      <c r="AH906" s="466">
        <v>0</v>
      </c>
      <c r="AI906" s="467">
        <v>0</v>
      </c>
    </row>
    <row r="907" spans="1:35" x14ac:dyDescent="0.2">
      <c r="A907" s="461"/>
      <c r="B907" s="462"/>
      <c r="C907" s="462"/>
      <c r="D907" s="462"/>
      <c r="E907" s="462"/>
      <c r="F907" s="462"/>
      <c r="G907" s="462"/>
      <c r="H907" s="462"/>
      <c r="I907" s="462"/>
      <c r="J907" s="462"/>
      <c r="K907" s="462">
        <v>0</v>
      </c>
      <c r="L907" s="462"/>
      <c r="M907" s="462"/>
      <c r="N907" s="464">
        <v>0</v>
      </c>
      <c r="O907" s="463">
        <v>0</v>
      </c>
      <c r="P907" s="463">
        <v>0</v>
      </c>
      <c r="Q907" s="462"/>
      <c r="R907" s="462"/>
      <c r="S907" s="462"/>
      <c r="T907" s="462"/>
      <c r="U907" s="462"/>
      <c r="V907" s="462"/>
      <c r="W907" s="462"/>
      <c r="X907" s="462"/>
      <c r="Y907" s="462"/>
      <c r="Z907" s="462">
        <v>0</v>
      </c>
      <c r="AA907" s="462"/>
      <c r="AB907" s="462"/>
      <c r="AC907" s="462"/>
      <c r="AD907" s="463">
        <v>0</v>
      </c>
      <c r="AE907" s="463">
        <v>0</v>
      </c>
      <c r="AF907" s="462">
        <v>0</v>
      </c>
      <c r="AG907" s="465">
        <v>0</v>
      </c>
      <c r="AH907" s="466">
        <v>0</v>
      </c>
      <c r="AI907" s="467">
        <v>0</v>
      </c>
    </row>
    <row r="908" spans="1:35" x14ac:dyDescent="0.2">
      <c r="A908" s="461" t="s">
        <v>58</v>
      </c>
      <c r="B908" s="462">
        <v>250</v>
      </c>
      <c r="C908" s="462">
        <v>5248</v>
      </c>
      <c r="D908" s="462"/>
      <c r="E908" s="462"/>
      <c r="F908" s="462"/>
      <c r="G908" s="462"/>
      <c r="H908" s="462"/>
      <c r="I908" s="462"/>
      <c r="J908" s="462"/>
      <c r="K908" s="462">
        <v>5248</v>
      </c>
      <c r="L908" s="462">
        <v>1000</v>
      </c>
      <c r="M908" s="462"/>
      <c r="N908" s="464">
        <v>1000</v>
      </c>
      <c r="O908" s="463">
        <v>63976</v>
      </c>
      <c r="P908" s="463">
        <v>15994000</v>
      </c>
      <c r="Q908" s="462">
        <v>268</v>
      </c>
      <c r="R908" s="462">
        <v>5503</v>
      </c>
      <c r="S908" s="462"/>
      <c r="T908" s="462"/>
      <c r="U908" s="462"/>
      <c r="V908" s="462"/>
      <c r="W908" s="462"/>
      <c r="X908" s="462"/>
      <c r="Y908" s="462"/>
      <c r="Z908" s="462">
        <v>5503</v>
      </c>
      <c r="AA908" s="462">
        <v>1000</v>
      </c>
      <c r="AB908" s="462"/>
      <c r="AC908" s="462"/>
      <c r="AD908" s="463">
        <v>66036</v>
      </c>
      <c r="AE908" s="463">
        <v>17697648</v>
      </c>
      <c r="AF908" s="462">
        <v>18</v>
      </c>
      <c r="AG908" s="465">
        <v>1703648</v>
      </c>
      <c r="AH908" s="466">
        <v>268</v>
      </c>
      <c r="AI908" s="467">
        <v>17697648</v>
      </c>
    </row>
    <row r="909" spans="1:35" x14ac:dyDescent="0.2">
      <c r="A909" s="461"/>
      <c r="B909" s="462"/>
      <c r="C909" s="462"/>
      <c r="D909" s="462"/>
      <c r="E909" s="462"/>
      <c r="F909" s="462"/>
      <c r="G909" s="462"/>
      <c r="H909" s="462"/>
      <c r="I909" s="462"/>
      <c r="J909" s="462"/>
      <c r="K909" s="462">
        <v>0</v>
      </c>
      <c r="L909" s="462"/>
      <c r="M909" s="462"/>
      <c r="N909" s="464">
        <v>0</v>
      </c>
      <c r="O909" s="463">
        <v>0</v>
      </c>
      <c r="P909" s="463">
        <v>0</v>
      </c>
      <c r="Q909" s="462"/>
      <c r="R909" s="462"/>
      <c r="S909" s="462"/>
      <c r="T909" s="462"/>
      <c r="U909" s="462"/>
      <c r="V909" s="462"/>
      <c r="W909" s="462"/>
      <c r="X909" s="462"/>
      <c r="Y909" s="462"/>
      <c r="Z909" s="462">
        <v>0</v>
      </c>
      <c r="AA909" s="462"/>
      <c r="AB909" s="462"/>
      <c r="AC909" s="462"/>
      <c r="AD909" s="463">
        <v>0</v>
      </c>
      <c r="AE909" s="463">
        <v>0</v>
      </c>
      <c r="AF909" s="462">
        <v>0</v>
      </c>
      <c r="AG909" s="465">
        <v>0</v>
      </c>
      <c r="AH909" s="466">
        <v>0</v>
      </c>
      <c r="AI909" s="467">
        <v>0</v>
      </c>
    </row>
    <row r="910" spans="1:35" x14ac:dyDescent="0.2">
      <c r="A910" s="461" t="s">
        <v>59</v>
      </c>
      <c r="B910" s="462"/>
      <c r="C910" s="462"/>
      <c r="D910" s="462"/>
      <c r="E910" s="462"/>
      <c r="F910" s="462"/>
      <c r="G910" s="462"/>
      <c r="H910" s="462"/>
      <c r="I910" s="462"/>
      <c r="J910" s="462"/>
      <c r="K910" s="462">
        <v>0</v>
      </c>
      <c r="L910" s="462"/>
      <c r="M910" s="462"/>
      <c r="N910" s="464">
        <v>0</v>
      </c>
      <c r="O910" s="463">
        <v>0</v>
      </c>
      <c r="P910" s="463">
        <v>0</v>
      </c>
      <c r="Q910" s="462"/>
      <c r="R910" s="462"/>
      <c r="S910" s="462"/>
      <c r="T910" s="462"/>
      <c r="U910" s="462"/>
      <c r="V910" s="462"/>
      <c r="W910" s="462"/>
      <c r="X910" s="462"/>
      <c r="Y910" s="462"/>
      <c r="Z910" s="462">
        <v>0</v>
      </c>
      <c r="AA910" s="462"/>
      <c r="AB910" s="462"/>
      <c r="AC910" s="462"/>
      <c r="AD910" s="463">
        <v>0</v>
      </c>
      <c r="AE910" s="463">
        <v>0</v>
      </c>
      <c r="AF910" s="462">
        <v>0</v>
      </c>
      <c r="AG910" s="465">
        <v>0</v>
      </c>
      <c r="AH910" s="466">
        <v>0</v>
      </c>
      <c r="AI910" s="467">
        <v>0</v>
      </c>
    </row>
    <row r="911" spans="1:35" x14ac:dyDescent="0.2">
      <c r="A911" s="461"/>
      <c r="B911" s="462"/>
      <c r="C911" s="462"/>
      <c r="D911" s="462"/>
      <c r="E911" s="462"/>
      <c r="F911" s="462"/>
      <c r="G911" s="462"/>
      <c r="H911" s="462"/>
      <c r="I911" s="462"/>
      <c r="J911" s="462"/>
      <c r="K911" s="462">
        <v>0</v>
      </c>
      <c r="L911" s="462"/>
      <c r="M911" s="462"/>
      <c r="N911" s="464">
        <v>0</v>
      </c>
      <c r="O911" s="463">
        <v>0</v>
      </c>
      <c r="P911" s="463">
        <v>0</v>
      </c>
      <c r="Q911" s="462"/>
      <c r="R911" s="462"/>
      <c r="S911" s="462"/>
      <c r="T911" s="462"/>
      <c r="U911" s="462"/>
      <c r="V911" s="462"/>
      <c r="W911" s="462"/>
      <c r="X911" s="462"/>
      <c r="Y911" s="462"/>
      <c r="Z911" s="462">
        <v>0</v>
      </c>
      <c r="AA911" s="462"/>
      <c r="AB911" s="462"/>
      <c r="AC911" s="462"/>
      <c r="AD911" s="463">
        <v>0</v>
      </c>
      <c r="AE911" s="463">
        <v>0</v>
      </c>
      <c r="AF911" s="462">
        <v>0</v>
      </c>
      <c r="AG911" s="465">
        <v>0</v>
      </c>
      <c r="AH911" s="466">
        <v>0</v>
      </c>
      <c r="AI911" s="467">
        <v>0</v>
      </c>
    </row>
    <row r="912" spans="1:35" x14ac:dyDescent="0.2">
      <c r="A912" s="461" t="s">
        <v>60</v>
      </c>
      <c r="B912" s="462"/>
      <c r="C912" s="462"/>
      <c r="D912" s="462"/>
      <c r="E912" s="462"/>
      <c r="F912" s="462"/>
      <c r="G912" s="462"/>
      <c r="H912" s="462"/>
      <c r="I912" s="462"/>
      <c r="J912" s="462"/>
      <c r="K912" s="462">
        <v>0</v>
      </c>
      <c r="L912" s="462"/>
      <c r="M912" s="462"/>
      <c r="N912" s="464">
        <v>0</v>
      </c>
      <c r="O912" s="463">
        <v>0</v>
      </c>
      <c r="P912" s="463">
        <v>0</v>
      </c>
      <c r="Q912" s="462"/>
      <c r="R912" s="462"/>
      <c r="S912" s="462"/>
      <c r="T912" s="462"/>
      <c r="U912" s="462"/>
      <c r="V912" s="462"/>
      <c r="W912" s="462"/>
      <c r="X912" s="462"/>
      <c r="Y912" s="462"/>
      <c r="Z912" s="462">
        <v>0</v>
      </c>
      <c r="AA912" s="462"/>
      <c r="AB912" s="462"/>
      <c r="AC912" s="462"/>
      <c r="AD912" s="463">
        <v>0</v>
      </c>
      <c r="AE912" s="463">
        <v>0</v>
      </c>
      <c r="AF912" s="462">
        <v>0</v>
      </c>
      <c r="AG912" s="465">
        <v>0</v>
      </c>
      <c r="AH912" s="466">
        <v>0</v>
      </c>
      <c r="AI912" s="467">
        <v>0</v>
      </c>
    </row>
    <row r="913" spans="1:35" x14ac:dyDescent="0.2">
      <c r="A913" s="461"/>
      <c r="B913" s="462"/>
      <c r="C913" s="462"/>
      <c r="D913" s="462"/>
      <c r="E913" s="462"/>
      <c r="F913" s="462"/>
      <c r="G913" s="462"/>
      <c r="H913" s="462"/>
      <c r="I913" s="462"/>
      <c r="J913" s="462"/>
      <c r="K913" s="462">
        <v>0</v>
      </c>
      <c r="L913" s="462"/>
      <c r="M913" s="462"/>
      <c r="N913" s="464">
        <v>0</v>
      </c>
      <c r="O913" s="463">
        <v>0</v>
      </c>
      <c r="P913" s="463">
        <v>0</v>
      </c>
      <c r="Q913" s="462"/>
      <c r="R913" s="462"/>
      <c r="S913" s="462"/>
      <c r="T913" s="462"/>
      <c r="U913" s="462"/>
      <c r="V913" s="462"/>
      <c r="W913" s="462"/>
      <c r="X913" s="462"/>
      <c r="Y913" s="462"/>
      <c r="Z913" s="462">
        <v>0</v>
      </c>
      <c r="AA913" s="462"/>
      <c r="AB913" s="462"/>
      <c r="AC913" s="462"/>
      <c r="AD913" s="463">
        <v>0</v>
      </c>
      <c r="AE913" s="463">
        <v>0</v>
      </c>
      <c r="AF913" s="462">
        <v>0</v>
      </c>
      <c r="AG913" s="465">
        <v>0</v>
      </c>
      <c r="AH913" s="466">
        <v>0</v>
      </c>
      <c r="AI913" s="467">
        <v>0</v>
      </c>
    </row>
    <row r="914" spans="1:35" x14ac:dyDescent="0.2">
      <c r="A914" s="461" t="s">
        <v>61</v>
      </c>
      <c r="B914" s="462"/>
      <c r="C914" s="462"/>
      <c r="D914" s="462"/>
      <c r="E914" s="462"/>
      <c r="F914" s="462"/>
      <c r="G914" s="462"/>
      <c r="H914" s="462"/>
      <c r="I914" s="462"/>
      <c r="J914" s="462"/>
      <c r="K914" s="462">
        <v>0</v>
      </c>
      <c r="L914" s="462"/>
      <c r="M914" s="462"/>
      <c r="N914" s="464">
        <v>0</v>
      </c>
      <c r="O914" s="463">
        <v>0</v>
      </c>
      <c r="P914" s="463">
        <v>0</v>
      </c>
      <c r="Q914" s="462"/>
      <c r="R914" s="462"/>
      <c r="S914" s="462"/>
      <c r="T914" s="462"/>
      <c r="U914" s="462"/>
      <c r="V914" s="462"/>
      <c r="W914" s="462"/>
      <c r="X914" s="462"/>
      <c r="Y914" s="462"/>
      <c r="Z914" s="462">
        <v>0</v>
      </c>
      <c r="AA914" s="462"/>
      <c r="AB914" s="462"/>
      <c r="AC914" s="462"/>
      <c r="AD914" s="463">
        <v>0</v>
      </c>
      <c r="AE914" s="463">
        <v>0</v>
      </c>
      <c r="AF914" s="462">
        <v>0</v>
      </c>
      <c r="AG914" s="465">
        <v>0</v>
      </c>
      <c r="AH914" s="466">
        <v>0</v>
      </c>
      <c r="AI914" s="467">
        <v>0</v>
      </c>
    </row>
    <row r="915" spans="1:35" x14ac:dyDescent="0.2">
      <c r="A915" s="461"/>
      <c r="B915" s="462"/>
      <c r="C915" s="462"/>
      <c r="D915" s="462"/>
      <c r="E915" s="462"/>
      <c r="F915" s="462"/>
      <c r="G915" s="462"/>
      <c r="H915" s="462"/>
      <c r="I915" s="462"/>
      <c r="J915" s="462"/>
      <c r="K915" s="462">
        <v>0</v>
      </c>
      <c r="L915" s="462"/>
      <c r="M915" s="462"/>
      <c r="N915" s="464">
        <v>0</v>
      </c>
      <c r="O915" s="463">
        <v>0</v>
      </c>
      <c r="P915" s="463">
        <v>0</v>
      </c>
      <c r="Q915" s="462"/>
      <c r="R915" s="462"/>
      <c r="S915" s="462"/>
      <c r="T915" s="462"/>
      <c r="U915" s="462"/>
      <c r="V915" s="462"/>
      <c r="W915" s="462"/>
      <c r="X915" s="462"/>
      <c r="Y915" s="462"/>
      <c r="Z915" s="462">
        <v>0</v>
      </c>
      <c r="AA915" s="462"/>
      <c r="AB915" s="462"/>
      <c r="AC915" s="462"/>
      <c r="AD915" s="463">
        <v>0</v>
      </c>
      <c r="AE915" s="463">
        <v>0</v>
      </c>
      <c r="AF915" s="462">
        <v>0</v>
      </c>
      <c r="AG915" s="465">
        <v>0</v>
      </c>
      <c r="AH915" s="466">
        <v>0</v>
      </c>
      <c r="AI915" s="467">
        <v>0</v>
      </c>
    </row>
    <row r="916" spans="1:35" x14ac:dyDescent="0.2">
      <c r="A916" s="461" t="s">
        <v>62</v>
      </c>
      <c r="B916" s="462"/>
      <c r="C916" s="462"/>
      <c r="D916" s="462"/>
      <c r="E916" s="462"/>
      <c r="F916" s="462"/>
      <c r="G916" s="462"/>
      <c r="H916" s="462"/>
      <c r="I916" s="462"/>
      <c r="J916" s="462"/>
      <c r="K916" s="462">
        <v>0</v>
      </c>
      <c r="L916" s="462"/>
      <c r="M916" s="462"/>
      <c r="N916" s="464">
        <v>0</v>
      </c>
      <c r="O916" s="463">
        <v>0</v>
      </c>
      <c r="P916" s="463">
        <v>0</v>
      </c>
      <c r="Q916" s="462"/>
      <c r="R916" s="462"/>
      <c r="S916" s="462"/>
      <c r="T916" s="462"/>
      <c r="U916" s="462"/>
      <c r="V916" s="462"/>
      <c r="W916" s="462"/>
      <c r="X916" s="462"/>
      <c r="Y916" s="462"/>
      <c r="Z916" s="462">
        <v>0</v>
      </c>
      <c r="AA916" s="462"/>
      <c r="AB916" s="462"/>
      <c r="AC916" s="462"/>
      <c r="AD916" s="463">
        <v>0</v>
      </c>
      <c r="AE916" s="463">
        <v>0</v>
      </c>
      <c r="AF916" s="462">
        <v>0</v>
      </c>
      <c r="AG916" s="465">
        <v>0</v>
      </c>
      <c r="AH916" s="466">
        <v>0</v>
      </c>
      <c r="AI916" s="467">
        <v>0</v>
      </c>
    </row>
    <row r="917" spans="1:35" x14ac:dyDescent="0.2">
      <c r="A917" s="461"/>
      <c r="B917" s="462"/>
      <c r="C917" s="462"/>
      <c r="D917" s="462"/>
      <c r="E917" s="462"/>
      <c r="F917" s="462"/>
      <c r="G917" s="462"/>
      <c r="H917" s="462"/>
      <c r="I917" s="462"/>
      <c r="J917" s="462"/>
      <c r="K917" s="462">
        <v>0</v>
      </c>
      <c r="L917" s="462"/>
      <c r="M917" s="462"/>
      <c r="N917" s="464">
        <v>0</v>
      </c>
      <c r="O917" s="463">
        <v>0</v>
      </c>
      <c r="P917" s="463">
        <v>0</v>
      </c>
      <c r="Q917" s="462"/>
      <c r="R917" s="462"/>
      <c r="S917" s="462"/>
      <c r="T917" s="462"/>
      <c r="U917" s="462"/>
      <c r="V917" s="462"/>
      <c r="W917" s="462"/>
      <c r="X917" s="462"/>
      <c r="Y917" s="462"/>
      <c r="Z917" s="462">
        <v>0</v>
      </c>
      <c r="AA917" s="462"/>
      <c r="AB917" s="462"/>
      <c r="AC917" s="462"/>
      <c r="AD917" s="463">
        <v>0</v>
      </c>
      <c r="AE917" s="463">
        <v>0</v>
      </c>
      <c r="AF917" s="462">
        <v>0</v>
      </c>
      <c r="AG917" s="465">
        <v>0</v>
      </c>
      <c r="AH917" s="466">
        <v>0</v>
      </c>
      <c r="AI917" s="467">
        <v>0</v>
      </c>
    </row>
    <row r="918" spans="1:35" x14ac:dyDescent="0.2">
      <c r="A918" s="461" t="s">
        <v>63</v>
      </c>
      <c r="B918" s="462"/>
      <c r="C918" s="462"/>
      <c r="D918" s="462"/>
      <c r="E918" s="462"/>
      <c r="F918" s="462"/>
      <c r="G918" s="462"/>
      <c r="H918" s="462"/>
      <c r="I918" s="462"/>
      <c r="J918" s="462"/>
      <c r="K918" s="462">
        <v>0</v>
      </c>
      <c r="L918" s="462"/>
      <c r="M918" s="462"/>
      <c r="N918" s="464">
        <v>0</v>
      </c>
      <c r="O918" s="463">
        <v>0</v>
      </c>
      <c r="P918" s="463">
        <v>0</v>
      </c>
      <c r="Q918" s="462"/>
      <c r="R918" s="462"/>
      <c r="S918" s="462"/>
      <c r="T918" s="462"/>
      <c r="U918" s="462"/>
      <c r="V918" s="462"/>
      <c r="W918" s="462"/>
      <c r="X918" s="462"/>
      <c r="Y918" s="462"/>
      <c r="Z918" s="462">
        <v>0</v>
      </c>
      <c r="AA918" s="462"/>
      <c r="AB918" s="462"/>
      <c r="AC918" s="462"/>
      <c r="AD918" s="463">
        <v>0</v>
      </c>
      <c r="AE918" s="463">
        <v>0</v>
      </c>
      <c r="AF918" s="462">
        <v>0</v>
      </c>
      <c r="AG918" s="465">
        <v>0</v>
      </c>
      <c r="AH918" s="466">
        <v>0</v>
      </c>
      <c r="AI918" s="467">
        <v>0</v>
      </c>
    </row>
    <row r="919" spans="1:35" x14ac:dyDescent="0.2">
      <c r="A919" s="461"/>
      <c r="B919" s="462"/>
      <c r="C919" s="462"/>
      <c r="D919" s="462"/>
      <c r="E919" s="462"/>
      <c r="F919" s="462"/>
      <c r="G919" s="462"/>
      <c r="H919" s="462"/>
      <c r="I919" s="462"/>
      <c r="J919" s="462"/>
      <c r="K919" s="462">
        <v>0</v>
      </c>
      <c r="L919" s="462"/>
      <c r="M919" s="462"/>
      <c r="N919" s="464">
        <v>0</v>
      </c>
      <c r="O919" s="463">
        <v>0</v>
      </c>
      <c r="P919" s="463">
        <v>0</v>
      </c>
      <c r="Q919" s="462"/>
      <c r="R919" s="462"/>
      <c r="S919" s="462"/>
      <c r="T919" s="462"/>
      <c r="U919" s="462"/>
      <c r="V919" s="462"/>
      <c r="W919" s="462"/>
      <c r="X919" s="462"/>
      <c r="Y919" s="462"/>
      <c r="Z919" s="462">
        <v>0</v>
      </c>
      <c r="AA919" s="462"/>
      <c r="AB919" s="462"/>
      <c r="AC919" s="462"/>
      <c r="AD919" s="463">
        <v>0</v>
      </c>
      <c r="AE919" s="463">
        <v>0</v>
      </c>
      <c r="AF919" s="462">
        <v>0</v>
      </c>
      <c r="AG919" s="465">
        <v>0</v>
      </c>
      <c r="AH919" s="466">
        <v>0</v>
      </c>
      <c r="AI919" s="467">
        <v>0</v>
      </c>
    </row>
    <row r="920" spans="1:35" x14ac:dyDescent="0.2">
      <c r="A920" s="461" t="s">
        <v>64</v>
      </c>
      <c r="B920" s="462">
        <v>9</v>
      </c>
      <c r="C920" s="462">
        <v>5283</v>
      </c>
      <c r="D920" s="462"/>
      <c r="E920" s="462"/>
      <c r="F920" s="462"/>
      <c r="G920" s="462"/>
      <c r="H920" s="462"/>
      <c r="I920" s="462"/>
      <c r="J920" s="462"/>
      <c r="K920" s="462">
        <v>5283</v>
      </c>
      <c r="L920" s="462">
        <v>1000</v>
      </c>
      <c r="M920" s="462"/>
      <c r="N920" s="464">
        <v>1000</v>
      </c>
      <c r="O920" s="463">
        <v>64396</v>
      </c>
      <c r="P920" s="463">
        <v>579564</v>
      </c>
      <c r="Q920" s="462">
        <v>9</v>
      </c>
      <c r="R920" s="462">
        <v>5492</v>
      </c>
      <c r="S920" s="462"/>
      <c r="T920" s="462"/>
      <c r="U920" s="462"/>
      <c r="V920" s="462"/>
      <c r="W920" s="462"/>
      <c r="X920" s="462"/>
      <c r="Y920" s="462"/>
      <c r="Z920" s="462">
        <v>5492</v>
      </c>
      <c r="AA920" s="462">
        <v>1000</v>
      </c>
      <c r="AB920" s="462"/>
      <c r="AC920" s="462"/>
      <c r="AD920" s="463">
        <v>65904</v>
      </c>
      <c r="AE920" s="463">
        <v>593136</v>
      </c>
      <c r="AF920" s="462">
        <v>0</v>
      </c>
      <c r="AG920" s="465">
        <v>13572</v>
      </c>
      <c r="AH920" s="466">
        <v>9</v>
      </c>
      <c r="AI920" s="467">
        <v>593136</v>
      </c>
    </row>
    <row r="921" spans="1:35" x14ac:dyDescent="0.2">
      <c r="A921" s="461"/>
      <c r="B921" s="462"/>
      <c r="C921" s="462"/>
      <c r="D921" s="462"/>
      <c r="E921" s="462"/>
      <c r="F921" s="462"/>
      <c r="G921" s="462"/>
      <c r="H921" s="462"/>
      <c r="I921" s="462"/>
      <c r="J921" s="462"/>
      <c r="K921" s="462">
        <v>0</v>
      </c>
      <c r="L921" s="462"/>
      <c r="M921" s="462"/>
      <c r="N921" s="464">
        <v>0</v>
      </c>
      <c r="O921" s="463">
        <v>0</v>
      </c>
      <c r="P921" s="463">
        <v>0</v>
      </c>
      <c r="Q921" s="462"/>
      <c r="R921" s="462"/>
      <c r="S921" s="462"/>
      <c r="T921" s="462"/>
      <c r="U921" s="462"/>
      <c r="V921" s="462"/>
      <c r="W921" s="462"/>
      <c r="X921" s="462"/>
      <c r="Y921" s="462"/>
      <c r="Z921" s="462">
        <v>0</v>
      </c>
      <c r="AA921" s="462"/>
      <c r="AB921" s="462"/>
      <c r="AC921" s="462"/>
      <c r="AD921" s="463">
        <v>0</v>
      </c>
      <c r="AE921" s="463">
        <v>0</v>
      </c>
      <c r="AF921" s="462">
        <v>0</v>
      </c>
      <c r="AG921" s="465">
        <v>0</v>
      </c>
      <c r="AH921" s="466">
        <v>0</v>
      </c>
      <c r="AI921" s="467">
        <v>0</v>
      </c>
    </row>
    <row r="922" spans="1:35" x14ac:dyDescent="0.2">
      <c r="A922" s="461" t="s">
        <v>24</v>
      </c>
      <c r="B922" s="462"/>
      <c r="C922" s="462"/>
      <c r="D922" s="462"/>
      <c r="E922" s="462"/>
      <c r="F922" s="462"/>
      <c r="G922" s="462"/>
      <c r="H922" s="462"/>
      <c r="I922" s="462"/>
      <c r="J922" s="462"/>
      <c r="K922" s="462">
        <v>0</v>
      </c>
      <c r="L922" s="462"/>
      <c r="M922" s="462"/>
      <c r="N922" s="464">
        <v>0</v>
      </c>
      <c r="O922" s="463">
        <v>0</v>
      </c>
      <c r="P922" s="463">
        <v>0</v>
      </c>
      <c r="Q922" s="462"/>
      <c r="R922" s="462"/>
      <c r="S922" s="462"/>
      <c r="T922" s="462"/>
      <c r="U922" s="462"/>
      <c r="V922" s="462"/>
      <c r="W922" s="462"/>
      <c r="X922" s="462"/>
      <c r="Y922" s="462"/>
      <c r="Z922" s="462">
        <v>0</v>
      </c>
      <c r="AA922" s="462"/>
      <c r="AB922" s="462"/>
      <c r="AC922" s="462"/>
      <c r="AD922" s="463">
        <v>0</v>
      </c>
      <c r="AE922" s="463">
        <v>0</v>
      </c>
      <c r="AF922" s="462">
        <v>0</v>
      </c>
      <c r="AG922" s="465">
        <v>0</v>
      </c>
      <c r="AH922" s="466">
        <v>0</v>
      </c>
      <c r="AI922" s="467">
        <v>0</v>
      </c>
    </row>
    <row r="923" spans="1:35" x14ac:dyDescent="0.2">
      <c r="A923" s="461" t="s">
        <v>65</v>
      </c>
      <c r="B923" s="462"/>
      <c r="C923" s="462"/>
      <c r="D923" s="462"/>
      <c r="E923" s="462"/>
      <c r="F923" s="462"/>
      <c r="G923" s="462"/>
      <c r="H923" s="462"/>
      <c r="I923" s="462"/>
      <c r="J923" s="462"/>
      <c r="K923" s="462">
        <v>0</v>
      </c>
      <c r="L923" s="462"/>
      <c r="M923" s="462"/>
      <c r="N923" s="464">
        <v>0</v>
      </c>
      <c r="O923" s="463">
        <v>0</v>
      </c>
      <c r="P923" s="463">
        <v>0</v>
      </c>
      <c r="Q923" s="462"/>
      <c r="R923" s="462"/>
      <c r="S923" s="462"/>
      <c r="T923" s="462"/>
      <c r="U923" s="462"/>
      <c r="V923" s="462"/>
      <c r="W923" s="462"/>
      <c r="X923" s="462"/>
      <c r="Y923" s="462"/>
      <c r="Z923" s="462">
        <v>0</v>
      </c>
      <c r="AA923" s="462"/>
      <c r="AB923" s="462"/>
      <c r="AC923" s="462"/>
      <c r="AD923" s="463">
        <v>0</v>
      </c>
      <c r="AE923" s="463">
        <v>0</v>
      </c>
      <c r="AF923" s="462">
        <v>0</v>
      </c>
      <c r="AG923" s="465">
        <v>0</v>
      </c>
      <c r="AH923" s="466">
        <v>0</v>
      </c>
      <c r="AI923" s="467">
        <v>0</v>
      </c>
    </row>
    <row r="924" spans="1:35" x14ac:dyDescent="0.2">
      <c r="A924" s="461"/>
      <c r="B924" s="462"/>
      <c r="C924" s="462"/>
      <c r="D924" s="462"/>
      <c r="E924" s="462"/>
      <c r="F924" s="462"/>
      <c r="G924" s="462"/>
      <c r="H924" s="462"/>
      <c r="I924" s="462"/>
      <c r="J924" s="462"/>
      <c r="K924" s="462">
        <v>0</v>
      </c>
      <c r="L924" s="462"/>
      <c r="M924" s="462"/>
      <c r="N924" s="464">
        <v>0</v>
      </c>
      <c r="O924" s="463">
        <v>0</v>
      </c>
      <c r="P924" s="463">
        <v>0</v>
      </c>
      <c r="Q924" s="462"/>
      <c r="R924" s="462"/>
      <c r="S924" s="462"/>
      <c r="T924" s="462"/>
      <c r="U924" s="462"/>
      <c r="V924" s="462"/>
      <c r="W924" s="462"/>
      <c r="X924" s="462"/>
      <c r="Y924" s="462"/>
      <c r="Z924" s="462">
        <v>0</v>
      </c>
      <c r="AA924" s="462"/>
      <c r="AB924" s="462"/>
      <c r="AC924" s="462"/>
      <c r="AD924" s="463">
        <v>0</v>
      </c>
      <c r="AE924" s="463">
        <v>0</v>
      </c>
      <c r="AF924" s="462">
        <v>0</v>
      </c>
      <c r="AG924" s="465">
        <v>0</v>
      </c>
      <c r="AH924" s="466">
        <v>0</v>
      </c>
      <c r="AI924" s="467">
        <v>0</v>
      </c>
    </row>
    <row r="925" spans="1:35" x14ac:dyDescent="0.2">
      <c r="A925" s="461" t="s">
        <v>549</v>
      </c>
      <c r="B925" s="462"/>
      <c r="C925" s="462"/>
      <c r="D925" s="462"/>
      <c r="E925" s="462"/>
      <c r="F925" s="462"/>
      <c r="G925" s="462"/>
      <c r="H925" s="462"/>
      <c r="I925" s="462"/>
      <c r="J925" s="462"/>
      <c r="K925" s="462">
        <v>0</v>
      </c>
      <c r="L925" s="462"/>
      <c r="M925" s="462"/>
      <c r="N925" s="464">
        <v>0</v>
      </c>
      <c r="O925" s="463">
        <v>0</v>
      </c>
      <c r="P925" s="463">
        <v>0</v>
      </c>
      <c r="Q925" s="462"/>
      <c r="R925" s="462"/>
      <c r="S925" s="462"/>
      <c r="T925" s="462"/>
      <c r="U925" s="462"/>
      <c r="V925" s="462"/>
      <c r="W925" s="462"/>
      <c r="X925" s="462"/>
      <c r="Y925" s="462"/>
      <c r="Z925" s="462">
        <v>0</v>
      </c>
      <c r="AA925" s="462"/>
      <c r="AB925" s="462"/>
      <c r="AC925" s="462"/>
      <c r="AD925" s="463">
        <v>0</v>
      </c>
      <c r="AE925" s="463">
        <v>0</v>
      </c>
      <c r="AF925" s="462">
        <v>0</v>
      </c>
      <c r="AG925" s="465">
        <v>0</v>
      </c>
      <c r="AH925" s="466">
        <v>0</v>
      </c>
      <c r="AI925" s="467">
        <v>0</v>
      </c>
    </row>
    <row r="926" spans="1:35" x14ac:dyDescent="0.2">
      <c r="A926" s="461"/>
      <c r="B926" s="462"/>
      <c r="C926" s="462"/>
      <c r="D926" s="462"/>
      <c r="E926" s="462"/>
      <c r="F926" s="462"/>
      <c r="G926" s="462"/>
      <c r="H926" s="462"/>
      <c r="I926" s="462"/>
      <c r="J926" s="462"/>
      <c r="K926" s="462">
        <v>0</v>
      </c>
      <c r="L926" s="462"/>
      <c r="M926" s="462"/>
      <c r="N926" s="464">
        <v>0</v>
      </c>
      <c r="O926" s="463">
        <v>0</v>
      </c>
      <c r="P926" s="463">
        <v>0</v>
      </c>
      <c r="Q926" s="462"/>
      <c r="R926" s="462"/>
      <c r="S926" s="462"/>
      <c r="T926" s="462"/>
      <c r="U926" s="462"/>
      <c r="V926" s="462"/>
      <c r="W926" s="462"/>
      <c r="X926" s="462"/>
      <c r="Y926" s="462"/>
      <c r="Z926" s="462">
        <v>0</v>
      </c>
      <c r="AA926" s="462"/>
      <c r="AB926" s="462"/>
      <c r="AC926" s="462"/>
      <c r="AD926" s="463">
        <v>0</v>
      </c>
      <c r="AE926" s="463">
        <v>0</v>
      </c>
      <c r="AF926" s="462">
        <v>0</v>
      </c>
      <c r="AG926" s="465">
        <v>0</v>
      </c>
      <c r="AH926" s="466">
        <v>0</v>
      </c>
      <c r="AI926" s="467">
        <v>0</v>
      </c>
    </row>
    <row r="927" spans="1:35" x14ac:dyDescent="0.2">
      <c r="A927" s="461" t="s">
        <v>66</v>
      </c>
      <c r="B927" s="462">
        <v>267</v>
      </c>
      <c r="C927" s="462">
        <v>1899</v>
      </c>
      <c r="D927" s="462"/>
      <c r="E927" s="462"/>
      <c r="F927" s="462"/>
      <c r="G927" s="462"/>
      <c r="H927" s="462"/>
      <c r="I927" s="462"/>
      <c r="J927" s="462"/>
      <c r="K927" s="462">
        <v>1899</v>
      </c>
      <c r="L927" s="462">
        <v>600</v>
      </c>
      <c r="M927" s="462"/>
      <c r="N927" s="464">
        <v>600</v>
      </c>
      <c r="O927" s="463">
        <v>23388</v>
      </c>
      <c r="P927" s="463">
        <v>6244596</v>
      </c>
      <c r="Q927" s="462">
        <v>270</v>
      </c>
      <c r="R927" s="462">
        <v>1923</v>
      </c>
      <c r="S927" s="462"/>
      <c r="T927" s="462"/>
      <c r="U927" s="462"/>
      <c r="V927" s="462"/>
      <c r="W927" s="462"/>
      <c r="X927" s="462"/>
      <c r="Y927" s="462"/>
      <c r="Z927" s="462">
        <v>1923</v>
      </c>
      <c r="AA927" s="462">
        <v>600</v>
      </c>
      <c r="AB927" s="462"/>
      <c r="AC927" s="462"/>
      <c r="AD927" s="463">
        <v>23076</v>
      </c>
      <c r="AE927" s="463">
        <v>6230520</v>
      </c>
      <c r="AF927" s="462">
        <v>3</v>
      </c>
      <c r="AG927" s="465">
        <v>-14076</v>
      </c>
      <c r="AH927" s="466">
        <v>270</v>
      </c>
      <c r="AI927" s="467">
        <v>6230520</v>
      </c>
    </row>
    <row r="928" spans="1:35" x14ac:dyDescent="0.2">
      <c r="A928" s="461"/>
      <c r="B928" s="462"/>
      <c r="C928" s="462"/>
      <c r="D928" s="462"/>
      <c r="E928" s="462"/>
      <c r="F928" s="462"/>
      <c r="G928" s="462"/>
      <c r="H928" s="462"/>
      <c r="I928" s="462"/>
      <c r="J928" s="462"/>
      <c r="K928" s="462">
        <v>0</v>
      </c>
      <c r="L928" s="462"/>
      <c r="M928" s="462"/>
      <c r="N928" s="464">
        <v>0</v>
      </c>
      <c r="O928" s="463">
        <v>0</v>
      </c>
      <c r="P928" s="463">
        <v>0</v>
      </c>
      <c r="Q928" s="462"/>
      <c r="R928" s="462"/>
      <c r="S928" s="462"/>
      <c r="T928" s="462"/>
      <c r="U928" s="462"/>
      <c r="V928" s="462"/>
      <c r="W928" s="462"/>
      <c r="X928" s="462"/>
      <c r="Y928" s="462"/>
      <c r="Z928" s="462">
        <v>0</v>
      </c>
      <c r="AA928" s="462"/>
      <c r="AB928" s="462"/>
      <c r="AC928" s="462"/>
      <c r="AD928" s="463">
        <v>0</v>
      </c>
      <c r="AE928" s="463">
        <v>0</v>
      </c>
      <c r="AF928" s="462">
        <v>0</v>
      </c>
      <c r="AG928" s="465">
        <v>0</v>
      </c>
      <c r="AH928" s="466">
        <v>0</v>
      </c>
      <c r="AI928" s="467">
        <v>0</v>
      </c>
    </row>
    <row r="929" spans="1:35" x14ac:dyDescent="0.2">
      <c r="A929" s="461" t="s">
        <v>67</v>
      </c>
      <c r="B929" s="462"/>
      <c r="C929" s="462"/>
      <c r="D929" s="462"/>
      <c r="E929" s="462"/>
      <c r="F929" s="462"/>
      <c r="G929" s="462"/>
      <c r="H929" s="462"/>
      <c r="I929" s="462"/>
      <c r="J929" s="462"/>
      <c r="K929" s="462">
        <v>0</v>
      </c>
      <c r="L929" s="462"/>
      <c r="M929" s="462"/>
      <c r="N929" s="464">
        <v>0</v>
      </c>
      <c r="O929" s="463">
        <v>0</v>
      </c>
      <c r="P929" s="463">
        <v>0</v>
      </c>
      <c r="Q929" s="462"/>
      <c r="R929" s="462"/>
      <c r="S929" s="462"/>
      <c r="T929" s="462"/>
      <c r="U929" s="462"/>
      <c r="V929" s="462"/>
      <c r="W929" s="462"/>
      <c r="X929" s="462"/>
      <c r="Y929" s="462"/>
      <c r="Z929" s="462">
        <v>0</v>
      </c>
      <c r="AA929" s="462"/>
      <c r="AB929" s="462"/>
      <c r="AC929" s="462"/>
      <c r="AD929" s="463">
        <v>0</v>
      </c>
      <c r="AE929" s="463">
        <v>0</v>
      </c>
      <c r="AF929" s="462">
        <v>0</v>
      </c>
      <c r="AG929" s="465">
        <v>0</v>
      </c>
      <c r="AH929" s="466">
        <v>0</v>
      </c>
      <c r="AI929" s="467">
        <v>0</v>
      </c>
    </row>
    <row r="930" spans="1:35" x14ac:dyDescent="0.2">
      <c r="A930" s="470"/>
      <c r="B930" s="462"/>
      <c r="C930" s="466"/>
      <c r="D930" s="466"/>
      <c r="E930" s="466"/>
      <c r="F930" s="466"/>
      <c r="G930" s="466"/>
      <c r="H930" s="466"/>
      <c r="I930" s="466"/>
      <c r="J930" s="466"/>
      <c r="K930" s="462">
        <v>0</v>
      </c>
      <c r="L930" s="466"/>
      <c r="M930" s="466"/>
      <c r="N930" s="464">
        <v>0</v>
      </c>
      <c r="O930" s="463">
        <v>0</v>
      </c>
      <c r="P930" s="463">
        <v>0</v>
      </c>
      <c r="Q930" s="462"/>
      <c r="R930" s="466"/>
      <c r="S930" s="466"/>
      <c r="T930" s="466"/>
      <c r="U930" s="466"/>
      <c r="V930" s="466"/>
      <c r="W930" s="466"/>
      <c r="X930" s="466"/>
      <c r="Y930" s="466"/>
      <c r="Z930" s="462">
        <v>0</v>
      </c>
      <c r="AA930" s="466"/>
      <c r="AB930" s="466"/>
      <c r="AC930" s="466"/>
      <c r="AD930" s="463">
        <v>0</v>
      </c>
      <c r="AE930" s="463">
        <v>0</v>
      </c>
      <c r="AF930" s="462">
        <v>0</v>
      </c>
      <c r="AG930" s="465">
        <v>0</v>
      </c>
      <c r="AH930" s="466">
        <v>0</v>
      </c>
      <c r="AI930" s="467">
        <v>0</v>
      </c>
    </row>
    <row r="931" spans="1:35" x14ac:dyDescent="0.2">
      <c r="A931" s="471" t="s">
        <v>0</v>
      </c>
      <c r="B931" s="471">
        <v>721</v>
      </c>
      <c r="C931" s="471">
        <v>16468</v>
      </c>
      <c r="D931" s="471">
        <v>920</v>
      </c>
      <c r="E931" s="471">
        <v>0</v>
      </c>
      <c r="F931" s="471">
        <v>0</v>
      </c>
      <c r="G931" s="471">
        <v>0</v>
      </c>
      <c r="H931" s="471">
        <v>0</v>
      </c>
      <c r="I931" s="471">
        <v>0</v>
      </c>
      <c r="J931" s="471">
        <v>0</v>
      </c>
      <c r="K931" s="471">
        <v>17388</v>
      </c>
      <c r="L931" s="471">
        <v>4600</v>
      </c>
      <c r="M931" s="471">
        <v>0</v>
      </c>
      <c r="N931" s="471">
        <v>4600</v>
      </c>
      <c r="O931" s="471">
        <v>213256</v>
      </c>
      <c r="P931" s="471">
        <v>29657176</v>
      </c>
      <c r="Q931" s="471">
        <v>748</v>
      </c>
      <c r="R931" s="471">
        <v>17020</v>
      </c>
      <c r="S931" s="471">
        <v>1020</v>
      </c>
      <c r="T931" s="471">
        <v>0</v>
      </c>
      <c r="U931" s="471">
        <v>0</v>
      </c>
      <c r="V931" s="471">
        <v>0</v>
      </c>
      <c r="W931" s="471">
        <v>0</v>
      </c>
      <c r="X931" s="471">
        <v>0</v>
      </c>
      <c r="Y931" s="471">
        <v>0</v>
      </c>
      <c r="Z931" s="471">
        <v>18040</v>
      </c>
      <c r="AA931" s="471">
        <v>4600</v>
      </c>
      <c r="AB931" s="471">
        <v>0</v>
      </c>
      <c r="AC931" s="471">
        <v>0</v>
      </c>
      <c r="AD931" s="471">
        <v>216480</v>
      </c>
      <c r="AE931" s="471">
        <v>31588572</v>
      </c>
      <c r="AF931" s="471">
        <v>27</v>
      </c>
      <c r="AG931" s="471">
        <v>1931396</v>
      </c>
      <c r="AH931" s="471">
        <v>748</v>
      </c>
      <c r="AI931" s="471">
        <v>31588572</v>
      </c>
    </row>
    <row r="932" spans="1:35" x14ac:dyDescent="0.2">
      <c r="A932" s="432"/>
      <c r="B932" s="432"/>
      <c r="C932" s="432"/>
      <c r="D932" s="432"/>
      <c r="E932" s="432"/>
      <c r="F932" s="432"/>
      <c r="G932" s="432"/>
      <c r="H932" s="432"/>
      <c r="I932" s="432"/>
      <c r="J932" s="432"/>
      <c r="K932" s="432"/>
      <c r="L932" s="432"/>
      <c r="M932" s="432"/>
      <c r="N932" s="432"/>
      <c r="O932" s="432"/>
      <c r="P932" s="432"/>
      <c r="Q932" s="432"/>
      <c r="R932" s="432"/>
      <c r="S932" s="432"/>
      <c r="T932" s="432"/>
      <c r="U932" s="432"/>
      <c r="V932" s="432"/>
      <c r="W932" s="432"/>
      <c r="X932" s="432"/>
      <c r="Y932" s="432"/>
      <c r="Z932" s="432"/>
      <c r="AA932" s="432"/>
      <c r="AB932" s="432"/>
      <c r="AC932" s="432"/>
      <c r="AD932" s="432"/>
      <c r="AE932" s="432"/>
      <c r="AF932" s="432"/>
      <c r="AG932" s="432"/>
    </row>
    <row r="933" spans="1:35" x14ac:dyDescent="0.2">
      <c r="A933" s="431" t="s">
        <v>576</v>
      </c>
      <c r="B933" s="432"/>
      <c r="C933" s="432"/>
      <c r="D933" s="432"/>
      <c r="E933" s="432"/>
      <c r="F933" s="432"/>
      <c r="G933" s="432"/>
      <c r="H933" s="432"/>
      <c r="I933" s="432"/>
      <c r="J933" s="432"/>
      <c r="K933" s="432"/>
      <c r="L933" s="432"/>
      <c r="M933" s="432"/>
      <c r="N933" s="432"/>
      <c r="O933" s="432"/>
      <c r="P933" s="432"/>
      <c r="Q933" s="432"/>
      <c r="R933" s="432"/>
      <c r="S933" s="432"/>
      <c r="T933" s="432"/>
      <c r="U933" s="432"/>
      <c r="V933" s="432"/>
      <c r="W933" s="432"/>
      <c r="X933" s="432"/>
      <c r="Y933" s="432"/>
      <c r="Z933" s="432"/>
      <c r="AA933" s="432"/>
      <c r="AB933" s="432"/>
      <c r="AC933" s="432"/>
      <c r="AD933" s="432"/>
      <c r="AE933" s="432"/>
      <c r="AF933" s="432"/>
      <c r="AG933" s="432"/>
    </row>
    <row r="934" spans="1:35" ht="13.5" thickBot="1" x14ac:dyDescent="0.25">
      <c r="A934" s="383"/>
      <c r="B934" s="383"/>
      <c r="C934" s="383"/>
      <c r="D934" s="383"/>
      <c r="E934" s="383"/>
      <c r="F934" s="383"/>
      <c r="G934" s="383"/>
      <c r="H934" s="383"/>
      <c r="I934" s="383"/>
      <c r="J934" s="383"/>
      <c r="K934" s="383"/>
      <c r="L934" s="383"/>
      <c r="M934" s="383"/>
      <c r="N934" s="383"/>
      <c r="O934" s="383"/>
      <c r="P934" s="383"/>
      <c r="Q934" s="383"/>
      <c r="R934" s="383"/>
      <c r="S934" s="383"/>
      <c r="T934" s="383"/>
      <c r="U934" s="383"/>
      <c r="V934" s="383"/>
      <c r="W934" s="383"/>
      <c r="X934" s="383"/>
      <c r="Y934" s="383"/>
      <c r="Z934" s="383"/>
      <c r="AA934" s="383"/>
      <c r="AB934" s="383"/>
      <c r="AC934" s="383"/>
      <c r="AD934" s="383"/>
      <c r="AE934" s="383"/>
      <c r="AF934" s="383"/>
      <c r="AG934" s="383"/>
    </row>
    <row r="935" spans="1:35" ht="12.75" customHeight="1" thickBot="1" x14ac:dyDescent="0.25">
      <c r="A935" s="706" t="s">
        <v>48</v>
      </c>
      <c r="B935" s="433" t="s">
        <v>361</v>
      </c>
      <c r="C935" s="433"/>
      <c r="D935" s="433"/>
      <c r="E935" s="433"/>
      <c r="F935" s="433"/>
      <c r="G935" s="433"/>
      <c r="H935" s="433"/>
      <c r="I935" s="433"/>
      <c r="J935" s="433"/>
      <c r="K935" s="433"/>
      <c r="L935" s="433"/>
      <c r="M935" s="433"/>
      <c r="N935" s="433"/>
      <c r="O935" s="433"/>
      <c r="P935" s="433"/>
      <c r="Q935" s="434" t="s">
        <v>362</v>
      </c>
      <c r="R935" s="433"/>
      <c r="S935" s="433"/>
      <c r="T935" s="433"/>
      <c r="U935" s="433"/>
      <c r="V935" s="433"/>
      <c r="W935" s="433"/>
      <c r="X935" s="433"/>
      <c r="Y935" s="433"/>
      <c r="Z935" s="433"/>
      <c r="AA935" s="433"/>
      <c r="AB935" s="433"/>
      <c r="AC935" s="433"/>
      <c r="AD935" s="433"/>
      <c r="AE935" s="435"/>
      <c r="AF935" s="436" t="s">
        <v>360</v>
      </c>
      <c r="AG935" s="437"/>
      <c r="AH935" s="436" t="s">
        <v>363</v>
      </c>
      <c r="AI935" s="437"/>
    </row>
    <row r="936" spans="1:35" ht="133.5" customHeight="1" x14ac:dyDescent="0.2">
      <c r="A936" s="707"/>
      <c r="B936" s="438" t="s">
        <v>11</v>
      </c>
      <c r="C936" s="439" t="s">
        <v>148</v>
      </c>
      <c r="D936" s="440" t="s">
        <v>271</v>
      </c>
      <c r="E936" s="440" t="s">
        <v>150</v>
      </c>
      <c r="F936" s="440" t="s">
        <v>184</v>
      </c>
      <c r="G936" s="440" t="s">
        <v>185</v>
      </c>
      <c r="H936" s="440" t="s">
        <v>186</v>
      </c>
      <c r="I936" s="440" t="s">
        <v>187</v>
      </c>
      <c r="J936" s="441" t="s">
        <v>151</v>
      </c>
      <c r="K936" s="440" t="s">
        <v>152</v>
      </c>
      <c r="L936" s="440" t="s">
        <v>153</v>
      </c>
      <c r="M936" s="440" t="s">
        <v>183</v>
      </c>
      <c r="N936" s="442" t="s">
        <v>120</v>
      </c>
      <c r="O936" s="443" t="s">
        <v>158</v>
      </c>
      <c r="P936" s="444" t="s">
        <v>157</v>
      </c>
      <c r="Q936" s="438" t="s">
        <v>11</v>
      </c>
      <c r="R936" s="439" t="s">
        <v>148</v>
      </c>
      <c r="S936" s="440" t="s">
        <v>149</v>
      </c>
      <c r="T936" s="440" t="s">
        <v>150</v>
      </c>
      <c r="U936" s="440" t="s">
        <v>184</v>
      </c>
      <c r="V936" s="440" t="s">
        <v>185</v>
      </c>
      <c r="W936" s="440" t="s">
        <v>186</v>
      </c>
      <c r="X936" s="440" t="s">
        <v>187</v>
      </c>
      <c r="Y936" s="440" t="s">
        <v>151</v>
      </c>
      <c r="Z936" s="440" t="s">
        <v>152</v>
      </c>
      <c r="AA936" s="440" t="s">
        <v>153</v>
      </c>
      <c r="AB936" s="440" t="s">
        <v>183</v>
      </c>
      <c r="AC936" s="442" t="s">
        <v>120</v>
      </c>
      <c r="AD936" s="443" t="s">
        <v>158</v>
      </c>
      <c r="AE936" s="444" t="s">
        <v>364</v>
      </c>
      <c r="AF936" s="445" t="s">
        <v>162</v>
      </c>
      <c r="AG936" s="445" t="s">
        <v>161</v>
      </c>
      <c r="AH936" s="445" t="s">
        <v>11</v>
      </c>
      <c r="AI936" s="444" t="s">
        <v>365</v>
      </c>
    </row>
    <row r="937" spans="1:35" ht="12.75" thickBot="1" x14ac:dyDescent="0.25">
      <c r="A937" s="708"/>
      <c r="B937" s="446" t="s">
        <v>49</v>
      </c>
      <c r="C937" s="447" t="s">
        <v>50</v>
      </c>
      <c r="D937" s="448" t="s">
        <v>51</v>
      </c>
      <c r="E937" s="448" t="s">
        <v>52</v>
      </c>
      <c r="F937" s="449" t="s">
        <v>53</v>
      </c>
      <c r="G937" s="449" t="s">
        <v>54</v>
      </c>
      <c r="H937" s="449" t="s">
        <v>81</v>
      </c>
      <c r="I937" s="449" t="s">
        <v>119</v>
      </c>
      <c r="J937" s="449" t="s">
        <v>156</v>
      </c>
      <c r="K937" s="449" t="s">
        <v>160</v>
      </c>
      <c r="L937" s="449" t="s">
        <v>192</v>
      </c>
      <c r="M937" s="449" t="s">
        <v>193</v>
      </c>
      <c r="N937" s="450" t="s">
        <v>195</v>
      </c>
      <c r="O937" s="451" t="s">
        <v>196</v>
      </c>
      <c r="P937" s="452" t="s">
        <v>197</v>
      </c>
      <c r="Q937" s="446" t="s">
        <v>49</v>
      </c>
      <c r="R937" s="447" t="s">
        <v>50</v>
      </c>
      <c r="S937" s="448" t="s">
        <v>51</v>
      </c>
      <c r="T937" s="448" t="s">
        <v>52</v>
      </c>
      <c r="U937" s="449" t="s">
        <v>53</v>
      </c>
      <c r="V937" s="449" t="s">
        <v>54</v>
      </c>
      <c r="W937" s="449" t="s">
        <v>81</v>
      </c>
      <c r="X937" s="449" t="s">
        <v>119</v>
      </c>
      <c r="Y937" s="449" t="s">
        <v>156</v>
      </c>
      <c r="Z937" s="449" t="s">
        <v>160</v>
      </c>
      <c r="AA937" s="449" t="s">
        <v>192</v>
      </c>
      <c r="AB937" s="449" t="s">
        <v>193</v>
      </c>
      <c r="AC937" s="450" t="s">
        <v>195</v>
      </c>
      <c r="AD937" s="451" t="s">
        <v>196</v>
      </c>
      <c r="AE937" s="452" t="s">
        <v>197</v>
      </c>
      <c r="AF937" s="453"/>
      <c r="AG937" s="446"/>
      <c r="AH937" s="453"/>
      <c r="AI937" s="446"/>
    </row>
    <row r="938" spans="1:35" x14ac:dyDescent="0.2">
      <c r="A938" s="454"/>
      <c r="B938" s="455"/>
      <c r="C938" s="455"/>
      <c r="D938" s="455"/>
      <c r="E938" s="455"/>
      <c r="F938" s="456"/>
      <c r="G938" s="456"/>
      <c r="H938" s="456"/>
      <c r="I938" s="456"/>
      <c r="J938" s="456"/>
      <c r="K938" s="456"/>
      <c r="L938" s="456"/>
      <c r="M938" s="456"/>
      <c r="N938" s="457"/>
      <c r="O938" s="456"/>
      <c r="P938" s="456"/>
      <c r="Q938" s="455"/>
      <c r="R938" s="455"/>
      <c r="S938" s="455"/>
      <c r="T938" s="455"/>
      <c r="U938" s="456"/>
      <c r="V938" s="456"/>
      <c r="W938" s="456"/>
      <c r="X938" s="456"/>
      <c r="Y938" s="456"/>
      <c r="Z938" s="456"/>
      <c r="AA938" s="456"/>
      <c r="AB938" s="456"/>
      <c r="AC938" s="456"/>
      <c r="AD938" s="456"/>
      <c r="AE938" s="456"/>
      <c r="AF938" s="455"/>
      <c r="AG938" s="458"/>
      <c r="AH938" s="459"/>
      <c r="AI938" s="460"/>
    </row>
    <row r="939" spans="1:35" x14ac:dyDescent="0.2">
      <c r="A939" s="461" t="s">
        <v>55</v>
      </c>
      <c r="B939" s="462">
        <v>43</v>
      </c>
      <c r="C939" s="463">
        <v>959</v>
      </c>
      <c r="D939" s="462">
        <v>923</v>
      </c>
      <c r="E939" s="462"/>
      <c r="F939" s="462"/>
      <c r="G939" s="462"/>
      <c r="H939" s="462"/>
      <c r="I939" s="462"/>
      <c r="J939" s="462"/>
      <c r="K939" s="462">
        <v>1882</v>
      </c>
      <c r="L939" s="462">
        <v>1000</v>
      </c>
      <c r="M939" s="462"/>
      <c r="N939" s="464">
        <v>1000</v>
      </c>
      <c r="O939" s="463">
        <v>23584</v>
      </c>
      <c r="P939" s="463">
        <v>1014112</v>
      </c>
      <c r="Q939" s="462">
        <v>43</v>
      </c>
      <c r="R939" s="463">
        <v>919</v>
      </c>
      <c r="S939" s="462">
        <v>1023</v>
      </c>
      <c r="T939" s="462"/>
      <c r="U939" s="462"/>
      <c r="V939" s="462"/>
      <c r="W939" s="462"/>
      <c r="X939" s="462"/>
      <c r="Y939" s="462"/>
      <c r="Z939" s="462">
        <v>1942</v>
      </c>
      <c r="AA939" s="462">
        <v>1000</v>
      </c>
      <c r="AB939" s="462"/>
      <c r="AC939" s="463"/>
      <c r="AD939" s="463">
        <v>23304</v>
      </c>
      <c r="AE939" s="463">
        <v>1002072</v>
      </c>
      <c r="AF939" s="462">
        <v>0</v>
      </c>
      <c r="AG939" s="465">
        <v>-12040</v>
      </c>
      <c r="AH939" s="466">
        <v>43</v>
      </c>
      <c r="AI939" s="467">
        <v>1002072</v>
      </c>
    </row>
    <row r="940" spans="1:35" x14ac:dyDescent="0.2">
      <c r="A940" s="461"/>
      <c r="B940" s="462"/>
      <c r="C940" s="463"/>
      <c r="D940" s="462"/>
      <c r="E940" s="462"/>
      <c r="F940" s="462"/>
      <c r="G940" s="462"/>
      <c r="H940" s="462"/>
      <c r="I940" s="462"/>
      <c r="J940" s="462"/>
      <c r="K940" s="462">
        <v>0</v>
      </c>
      <c r="L940" s="462"/>
      <c r="M940" s="462"/>
      <c r="N940" s="464">
        <v>0</v>
      </c>
      <c r="O940" s="463">
        <v>0</v>
      </c>
      <c r="P940" s="463">
        <v>0</v>
      </c>
      <c r="Q940" s="462"/>
      <c r="R940" s="463"/>
      <c r="S940" s="462"/>
      <c r="T940" s="462"/>
      <c r="U940" s="462"/>
      <c r="V940" s="462"/>
      <c r="W940" s="462"/>
      <c r="X940" s="462"/>
      <c r="Y940" s="462"/>
      <c r="Z940" s="462">
        <v>0</v>
      </c>
      <c r="AA940" s="462"/>
      <c r="AB940" s="462"/>
      <c r="AC940" s="463"/>
      <c r="AD940" s="463">
        <v>0</v>
      </c>
      <c r="AE940" s="463">
        <v>0</v>
      </c>
      <c r="AF940" s="462">
        <v>0</v>
      </c>
      <c r="AG940" s="465">
        <v>0</v>
      </c>
      <c r="AH940" s="466">
        <v>0</v>
      </c>
      <c r="AI940" s="467">
        <v>0</v>
      </c>
    </row>
    <row r="941" spans="1:35" x14ac:dyDescent="0.2">
      <c r="A941" s="461" t="s">
        <v>56</v>
      </c>
      <c r="B941" s="462">
        <v>178</v>
      </c>
      <c r="C941" s="463">
        <v>3098</v>
      </c>
      <c r="D941" s="462"/>
      <c r="E941" s="462"/>
      <c r="F941" s="462"/>
      <c r="G941" s="462"/>
      <c r="H941" s="462"/>
      <c r="I941" s="462"/>
      <c r="J941" s="462"/>
      <c r="K941" s="462">
        <v>3098</v>
      </c>
      <c r="L941" s="462">
        <v>1000</v>
      </c>
      <c r="M941" s="462"/>
      <c r="N941" s="464">
        <v>1000</v>
      </c>
      <c r="O941" s="463">
        <v>38176</v>
      </c>
      <c r="P941" s="463">
        <v>6795328</v>
      </c>
      <c r="Q941" s="462">
        <v>183</v>
      </c>
      <c r="R941" s="463">
        <v>3152</v>
      </c>
      <c r="S941" s="462"/>
      <c r="T941" s="462"/>
      <c r="U941" s="462"/>
      <c r="V941" s="462"/>
      <c r="W941" s="462"/>
      <c r="X941" s="462"/>
      <c r="Y941" s="462"/>
      <c r="Z941" s="462">
        <v>3152</v>
      </c>
      <c r="AA941" s="462">
        <v>1000</v>
      </c>
      <c r="AB941" s="462"/>
      <c r="AC941" s="463"/>
      <c r="AD941" s="463">
        <v>37824</v>
      </c>
      <c r="AE941" s="463">
        <v>6921792</v>
      </c>
      <c r="AF941" s="462">
        <v>5</v>
      </c>
      <c r="AG941" s="465">
        <v>126464</v>
      </c>
      <c r="AH941" s="466">
        <v>183</v>
      </c>
      <c r="AI941" s="467">
        <v>6921792</v>
      </c>
    </row>
    <row r="942" spans="1:35" x14ac:dyDescent="0.2">
      <c r="A942" s="468"/>
      <c r="B942" s="462"/>
      <c r="C942" s="466"/>
      <c r="D942" s="466"/>
      <c r="E942" s="466"/>
      <c r="F942" s="466"/>
      <c r="G942" s="466"/>
      <c r="H942" s="466"/>
      <c r="I942" s="466"/>
      <c r="J942" s="466"/>
      <c r="K942" s="462">
        <v>0</v>
      </c>
      <c r="L942" s="466"/>
      <c r="M942" s="466"/>
      <c r="N942" s="464">
        <v>0</v>
      </c>
      <c r="O942" s="463">
        <v>0</v>
      </c>
      <c r="P942" s="463">
        <v>0</v>
      </c>
      <c r="Q942" s="462"/>
      <c r="R942" s="466"/>
      <c r="S942" s="466"/>
      <c r="T942" s="466"/>
      <c r="U942" s="466"/>
      <c r="V942" s="466"/>
      <c r="W942" s="466"/>
      <c r="X942" s="466"/>
      <c r="Y942" s="466"/>
      <c r="Z942" s="462">
        <v>0</v>
      </c>
      <c r="AA942" s="466"/>
      <c r="AB942" s="466"/>
      <c r="AC942" s="466"/>
      <c r="AD942" s="463">
        <v>0</v>
      </c>
      <c r="AE942" s="463">
        <v>0</v>
      </c>
      <c r="AF942" s="462">
        <v>0</v>
      </c>
      <c r="AG942" s="465">
        <v>0</v>
      </c>
      <c r="AH942" s="466">
        <v>0</v>
      </c>
      <c r="AI942" s="467">
        <v>0</v>
      </c>
    </row>
    <row r="943" spans="1:35" x14ac:dyDescent="0.2">
      <c r="A943" s="461" t="s">
        <v>57</v>
      </c>
      <c r="B943" s="462"/>
      <c r="C943" s="462"/>
      <c r="D943" s="462"/>
      <c r="E943" s="462"/>
      <c r="F943" s="462"/>
      <c r="G943" s="462"/>
      <c r="H943" s="462"/>
      <c r="I943" s="462"/>
      <c r="J943" s="462"/>
      <c r="K943" s="462">
        <v>0</v>
      </c>
      <c r="L943" s="462"/>
      <c r="M943" s="462"/>
      <c r="N943" s="464">
        <v>0</v>
      </c>
      <c r="O943" s="463">
        <v>0</v>
      </c>
      <c r="P943" s="463">
        <v>0</v>
      </c>
      <c r="Q943" s="462"/>
      <c r="R943" s="462"/>
      <c r="S943" s="462"/>
      <c r="T943" s="462"/>
      <c r="U943" s="462"/>
      <c r="V943" s="462"/>
      <c r="W943" s="462"/>
      <c r="X943" s="462"/>
      <c r="Y943" s="462"/>
      <c r="Z943" s="462">
        <v>0</v>
      </c>
      <c r="AA943" s="462"/>
      <c r="AB943" s="462"/>
      <c r="AC943" s="462"/>
      <c r="AD943" s="463">
        <v>0</v>
      </c>
      <c r="AE943" s="463">
        <v>0</v>
      </c>
      <c r="AF943" s="462">
        <v>0</v>
      </c>
      <c r="AG943" s="465">
        <v>0</v>
      </c>
      <c r="AH943" s="466">
        <v>0</v>
      </c>
      <c r="AI943" s="467">
        <v>0</v>
      </c>
    </row>
    <row r="944" spans="1:35" x14ac:dyDescent="0.2">
      <c r="A944" s="461"/>
      <c r="B944" s="462"/>
      <c r="C944" s="462"/>
      <c r="D944" s="462"/>
      <c r="E944" s="462"/>
      <c r="F944" s="462"/>
      <c r="G944" s="462"/>
      <c r="H944" s="462"/>
      <c r="I944" s="462"/>
      <c r="J944" s="462"/>
      <c r="K944" s="462">
        <v>0</v>
      </c>
      <c r="L944" s="462"/>
      <c r="M944" s="462"/>
      <c r="N944" s="464">
        <v>0</v>
      </c>
      <c r="O944" s="463">
        <v>0</v>
      </c>
      <c r="P944" s="463">
        <v>0</v>
      </c>
      <c r="Q944" s="462"/>
      <c r="R944" s="462"/>
      <c r="S944" s="462"/>
      <c r="T944" s="462"/>
      <c r="U944" s="462"/>
      <c r="V944" s="462"/>
      <c r="W944" s="462"/>
      <c r="X944" s="462"/>
      <c r="Y944" s="462"/>
      <c r="Z944" s="462">
        <v>0</v>
      </c>
      <c r="AA944" s="462"/>
      <c r="AB944" s="462"/>
      <c r="AC944" s="462"/>
      <c r="AD944" s="463">
        <v>0</v>
      </c>
      <c r="AE944" s="463">
        <v>0</v>
      </c>
      <c r="AF944" s="462">
        <v>0</v>
      </c>
      <c r="AG944" s="465">
        <v>0</v>
      </c>
      <c r="AH944" s="466">
        <v>0</v>
      </c>
      <c r="AI944" s="467">
        <v>0</v>
      </c>
    </row>
    <row r="945" spans="1:35" x14ac:dyDescent="0.2">
      <c r="A945" s="461" t="s">
        <v>58</v>
      </c>
      <c r="B945" s="462">
        <v>200</v>
      </c>
      <c r="C945" s="462">
        <v>5278</v>
      </c>
      <c r="D945" s="462"/>
      <c r="E945" s="462"/>
      <c r="F945" s="462"/>
      <c r="G945" s="462"/>
      <c r="H945" s="462"/>
      <c r="I945" s="462"/>
      <c r="J945" s="462"/>
      <c r="K945" s="462">
        <v>5278</v>
      </c>
      <c r="L945" s="462">
        <v>1000</v>
      </c>
      <c r="M945" s="462"/>
      <c r="N945" s="464">
        <v>1000</v>
      </c>
      <c r="O945" s="463">
        <v>64336</v>
      </c>
      <c r="P945" s="463">
        <v>12867200</v>
      </c>
      <c r="Q945" s="462">
        <v>212</v>
      </c>
      <c r="R945" s="462">
        <v>5529</v>
      </c>
      <c r="S945" s="462"/>
      <c r="T945" s="462"/>
      <c r="U945" s="462"/>
      <c r="V945" s="462"/>
      <c r="W945" s="462"/>
      <c r="X945" s="462"/>
      <c r="Y945" s="462"/>
      <c r="Z945" s="462">
        <v>5529</v>
      </c>
      <c r="AA945" s="462">
        <v>1000</v>
      </c>
      <c r="AB945" s="462"/>
      <c r="AC945" s="462"/>
      <c r="AD945" s="463">
        <v>66348</v>
      </c>
      <c r="AE945" s="463">
        <v>14065776</v>
      </c>
      <c r="AF945" s="462">
        <v>12</v>
      </c>
      <c r="AG945" s="465">
        <v>1198576</v>
      </c>
      <c r="AH945" s="466">
        <v>212</v>
      </c>
      <c r="AI945" s="467">
        <v>14065776</v>
      </c>
    </row>
    <row r="946" spans="1:35" x14ac:dyDescent="0.2">
      <c r="A946" s="461"/>
      <c r="B946" s="462"/>
      <c r="C946" s="462"/>
      <c r="D946" s="462"/>
      <c r="E946" s="462"/>
      <c r="F946" s="462"/>
      <c r="G946" s="462"/>
      <c r="H946" s="462"/>
      <c r="I946" s="462"/>
      <c r="J946" s="462"/>
      <c r="K946" s="462">
        <v>0</v>
      </c>
      <c r="L946" s="462"/>
      <c r="M946" s="462"/>
      <c r="N946" s="464">
        <v>0</v>
      </c>
      <c r="O946" s="463">
        <v>0</v>
      </c>
      <c r="P946" s="463">
        <v>0</v>
      </c>
      <c r="Q946" s="462"/>
      <c r="R946" s="462"/>
      <c r="S946" s="462"/>
      <c r="T946" s="462"/>
      <c r="U946" s="462"/>
      <c r="V946" s="462"/>
      <c r="W946" s="462"/>
      <c r="X946" s="462"/>
      <c r="Y946" s="462"/>
      <c r="Z946" s="462">
        <v>0</v>
      </c>
      <c r="AA946" s="462"/>
      <c r="AB946" s="462"/>
      <c r="AC946" s="462"/>
      <c r="AD946" s="463">
        <v>0</v>
      </c>
      <c r="AE946" s="463">
        <v>0</v>
      </c>
      <c r="AF946" s="462">
        <v>0</v>
      </c>
      <c r="AG946" s="465">
        <v>0</v>
      </c>
      <c r="AH946" s="466">
        <v>0</v>
      </c>
      <c r="AI946" s="467">
        <v>0</v>
      </c>
    </row>
    <row r="947" spans="1:35" x14ac:dyDescent="0.2">
      <c r="A947" s="461" t="s">
        <v>59</v>
      </c>
      <c r="B947" s="462"/>
      <c r="C947" s="462"/>
      <c r="D947" s="462"/>
      <c r="E947" s="462"/>
      <c r="F947" s="462"/>
      <c r="G947" s="462"/>
      <c r="H947" s="462"/>
      <c r="I947" s="462"/>
      <c r="J947" s="462"/>
      <c r="K947" s="462">
        <v>0</v>
      </c>
      <c r="L947" s="462"/>
      <c r="M947" s="462"/>
      <c r="N947" s="464">
        <v>0</v>
      </c>
      <c r="O947" s="463">
        <v>0</v>
      </c>
      <c r="P947" s="463">
        <v>0</v>
      </c>
      <c r="Q947" s="462"/>
      <c r="R947" s="462"/>
      <c r="S947" s="462"/>
      <c r="T947" s="462"/>
      <c r="U947" s="462"/>
      <c r="V947" s="462"/>
      <c r="W947" s="462"/>
      <c r="X947" s="462"/>
      <c r="Y947" s="462"/>
      <c r="Z947" s="462">
        <v>0</v>
      </c>
      <c r="AA947" s="462"/>
      <c r="AB947" s="462"/>
      <c r="AC947" s="462"/>
      <c r="AD947" s="463">
        <v>0</v>
      </c>
      <c r="AE947" s="463">
        <v>0</v>
      </c>
      <c r="AF947" s="462">
        <v>0</v>
      </c>
      <c r="AG947" s="465">
        <v>0</v>
      </c>
      <c r="AH947" s="466">
        <v>0</v>
      </c>
      <c r="AI947" s="467">
        <v>0</v>
      </c>
    </row>
    <row r="948" spans="1:35" x14ac:dyDescent="0.2">
      <c r="A948" s="461"/>
      <c r="B948" s="462"/>
      <c r="C948" s="462"/>
      <c r="D948" s="462"/>
      <c r="E948" s="462"/>
      <c r="F948" s="462"/>
      <c r="G948" s="462"/>
      <c r="H948" s="462"/>
      <c r="I948" s="462"/>
      <c r="J948" s="462"/>
      <c r="K948" s="462">
        <v>0</v>
      </c>
      <c r="L948" s="462"/>
      <c r="M948" s="462"/>
      <c r="N948" s="464">
        <v>0</v>
      </c>
      <c r="O948" s="463">
        <v>0</v>
      </c>
      <c r="P948" s="463">
        <v>0</v>
      </c>
      <c r="Q948" s="462"/>
      <c r="R948" s="462"/>
      <c r="S948" s="462"/>
      <c r="T948" s="462"/>
      <c r="U948" s="462"/>
      <c r="V948" s="462"/>
      <c r="W948" s="462"/>
      <c r="X948" s="462"/>
      <c r="Y948" s="462"/>
      <c r="Z948" s="462">
        <v>0</v>
      </c>
      <c r="AA948" s="462"/>
      <c r="AB948" s="462"/>
      <c r="AC948" s="462"/>
      <c r="AD948" s="463">
        <v>0</v>
      </c>
      <c r="AE948" s="463">
        <v>0</v>
      </c>
      <c r="AF948" s="462">
        <v>0</v>
      </c>
      <c r="AG948" s="465">
        <v>0</v>
      </c>
      <c r="AH948" s="466">
        <v>0</v>
      </c>
      <c r="AI948" s="467">
        <v>0</v>
      </c>
    </row>
    <row r="949" spans="1:35" x14ac:dyDescent="0.2">
      <c r="A949" s="461" t="s">
        <v>60</v>
      </c>
      <c r="B949" s="462"/>
      <c r="C949" s="462"/>
      <c r="D949" s="462"/>
      <c r="E949" s="462"/>
      <c r="F949" s="462"/>
      <c r="G949" s="462"/>
      <c r="H949" s="462"/>
      <c r="I949" s="462"/>
      <c r="J949" s="462"/>
      <c r="K949" s="462">
        <v>0</v>
      </c>
      <c r="L949" s="462"/>
      <c r="M949" s="462"/>
      <c r="N949" s="464">
        <v>0</v>
      </c>
      <c r="O949" s="463">
        <v>0</v>
      </c>
      <c r="P949" s="463">
        <v>0</v>
      </c>
      <c r="Q949" s="462"/>
      <c r="R949" s="462"/>
      <c r="S949" s="462"/>
      <c r="T949" s="462"/>
      <c r="U949" s="462"/>
      <c r="V949" s="462"/>
      <c r="W949" s="462"/>
      <c r="X949" s="462"/>
      <c r="Y949" s="462"/>
      <c r="Z949" s="462">
        <v>0</v>
      </c>
      <c r="AA949" s="462"/>
      <c r="AB949" s="462"/>
      <c r="AC949" s="462"/>
      <c r="AD949" s="463">
        <v>0</v>
      </c>
      <c r="AE949" s="463">
        <v>0</v>
      </c>
      <c r="AF949" s="462">
        <v>0</v>
      </c>
      <c r="AG949" s="465">
        <v>0</v>
      </c>
      <c r="AH949" s="466">
        <v>0</v>
      </c>
      <c r="AI949" s="467">
        <v>0</v>
      </c>
    </row>
    <row r="950" spans="1:35" x14ac:dyDescent="0.2">
      <c r="A950" s="461"/>
      <c r="B950" s="462"/>
      <c r="C950" s="462"/>
      <c r="D950" s="462"/>
      <c r="E950" s="462"/>
      <c r="F950" s="462"/>
      <c r="G950" s="462"/>
      <c r="H950" s="462"/>
      <c r="I950" s="462"/>
      <c r="J950" s="462"/>
      <c r="K950" s="462">
        <v>0</v>
      </c>
      <c r="L950" s="462"/>
      <c r="M950" s="462"/>
      <c r="N950" s="464">
        <v>0</v>
      </c>
      <c r="O950" s="463">
        <v>0</v>
      </c>
      <c r="P950" s="463">
        <v>0</v>
      </c>
      <c r="Q950" s="462"/>
      <c r="R950" s="462"/>
      <c r="S950" s="462"/>
      <c r="T950" s="462"/>
      <c r="U950" s="462"/>
      <c r="V950" s="462"/>
      <c r="W950" s="462"/>
      <c r="X950" s="462"/>
      <c r="Y950" s="462"/>
      <c r="Z950" s="462">
        <v>0</v>
      </c>
      <c r="AA950" s="462"/>
      <c r="AB950" s="462"/>
      <c r="AC950" s="462"/>
      <c r="AD950" s="463">
        <v>0</v>
      </c>
      <c r="AE950" s="463">
        <v>0</v>
      </c>
      <c r="AF950" s="462">
        <v>0</v>
      </c>
      <c r="AG950" s="465">
        <v>0</v>
      </c>
      <c r="AH950" s="466">
        <v>0</v>
      </c>
      <c r="AI950" s="467">
        <v>0</v>
      </c>
    </row>
    <row r="951" spans="1:35" x14ac:dyDescent="0.2">
      <c r="A951" s="461" t="s">
        <v>61</v>
      </c>
      <c r="B951" s="462"/>
      <c r="C951" s="462"/>
      <c r="D951" s="462"/>
      <c r="E951" s="462"/>
      <c r="F951" s="462"/>
      <c r="G951" s="462"/>
      <c r="H951" s="462"/>
      <c r="I951" s="462"/>
      <c r="J951" s="462"/>
      <c r="K951" s="462">
        <v>0</v>
      </c>
      <c r="L951" s="462"/>
      <c r="M951" s="462"/>
      <c r="N951" s="464">
        <v>0</v>
      </c>
      <c r="O951" s="463">
        <v>0</v>
      </c>
      <c r="P951" s="463">
        <v>0</v>
      </c>
      <c r="Q951" s="462"/>
      <c r="R951" s="462"/>
      <c r="S951" s="462"/>
      <c r="T951" s="462"/>
      <c r="U951" s="462"/>
      <c r="V951" s="462"/>
      <c r="W951" s="462"/>
      <c r="X951" s="462"/>
      <c r="Y951" s="462"/>
      <c r="Z951" s="462">
        <v>0</v>
      </c>
      <c r="AA951" s="462"/>
      <c r="AB951" s="462"/>
      <c r="AC951" s="462"/>
      <c r="AD951" s="463">
        <v>0</v>
      </c>
      <c r="AE951" s="463">
        <v>0</v>
      </c>
      <c r="AF951" s="462">
        <v>0</v>
      </c>
      <c r="AG951" s="465">
        <v>0</v>
      </c>
      <c r="AH951" s="466">
        <v>0</v>
      </c>
      <c r="AI951" s="467">
        <v>0</v>
      </c>
    </row>
    <row r="952" spans="1:35" x14ac:dyDescent="0.2">
      <c r="A952" s="461"/>
      <c r="B952" s="462"/>
      <c r="C952" s="462"/>
      <c r="D952" s="462"/>
      <c r="E952" s="462"/>
      <c r="F952" s="462"/>
      <c r="G952" s="462"/>
      <c r="H952" s="462"/>
      <c r="I952" s="462"/>
      <c r="J952" s="462"/>
      <c r="K952" s="462">
        <v>0</v>
      </c>
      <c r="L952" s="462"/>
      <c r="M952" s="462"/>
      <c r="N952" s="464">
        <v>0</v>
      </c>
      <c r="O952" s="463">
        <v>0</v>
      </c>
      <c r="P952" s="463">
        <v>0</v>
      </c>
      <c r="Q952" s="462"/>
      <c r="R952" s="462"/>
      <c r="S952" s="462"/>
      <c r="T952" s="462"/>
      <c r="U952" s="462"/>
      <c r="V952" s="462"/>
      <c r="W952" s="462"/>
      <c r="X952" s="462"/>
      <c r="Y952" s="462"/>
      <c r="Z952" s="462">
        <v>0</v>
      </c>
      <c r="AA952" s="462"/>
      <c r="AB952" s="462"/>
      <c r="AC952" s="462"/>
      <c r="AD952" s="463">
        <v>0</v>
      </c>
      <c r="AE952" s="463">
        <v>0</v>
      </c>
      <c r="AF952" s="462">
        <v>0</v>
      </c>
      <c r="AG952" s="465">
        <v>0</v>
      </c>
      <c r="AH952" s="466">
        <v>0</v>
      </c>
      <c r="AI952" s="467">
        <v>0</v>
      </c>
    </row>
    <row r="953" spans="1:35" x14ac:dyDescent="0.2">
      <c r="A953" s="461" t="s">
        <v>62</v>
      </c>
      <c r="B953" s="462"/>
      <c r="C953" s="462"/>
      <c r="D953" s="462"/>
      <c r="E953" s="462"/>
      <c r="F953" s="462"/>
      <c r="G953" s="462"/>
      <c r="H953" s="462"/>
      <c r="I953" s="462"/>
      <c r="J953" s="462"/>
      <c r="K953" s="462">
        <v>0</v>
      </c>
      <c r="L953" s="462"/>
      <c r="M953" s="462"/>
      <c r="N953" s="464">
        <v>0</v>
      </c>
      <c r="O953" s="463">
        <v>0</v>
      </c>
      <c r="P953" s="463">
        <v>0</v>
      </c>
      <c r="Q953" s="462"/>
      <c r="R953" s="462"/>
      <c r="S953" s="462"/>
      <c r="T953" s="462"/>
      <c r="U953" s="462"/>
      <c r="V953" s="462"/>
      <c r="W953" s="462"/>
      <c r="X953" s="462"/>
      <c r="Y953" s="462"/>
      <c r="Z953" s="462">
        <v>0</v>
      </c>
      <c r="AA953" s="462"/>
      <c r="AB953" s="462"/>
      <c r="AC953" s="462"/>
      <c r="AD953" s="463">
        <v>0</v>
      </c>
      <c r="AE953" s="463">
        <v>0</v>
      </c>
      <c r="AF953" s="462">
        <v>0</v>
      </c>
      <c r="AG953" s="465">
        <v>0</v>
      </c>
      <c r="AH953" s="466">
        <v>0</v>
      </c>
      <c r="AI953" s="467">
        <v>0</v>
      </c>
    </row>
    <row r="954" spans="1:35" x14ac:dyDescent="0.2">
      <c r="A954" s="461"/>
      <c r="B954" s="462"/>
      <c r="C954" s="462"/>
      <c r="D954" s="462"/>
      <c r="E954" s="462"/>
      <c r="F954" s="462"/>
      <c r="G954" s="462"/>
      <c r="H954" s="462"/>
      <c r="I954" s="462"/>
      <c r="J954" s="462"/>
      <c r="K954" s="462">
        <v>0</v>
      </c>
      <c r="L954" s="462"/>
      <c r="M954" s="462"/>
      <c r="N954" s="464">
        <v>0</v>
      </c>
      <c r="O954" s="463">
        <v>0</v>
      </c>
      <c r="P954" s="463">
        <v>0</v>
      </c>
      <c r="Q954" s="462"/>
      <c r="R954" s="462"/>
      <c r="S954" s="462"/>
      <c r="T954" s="462"/>
      <c r="U954" s="462"/>
      <c r="V954" s="462"/>
      <c r="W954" s="462"/>
      <c r="X954" s="462"/>
      <c r="Y954" s="462"/>
      <c r="Z954" s="462">
        <v>0</v>
      </c>
      <c r="AA954" s="462"/>
      <c r="AB954" s="462"/>
      <c r="AC954" s="462"/>
      <c r="AD954" s="463">
        <v>0</v>
      </c>
      <c r="AE954" s="463">
        <v>0</v>
      </c>
      <c r="AF954" s="462">
        <v>0</v>
      </c>
      <c r="AG954" s="465">
        <v>0</v>
      </c>
      <c r="AH954" s="466">
        <v>0</v>
      </c>
      <c r="AI954" s="467">
        <v>0</v>
      </c>
    </row>
    <row r="955" spans="1:35" x14ac:dyDescent="0.2">
      <c r="A955" s="461" t="s">
        <v>63</v>
      </c>
      <c r="B955" s="462"/>
      <c r="C955" s="462"/>
      <c r="D955" s="462"/>
      <c r="E955" s="462"/>
      <c r="F955" s="462"/>
      <c r="G955" s="462"/>
      <c r="H955" s="462"/>
      <c r="I955" s="462"/>
      <c r="J955" s="462"/>
      <c r="K955" s="462">
        <v>0</v>
      </c>
      <c r="L955" s="462"/>
      <c r="M955" s="462"/>
      <c r="N955" s="464">
        <v>0</v>
      </c>
      <c r="O955" s="463">
        <v>0</v>
      </c>
      <c r="P955" s="463">
        <v>0</v>
      </c>
      <c r="Q955" s="462"/>
      <c r="R955" s="462"/>
      <c r="S955" s="462"/>
      <c r="T955" s="462"/>
      <c r="U955" s="462"/>
      <c r="V955" s="462"/>
      <c r="W955" s="462"/>
      <c r="X955" s="462"/>
      <c r="Y955" s="462"/>
      <c r="Z955" s="462">
        <v>0</v>
      </c>
      <c r="AA955" s="462"/>
      <c r="AB955" s="462"/>
      <c r="AC955" s="462"/>
      <c r="AD955" s="463">
        <v>0</v>
      </c>
      <c r="AE955" s="463">
        <v>0</v>
      </c>
      <c r="AF955" s="462">
        <v>0</v>
      </c>
      <c r="AG955" s="465">
        <v>0</v>
      </c>
      <c r="AH955" s="466">
        <v>0</v>
      </c>
      <c r="AI955" s="467">
        <v>0</v>
      </c>
    </row>
    <row r="956" spans="1:35" x14ac:dyDescent="0.2">
      <c r="A956" s="461"/>
      <c r="B956" s="462"/>
      <c r="C956" s="462"/>
      <c r="D956" s="462"/>
      <c r="E956" s="462"/>
      <c r="F956" s="462"/>
      <c r="G956" s="462"/>
      <c r="H956" s="462"/>
      <c r="I956" s="462"/>
      <c r="J956" s="462"/>
      <c r="K956" s="462">
        <v>0</v>
      </c>
      <c r="L956" s="462"/>
      <c r="M956" s="462"/>
      <c r="N956" s="464">
        <v>0</v>
      </c>
      <c r="O956" s="463">
        <v>0</v>
      </c>
      <c r="P956" s="463">
        <v>0</v>
      </c>
      <c r="Q956" s="462"/>
      <c r="R956" s="462"/>
      <c r="S956" s="462"/>
      <c r="T956" s="462"/>
      <c r="U956" s="462"/>
      <c r="V956" s="462"/>
      <c r="W956" s="462"/>
      <c r="X956" s="462"/>
      <c r="Y956" s="462"/>
      <c r="Z956" s="462">
        <v>0</v>
      </c>
      <c r="AA956" s="462"/>
      <c r="AB956" s="462"/>
      <c r="AC956" s="462"/>
      <c r="AD956" s="463">
        <v>0</v>
      </c>
      <c r="AE956" s="463">
        <v>0</v>
      </c>
      <c r="AF956" s="462">
        <v>0</v>
      </c>
      <c r="AG956" s="465">
        <v>0</v>
      </c>
      <c r="AH956" s="466">
        <v>0</v>
      </c>
      <c r="AI956" s="467">
        <v>0</v>
      </c>
    </row>
    <row r="957" spans="1:35" x14ac:dyDescent="0.2">
      <c r="A957" s="461" t="s">
        <v>64</v>
      </c>
      <c r="B957" s="462">
        <v>8</v>
      </c>
      <c r="C957" s="462">
        <v>4223</v>
      </c>
      <c r="D957" s="462"/>
      <c r="E957" s="462"/>
      <c r="F957" s="462"/>
      <c r="G957" s="462"/>
      <c r="H957" s="462"/>
      <c r="I957" s="462"/>
      <c r="J957" s="462"/>
      <c r="K957" s="462">
        <v>4223</v>
      </c>
      <c r="L957" s="462">
        <v>1000</v>
      </c>
      <c r="M957" s="462"/>
      <c r="N957" s="464">
        <v>1000</v>
      </c>
      <c r="O957" s="463">
        <v>51676</v>
      </c>
      <c r="P957" s="463">
        <v>413408</v>
      </c>
      <c r="Q957" s="462">
        <v>8</v>
      </c>
      <c r="R957" s="462">
        <v>4458</v>
      </c>
      <c r="S957" s="462"/>
      <c r="T957" s="462"/>
      <c r="U957" s="462"/>
      <c r="V957" s="462"/>
      <c r="W957" s="462"/>
      <c r="X957" s="462"/>
      <c r="Y957" s="462"/>
      <c r="Z957" s="462">
        <v>4458</v>
      </c>
      <c r="AA957" s="462">
        <v>1000</v>
      </c>
      <c r="AB957" s="462"/>
      <c r="AC957" s="462"/>
      <c r="AD957" s="463">
        <v>53496</v>
      </c>
      <c r="AE957" s="463">
        <v>427968</v>
      </c>
      <c r="AF957" s="462">
        <v>0</v>
      </c>
      <c r="AG957" s="465">
        <v>14560</v>
      </c>
      <c r="AH957" s="466">
        <v>8</v>
      </c>
      <c r="AI957" s="467">
        <v>427968</v>
      </c>
    </row>
    <row r="958" spans="1:35" x14ac:dyDescent="0.2">
      <c r="A958" s="461"/>
      <c r="B958" s="462"/>
      <c r="C958" s="462"/>
      <c r="D958" s="462"/>
      <c r="E958" s="462"/>
      <c r="F958" s="462"/>
      <c r="G958" s="462"/>
      <c r="H958" s="462"/>
      <c r="I958" s="462"/>
      <c r="J958" s="462"/>
      <c r="K958" s="462">
        <v>0</v>
      </c>
      <c r="L958" s="462"/>
      <c r="M958" s="462"/>
      <c r="N958" s="464">
        <v>0</v>
      </c>
      <c r="O958" s="463">
        <v>0</v>
      </c>
      <c r="P958" s="463">
        <v>0</v>
      </c>
      <c r="Q958" s="462"/>
      <c r="R958" s="462"/>
      <c r="S958" s="462"/>
      <c r="T958" s="462"/>
      <c r="U958" s="462"/>
      <c r="V958" s="462"/>
      <c r="W958" s="462"/>
      <c r="X958" s="462"/>
      <c r="Y958" s="462"/>
      <c r="Z958" s="462">
        <v>0</v>
      </c>
      <c r="AA958" s="462"/>
      <c r="AB958" s="462"/>
      <c r="AC958" s="462"/>
      <c r="AD958" s="463">
        <v>0</v>
      </c>
      <c r="AE958" s="463">
        <v>0</v>
      </c>
      <c r="AF958" s="462">
        <v>0</v>
      </c>
      <c r="AG958" s="465">
        <v>0</v>
      </c>
      <c r="AH958" s="466">
        <v>0</v>
      </c>
      <c r="AI958" s="467">
        <v>0</v>
      </c>
    </row>
    <row r="959" spans="1:35" x14ac:dyDescent="0.2">
      <c r="A959" s="461" t="s">
        <v>24</v>
      </c>
      <c r="B959" s="462"/>
      <c r="C959" s="462"/>
      <c r="D959" s="462"/>
      <c r="E959" s="462"/>
      <c r="F959" s="462"/>
      <c r="G959" s="462"/>
      <c r="H959" s="462"/>
      <c r="I959" s="462"/>
      <c r="J959" s="462"/>
      <c r="K959" s="462">
        <v>0</v>
      </c>
      <c r="L959" s="462"/>
      <c r="M959" s="462"/>
      <c r="N959" s="464">
        <v>0</v>
      </c>
      <c r="O959" s="463">
        <v>0</v>
      </c>
      <c r="P959" s="463">
        <v>0</v>
      </c>
      <c r="Q959" s="462"/>
      <c r="R959" s="462"/>
      <c r="S959" s="462"/>
      <c r="T959" s="462"/>
      <c r="U959" s="462"/>
      <c r="V959" s="462"/>
      <c r="W959" s="462"/>
      <c r="X959" s="462"/>
      <c r="Y959" s="462"/>
      <c r="Z959" s="462">
        <v>0</v>
      </c>
      <c r="AA959" s="462"/>
      <c r="AB959" s="462"/>
      <c r="AC959" s="462"/>
      <c r="AD959" s="463">
        <v>0</v>
      </c>
      <c r="AE959" s="463">
        <v>0</v>
      </c>
      <c r="AF959" s="462">
        <v>0</v>
      </c>
      <c r="AG959" s="465">
        <v>0</v>
      </c>
      <c r="AH959" s="466">
        <v>0</v>
      </c>
      <c r="AI959" s="467">
        <v>0</v>
      </c>
    </row>
    <row r="960" spans="1:35" x14ac:dyDescent="0.2">
      <c r="A960" s="461" t="s">
        <v>65</v>
      </c>
      <c r="B960" s="462"/>
      <c r="C960" s="462"/>
      <c r="D960" s="462"/>
      <c r="E960" s="462"/>
      <c r="F960" s="462"/>
      <c r="G960" s="462"/>
      <c r="H960" s="462"/>
      <c r="I960" s="462"/>
      <c r="J960" s="462"/>
      <c r="K960" s="462">
        <v>0</v>
      </c>
      <c r="L960" s="462"/>
      <c r="M960" s="462"/>
      <c r="N960" s="464">
        <v>0</v>
      </c>
      <c r="O960" s="463">
        <v>0</v>
      </c>
      <c r="P960" s="463">
        <v>0</v>
      </c>
      <c r="Q960" s="462"/>
      <c r="R960" s="462"/>
      <c r="S960" s="462"/>
      <c r="T960" s="462"/>
      <c r="U960" s="462"/>
      <c r="V960" s="462"/>
      <c r="W960" s="462"/>
      <c r="X960" s="462"/>
      <c r="Y960" s="462"/>
      <c r="Z960" s="462">
        <v>0</v>
      </c>
      <c r="AA960" s="462"/>
      <c r="AB960" s="462"/>
      <c r="AC960" s="462"/>
      <c r="AD960" s="463">
        <v>0</v>
      </c>
      <c r="AE960" s="463">
        <v>0</v>
      </c>
      <c r="AF960" s="462">
        <v>0</v>
      </c>
      <c r="AG960" s="465">
        <v>0</v>
      </c>
      <c r="AH960" s="466">
        <v>0</v>
      </c>
      <c r="AI960" s="467">
        <v>0</v>
      </c>
    </row>
    <row r="961" spans="1:35" x14ac:dyDescent="0.2">
      <c r="A961" s="461"/>
      <c r="B961" s="462"/>
      <c r="C961" s="462"/>
      <c r="D961" s="462"/>
      <c r="E961" s="462"/>
      <c r="F961" s="462"/>
      <c r="G961" s="462"/>
      <c r="H961" s="462"/>
      <c r="I961" s="462"/>
      <c r="J961" s="462"/>
      <c r="K961" s="462">
        <v>0</v>
      </c>
      <c r="L961" s="462"/>
      <c r="M961" s="462"/>
      <c r="N961" s="464">
        <v>0</v>
      </c>
      <c r="O961" s="463">
        <v>0</v>
      </c>
      <c r="P961" s="463">
        <v>0</v>
      </c>
      <c r="Q961" s="462"/>
      <c r="R961" s="462"/>
      <c r="S961" s="462"/>
      <c r="T961" s="462"/>
      <c r="U961" s="462"/>
      <c r="V961" s="462"/>
      <c r="W961" s="462"/>
      <c r="X961" s="462"/>
      <c r="Y961" s="462"/>
      <c r="Z961" s="462">
        <v>0</v>
      </c>
      <c r="AA961" s="462"/>
      <c r="AB961" s="462"/>
      <c r="AC961" s="462"/>
      <c r="AD961" s="463">
        <v>0</v>
      </c>
      <c r="AE961" s="463">
        <v>0</v>
      </c>
      <c r="AF961" s="462">
        <v>0</v>
      </c>
      <c r="AG961" s="465">
        <v>0</v>
      </c>
      <c r="AH961" s="466">
        <v>0</v>
      </c>
      <c r="AI961" s="467">
        <v>0</v>
      </c>
    </row>
    <row r="962" spans="1:35" x14ac:dyDescent="0.2">
      <c r="A962" s="461" t="s">
        <v>549</v>
      </c>
      <c r="B962" s="462"/>
      <c r="C962" s="462"/>
      <c r="D962" s="462"/>
      <c r="E962" s="462"/>
      <c r="F962" s="462"/>
      <c r="G962" s="462"/>
      <c r="H962" s="462"/>
      <c r="I962" s="462"/>
      <c r="J962" s="462"/>
      <c r="K962" s="462">
        <v>0</v>
      </c>
      <c r="L962" s="462"/>
      <c r="M962" s="462"/>
      <c r="N962" s="464">
        <v>0</v>
      </c>
      <c r="O962" s="463">
        <v>0</v>
      </c>
      <c r="P962" s="463">
        <v>0</v>
      </c>
      <c r="Q962" s="462"/>
      <c r="R962" s="462"/>
      <c r="S962" s="462"/>
      <c r="T962" s="462"/>
      <c r="U962" s="462"/>
      <c r="V962" s="462"/>
      <c r="W962" s="462"/>
      <c r="X962" s="462"/>
      <c r="Y962" s="462"/>
      <c r="Z962" s="462">
        <v>0</v>
      </c>
      <c r="AA962" s="462"/>
      <c r="AB962" s="462"/>
      <c r="AC962" s="462"/>
      <c r="AD962" s="463">
        <v>0</v>
      </c>
      <c r="AE962" s="463">
        <v>0</v>
      </c>
      <c r="AF962" s="462">
        <v>0</v>
      </c>
      <c r="AG962" s="465">
        <v>0</v>
      </c>
      <c r="AH962" s="466">
        <v>0</v>
      </c>
      <c r="AI962" s="467">
        <v>0</v>
      </c>
    </row>
    <row r="963" spans="1:35" x14ac:dyDescent="0.2">
      <c r="A963" s="461"/>
      <c r="B963" s="462"/>
      <c r="C963" s="462"/>
      <c r="D963" s="462"/>
      <c r="E963" s="462"/>
      <c r="F963" s="462"/>
      <c r="G963" s="462"/>
      <c r="H963" s="462"/>
      <c r="I963" s="462"/>
      <c r="J963" s="462"/>
      <c r="K963" s="462">
        <v>0</v>
      </c>
      <c r="L963" s="462"/>
      <c r="M963" s="462"/>
      <c r="N963" s="464">
        <v>0</v>
      </c>
      <c r="O963" s="463">
        <v>0</v>
      </c>
      <c r="P963" s="463">
        <v>0</v>
      </c>
      <c r="Q963" s="462"/>
      <c r="R963" s="462"/>
      <c r="S963" s="462"/>
      <c r="T963" s="462"/>
      <c r="U963" s="462"/>
      <c r="V963" s="462"/>
      <c r="W963" s="462"/>
      <c r="X963" s="462"/>
      <c r="Y963" s="462"/>
      <c r="Z963" s="462">
        <v>0</v>
      </c>
      <c r="AA963" s="462"/>
      <c r="AB963" s="462"/>
      <c r="AC963" s="462"/>
      <c r="AD963" s="463">
        <v>0</v>
      </c>
      <c r="AE963" s="463">
        <v>0</v>
      </c>
      <c r="AF963" s="462">
        <v>0</v>
      </c>
      <c r="AG963" s="465">
        <v>0</v>
      </c>
      <c r="AH963" s="466">
        <v>0</v>
      </c>
      <c r="AI963" s="467">
        <v>0</v>
      </c>
    </row>
    <row r="964" spans="1:35" x14ac:dyDescent="0.2">
      <c r="A964" s="461" t="s">
        <v>66</v>
      </c>
      <c r="B964" s="462">
        <v>45</v>
      </c>
      <c r="C964" s="462">
        <v>1250</v>
      </c>
      <c r="D964" s="462"/>
      <c r="E964" s="462"/>
      <c r="F964" s="462"/>
      <c r="G964" s="462"/>
      <c r="H964" s="462"/>
      <c r="I964" s="462"/>
      <c r="J964" s="462"/>
      <c r="K964" s="462">
        <v>1250</v>
      </c>
      <c r="L964" s="462">
        <v>600</v>
      </c>
      <c r="M964" s="462"/>
      <c r="N964" s="464">
        <v>600</v>
      </c>
      <c r="O964" s="463">
        <v>15600</v>
      </c>
      <c r="P964" s="463">
        <v>702000</v>
      </c>
      <c r="Q964" s="462">
        <v>167</v>
      </c>
      <c r="R964" s="462">
        <v>1648</v>
      </c>
      <c r="S964" s="462"/>
      <c r="T964" s="462"/>
      <c r="U964" s="462"/>
      <c r="V964" s="462"/>
      <c r="W964" s="462"/>
      <c r="X964" s="462"/>
      <c r="Y964" s="462"/>
      <c r="Z964" s="462">
        <v>1648</v>
      </c>
      <c r="AA964" s="462">
        <v>600</v>
      </c>
      <c r="AB964" s="462"/>
      <c r="AC964" s="462"/>
      <c r="AD964" s="463">
        <v>19776</v>
      </c>
      <c r="AE964" s="463">
        <v>3302592</v>
      </c>
      <c r="AF964" s="462">
        <v>122</v>
      </c>
      <c r="AG964" s="465">
        <v>2600592</v>
      </c>
      <c r="AH964" s="466">
        <v>167</v>
      </c>
      <c r="AI964" s="467">
        <v>3302592</v>
      </c>
    </row>
    <row r="965" spans="1:35" x14ac:dyDescent="0.2">
      <c r="A965" s="461"/>
      <c r="B965" s="462"/>
      <c r="C965" s="462"/>
      <c r="D965" s="462"/>
      <c r="E965" s="462"/>
      <c r="F965" s="462"/>
      <c r="G965" s="462"/>
      <c r="H965" s="462"/>
      <c r="I965" s="462"/>
      <c r="J965" s="462"/>
      <c r="K965" s="462">
        <v>0</v>
      </c>
      <c r="L965" s="462"/>
      <c r="M965" s="462"/>
      <c r="N965" s="464">
        <v>0</v>
      </c>
      <c r="O965" s="463">
        <v>0</v>
      </c>
      <c r="P965" s="463">
        <v>0</v>
      </c>
      <c r="Q965" s="462"/>
      <c r="R965" s="462"/>
      <c r="S965" s="462"/>
      <c r="T965" s="462"/>
      <c r="U965" s="462"/>
      <c r="V965" s="462"/>
      <c r="W965" s="462"/>
      <c r="X965" s="462"/>
      <c r="Y965" s="462"/>
      <c r="Z965" s="462">
        <v>0</v>
      </c>
      <c r="AA965" s="462"/>
      <c r="AB965" s="462"/>
      <c r="AC965" s="462"/>
      <c r="AD965" s="463">
        <v>0</v>
      </c>
      <c r="AE965" s="463">
        <v>0</v>
      </c>
      <c r="AF965" s="462">
        <v>0</v>
      </c>
      <c r="AG965" s="465">
        <v>0</v>
      </c>
      <c r="AH965" s="466">
        <v>0</v>
      </c>
      <c r="AI965" s="467">
        <v>0</v>
      </c>
    </row>
    <row r="966" spans="1:35" x14ac:dyDescent="0.2">
      <c r="A966" s="461" t="s">
        <v>67</v>
      </c>
      <c r="B966" s="462"/>
      <c r="C966" s="462"/>
      <c r="D966" s="462"/>
      <c r="E966" s="462"/>
      <c r="F966" s="462"/>
      <c r="G966" s="462"/>
      <c r="H966" s="462"/>
      <c r="I966" s="462"/>
      <c r="J966" s="462"/>
      <c r="K966" s="462">
        <v>0</v>
      </c>
      <c r="L966" s="462"/>
      <c r="M966" s="462"/>
      <c r="N966" s="464">
        <v>0</v>
      </c>
      <c r="O966" s="463">
        <v>0</v>
      </c>
      <c r="P966" s="463">
        <v>0</v>
      </c>
      <c r="Q966" s="462"/>
      <c r="R966" s="462"/>
      <c r="S966" s="462"/>
      <c r="T966" s="462"/>
      <c r="U966" s="462"/>
      <c r="V966" s="462"/>
      <c r="W966" s="462"/>
      <c r="X966" s="462"/>
      <c r="Y966" s="462"/>
      <c r="Z966" s="462">
        <v>0</v>
      </c>
      <c r="AA966" s="462"/>
      <c r="AB966" s="462"/>
      <c r="AC966" s="462"/>
      <c r="AD966" s="463">
        <v>0</v>
      </c>
      <c r="AE966" s="463">
        <v>0</v>
      </c>
      <c r="AF966" s="462">
        <v>0</v>
      </c>
      <c r="AG966" s="465">
        <v>0</v>
      </c>
      <c r="AH966" s="466">
        <v>0</v>
      </c>
      <c r="AI966" s="467">
        <v>0</v>
      </c>
    </row>
    <row r="967" spans="1:35" x14ac:dyDescent="0.2">
      <c r="A967" s="470"/>
      <c r="B967" s="462"/>
      <c r="C967" s="466"/>
      <c r="D967" s="466"/>
      <c r="E967" s="466"/>
      <c r="F967" s="466"/>
      <c r="G967" s="466"/>
      <c r="H967" s="466"/>
      <c r="I967" s="466"/>
      <c r="J967" s="466"/>
      <c r="K967" s="462">
        <v>0</v>
      </c>
      <c r="L967" s="466"/>
      <c r="M967" s="466"/>
      <c r="N967" s="464">
        <v>0</v>
      </c>
      <c r="O967" s="463">
        <v>0</v>
      </c>
      <c r="P967" s="463">
        <v>0</v>
      </c>
      <c r="Q967" s="462"/>
      <c r="R967" s="466"/>
      <c r="S967" s="466"/>
      <c r="T967" s="466"/>
      <c r="U967" s="466"/>
      <c r="V967" s="466"/>
      <c r="W967" s="466"/>
      <c r="X967" s="466"/>
      <c r="Y967" s="466"/>
      <c r="Z967" s="462">
        <v>0</v>
      </c>
      <c r="AA967" s="466"/>
      <c r="AB967" s="466"/>
      <c r="AC967" s="466"/>
      <c r="AD967" s="463">
        <v>0</v>
      </c>
      <c r="AE967" s="463">
        <v>0</v>
      </c>
      <c r="AF967" s="462">
        <v>0</v>
      </c>
      <c r="AG967" s="465">
        <v>0</v>
      </c>
      <c r="AH967" s="466">
        <v>0</v>
      </c>
      <c r="AI967" s="467">
        <v>0</v>
      </c>
    </row>
    <row r="968" spans="1:35" x14ac:dyDescent="0.2">
      <c r="A968" s="471" t="s">
        <v>0</v>
      </c>
      <c r="B968" s="471">
        <v>474</v>
      </c>
      <c r="C968" s="471">
        <v>14808</v>
      </c>
      <c r="D968" s="471">
        <v>923</v>
      </c>
      <c r="E968" s="471">
        <v>0</v>
      </c>
      <c r="F968" s="471">
        <v>0</v>
      </c>
      <c r="G968" s="471">
        <v>0</v>
      </c>
      <c r="H968" s="471">
        <v>0</v>
      </c>
      <c r="I968" s="471">
        <v>0</v>
      </c>
      <c r="J968" s="471">
        <v>0</v>
      </c>
      <c r="K968" s="471">
        <v>15731</v>
      </c>
      <c r="L968" s="471">
        <v>4600</v>
      </c>
      <c r="M968" s="471">
        <v>0</v>
      </c>
      <c r="N968" s="471">
        <v>4600</v>
      </c>
      <c r="O968" s="471">
        <v>193372</v>
      </c>
      <c r="P968" s="471">
        <v>21792048</v>
      </c>
      <c r="Q968" s="471">
        <v>613</v>
      </c>
      <c r="R968" s="471">
        <v>15706</v>
      </c>
      <c r="S968" s="471">
        <v>1023</v>
      </c>
      <c r="T968" s="471">
        <v>0</v>
      </c>
      <c r="U968" s="471">
        <v>0</v>
      </c>
      <c r="V968" s="471">
        <v>0</v>
      </c>
      <c r="W968" s="471">
        <v>0</v>
      </c>
      <c r="X968" s="471">
        <v>0</v>
      </c>
      <c r="Y968" s="471">
        <v>0</v>
      </c>
      <c r="Z968" s="471">
        <v>16729</v>
      </c>
      <c r="AA968" s="471">
        <v>4600</v>
      </c>
      <c r="AB968" s="471">
        <v>0</v>
      </c>
      <c r="AC968" s="471">
        <v>0</v>
      </c>
      <c r="AD968" s="471">
        <v>200748</v>
      </c>
      <c r="AE968" s="471">
        <v>25720200</v>
      </c>
      <c r="AF968" s="471">
        <v>139</v>
      </c>
      <c r="AG968" s="471">
        <v>3928152</v>
      </c>
      <c r="AH968" s="471">
        <v>613</v>
      </c>
      <c r="AI968" s="471">
        <v>25720200</v>
      </c>
    </row>
    <row r="969" spans="1:35" x14ac:dyDescent="0.2">
      <c r="A969" s="432"/>
      <c r="B969" s="432"/>
      <c r="C969" s="432"/>
      <c r="D969" s="432"/>
      <c r="E969" s="432"/>
      <c r="F969" s="432"/>
      <c r="G969" s="432"/>
      <c r="H969" s="432"/>
      <c r="I969" s="432"/>
      <c r="J969" s="432"/>
      <c r="K969" s="432"/>
      <c r="L969" s="432"/>
      <c r="M969" s="432"/>
      <c r="N969" s="432"/>
      <c r="O969" s="432"/>
      <c r="P969" s="432"/>
      <c r="Q969" s="432"/>
      <c r="R969" s="432"/>
      <c r="S969" s="432"/>
      <c r="T969" s="432"/>
      <c r="U969" s="432"/>
      <c r="V969" s="432"/>
      <c r="W969" s="432"/>
      <c r="X969" s="432"/>
      <c r="Y969" s="432"/>
      <c r="Z969" s="432"/>
      <c r="AA969" s="432"/>
      <c r="AB969" s="432"/>
      <c r="AC969" s="432"/>
      <c r="AD969" s="432"/>
      <c r="AE969" s="432"/>
      <c r="AF969" s="432"/>
      <c r="AG969" s="432"/>
    </row>
    <row r="970" spans="1:35" x14ac:dyDescent="0.2">
      <c r="A970" s="431" t="s">
        <v>577</v>
      </c>
      <c r="B970" s="432"/>
      <c r="C970" s="432"/>
      <c r="D970" s="432"/>
      <c r="E970" s="432"/>
      <c r="F970" s="432"/>
      <c r="G970" s="432"/>
      <c r="H970" s="432"/>
      <c r="I970" s="432"/>
      <c r="J970" s="432"/>
      <c r="K970" s="432"/>
      <c r="L970" s="432"/>
      <c r="M970" s="432"/>
      <c r="N970" s="432"/>
      <c r="O970" s="432"/>
      <c r="P970" s="432"/>
      <c r="Q970" s="432"/>
      <c r="R970" s="432"/>
      <c r="S970" s="432"/>
      <c r="T970" s="432"/>
      <c r="U970" s="432"/>
      <c r="V970" s="432"/>
      <c r="W970" s="432"/>
      <c r="X970" s="432"/>
      <c r="Y970" s="432"/>
      <c r="Z970" s="432"/>
      <c r="AA970" s="432"/>
      <c r="AB970" s="432"/>
      <c r="AC970" s="432"/>
      <c r="AD970" s="432"/>
      <c r="AE970" s="432"/>
      <c r="AF970" s="432"/>
      <c r="AG970" s="432"/>
    </row>
    <row r="971" spans="1:35" ht="13.5" thickBot="1" x14ac:dyDescent="0.25">
      <c r="A971" s="383"/>
      <c r="B971" s="383"/>
      <c r="C971" s="383"/>
      <c r="D971" s="383"/>
      <c r="E971" s="383"/>
      <c r="F971" s="383"/>
      <c r="G971" s="383"/>
      <c r="H971" s="383"/>
      <c r="I971" s="383"/>
      <c r="J971" s="383"/>
      <c r="K971" s="383"/>
      <c r="L971" s="383"/>
      <c r="M971" s="383"/>
      <c r="N971" s="383"/>
      <c r="O971" s="383"/>
      <c r="P971" s="383"/>
      <c r="Q971" s="383"/>
      <c r="R971" s="383"/>
      <c r="S971" s="383"/>
      <c r="T971" s="383"/>
      <c r="U971" s="383"/>
      <c r="V971" s="383"/>
      <c r="W971" s="383"/>
      <c r="X971" s="383"/>
      <c r="Y971" s="383"/>
      <c r="Z971" s="383"/>
      <c r="AA971" s="383"/>
      <c r="AB971" s="383"/>
      <c r="AC971" s="383"/>
      <c r="AD971" s="383"/>
      <c r="AE971" s="383"/>
      <c r="AF971" s="383"/>
      <c r="AG971" s="383"/>
    </row>
    <row r="972" spans="1:35" ht="12.75" customHeight="1" thickBot="1" x14ac:dyDescent="0.25">
      <c r="A972" s="706" t="s">
        <v>48</v>
      </c>
      <c r="B972" s="433" t="s">
        <v>361</v>
      </c>
      <c r="C972" s="433"/>
      <c r="D972" s="433"/>
      <c r="E972" s="433"/>
      <c r="F972" s="433"/>
      <c r="G972" s="433"/>
      <c r="H972" s="433"/>
      <c r="I972" s="433"/>
      <c r="J972" s="433"/>
      <c r="K972" s="433"/>
      <c r="L972" s="433"/>
      <c r="M972" s="433"/>
      <c r="N972" s="433"/>
      <c r="O972" s="433"/>
      <c r="P972" s="433"/>
      <c r="Q972" s="434" t="s">
        <v>362</v>
      </c>
      <c r="R972" s="433"/>
      <c r="S972" s="433"/>
      <c r="T972" s="433"/>
      <c r="U972" s="433"/>
      <c r="V972" s="433"/>
      <c r="W972" s="433"/>
      <c r="X972" s="433"/>
      <c r="Y972" s="433"/>
      <c r="Z972" s="433"/>
      <c r="AA972" s="433"/>
      <c r="AB972" s="433"/>
      <c r="AC972" s="433"/>
      <c r="AD972" s="433"/>
      <c r="AE972" s="435"/>
      <c r="AF972" s="436" t="s">
        <v>360</v>
      </c>
      <c r="AG972" s="437"/>
      <c r="AH972" s="436" t="s">
        <v>363</v>
      </c>
      <c r="AI972" s="437"/>
    </row>
    <row r="973" spans="1:35" ht="133.5" customHeight="1" x14ac:dyDescent="0.2">
      <c r="A973" s="707"/>
      <c r="B973" s="438" t="s">
        <v>11</v>
      </c>
      <c r="C973" s="439" t="s">
        <v>148</v>
      </c>
      <c r="D973" s="440" t="s">
        <v>271</v>
      </c>
      <c r="E973" s="440" t="s">
        <v>150</v>
      </c>
      <c r="F973" s="440" t="s">
        <v>184</v>
      </c>
      <c r="G973" s="440" t="s">
        <v>185</v>
      </c>
      <c r="H973" s="440" t="s">
        <v>186</v>
      </c>
      <c r="I973" s="440" t="s">
        <v>187</v>
      </c>
      <c r="J973" s="441" t="s">
        <v>151</v>
      </c>
      <c r="K973" s="440" t="s">
        <v>152</v>
      </c>
      <c r="L973" s="440" t="s">
        <v>153</v>
      </c>
      <c r="M973" s="440" t="s">
        <v>183</v>
      </c>
      <c r="N973" s="442" t="s">
        <v>120</v>
      </c>
      <c r="O973" s="443" t="s">
        <v>158</v>
      </c>
      <c r="P973" s="444" t="s">
        <v>157</v>
      </c>
      <c r="Q973" s="438" t="s">
        <v>11</v>
      </c>
      <c r="R973" s="439" t="s">
        <v>148</v>
      </c>
      <c r="S973" s="440" t="s">
        <v>149</v>
      </c>
      <c r="T973" s="440" t="s">
        <v>150</v>
      </c>
      <c r="U973" s="440" t="s">
        <v>184</v>
      </c>
      <c r="V973" s="440" t="s">
        <v>185</v>
      </c>
      <c r="W973" s="440" t="s">
        <v>186</v>
      </c>
      <c r="X973" s="440" t="s">
        <v>187</v>
      </c>
      <c r="Y973" s="440" t="s">
        <v>151</v>
      </c>
      <c r="Z973" s="440" t="s">
        <v>152</v>
      </c>
      <c r="AA973" s="440" t="s">
        <v>153</v>
      </c>
      <c r="AB973" s="440" t="s">
        <v>183</v>
      </c>
      <c r="AC973" s="442" t="s">
        <v>120</v>
      </c>
      <c r="AD973" s="443" t="s">
        <v>158</v>
      </c>
      <c r="AE973" s="444" t="s">
        <v>364</v>
      </c>
      <c r="AF973" s="445" t="s">
        <v>162</v>
      </c>
      <c r="AG973" s="445" t="s">
        <v>161</v>
      </c>
      <c r="AH973" s="445" t="s">
        <v>11</v>
      </c>
      <c r="AI973" s="444" t="s">
        <v>365</v>
      </c>
    </row>
    <row r="974" spans="1:35" ht="12.75" thickBot="1" x14ac:dyDescent="0.25">
      <c r="A974" s="708"/>
      <c r="B974" s="446" t="s">
        <v>49</v>
      </c>
      <c r="C974" s="447" t="s">
        <v>50</v>
      </c>
      <c r="D974" s="448" t="s">
        <v>51</v>
      </c>
      <c r="E974" s="448" t="s">
        <v>52</v>
      </c>
      <c r="F974" s="449" t="s">
        <v>53</v>
      </c>
      <c r="G974" s="449" t="s">
        <v>54</v>
      </c>
      <c r="H974" s="449" t="s">
        <v>81</v>
      </c>
      <c r="I974" s="449" t="s">
        <v>119</v>
      </c>
      <c r="J974" s="449" t="s">
        <v>156</v>
      </c>
      <c r="K974" s="449" t="s">
        <v>160</v>
      </c>
      <c r="L974" s="449" t="s">
        <v>192</v>
      </c>
      <c r="M974" s="449" t="s">
        <v>193</v>
      </c>
      <c r="N974" s="450" t="s">
        <v>195</v>
      </c>
      <c r="O974" s="451" t="s">
        <v>196</v>
      </c>
      <c r="P974" s="452" t="s">
        <v>197</v>
      </c>
      <c r="Q974" s="446" t="s">
        <v>49</v>
      </c>
      <c r="R974" s="447" t="s">
        <v>50</v>
      </c>
      <c r="S974" s="448" t="s">
        <v>51</v>
      </c>
      <c r="T974" s="448" t="s">
        <v>52</v>
      </c>
      <c r="U974" s="449" t="s">
        <v>53</v>
      </c>
      <c r="V974" s="449" t="s">
        <v>54</v>
      </c>
      <c r="W974" s="449" t="s">
        <v>81</v>
      </c>
      <c r="X974" s="449" t="s">
        <v>119</v>
      </c>
      <c r="Y974" s="449" t="s">
        <v>156</v>
      </c>
      <c r="Z974" s="449" t="s">
        <v>160</v>
      </c>
      <c r="AA974" s="449" t="s">
        <v>192</v>
      </c>
      <c r="AB974" s="449" t="s">
        <v>193</v>
      </c>
      <c r="AC974" s="450" t="s">
        <v>195</v>
      </c>
      <c r="AD974" s="451" t="s">
        <v>196</v>
      </c>
      <c r="AE974" s="452" t="s">
        <v>197</v>
      </c>
      <c r="AF974" s="453"/>
      <c r="AG974" s="446"/>
      <c r="AH974" s="453"/>
      <c r="AI974" s="446"/>
    </row>
    <row r="975" spans="1:35" x14ac:dyDescent="0.2">
      <c r="A975" s="454"/>
      <c r="B975" s="455"/>
      <c r="C975" s="455"/>
      <c r="D975" s="455"/>
      <c r="E975" s="455"/>
      <c r="F975" s="456"/>
      <c r="G975" s="456"/>
      <c r="H975" s="456"/>
      <c r="I975" s="456"/>
      <c r="J975" s="456"/>
      <c r="K975" s="456"/>
      <c r="L975" s="456"/>
      <c r="M975" s="456"/>
      <c r="N975" s="457"/>
      <c r="O975" s="456"/>
      <c r="P975" s="456"/>
      <c r="Q975" s="455"/>
      <c r="R975" s="455"/>
      <c r="S975" s="455"/>
      <c r="T975" s="455"/>
      <c r="U975" s="456"/>
      <c r="V975" s="456"/>
      <c r="W975" s="456"/>
      <c r="X975" s="456"/>
      <c r="Y975" s="456"/>
      <c r="Z975" s="456"/>
      <c r="AA975" s="456"/>
      <c r="AB975" s="456"/>
      <c r="AC975" s="456"/>
      <c r="AD975" s="456"/>
      <c r="AE975" s="456"/>
      <c r="AF975" s="455"/>
      <c r="AG975" s="458"/>
      <c r="AH975" s="459"/>
      <c r="AI975" s="460"/>
    </row>
    <row r="976" spans="1:35" x14ac:dyDescent="0.2">
      <c r="A976" s="461" t="s">
        <v>55</v>
      </c>
      <c r="B976" s="462">
        <v>19</v>
      </c>
      <c r="C976" s="463">
        <v>922</v>
      </c>
      <c r="D976" s="462">
        <v>939</v>
      </c>
      <c r="E976" s="462"/>
      <c r="F976" s="462"/>
      <c r="G976" s="462"/>
      <c r="H976" s="462"/>
      <c r="I976" s="462"/>
      <c r="J976" s="462"/>
      <c r="K976" s="462">
        <v>1861</v>
      </c>
      <c r="L976" s="462">
        <v>1000</v>
      </c>
      <c r="M976" s="462"/>
      <c r="N976" s="464">
        <v>1000</v>
      </c>
      <c r="O976" s="463">
        <v>23332</v>
      </c>
      <c r="P976" s="463">
        <v>443308</v>
      </c>
      <c r="Q976" s="462">
        <v>19</v>
      </c>
      <c r="R976" s="463">
        <v>944</v>
      </c>
      <c r="S976" s="462">
        <v>1039</v>
      </c>
      <c r="T976" s="462"/>
      <c r="U976" s="462"/>
      <c r="V976" s="462"/>
      <c r="W976" s="462"/>
      <c r="X976" s="462"/>
      <c r="Y976" s="462"/>
      <c r="Z976" s="462">
        <v>1983</v>
      </c>
      <c r="AA976" s="462">
        <v>1000</v>
      </c>
      <c r="AB976" s="462"/>
      <c r="AC976" s="463"/>
      <c r="AD976" s="463">
        <v>23796</v>
      </c>
      <c r="AE976" s="463">
        <v>452124</v>
      </c>
      <c r="AF976" s="462">
        <v>0</v>
      </c>
      <c r="AG976" s="465">
        <v>8816</v>
      </c>
      <c r="AH976" s="466">
        <v>19</v>
      </c>
      <c r="AI976" s="467">
        <v>452124</v>
      </c>
    </row>
    <row r="977" spans="1:35" x14ac:dyDescent="0.2">
      <c r="A977" s="461"/>
      <c r="B977" s="462"/>
      <c r="C977" s="463"/>
      <c r="D977" s="462"/>
      <c r="E977" s="462"/>
      <c r="F977" s="462"/>
      <c r="G977" s="462"/>
      <c r="H977" s="462"/>
      <c r="I977" s="462"/>
      <c r="J977" s="462"/>
      <c r="K977" s="462">
        <v>0</v>
      </c>
      <c r="L977" s="462"/>
      <c r="M977" s="462"/>
      <c r="N977" s="464">
        <v>0</v>
      </c>
      <c r="O977" s="463">
        <v>0</v>
      </c>
      <c r="P977" s="463">
        <v>0</v>
      </c>
      <c r="Q977" s="462"/>
      <c r="R977" s="463"/>
      <c r="S977" s="462"/>
      <c r="T977" s="462"/>
      <c r="U977" s="462"/>
      <c r="V977" s="462"/>
      <c r="W977" s="462"/>
      <c r="X977" s="462"/>
      <c r="Y977" s="462"/>
      <c r="Z977" s="462">
        <v>0</v>
      </c>
      <c r="AA977" s="462"/>
      <c r="AB977" s="462"/>
      <c r="AC977" s="463"/>
      <c r="AD977" s="463">
        <v>0</v>
      </c>
      <c r="AE977" s="463">
        <v>0</v>
      </c>
      <c r="AF977" s="462">
        <v>0</v>
      </c>
      <c r="AG977" s="465">
        <v>0</v>
      </c>
      <c r="AH977" s="466">
        <v>0</v>
      </c>
      <c r="AI977" s="467">
        <v>0</v>
      </c>
    </row>
    <row r="978" spans="1:35" x14ac:dyDescent="0.2">
      <c r="A978" s="461" t="s">
        <v>56</v>
      </c>
      <c r="B978" s="462">
        <v>72</v>
      </c>
      <c r="C978" s="463">
        <v>2773</v>
      </c>
      <c r="D978" s="462"/>
      <c r="E978" s="462"/>
      <c r="F978" s="462"/>
      <c r="G978" s="462"/>
      <c r="H978" s="462"/>
      <c r="I978" s="462"/>
      <c r="J978" s="462"/>
      <c r="K978" s="462">
        <v>2773</v>
      </c>
      <c r="L978" s="462">
        <v>1000</v>
      </c>
      <c r="M978" s="462"/>
      <c r="N978" s="464">
        <v>1000</v>
      </c>
      <c r="O978" s="463">
        <v>34276</v>
      </c>
      <c r="P978" s="463">
        <v>2467872</v>
      </c>
      <c r="Q978" s="462">
        <v>72</v>
      </c>
      <c r="R978" s="463">
        <v>2245</v>
      </c>
      <c r="S978" s="462"/>
      <c r="T978" s="462"/>
      <c r="U978" s="462"/>
      <c r="V978" s="462"/>
      <c r="W978" s="462"/>
      <c r="X978" s="462"/>
      <c r="Y978" s="462"/>
      <c r="Z978" s="462">
        <v>2245</v>
      </c>
      <c r="AA978" s="462">
        <v>1000</v>
      </c>
      <c r="AB978" s="462"/>
      <c r="AC978" s="463"/>
      <c r="AD978" s="463">
        <v>26940</v>
      </c>
      <c r="AE978" s="463">
        <v>1939680</v>
      </c>
      <c r="AF978" s="462">
        <v>0</v>
      </c>
      <c r="AG978" s="465">
        <v>-528192</v>
      </c>
      <c r="AH978" s="466">
        <v>72</v>
      </c>
      <c r="AI978" s="467">
        <v>1939680</v>
      </c>
    </row>
    <row r="979" spans="1:35" x14ac:dyDescent="0.2">
      <c r="A979" s="468"/>
      <c r="B979" s="462"/>
      <c r="C979" s="466"/>
      <c r="D979" s="466"/>
      <c r="E979" s="466"/>
      <c r="F979" s="466"/>
      <c r="G979" s="466"/>
      <c r="H979" s="466"/>
      <c r="I979" s="466"/>
      <c r="J979" s="466"/>
      <c r="K979" s="462">
        <v>0</v>
      </c>
      <c r="L979" s="466"/>
      <c r="M979" s="466"/>
      <c r="N979" s="464">
        <v>0</v>
      </c>
      <c r="O979" s="463">
        <v>0</v>
      </c>
      <c r="P979" s="463">
        <v>0</v>
      </c>
      <c r="Q979" s="462"/>
      <c r="R979" s="466"/>
      <c r="S979" s="466"/>
      <c r="T979" s="466"/>
      <c r="U979" s="466"/>
      <c r="V979" s="466"/>
      <c r="W979" s="466"/>
      <c r="X979" s="466"/>
      <c r="Y979" s="466"/>
      <c r="Z979" s="462">
        <v>0</v>
      </c>
      <c r="AA979" s="466"/>
      <c r="AB979" s="466"/>
      <c r="AC979" s="466"/>
      <c r="AD979" s="463">
        <v>0</v>
      </c>
      <c r="AE979" s="463">
        <v>0</v>
      </c>
      <c r="AF979" s="462">
        <v>0</v>
      </c>
      <c r="AG979" s="465">
        <v>0</v>
      </c>
      <c r="AH979" s="466">
        <v>0</v>
      </c>
      <c r="AI979" s="467">
        <v>0</v>
      </c>
    </row>
    <row r="980" spans="1:35" x14ac:dyDescent="0.2">
      <c r="A980" s="461" t="s">
        <v>57</v>
      </c>
      <c r="B980" s="462"/>
      <c r="C980" s="462"/>
      <c r="D980" s="462"/>
      <c r="E980" s="462"/>
      <c r="F980" s="462"/>
      <c r="G980" s="462"/>
      <c r="H980" s="462"/>
      <c r="I980" s="462"/>
      <c r="J980" s="462"/>
      <c r="K980" s="462">
        <v>0</v>
      </c>
      <c r="L980" s="462"/>
      <c r="M980" s="462"/>
      <c r="N980" s="464">
        <v>0</v>
      </c>
      <c r="O980" s="463">
        <v>0</v>
      </c>
      <c r="P980" s="463">
        <v>0</v>
      </c>
      <c r="Q980" s="462"/>
      <c r="R980" s="462"/>
      <c r="S980" s="462"/>
      <c r="T980" s="462"/>
      <c r="U980" s="462"/>
      <c r="V980" s="462"/>
      <c r="W980" s="462"/>
      <c r="X980" s="462"/>
      <c r="Y980" s="462"/>
      <c r="Z980" s="462">
        <v>0</v>
      </c>
      <c r="AA980" s="462"/>
      <c r="AB980" s="462"/>
      <c r="AC980" s="462"/>
      <c r="AD980" s="463">
        <v>0</v>
      </c>
      <c r="AE980" s="463">
        <v>0</v>
      </c>
      <c r="AF980" s="462">
        <v>0</v>
      </c>
      <c r="AG980" s="465">
        <v>0</v>
      </c>
      <c r="AH980" s="466">
        <v>0</v>
      </c>
      <c r="AI980" s="467">
        <v>0</v>
      </c>
    </row>
    <row r="981" spans="1:35" x14ac:dyDescent="0.2">
      <c r="A981" s="461"/>
      <c r="B981" s="462"/>
      <c r="C981" s="462"/>
      <c r="D981" s="462"/>
      <c r="E981" s="462"/>
      <c r="F981" s="462"/>
      <c r="G981" s="462"/>
      <c r="H981" s="462"/>
      <c r="I981" s="462"/>
      <c r="J981" s="462"/>
      <c r="K981" s="462">
        <v>0</v>
      </c>
      <c r="L981" s="462"/>
      <c r="M981" s="462"/>
      <c r="N981" s="464">
        <v>0</v>
      </c>
      <c r="O981" s="463">
        <v>0</v>
      </c>
      <c r="P981" s="463">
        <v>0</v>
      </c>
      <c r="Q981" s="462"/>
      <c r="R981" s="462"/>
      <c r="S981" s="462"/>
      <c r="T981" s="462"/>
      <c r="U981" s="462"/>
      <c r="V981" s="462"/>
      <c r="W981" s="462"/>
      <c r="X981" s="462"/>
      <c r="Y981" s="462"/>
      <c r="Z981" s="462">
        <v>0</v>
      </c>
      <c r="AA981" s="462"/>
      <c r="AB981" s="462"/>
      <c r="AC981" s="462"/>
      <c r="AD981" s="463">
        <v>0</v>
      </c>
      <c r="AE981" s="463">
        <v>0</v>
      </c>
      <c r="AF981" s="462">
        <v>0</v>
      </c>
      <c r="AG981" s="465">
        <v>0</v>
      </c>
      <c r="AH981" s="466">
        <v>0</v>
      </c>
      <c r="AI981" s="467">
        <v>0</v>
      </c>
    </row>
    <row r="982" spans="1:35" x14ac:dyDescent="0.2">
      <c r="A982" s="461" t="s">
        <v>58</v>
      </c>
      <c r="B982" s="462">
        <v>108</v>
      </c>
      <c r="C982" s="462">
        <v>5160</v>
      </c>
      <c r="D982" s="462"/>
      <c r="E982" s="462"/>
      <c r="F982" s="462"/>
      <c r="G982" s="462"/>
      <c r="H982" s="462"/>
      <c r="I982" s="462"/>
      <c r="J982" s="462"/>
      <c r="K982" s="462">
        <v>5160</v>
      </c>
      <c r="L982" s="462">
        <v>1000</v>
      </c>
      <c r="M982" s="462"/>
      <c r="N982" s="464">
        <v>1000</v>
      </c>
      <c r="O982" s="463">
        <v>62920</v>
      </c>
      <c r="P982" s="463">
        <v>6795360</v>
      </c>
      <c r="Q982" s="462">
        <v>103</v>
      </c>
      <c r="R982" s="462">
        <v>5425</v>
      </c>
      <c r="S982" s="462"/>
      <c r="T982" s="462"/>
      <c r="U982" s="462"/>
      <c r="V982" s="462"/>
      <c r="W982" s="462"/>
      <c r="X982" s="462"/>
      <c r="Y982" s="462"/>
      <c r="Z982" s="462">
        <v>5425</v>
      </c>
      <c r="AA982" s="462">
        <v>1000</v>
      </c>
      <c r="AB982" s="462"/>
      <c r="AC982" s="462"/>
      <c r="AD982" s="463">
        <v>65100</v>
      </c>
      <c r="AE982" s="463">
        <v>6705300</v>
      </c>
      <c r="AF982" s="462">
        <v>-5</v>
      </c>
      <c r="AG982" s="465">
        <v>-90060</v>
      </c>
      <c r="AH982" s="466">
        <v>103</v>
      </c>
      <c r="AI982" s="467">
        <v>6705300</v>
      </c>
    </row>
    <row r="983" spans="1:35" x14ac:dyDescent="0.2">
      <c r="A983" s="461"/>
      <c r="B983" s="462"/>
      <c r="C983" s="462"/>
      <c r="D983" s="462"/>
      <c r="E983" s="462"/>
      <c r="F983" s="462"/>
      <c r="G983" s="462"/>
      <c r="H983" s="462"/>
      <c r="I983" s="462"/>
      <c r="J983" s="462"/>
      <c r="K983" s="462">
        <v>0</v>
      </c>
      <c r="L983" s="462"/>
      <c r="M983" s="462"/>
      <c r="N983" s="464">
        <v>0</v>
      </c>
      <c r="O983" s="463">
        <v>0</v>
      </c>
      <c r="P983" s="463">
        <v>0</v>
      </c>
      <c r="Q983" s="462"/>
      <c r="R983" s="462"/>
      <c r="S983" s="462"/>
      <c r="T983" s="462"/>
      <c r="U983" s="462"/>
      <c r="V983" s="462"/>
      <c r="W983" s="462"/>
      <c r="X983" s="462"/>
      <c r="Y983" s="462"/>
      <c r="Z983" s="462">
        <v>0</v>
      </c>
      <c r="AA983" s="462"/>
      <c r="AB983" s="462"/>
      <c r="AC983" s="462"/>
      <c r="AD983" s="463">
        <v>0</v>
      </c>
      <c r="AE983" s="463">
        <v>0</v>
      </c>
      <c r="AF983" s="462">
        <v>0</v>
      </c>
      <c r="AG983" s="465">
        <v>0</v>
      </c>
      <c r="AH983" s="466">
        <v>0</v>
      </c>
      <c r="AI983" s="467">
        <v>0</v>
      </c>
    </row>
    <row r="984" spans="1:35" x14ac:dyDescent="0.2">
      <c r="A984" s="461" t="s">
        <v>59</v>
      </c>
      <c r="B984" s="462"/>
      <c r="C984" s="462"/>
      <c r="D984" s="462"/>
      <c r="E984" s="462"/>
      <c r="F984" s="462"/>
      <c r="G984" s="462"/>
      <c r="H984" s="462"/>
      <c r="I984" s="462"/>
      <c r="J984" s="462"/>
      <c r="K984" s="462">
        <v>0</v>
      </c>
      <c r="L984" s="462"/>
      <c r="M984" s="462"/>
      <c r="N984" s="464">
        <v>0</v>
      </c>
      <c r="O984" s="463">
        <v>0</v>
      </c>
      <c r="P984" s="463">
        <v>0</v>
      </c>
      <c r="Q984" s="462"/>
      <c r="R984" s="462"/>
      <c r="S984" s="462"/>
      <c r="T984" s="462"/>
      <c r="U984" s="462"/>
      <c r="V984" s="462"/>
      <c r="W984" s="462"/>
      <c r="X984" s="462"/>
      <c r="Y984" s="462"/>
      <c r="Z984" s="462">
        <v>0</v>
      </c>
      <c r="AA984" s="462"/>
      <c r="AB984" s="462"/>
      <c r="AC984" s="462"/>
      <c r="AD984" s="463">
        <v>0</v>
      </c>
      <c r="AE984" s="463">
        <v>0</v>
      </c>
      <c r="AF984" s="462">
        <v>0</v>
      </c>
      <c r="AG984" s="465">
        <v>0</v>
      </c>
      <c r="AH984" s="466">
        <v>0</v>
      </c>
      <c r="AI984" s="467">
        <v>0</v>
      </c>
    </row>
    <row r="985" spans="1:35" x14ac:dyDescent="0.2">
      <c r="A985" s="461"/>
      <c r="B985" s="462"/>
      <c r="C985" s="462"/>
      <c r="D985" s="462"/>
      <c r="E985" s="462"/>
      <c r="F985" s="462"/>
      <c r="G985" s="462"/>
      <c r="H985" s="462"/>
      <c r="I985" s="462"/>
      <c r="J985" s="462"/>
      <c r="K985" s="462">
        <v>0</v>
      </c>
      <c r="L985" s="462"/>
      <c r="M985" s="462"/>
      <c r="N985" s="464">
        <v>0</v>
      </c>
      <c r="O985" s="463">
        <v>0</v>
      </c>
      <c r="P985" s="463">
        <v>0</v>
      </c>
      <c r="Q985" s="462"/>
      <c r="R985" s="462"/>
      <c r="S985" s="462"/>
      <c r="T985" s="462"/>
      <c r="U985" s="462"/>
      <c r="V985" s="462"/>
      <c r="W985" s="462"/>
      <c r="X985" s="462"/>
      <c r="Y985" s="462"/>
      <c r="Z985" s="462">
        <v>0</v>
      </c>
      <c r="AA985" s="462"/>
      <c r="AB985" s="462"/>
      <c r="AC985" s="462"/>
      <c r="AD985" s="463">
        <v>0</v>
      </c>
      <c r="AE985" s="463">
        <v>0</v>
      </c>
      <c r="AF985" s="462">
        <v>0</v>
      </c>
      <c r="AG985" s="465">
        <v>0</v>
      </c>
      <c r="AH985" s="466">
        <v>0</v>
      </c>
      <c r="AI985" s="467">
        <v>0</v>
      </c>
    </row>
    <row r="986" spans="1:35" x14ac:dyDescent="0.2">
      <c r="A986" s="461" t="s">
        <v>60</v>
      </c>
      <c r="B986" s="462"/>
      <c r="C986" s="462"/>
      <c r="D986" s="462"/>
      <c r="E986" s="462"/>
      <c r="F986" s="462"/>
      <c r="G986" s="462"/>
      <c r="H986" s="462"/>
      <c r="I986" s="462"/>
      <c r="J986" s="462"/>
      <c r="K986" s="462">
        <v>0</v>
      </c>
      <c r="L986" s="462"/>
      <c r="M986" s="462"/>
      <c r="N986" s="464">
        <v>0</v>
      </c>
      <c r="O986" s="463">
        <v>0</v>
      </c>
      <c r="P986" s="463">
        <v>0</v>
      </c>
      <c r="Q986" s="462"/>
      <c r="R986" s="462"/>
      <c r="S986" s="462"/>
      <c r="T986" s="462"/>
      <c r="U986" s="462"/>
      <c r="V986" s="462"/>
      <c r="W986" s="462"/>
      <c r="X986" s="462"/>
      <c r="Y986" s="462"/>
      <c r="Z986" s="462">
        <v>0</v>
      </c>
      <c r="AA986" s="462"/>
      <c r="AB986" s="462"/>
      <c r="AC986" s="462"/>
      <c r="AD986" s="463">
        <v>0</v>
      </c>
      <c r="AE986" s="463">
        <v>0</v>
      </c>
      <c r="AF986" s="462">
        <v>0</v>
      </c>
      <c r="AG986" s="465">
        <v>0</v>
      </c>
      <c r="AH986" s="466">
        <v>0</v>
      </c>
      <c r="AI986" s="467">
        <v>0</v>
      </c>
    </row>
    <row r="987" spans="1:35" x14ac:dyDescent="0.2">
      <c r="A987" s="461"/>
      <c r="B987" s="462"/>
      <c r="C987" s="462"/>
      <c r="D987" s="462"/>
      <c r="E987" s="462"/>
      <c r="F987" s="462"/>
      <c r="G987" s="462"/>
      <c r="H987" s="462"/>
      <c r="I987" s="462"/>
      <c r="J987" s="462"/>
      <c r="K987" s="462">
        <v>0</v>
      </c>
      <c r="L987" s="462"/>
      <c r="M987" s="462"/>
      <c r="N987" s="464">
        <v>0</v>
      </c>
      <c r="O987" s="463">
        <v>0</v>
      </c>
      <c r="P987" s="463">
        <v>0</v>
      </c>
      <c r="Q987" s="462"/>
      <c r="R987" s="462"/>
      <c r="S987" s="462"/>
      <c r="T987" s="462"/>
      <c r="U987" s="462"/>
      <c r="V987" s="462"/>
      <c r="W987" s="462"/>
      <c r="X987" s="462"/>
      <c r="Y987" s="462"/>
      <c r="Z987" s="462">
        <v>0</v>
      </c>
      <c r="AA987" s="462"/>
      <c r="AB987" s="462"/>
      <c r="AC987" s="462"/>
      <c r="AD987" s="463">
        <v>0</v>
      </c>
      <c r="AE987" s="463">
        <v>0</v>
      </c>
      <c r="AF987" s="462">
        <v>0</v>
      </c>
      <c r="AG987" s="465">
        <v>0</v>
      </c>
      <c r="AH987" s="466">
        <v>0</v>
      </c>
      <c r="AI987" s="467">
        <v>0</v>
      </c>
    </row>
    <row r="988" spans="1:35" x14ac:dyDescent="0.2">
      <c r="A988" s="461" t="s">
        <v>61</v>
      </c>
      <c r="B988" s="462"/>
      <c r="C988" s="462"/>
      <c r="D988" s="462"/>
      <c r="E988" s="462"/>
      <c r="F988" s="462"/>
      <c r="G988" s="462"/>
      <c r="H988" s="462"/>
      <c r="I988" s="462"/>
      <c r="J988" s="462"/>
      <c r="K988" s="462">
        <v>0</v>
      </c>
      <c r="L988" s="462"/>
      <c r="M988" s="462"/>
      <c r="N988" s="464">
        <v>0</v>
      </c>
      <c r="O988" s="463">
        <v>0</v>
      </c>
      <c r="P988" s="463">
        <v>0</v>
      </c>
      <c r="Q988" s="462"/>
      <c r="R988" s="462"/>
      <c r="S988" s="462"/>
      <c r="T988" s="462"/>
      <c r="U988" s="462"/>
      <c r="V988" s="462"/>
      <c r="W988" s="462"/>
      <c r="X988" s="462"/>
      <c r="Y988" s="462"/>
      <c r="Z988" s="462">
        <v>0</v>
      </c>
      <c r="AA988" s="462"/>
      <c r="AB988" s="462"/>
      <c r="AC988" s="462"/>
      <c r="AD988" s="463">
        <v>0</v>
      </c>
      <c r="AE988" s="463">
        <v>0</v>
      </c>
      <c r="AF988" s="462">
        <v>0</v>
      </c>
      <c r="AG988" s="465">
        <v>0</v>
      </c>
      <c r="AH988" s="466">
        <v>0</v>
      </c>
      <c r="AI988" s="467">
        <v>0</v>
      </c>
    </row>
    <row r="989" spans="1:35" x14ac:dyDescent="0.2">
      <c r="A989" s="461"/>
      <c r="B989" s="462"/>
      <c r="C989" s="462"/>
      <c r="D989" s="462"/>
      <c r="E989" s="462"/>
      <c r="F989" s="462"/>
      <c r="G989" s="462"/>
      <c r="H989" s="462"/>
      <c r="I989" s="462"/>
      <c r="J989" s="462"/>
      <c r="K989" s="462">
        <v>0</v>
      </c>
      <c r="L989" s="462"/>
      <c r="M989" s="462"/>
      <c r="N989" s="464">
        <v>0</v>
      </c>
      <c r="O989" s="463">
        <v>0</v>
      </c>
      <c r="P989" s="463">
        <v>0</v>
      </c>
      <c r="Q989" s="462"/>
      <c r="R989" s="462"/>
      <c r="S989" s="462"/>
      <c r="T989" s="462"/>
      <c r="U989" s="462"/>
      <c r="V989" s="462"/>
      <c r="W989" s="462"/>
      <c r="X989" s="462"/>
      <c r="Y989" s="462"/>
      <c r="Z989" s="462">
        <v>0</v>
      </c>
      <c r="AA989" s="462"/>
      <c r="AB989" s="462"/>
      <c r="AC989" s="462"/>
      <c r="AD989" s="463">
        <v>0</v>
      </c>
      <c r="AE989" s="463">
        <v>0</v>
      </c>
      <c r="AF989" s="462">
        <v>0</v>
      </c>
      <c r="AG989" s="465">
        <v>0</v>
      </c>
      <c r="AH989" s="466">
        <v>0</v>
      </c>
      <c r="AI989" s="467">
        <v>0</v>
      </c>
    </row>
    <row r="990" spans="1:35" x14ac:dyDescent="0.2">
      <c r="A990" s="461" t="s">
        <v>62</v>
      </c>
      <c r="B990" s="462"/>
      <c r="C990" s="462"/>
      <c r="D990" s="462"/>
      <c r="E990" s="462"/>
      <c r="F990" s="462"/>
      <c r="G990" s="462"/>
      <c r="H990" s="462"/>
      <c r="I990" s="462"/>
      <c r="J990" s="462"/>
      <c r="K990" s="462">
        <v>0</v>
      </c>
      <c r="L990" s="462"/>
      <c r="M990" s="462"/>
      <c r="N990" s="464">
        <v>0</v>
      </c>
      <c r="O990" s="463">
        <v>0</v>
      </c>
      <c r="P990" s="463">
        <v>0</v>
      </c>
      <c r="Q990" s="462"/>
      <c r="R990" s="462"/>
      <c r="S990" s="462"/>
      <c r="T990" s="462"/>
      <c r="U990" s="462"/>
      <c r="V990" s="462"/>
      <c r="W990" s="462"/>
      <c r="X990" s="462"/>
      <c r="Y990" s="462"/>
      <c r="Z990" s="462">
        <v>0</v>
      </c>
      <c r="AA990" s="462"/>
      <c r="AB990" s="462"/>
      <c r="AC990" s="462"/>
      <c r="AD990" s="463">
        <v>0</v>
      </c>
      <c r="AE990" s="463">
        <v>0</v>
      </c>
      <c r="AF990" s="462">
        <v>0</v>
      </c>
      <c r="AG990" s="465">
        <v>0</v>
      </c>
      <c r="AH990" s="466">
        <v>0</v>
      </c>
      <c r="AI990" s="467">
        <v>0</v>
      </c>
    </row>
    <row r="991" spans="1:35" x14ac:dyDescent="0.2">
      <c r="A991" s="461"/>
      <c r="B991" s="462"/>
      <c r="C991" s="462"/>
      <c r="D991" s="462"/>
      <c r="E991" s="462"/>
      <c r="F991" s="462"/>
      <c r="G991" s="462"/>
      <c r="H991" s="462"/>
      <c r="I991" s="462"/>
      <c r="J991" s="462"/>
      <c r="K991" s="462">
        <v>0</v>
      </c>
      <c r="L991" s="462"/>
      <c r="M991" s="462"/>
      <c r="N991" s="464">
        <v>0</v>
      </c>
      <c r="O991" s="463">
        <v>0</v>
      </c>
      <c r="P991" s="463">
        <v>0</v>
      </c>
      <c r="Q991" s="462"/>
      <c r="R991" s="462"/>
      <c r="S991" s="462"/>
      <c r="T991" s="462"/>
      <c r="U991" s="462"/>
      <c r="V991" s="462"/>
      <c r="W991" s="462"/>
      <c r="X991" s="462"/>
      <c r="Y991" s="462"/>
      <c r="Z991" s="462">
        <v>0</v>
      </c>
      <c r="AA991" s="462"/>
      <c r="AB991" s="462"/>
      <c r="AC991" s="462"/>
      <c r="AD991" s="463">
        <v>0</v>
      </c>
      <c r="AE991" s="463">
        <v>0</v>
      </c>
      <c r="AF991" s="462">
        <v>0</v>
      </c>
      <c r="AG991" s="465">
        <v>0</v>
      </c>
      <c r="AH991" s="466">
        <v>0</v>
      </c>
      <c r="AI991" s="467">
        <v>0</v>
      </c>
    </row>
    <row r="992" spans="1:35" x14ac:dyDescent="0.2">
      <c r="A992" s="461" t="s">
        <v>63</v>
      </c>
      <c r="B992" s="462"/>
      <c r="C992" s="462"/>
      <c r="D992" s="462"/>
      <c r="E992" s="462"/>
      <c r="F992" s="462"/>
      <c r="G992" s="462"/>
      <c r="H992" s="462"/>
      <c r="I992" s="462"/>
      <c r="J992" s="462"/>
      <c r="K992" s="462">
        <v>0</v>
      </c>
      <c r="L992" s="462"/>
      <c r="M992" s="462"/>
      <c r="N992" s="464">
        <v>0</v>
      </c>
      <c r="O992" s="463">
        <v>0</v>
      </c>
      <c r="P992" s="463">
        <v>0</v>
      </c>
      <c r="Q992" s="462"/>
      <c r="R992" s="462"/>
      <c r="S992" s="462"/>
      <c r="T992" s="462"/>
      <c r="U992" s="462"/>
      <c r="V992" s="462"/>
      <c r="W992" s="462"/>
      <c r="X992" s="462"/>
      <c r="Y992" s="462"/>
      <c r="Z992" s="462">
        <v>0</v>
      </c>
      <c r="AA992" s="462"/>
      <c r="AB992" s="462"/>
      <c r="AC992" s="462"/>
      <c r="AD992" s="463">
        <v>0</v>
      </c>
      <c r="AE992" s="463">
        <v>0</v>
      </c>
      <c r="AF992" s="462">
        <v>0</v>
      </c>
      <c r="AG992" s="465">
        <v>0</v>
      </c>
      <c r="AH992" s="466">
        <v>0</v>
      </c>
      <c r="AI992" s="467">
        <v>0</v>
      </c>
    </row>
    <row r="993" spans="1:35" x14ac:dyDescent="0.2">
      <c r="A993" s="461"/>
      <c r="B993" s="462"/>
      <c r="C993" s="462"/>
      <c r="D993" s="462"/>
      <c r="E993" s="462"/>
      <c r="F993" s="462"/>
      <c r="G993" s="462"/>
      <c r="H993" s="462"/>
      <c r="I993" s="462"/>
      <c r="J993" s="462"/>
      <c r="K993" s="462">
        <v>0</v>
      </c>
      <c r="L993" s="462"/>
      <c r="M993" s="462"/>
      <c r="N993" s="464">
        <v>0</v>
      </c>
      <c r="O993" s="463">
        <v>0</v>
      </c>
      <c r="P993" s="463">
        <v>0</v>
      </c>
      <c r="Q993" s="462"/>
      <c r="R993" s="462"/>
      <c r="S993" s="462"/>
      <c r="T993" s="462"/>
      <c r="U993" s="462"/>
      <c r="V993" s="462"/>
      <c r="W993" s="462"/>
      <c r="X993" s="462"/>
      <c r="Y993" s="462"/>
      <c r="Z993" s="462">
        <v>0</v>
      </c>
      <c r="AA993" s="462"/>
      <c r="AB993" s="462"/>
      <c r="AC993" s="462"/>
      <c r="AD993" s="463">
        <v>0</v>
      </c>
      <c r="AE993" s="463">
        <v>0</v>
      </c>
      <c r="AF993" s="462">
        <v>0</v>
      </c>
      <c r="AG993" s="465">
        <v>0</v>
      </c>
      <c r="AH993" s="466">
        <v>0</v>
      </c>
      <c r="AI993" s="467">
        <v>0</v>
      </c>
    </row>
    <row r="994" spans="1:35" x14ac:dyDescent="0.2">
      <c r="A994" s="461" t="s">
        <v>64</v>
      </c>
      <c r="B994" s="462">
        <v>3</v>
      </c>
      <c r="C994" s="462">
        <v>3918</v>
      </c>
      <c r="D994" s="462"/>
      <c r="E994" s="462"/>
      <c r="F994" s="462"/>
      <c r="G994" s="462"/>
      <c r="H994" s="462"/>
      <c r="I994" s="462"/>
      <c r="J994" s="462"/>
      <c r="K994" s="462">
        <v>3918</v>
      </c>
      <c r="L994" s="462">
        <v>1000</v>
      </c>
      <c r="M994" s="462"/>
      <c r="N994" s="464">
        <v>1000</v>
      </c>
      <c r="O994" s="463">
        <v>48016</v>
      </c>
      <c r="P994" s="463">
        <v>144048</v>
      </c>
      <c r="Q994" s="462">
        <v>3</v>
      </c>
      <c r="R994" s="462">
        <v>4140</v>
      </c>
      <c r="S994" s="462"/>
      <c r="T994" s="462"/>
      <c r="U994" s="462"/>
      <c r="V994" s="462"/>
      <c r="W994" s="462"/>
      <c r="X994" s="462"/>
      <c r="Y994" s="462"/>
      <c r="Z994" s="462">
        <v>4140</v>
      </c>
      <c r="AA994" s="462">
        <v>1000</v>
      </c>
      <c r="AB994" s="462"/>
      <c r="AC994" s="462"/>
      <c r="AD994" s="463">
        <v>49680</v>
      </c>
      <c r="AE994" s="463">
        <v>149040</v>
      </c>
      <c r="AF994" s="462">
        <v>0</v>
      </c>
      <c r="AG994" s="465">
        <v>4992</v>
      </c>
      <c r="AH994" s="466">
        <v>3</v>
      </c>
      <c r="AI994" s="467">
        <v>149040</v>
      </c>
    </row>
    <row r="995" spans="1:35" x14ac:dyDescent="0.2">
      <c r="A995" s="461"/>
      <c r="B995" s="462"/>
      <c r="C995" s="462"/>
      <c r="D995" s="462"/>
      <c r="E995" s="462"/>
      <c r="F995" s="462"/>
      <c r="G995" s="462"/>
      <c r="H995" s="462"/>
      <c r="I995" s="462"/>
      <c r="J995" s="462"/>
      <c r="K995" s="462">
        <v>0</v>
      </c>
      <c r="L995" s="462"/>
      <c r="M995" s="462"/>
      <c r="N995" s="464">
        <v>0</v>
      </c>
      <c r="O995" s="463">
        <v>0</v>
      </c>
      <c r="P995" s="463">
        <v>0</v>
      </c>
      <c r="Q995" s="462"/>
      <c r="R995" s="462"/>
      <c r="S995" s="462"/>
      <c r="T995" s="462"/>
      <c r="U995" s="462"/>
      <c r="V995" s="462"/>
      <c r="W995" s="462"/>
      <c r="X995" s="462"/>
      <c r="Y995" s="462"/>
      <c r="Z995" s="462">
        <v>0</v>
      </c>
      <c r="AA995" s="462"/>
      <c r="AB995" s="462"/>
      <c r="AC995" s="462"/>
      <c r="AD995" s="463">
        <v>0</v>
      </c>
      <c r="AE995" s="463">
        <v>0</v>
      </c>
      <c r="AF995" s="462">
        <v>0</v>
      </c>
      <c r="AG995" s="465">
        <v>0</v>
      </c>
      <c r="AH995" s="466">
        <v>0</v>
      </c>
      <c r="AI995" s="467">
        <v>0</v>
      </c>
    </row>
    <row r="996" spans="1:35" x14ac:dyDescent="0.2">
      <c r="A996" s="461" t="s">
        <v>24</v>
      </c>
      <c r="B996" s="462"/>
      <c r="C996" s="462"/>
      <c r="D996" s="462"/>
      <c r="E996" s="462"/>
      <c r="F996" s="462"/>
      <c r="G996" s="462"/>
      <c r="H996" s="462"/>
      <c r="I996" s="462"/>
      <c r="J996" s="462"/>
      <c r="K996" s="462">
        <v>0</v>
      </c>
      <c r="L996" s="462"/>
      <c r="M996" s="462"/>
      <c r="N996" s="464">
        <v>0</v>
      </c>
      <c r="O996" s="463">
        <v>0</v>
      </c>
      <c r="P996" s="463">
        <v>0</v>
      </c>
      <c r="Q996" s="462"/>
      <c r="R996" s="462"/>
      <c r="S996" s="462"/>
      <c r="T996" s="462"/>
      <c r="U996" s="462"/>
      <c r="V996" s="462"/>
      <c r="W996" s="462"/>
      <c r="X996" s="462"/>
      <c r="Y996" s="462"/>
      <c r="Z996" s="462">
        <v>0</v>
      </c>
      <c r="AA996" s="462"/>
      <c r="AB996" s="462"/>
      <c r="AC996" s="462"/>
      <c r="AD996" s="463">
        <v>0</v>
      </c>
      <c r="AE996" s="463">
        <v>0</v>
      </c>
      <c r="AF996" s="462">
        <v>0</v>
      </c>
      <c r="AG996" s="465">
        <v>0</v>
      </c>
      <c r="AH996" s="466">
        <v>0</v>
      </c>
      <c r="AI996" s="467">
        <v>0</v>
      </c>
    </row>
    <row r="997" spans="1:35" x14ac:dyDescent="0.2">
      <c r="A997" s="461" t="s">
        <v>65</v>
      </c>
      <c r="B997" s="462"/>
      <c r="C997" s="462"/>
      <c r="D997" s="462"/>
      <c r="E997" s="462"/>
      <c r="F997" s="462"/>
      <c r="G997" s="462"/>
      <c r="H997" s="462"/>
      <c r="I997" s="462"/>
      <c r="J997" s="462"/>
      <c r="K997" s="462">
        <v>0</v>
      </c>
      <c r="L997" s="462"/>
      <c r="M997" s="462"/>
      <c r="N997" s="464">
        <v>0</v>
      </c>
      <c r="O997" s="463">
        <v>0</v>
      </c>
      <c r="P997" s="463">
        <v>0</v>
      </c>
      <c r="Q997" s="462"/>
      <c r="R997" s="462"/>
      <c r="S997" s="462"/>
      <c r="T997" s="462"/>
      <c r="U997" s="462"/>
      <c r="V997" s="462"/>
      <c r="W997" s="462"/>
      <c r="X997" s="462"/>
      <c r="Y997" s="462"/>
      <c r="Z997" s="462">
        <v>0</v>
      </c>
      <c r="AA997" s="462"/>
      <c r="AB997" s="462"/>
      <c r="AC997" s="462"/>
      <c r="AD997" s="463">
        <v>0</v>
      </c>
      <c r="AE997" s="463">
        <v>0</v>
      </c>
      <c r="AF997" s="462">
        <v>0</v>
      </c>
      <c r="AG997" s="465">
        <v>0</v>
      </c>
      <c r="AH997" s="466">
        <v>0</v>
      </c>
      <c r="AI997" s="467">
        <v>0</v>
      </c>
    </row>
    <row r="998" spans="1:35" x14ac:dyDescent="0.2">
      <c r="A998" s="461"/>
      <c r="B998" s="462"/>
      <c r="C998" s="462"/>
      <c r="D998" s="462"/>
      <c r="E998" s="462"/>
      <c r="F998" s="462"/>
      <c r="G998" s="462"/>
      <c r="H998" s="462"/>
      <c r="I998" s="462"/>
      <c r="J998" s="462"/>
      <c r="K998" s="462">
        <v>0</v>
      </c>
      <c r="L998" s="462"/>
      <c r="M998" s="462"/>
      <c r="N998" s="464">
        <v>0</v>
      </c>
      <c r="O998" s="463">
        <v>0</v>
      </c>
      <c r="P998" s="463">
        <v>0</v>
      </c>
      <c r="Q998" s="462"/>
      <c r="R998" s="462"/>
      <c r="S998" s="462"/>
      <c r="T998" s="462"/>
      <c r="U998" s="462"/>
      <c r="V998" s="462"/>
      <c r="W998" s="462"/>
      <c r="X998" s="462"/>
      <c r="Y998" s="462"/>
      <c r="Z998" s="462">
        <v>0</v>
      </c>
      <c r="AA998" s="462"/>
      <c r="AB998" s="462"/>
      <c r="AC998" s="462"/>
      <c r="AD998" s="463">
        <v>0</v>
      </c>
      <c r="AE998" s="463">
        <v>0</v>
      </c>
      <c r="AF998" s="462">
        <v>0</v>
      </c>
      <c r="AG998" s="465">
        <v>0</v>
      </c>
      <c r="AH998" s="466">
        <v>0</v>
      </c>
      <c r="AI998" s="467">
        <v>0</v>
      </c>
    </row>
    <row r="999" spans="1:35" x14ac:dyDescent="0.2">
      <c r="A999" s="461" t="s">
        <v>549</v>
      </c>
      <c r="B999" s="462"/>
      <c r="C999" s="462"/>
      <c r="D999" s="462"/>
      <c r="E999" s="462"/>
      <c r="F999" s="462"/>
      <c r="G999" s="462"/>
      <c r="H999" s="462"/>
      <c r="I999" s="462"/>
      <c r="J999" s="462"/>
      <c r="K999" s="462">
        <v>0</v>
      </c>
      <c r="L999" s="462"/>
      <c r="M999" s="462"/>
      <c r="N999" s="464">
        <v>0</v>
      </c>
      <c r="O999" s="463">
        <v>0</v>
      </c>
      <c r="P999" s="463">
        <v>0</v>
      </c>
      <c r="Q999" s="462"/>
      <c r="R999" s="462"/>
      <c r="S999" s="462"/>
      <c r="T999" s="462"/>
      <c r="U999" s="462"/>
      <c r="V999" s="462"/>
      <c r="W999" s="462"/>
      <c r="X999" s="462"/>
      <c r="Y999" s="462"/>
      <c r="Z999" s="462">
        <v>0</v>
      </c>
      <c r="AA999" s="462"/>
      <c r="AB999" s="462"/>
      <c r="AC999" s="462"/>
      <c r="AD999" s="463">
        <v>0</v>
      </c>
      <c r="AE999" s="463">
        <v>0</v>
      </c>
      <c r="AF999" s="462">
        <v>0</v>
      </c>
      <c r="AG999" s="465">
        <v>0</v>
      </c>
      <c r="AH999" s="466">
        <v>0</v>
      </c>
      <c r="AI999" s="467">
        <v>0</v>
      </c>
    </row>
    <row r="1000" spans="1:35" x14ac:dyDescent="0.2">
      <c r="A1000" s="461"/>
      <c r="B1000" s="462"/>
      <c r="C1000" s="462"/>
      <c r="D1000" s="462"/>
      <c r="E1000" s="462"/>
      <c r="F1000" s="462"/>
      <c r="G1000" s="462"/>
      <c r="H1000" s="462"/>
      <c r="I1000" s="462"/>
      <c r="J1000" s="462"/>
      <c r="K1000" s="462">
        <v>0</v>
      </c>
      <c r="L1000" s="462"/>
      <c r="M1000" s="462"/>
      <c r="N1000" s="464">
        <v>0</v>
      </c>
      <c r="O1000" s="463">
        <v>0</v>
      </c>
      <c r="P1000" s="463">
        <v>0</v>
      </c>
      <c r="Q1000" s="462"/>
      <c r="R1000" s="462"/>
      <c r="S1000" s="462"/>
      <c r="T1000" s="462"/>
      <c r="U1000" s="462"/>
      <c r="V1000" s="462"/>
      <c r="W1000" s="462"/>
      <c r="X1000" s="462"/>
      <c r="Y1000" s="462"/>
      <c r="Z1000" s="462">
        <v>0</v>
      </c>
      <c r="AA1000" s="462"/>
      <c r="AB1000" s="462"/>
      <c r="AC1000" s="462"/>
      <c r="AD1000" s="463">
        <v>0</v>
      </c>
      <c r="AE1000" s="463">
        <v>0</v>
      </c>
      <c r="AF1000" s="462">
        <v>0</v>
      </c>
      <c r="AG1000" s="465">
        <v>0</v>
      </c>
      <c r="AH1000" s="466">
        <v>0</v>
      </c>
      <c r="AI1000" s="467">
        <v>0</v>
      </c>
    </row>
    <row r="1001" spans="1:35" x14ac:dyDescent="0.2">
      <c r="A1001" s="461" t="s">
        <v>66</v>
      </c>
      <c r="B1001" s="462">
        <v>48</v>
      </c>
      <c r="C1001" s="462">
        <v>1598</v>
      </c>
      <c r="D1001" s="462"/>
      <c r="E1001" s="462"/>
      <c r="F1001" s="462"/>
      <c r="G1001" s="462"/>
      <c r="H1001" s="462"/>
      <c r="I1001" s="462"/>
      <c r="J1001" s="462"/>
      <c r="K1001" s="462">
        <v>1598</v>
      </c>
      <c r="L1001" s="462">
        <v>600</v>
      </c>
      <c r="M1001" s="462"/>
      <c r="N1001" s="464">
        <v>600</v>
      </c>
      <c r="O1001" s="463">
        <v>19776</v>
      </c>
      <c r="P1001" s="463">
        <v>949248</v>
      </c>
      <c r="Q1001" s="462">
        <v>49</v>
      </c>
      <c r="R1001" s="462">
        <v>1606</v>
      </c>
      <c r="S1001" s="462"/>
      <c r="T1001" s="462"/>
      <c r="U1001" s="462"/>
      <c r="V1001" s="462"/>
      <c r="W1001" s="462"/>
      <c r="X1001" s="462"/>
      <c r="Y1001" s="462"/>
      <c r="Z1001" s="462">
        <v>1606</v>
      </c>
      <c r="AA1001" s="462">
        <v>600</v>
      </c>
      <c r="AB1001" s="462"/>
      <c r="AC1001" s="462"/>
      <c r="AD1001" s="463">
        <v>19272</v>
      </c>
      <c r="AE1001" s="463">
        <v>944328</v>
      </c>
      <c r="AF1001" s="462">
        <v>1</v>
      </c>
      <c r="AG1001" s="465">
        <v>-4920</v>
      </c>
      <c r="AH1001" s="466">
        <v>49</v>
      </c>
      <c r="AI1001" s="467">
        <v>944328</v>
      </c>
    </row>
    <row r="1002" spans="1:35" x14ac:dyDescent="0.2">
      <c r="A1002" s="461"/>
      <c r="B1002" s="462"/>
      <c r="C1002" s="462"/>
      <c r="D1002" s="462"/>
      <c r="E1002" s="462"/>
      <c r="F1002" s="462"/>
      <c r="G1002" s="462"/>
      <c r="H1002" s="462"/>
      <c r="I1002" s="462"/>
      <c r="J1002" s="462"/>
      <c r="K1002" s="462">
        <v>0</v>
      </c>
      <c r="L1002" s="462"/>
      <c r="M1002" s="462"/>
      <c r="N1002" s="464">
        <v>0</v>
      </c>
      <c r="O1002" s="463">
        <v>0</v>
      </c>
      <c r="P1002" s="463">
        <v>0</v>
      </c>
      <c r="Q1002" s="462"/>
      <c r="R1002" s="462"/>
      <c r="S1002" s="462"/>
      <c r="T1002" s="462"/>
      <c r="U1002" s="462"/>
      <c r="V1002" s="462"/>
      <c r="W1002" s="462"/>
      <c r="X1002" s="462"/>
      <c r="Y1002" s="462"/>
      <c r="Z1002" s="462">
        <v>0</v>
      </c>
      <c r="AA1002" s="462"/>
      <c r="AB1002" s="462"/>
      <c r="AC1002" s="462"/>
      <c r="AD1002" s="463">
        <v>0</v>
      </c>
      <c r="AE1002" s="463">
        <v>0</v>
      </c>
      <c r="AF1002" s="462">
        <v>0</v>
      </c>
      <c r="AG1002" s="465">
        <v>0</v>
      </c>
      <c r="AH1002" s="466">
        <v>0</v>
      </c>
      <c r="AI1002" s="467">
        <v>0</v>
      </c>
    </row>
    <row r="1003" spans="1:35" x14ac:dyDescent="0.2">
      <c r="A1003" s="461" t="s">
        <v>67</v>
      </c>
      <c r="B1003" s="462"/>
      <c r="C1003" s="462"/>
      <c r="D1003" s="462"/>
      <c r="E1003" s="462"/>
      <c r="F1003" s="462"/>
      <c r="G1003" s="462"/>
      <c r="H1003" s="462"/>
      <c r="I1003" s="462"/>
      <c r="J1003" s="462"/>
      <c r="K1003" s="462">
        <v>0</v>
      </c>
      <c r="L1003" s="462"/>
      <c r="M1003" s="462"/>
      <c r="N1003" s="464">
        <v>0</v>
      </c>
      <c r="O1003" s="463">
        <v>0</v>
      </c>
      <c r="P1003" s="463">
        <v>0</v>
      </c>
      <c r="Q1003" s="462"/>
      <c r="R1003" s="462"/>
      <c r="S1003" s="462"/>
      <c r="T1003" s="462"/>
      <c r="U1003" s="462"/>
      <c r="V1003" s="462"/>
      <c r="W1003" s="462"/>
      <c r="X1003" s="462"/>
      <c r="Y1003" s="462"/>
      <c r="Z1003" s="462">
        <v>0</v>
      </c>
      <c r="AA1003" s="462"/>
      <c r="AB1003" s="462"/>
      <c r="AC1003" s="462"/>
      <c r="AD1003" s="463">
        <v>0</v>
      </c>
      <c r="AE1003" s="463">
        <v>0</v>
      </c>
      <c r="AF1003" s="462">
        <v>0</v>
      </c>
      <c r="AG1003" s="465">
        <v>0</v>
      </c>
      <c r="AH1003" s="466">
        <v>0</v>
      </c>
      <c r="AI1003" s="467">
        <v>0</v>
      </c>
    </row>
    <row r="1004" spans="1:35" x14ac:dyDescent="0.2">
      <c r="A1004" s="470"/>
      <c r="B1004" s="462"/>
      <c r="C1004" s="466"/>
      <c r="D1004" s="466"/>
      <c r="E1004" s="466"/>
      <c r="F1004" s="466"/>
      <c r="G1004" s="466"/>
      <c r="H1004" s="466"/>
      <c r="I1004" s="466"/>
      <c r="J1004" s="466"/>
      <c r="K1004" s="462">
        <v>0</v>
      </c>
      <c r="L1004" s="466"/>
      <c r="M1004" s="466"/>
      <c r="N1004" s="464">
        <v>0</v>
      </c>
      <c r="O1004" s="463">
        <v>0</v>
      </c>
      <c r="P1004" s="463">
        <v>0</v>
      </c>
      <c r="Q1004" s="462"/>
      <c r="R1004" s="466"/>
      <c r="S1004" s="466"/>
      <c r="T1004" s="466"/>
      <c r="U1004" s="466"/>
      <c r="V1004" s="466"/>
      <c r="W1004" s="466"/>
      <c r="X1004" s="466"/>
      <c r="Y1004" s="466"/>
      <c r="Z1004" s="462">
        <v>0</v>
      </c>
      <c r="AA1004" s="466"/>
      <c r="AB1004" s="466"/>
      <c r="AC1004" s="466"/>
      <c r="AD1004" s="463">
        <v>0</v>
      </c>
      <c r="AE1004" s="463">
        <v>0</v>
      </c>
      <c r="AF1004" s="462">
        <v>0</v>
      </c>
      <c r="AG1004" s="465">
        <v>0</v>
      </c>
      <c r="AH1004" s="466">
        <v>0</v>
      </c>
      <c r="AI1004" s="467">
        <v>0</v>
      </c>
    </row>
    <row r="1005" spans="1:35" x14ac:dyDescent="0.2">
      <c r="A1005" s="471" t="s">
        <v>0</v>
      </c>
      <c r="B1005" s="471">
        <v>250</v>
      </c>
      <c r="C1005" s="471">
        <v>14371</v>
      </c>
      <c r="D1005" s="471">
        <v>939</v>
      </c>
      <c r="E1005" s="471">
        <v>0</v>
      </c>
      <c r="F1005" s="471">
        <v>0</v>
      </c>
      <c r="G1005" s="471">
        <v>0</v>
      </c>
      <c r="H1005" s="471">
        <v>0</v>
      </c>
      <c r="I1005" s="471">
        <v>0</v>
      </c>
      <c r="J1005" s="471">
        <v>0</v>
      </c>
      <c r="K1005" s="471">
        <v>15310</v>
      </c>
      <c r="L1005" s="471">
        <v>4600</v>
      </c>
      <c r="M1005" s="471">
        <v>0</v>
      </c>
      <c r="N1005" s="471">
        <v>4600</v>
      </c>
      <c r="O1005" s="471">
        <v>188320</v>
      </c>
      <c r="P1005" s="471">
        <v>10799836</v>
      </c>
      <c r="Q1005" s="471">
        <v>246</v>
      </c>
      <c r="R1005" s="471">
        <v>14360</v>
      </c>
      <c r="S1005" s="471">
        <v>1039</v>
      </c>
      <c r="T1005" s="471">
        <v>0</v>
      </c>
      <c r="U1005" s="471">
        <v>0</v>
      </c>
      <c r="V1005" s="471">
        <v>0</v>
      </c>
      <c r="W1005" s="471">
        <v>0</v>
      </c>
      <c r="X1005" s="471">
        <v>0</v>
      </c>
      <c r="Y1005" s="471">
        <v>0</v>
      </c>
      <c r="Z1005" s="471">
        <v>15399</v>
      </c>
      <c r="AA1005" s="471">
        <v>4600</v>
      </c>
      <c r="AB1005" s="471">
        <v>0</v>
      </c>
      <c r="AC1005" s="471">
        <v>0</v>
      </c>
      <c r="AD1005" s="471">
        <v>184788</v>
      </c>
      <c r="AE1005" s="471">
        <v>10190472</v>
      </c>
      <c r="AF1005" s="471">
        <v>-4</v>
      </c>
      <c r="AG1005" s="471">
        <v>-609364</v>
      </c>
      <c r="AH1005" s="471">
        <v>246</v>
      </c>
      <c r="AI1005" s="471">
        <v>10190472</v>
      </c>
    </row>
    <row r="1006" spans="1:35" x14ac:dyDescent="0.2">
      <c r="A1006" s="432"/>
      <c r="B1006" s="432"/>
      <c r="C1006" s="432"/>
      <c r="D1006" s="432"/>
      <c r="E1006" s="432"/>
      <c r="F1006" s="432"/>
      <c r="G1006" s="432"/>
      <c r="H1006" s="432"/>
      <c r="I1006" s="432"/>
      <c r="J1006" s="432"/>
      <c r="K1006" s="432"/>
      <c r="L1006" s="432"/>
      <c r="M1006" s="432"/>
      <c r="N1006" s="432"/>
      <c r="O1006" s="432"/>
      <c r="P1006" s="432"/>
      <c r="Q1006" s="432"/>
      <c r="R1006" s="432"/>
      <c r="S1006" s="432"/>
      <c r="T1006" s="432"/>
      <c r="U1006" s="432"/>
      <c r="V1006" s="432"/>
      <c r="W1006" s="432"/>
      <c r="X1006" s="432"/>
      <c r="Y1006" s="432"/>
      <c r="Z1006" s="432"/>
      <c r="AA1006" s="432"/>
      <c r="AB1006" s="432"/>
      <c r="AC1006" s="432"/>
      <c r="AD1006" s="432"/>
      <c r="AE1006" s="432"/>
      <c r="AF1006" s="432"/>
      <c r="AG1006" s="432"/>
    </row>
    <row r="1007" spans="1:35" x14ac:dyDescent="0.2">
      <c r="A1007" s="431" t="s">
        <v>578</v>
      </c>
      <c r="B1007" s="432"/>
      <c r="C1007" s="432"/>
      <c r="D1007" s="432"/>
      <c r="E1007" s="432"/>
      <c r="F1007" s="432"/>
      <c r="G1007" s="432"/>
      <c r="H1007" s="432"/>
      <c r="I1007" s="432"/>
      <c r="J1007" s="432"/>
      <c r="K1007" s="432"/>
      <c r="L1007" s="432"/>
      <c r="M1007" s="432"/>
      <c r="N1007" s="432"/>
      <c r="O1007" s="432"/>
      <c r="P1007" s="432"/>
      <c r="Q1007" s="432"/>
      <c r="R1007" s="432"/>
      <c r="S1007" s="432"/>
      <c r="T1007" s="432"/>
      <c r="U1007" s="432"/>
      <c r="V1007" s="432"/>
      <c r="W1007" s="432"/>
      <c r="X1007" s="432"/>
      <c r="Y1007" s="432"/>
      <c r="Z1007" s="432"/>
      <c r="AA1007" s="432"/>
      <c r="AB1007" s="432"/>
      <c r="AC1007" s="432"/>
      <c r="AD1007" s="432"/>
      <c r="AE1007" s="432"/>
      <c r="AF1007" s="432"/>
      <c r="AG1007" s="432"/>
    </row>
    <row r="1008" spans="1:35" ht="13.5" thickBot="1" x14ac:dyDescent="0.25">
      <c r="A1008" s="383"/>
      <c r="B1008" s="383"/>
      <c r="C1008" s="383"/>
      <c r="D1008" s="383"/>
      <c r="E1008" s="383"/>
      <c r="F1008" s="383"/>
      <c r="G1008" s="383"/>
      <c r="H1008" s="383"/>
      <c r="I1008" s="383"/>
      <c r="J1008" s="383"/>
      <c r="K1008" s="383"/>
      <c r="L1008" s="383"/>
      <c r="M1008" s="383"/>
      <c r="N1008" s="383"/>
      <c r="O1008" s="383"/>
      <c r="P1008" s="383"/>
      <c r="Q1008" s="383"/>
      <c r="R1008" s="383"/>
      <c r="S1008" s="383"/>
      <c r="T1008" s="383"/>
      <c r="U1008" s="383"/>
      <c r="V1008" s="383"/>
      <c r="W1008" s="383"/>
      <c r="X1008" s="383"/>
      <c r="Y1008" s="383"/>
      <c r="Z1008" s="383"/>
      <c r="AA1008" s="383"/>
      <c r="AB1008" s="383"/>
      <c r="AC1008" s="383"/>
      <c r="AD1008" s="383"/>
      <c r="AE1008" s="383"/>
      <c r="AF1008" s="383"/>
      <c r="AG1008" s="383"/>
    </row>
    <row r="1009" spans="1:35" ht="12.75" customHeight="1" thickBot="1" x14ac:dyDescent="0.25">
      <c r="A1009" s="706" t="s">
        <v>48</v>
      </c>
      <c r="B1009" s="433" t="s">
        <v>361</v>
      </c>
      <c r="C1009" s="433"/>
      <c r="D1009" s="433"/>
      <c r="E1009" s="433"/>
      <c r="F1009" s="433"/>
      <c r="G1009" s="433"/>
      <c r="H1009" s="433"/>
      <c r="I1009" s="433"/>
      <c r="J1009" s="433"/>
      <c r="K1009" s="433"/>
      <c r="L1009" s="433"/>
      <c r="M1009" s="433"/>
      <c r="N1009" s="433"/>
      <c r="O1009" s="433"/>
      <c r="P1009" s="433"/>
      <c r="Q1009" s="434" t="s">
        <v>362</v>
      </c>
      <c r="R1009" s="433"/>
      <c r="S1009" s="433"/>
      <c r="T1009" s="433"/>
      <c r="U1009" s="433"/>
      <c r="V1009" s="433"/>
      <c r="W1009" s="433"/>
      <c r="X1009" s="433"/>
      <c r="Y1009" s="433"/>
      <c r="Z1009" s="433"/>
      <c r="AA1009" s="433"/>
      <c r="AB1009" s="433"/>
      <c r="AC1009" s="433"/>
      <c r="AD1009" s="433"/>
      <c r="AE1009" s="435"/>
      <c r="AF1009" s="436" t="s">
        <v>360</v>
      </c>
      <c r="AG1009" s="437"/>
      <c r="AH1009" s="436" t="s">
        <v>363</v>
      </c>
      <c r="AI1009" s="437"/>
    </row>
    <row r="1010" spans="1:35" ht="133.5" customHeight="1" x14ac:dyDescent="0.2">
      <c r="A1010" s="707"/>
      <c r="B1010" s="438" t="s">
        <v>11</v>
      </c>
      <c r="C1010" s="439" t="s">
        <v>148</v>
      </c>
      <c r="D1010" s="440" t="s">
        <v>271</v>
      </c>
      <c r="E1010" s="440" t="s">
        <v>150</v>
      </c>
      <c r="F1010" s="440" t="s">
        <v>184</v>
      </c>
      <c r="G1010" s="440" t="s">
        <v>185</v>
      </c>
      <c r="H1010" s="440" t="s">
        <v>186</v>
      </c>
      <c r="I1010" s="440" t="s">
        <v>187</v>
      </c>
      <c r="J1010" s="441" t="s">
        <v>151</v>
      </c>
      <c r="K1010" s="440" t="s">
        <v>152</v>
      </c>
      <c r="L1010" s="440" t="s">
        <v>153</v>
      </c>
      <c r="M1010" s="440" t="s">
        <v>183</v>
      </c>
      <c r="N1010" s="442" t="s">
        <v>120</v>
      </c>
      <c r="O1010" s="443" t="s">
        <v>158</v>
      </c>
      <c r="P1010" s="444" t="s">
        <v>157</v>
      </c>
      <c r="Q1010" s="438" t="s">
        <v>11</v>
      </c>
      <c r="R1010" s="439" t="s">
        <v>148</v>
      </c>
      <c r="S1010" s="440" t="s">
        <v>149</v>
      </c>
      <c r="T1010" s="440" t="s">
        <v>150</v>
      </c>
      <c r="U1010" s="440" t="s">
        <v>184</v>
      </c>
      <c r="V1010" s="440" t="s">
        <v>185</v>
      </c>
      <c r="W1010" s="440" t="s">
        <v>186</v>
      </c>
      <c r="X1010" s="440" t="s">
        <v>187</v>
      </c>
      <c r="Y1010" s="440" t="s">
        <v>151</v>
      </c>
      <c r="Z1010" s="440" t="s">
        <v>152</v>
      </c>
      <c r="AA1010" s="440" t="s">
        <v>153</v>
      </c>
      <c r="AB1010" s="440" t="s">
        <v>183</v>
      </c>
      <c r="AC1010" s="442" t="s">
        <v>120</v>
      </c>
      <c r="AD1010" s="443" t="s">
        <v>158</v>
      </c>
      <c r="AE1010" s="444" t="s">
        <v>364</v>
      </c>
      <c r="AF1010" s="445" t="s">
        <v>162</v>
      </c>
      <c r="AG1010" s="445" t="s">
        <v>161</v>
      </c>
      <c r="AH1010" s="445" t="s">
        <v>11</v>
      </c>
      <c r="AI1010" s="444" t="s">
        <v>365</v>
      </c>
    </row>
    <row r="1011" spans="1:35" ht="12.75" thickBot="1" x14ac:dyDescent="0.25">
      <c r="A1011" s="708"/>
      <c r="B1011" s="446" t="s">
        <v>49</v>
      </c>
      <c r="C1011" s="447" t="s">
        <v>50</v>
      </c>
      <c r="D1011" s="448" t="s">
        <v>51</v>
      </c>
      <c r="E1011" s="448" t="s">
        <v>52</v>
      </c>
      <c r="F1011" s="449" t="s">
        <v>53</v>
      </c>
      <c r="G1011" s="449" t="s">
        <v>54</v>
      </c>
      <c r="H1011" s="449" t="s">
        <v>81</v>
      </c>
      <c r="I1011" s="449" t="s">
        <v>119</v>
      </c>
      <c r="J1011" s="449" t="s">
        <v>156</v>
      </c>
      <c r="K1011" s="449" t="s">
        <v>160</v>
      </c>
      <c r="L1011" s="449" t="s">
        <v>192</v>
      </c>
      <c r="M1011" s="449" t="s">
        <v>193</v>
      </c>
      <c r="N1011" s="450" t="s">
        <v>195</v>
      </c>
      <c r="O1011" s="451" t="s">
        <v>196</v>
      </c>
      <c r="P1011" s="452" t="s">
        <v>197</v>
      </c>
      <c r="Q1011" s="446" t="s">
        <v>49</v>
      </c>
      <c r="R1011" s="447" t="s">
        <v>50</v>
      </c>
      <c r="S1011" s="448" t="s">
        <v>51</v>
      </c>
      <c r="T1011" s="448" t="s">
        <v>52</v>
      </c>
      <c r="U1011" s="449" t="s">
        <v>53</v>
      </c>
      <c r="V1011" s="449" t="s">
        <v>54</v>
      </c>
      <c r="W1011" s="449" t="s">
        <v>81</v>
      </c>
      <c r="X1011" s="449" t="s">
        <v>119</v>
      </c>
      <c r="Y1011" s="449" t="s">
        <v>156</v>
      </c>
      <c r="Z1011" s="449" t="s">
        <v>160</v>
      </c>
      <c r="AA1011" s="449" t="s">
        <v>192</v>
      </c>
      <c r="AB1011" s="449" t="s">
        <v>193</v>
      </c>
      <c r="AC1011" s="450" t="s">
        <v>195</v>
      </c>
      <c r="AD1011" s="451" t="s">
        <v>196</v>
      </c>
      <c r="AE1011" s="452" t="s">
        <v>197</v>
      </c>
      <c r="AF1011" s="453"/>
      <c r="AG1011" s="446"/>
      <c r="AH1011" s="453"/>
      <c r="AI1011" s="446"/>
    </row>
    <row r="1012" spans="1:35" x14ac:dyDescent="0.2">
      <c r="A1012" s="454"/>
      <c r="B1012" s="455"/>
      <c r="C1012" s="455"/>
      <c r="D1012" s="455"/>
      <c r="E1012" s="455"/>
      <c r="F1012" s="456"/>
      <c r="G1012" s="456"/>
      <c r="H1012" s="456"/>
      <c r="I1012" s="456"/>
      <c r="J1012" s="456"/>
      <c r="K1012" s="456"/>
      <c r="L1012" s="456"/>
      <c r="M1012" s="456"/>
      <c r="N1012" s="457"/>
      <c r="O1012" s="456"/>
      <c r="P1012" s="456"/>
      <c r="Q1012" s="455"/>
      <c r="R1012" s="455"/>
      <c r="S1012" s="455"/>
      <c r="T1012" s="455"/>
      <c r="U1012" s="456"/>
      <c r="V1012" s="456"/>
      <c r="W1012" s="456"/>
      <c r="X1012" s="456"/>
      <c r="Y1012" s="456"/>
      <c r="Z1012" s="456"/>
      <c r="AA1012" s="456"/>
      <c r="AB1012" s="456"/>
      <c r="AC1012" s="456"/>
      <c r="AD1012" s="456"/>
      <c r="AE1012" s="456"/>
      <c r="AF1012" s="455"/>
      <c r="AG1012" s="458"/>
      <c r="AH1012" s="459"/>
      <c r="AI1012" s="460"/>
    </row>
    <row r="1013" spans="1:35" x14ac:dyDescent="0.2">
      <c r="A1013" s="461" t="s">
        <v>55</v>
      </c>
      <c r="B1013" s="462">
        <v>36</v>
      </c>
      <c r="C1013" s="463">
        <v>828</v>
      </c>
      <c r="D1013" s="462">
        <v>915</v>
      </c>
      <c r="E1013" s="462"/>
      <c r="F1013" s="462"/>
      <c r="G1013" s="462"/>
      <c r="H1013" s="462"/>
      <c r="I1013" s="462"/>
      <c r="J1013" s="462"/>
      <c r="K1013" s="462">
        <v>1743</v>
      </c>
      <c r="L1013" s="462">
        <v>1000</v>
      </c>
      <c r="M1013" s="462"/>
      <c r="N1013" s="464">
        <v>1000</v>
      </c>
      <c r="O1013" s="463">
        <v>21916</v>
      </c>
      <c r="P1013" s="463">
        <v>788976</v>
      </c>
      <c r="Q1013" s="462">
        <v>36</v>
      </c>
      <c r="R1013" s="463">
        <v>916</v>
      </c>
      <c r="S1013" s="462">
        <v>1015</v>
      </c>
      <c r="T1013" s="462"/>
      <c r="U1013" s="462"/>
      <c r="V1013" s="462"/>
      <c r="W1013" s="462"/>
      <c r="X1013" s="462"/>
      <c r="Y1013" s="462"/>
      <c r="Z1013" s="462">
        <v>1931</v>
      </c>
      <c r="AA1013" s="462">
        <v>1000</v>
      </c>
      <c r="AB1013" s="462"/>
      <c r="AC1013" s="463"/>
      <c r="AD1013" s="463">
        <v>23172</v>
      </c>
      <c r="AE1013" s="463">
        <v>834192</v>
      </c>
      <c r="AF1013" s="462">
        <v>0</v>
      </c>
      <c r="AG1013" s="465">
        <v>45216</v>
      </c>
      <c r="AH1013" s="466">
        <v>36</v>
      </c>
      <c r="AI1013" s="467">
        <v>834192</v>
      </c>
    </row>
    <row r="1014" spans="1:35" x14ac:dyDescent="0.2">
      <c r="A1014" s="461"/>
      <c r="B1014" s="462"/>
      <c r="C1014" s="463"/>
      <c r="D1014" s="462"/>
      <c r="E1014" s="462"/>
      <c r="F1014" s="462"/>
      <c r="G1014" s="462"/>
      <c r="H1014" s="462"/>
      <c r="I1014" s="462"/>
      <c r="J1014" s="462"/>
      <c r="K1014" s="462">
        <v>0</v>
      </c>
      <c r="L1014" s="462"/>
      <c r="M1014" s="462"/>
      <c r="N1014" s="464">
        <v>0</v>
      </c>
      <c r="O1014" s="463">
        <v>0</v>
      </c>
      <c r="P1014" s="463">
        <v>0</v>
      </c>
      <c r="Q1014" s="462"/>
      <c r="R1014" s="463"/>
      <c r="S1014" s="462"/>
      <c r="T1014" s="462"/>
      <c r="U1014" s="462"/>
      <c r="V1014" s="462"/>
      <c r="W1014" s="462"/>
      <c r="X1014" s="462"/>
      <c r="Y1014" s="462"/>
      <c r="Z1014" s="462">
        <v>0</v>
      </c>
      <c r="AA1014" s="462"/>
      <c r="AB1014" s="462"/>
      <c r="AC1014" s="463"/>
      <c r="AD1014" s="463">
        <v>0</v>
      </c>
      <c r="AE1014" s="463">
        <v>0</v>
      </c>
      <c r="AF1014" s="462">
        <v>0</v>
      </c>
      <c r="AG1014" s="465">
        <v>0</v>
      </c>
      <c r="AH1014" s="466">
        <v>0</v>
      </c>
      <c r="AI1014" s="467">
        <v>0</v>
      </c>
    </row>
    <row r="1015" spans="1:35" x14ac:dyDescent="0.2">
      <c r="A1015" s="461" t="s">
        <v>56</v>
      </c>
      <c r="B1015" s="462">
        <v>137</v>
      </c>
      <c r="C1015" s="463">
        <v>2810</v>
      </c>
      <c r="D1015" s="462"/>
      <c r="E1015" s="462"/>
      <c r="F1015" s="462"/>
      <c r="G1015" s="462"/>
      <c r="H1015" s="462"/>
      <c r="I1015" s="462"/>
      <c r="J1015" s="462"/>
      <c r="K1015" s="462">
        <v>2810</v>
      </c>
      <c r="L1015" s="462">
        <v>1000</v>
      </c>
      <c r="M1015" s="462"/>
      <c r="N1015" s="464">
        <v>1000</v>
      </c>
      <c r="O1015" s="463">
        <v>34720</v>
      </c>
      <c r="P1015" s="463">
        <v>4756640</v>
      </c>
      <c r="Q1015" s="462">
        <v>139</v>
      </c>
      <c r="R1015" s="463">
        <v>2874</v>
      </c>
      <c r="S1015" s="462"/>
      <c r="T1015" s="462"/>
      <c r="U1015" s="462"/>
      <c r="V1015" s="462"/>
      <c r="W1015" s="462"/>
      <c r="X1015" s="462"/>
      <c r="Y1015" s="462"/>
      <c r="Z1015" s="462">
        <v>2874</v>
      </c>
      <c r="AA1015" s="462">
        <v>1000</v>
      </c>
      <c r="AB1015" s="462"/>
      <c r="AC1015" s="463"/>
      <c r="AD1015" s="463">
        <v>34488</v>
      </c>
      <c r="AE1015" s="463">
        <v>4793832</v>
      </c>
      <c r="AF1015" s="462">
        <v>2</v>
      </c>
      <c r="AG1015" s="465">
        <v>37192</v>
      </c>
      <c r="AH1015" s="466">
        <v>139</v>
      </c>
      <c r="AI1015" s="467">
        <v>4793832</v>
      </c>
    </row>
    <row r="1016" spans="1:35" x14ac:dyDescent="0.2">
      <c r="A1016" s="468"/>
      <c r="B1016" s="462"/>
      <c r="C1016" s="466"/>
      <c r="D1016" s="466"/>
      <c r="E1016" s="466"/>
      <c r="F1016" s="466"/>
      <c r="G1016" s="466"/>
      <c r="H1016" s="466"/>
      <c r="I1016" s="466"/>
      <c r="J1016" s="466"/>
      <c r="K1016" s="462">
        <v>0</v>
      </c>
      <c r="L1016" s="466"/>
      <c r="M1016" s="466"/>
      <c r="N1016" s="464">
        <v>0</v>
      </c>
      <c r="O1016" s="463">
        <v>0</v>
      </c>
      <c r="P1016" s="463">
        <v>0</v>
      </c>
      <c r="Q1016" s="462"/>
      <c r="R1016" s="466"/>
      <c r="S1016" s="466"/>
      <c r="T1016" s="466"/>
      <c r="U1016" s="466"/>
      <c r="V1016" s="466"/>
      <c r="W1016" s="466"/>
      <c r="X1016" s="466"/>
      <c r="Y1016" s="466"/>
      <c r="Z1016" s="462">
        <v>0</v>
      </c>
      <c r="AA1016" s="466"/>
      <c r="AB1016" s="466"/>
      <c r="AC1016" s="466"/>
      <c r="AD1016" s="463">
        <v>0</v>
      </c>
      <c r="AE1016" s="463">
        <v>0</v>
      </c>
      <c r="AF1016" s="462">
        <v>0</v>
      </c>
      <c r="AG1016" s="465">
        <v>0</v>
      </c>
      <c r="AH1016" s="466">
        <v>0</v>
      </c>
      <c r="AI1016" s="467">
        <v>0</v>
      </c>
    </row>
    <row r="1017" spans="1:35" x14ac:dyDescent="0.2">
      <c r="A1017" s="461" t="s">
        <v>57</v>
      </c>
      <c r="B1017" s="462"/>
      <c r="C1017" s="462"/>
      <c r="D1017" s="462"/>
      <c r="E1017" s="462"/>
      <c r="F1017" s="462"/>
      <c r="G1017" s="462"/>
      <c r="H1017" s="462"/>
      <c r="I1017" s="462"/>
      <c r="J1017" s="462"/>
      <c r="K1017" s="462">
        <v>0</v>
      </c>
      <c r="L1017" s="462"/>
      <c r="M1017" s="462"/>
      <c r="N1017" s="464">
        <v>0</v>
      </c>
      <c r="O1017" s="463">
        <v>0</v>
      </c>
      <c r="P1017" s="463">
        <v>0</v>
      </c>
      <c r="Q1017" s="462"/>
      <c r="R1017" s="462"/>
      <c r="S1017" s="462"/>
      <c r="T1017" s="462"/>
      <c r="U1017" s="462"/>
      <c r="V1017" s="462"/>
      <c r="W1017" s="462"/>
      <c r="X1017" s="462"/>
      <c r="Y1017" s="462"/>
      <c r="Z1017" s="462">
        <v>0</v>
      </c>
      <c r="AA1017" s="462"/>
      <c r="AB1017" s="462"/>
      <c r="AC1017" s="462"/>
      <c r="AD1017" s="463">
        <v>0</v>
      </c>
      <c r="AE1017" s="463">
        <v>0</v>
      </c>
      <c r="AF1017" s="462">
        <v>0</v>
      </c>
      <c r="AG1017" s="465">
        <v>0</v>
      </c>
      <c r="AH1017" s="466">
        <v>0</v>
      </c>
      <c r="AI1017" s="467">
        <v>0</v>
      </c>
    </row>
    <row r="1018" spans="1:35" x14ac:dyDescent="0.2">
      <c r="A1018" s="461"/>
      <c r="B1018" s="462"/>
      <c r="C1018" s="462"/>
      <c r="D1018" s="462"/>
      <c r="E1018" s="462"/>
      <c r="F1018" s="462"/>
      <c r="G1018" s="462"/>
      <c r="H1018" s="462"/>
      <c r="I1018" s="462"/>
      <c r="J1018" s="462"/>
      <c r="K1018" s="462">
        <v>0</v>
      </c>
      <c r="L1018" s="462"/>
      <c r="M1018" s="462"/>
      <c r="N1018" s="464">
        <v>0</v>
      </c>
      <c r="O1018" s="463">
        <v>0</v>
      </c>
      <c r="P1018" s="463">
        <v>0</v>
      </c>
      <c r="Q1018" s="462"/>
      <c r="R1018" s="462"/>
      <c r="S1018" s="462"/>
      <c r="T1018" s="462"/>
      <c r="U1018" s="462"/>
      <c r="V1018" s="462"/>
      <c r="W1018" s="462"/>
      <c r="X1018" s="462"/>
      <c r="Y1018" s="462"/>
      <c r="Z1018" s="462">
        <v>0</v>
      </c>
      <c r="AA1018" s="462"/>
      <c r="AB1018" s="462"/>
      <c r="AC1018" s="462"/>
      <c r="AD1018" s="463">
        <v>0</v>
      </c>
      <c r="AE1018" s="463">
        <v>0</v>
      </c>
      <c r="AF1018" s="462">
        <v>0</v>
      </c>
      <c r="AG1018" s="465">
        <v>0</v>
      </c>
      <c r="AH1018" s="466">
        <v>0</v>
      </c>
      <c r="AI1018" s="467">
        <v>0</v>
      </c>
    </row>
    <row r="1019" spans="1:35" x14ac:dyDescent="0.2">
      <c r="A1019" s="461" t="s">
        <v>58</v>
      </c>
      <c r="B1019" s="462">
        <v>196</v>
      </c>
      <c r="C1019" s="462">
        <v>4981</v>
      </c>
      <c r="D1019" s="462"/>
      <c r="E1019" s="462"/>
      <c r="F1019" s="462"/>
      <c r="G1019" s="462"/>
      <c r="H1019" s="462"/>
      <c r="I1019" s="462"/>
      <c r="J1019" s="462"/>
      <c r="K1019" s="462">
        <v>4981</v>
      </c>
      <c r="L1019" s="462">
        <v>1000</v>
      </c>
      <c r="M1019" s="462"/>
      <c r="N1019" s="464">
        <v>1000</v>
      </c>
      <c r="O1019" s="463">
        <v>60772</v>
      </c>
      <c r="P1019" s="463">
        <v>11911312</v>
      </c>
      <c r="Q1019" s="462">
        <v>193</v>
      </c>
      <c r="R1019" s="462">
        <v>5223</v>
      </c>
      <c r="S1019" s="462"/>
      <c r="T1019" s="462"/>
      <c r="U1019" s="462"/>
      <c r="V1019" s="462"/>
      <c r="W1019" s="462"/>
      <c r="X1019" s="462"/>
      <c r="Y1019" s="462"/>
      <c r="Z1019" s="462">
        <v>5223</v>
      </c>
      <c r="AA1019" s="462">
        <v>1000</v>
      </c>
      <c r="AB1019" s="462"/>
      <c r="AC1019" s="462"/>
      <c r="AD1019" s="463">
        <v>62676</v>
      </c>
      <c r="AE1019" s="463">
        <v>12096468</v>
      </c>
      <c r="AF1019" s="462">
        <v>-3</v>
      </c>
      <c r="AG1019" s="465">
        <v>185156</v>
      </c>
      <c r="AH1019" s="466">
        <v>193</v>
      </c>
      <c r="AI1019" s="467">
        <v>12096468</v>
      </c>
    </row>
    <row r="1020" spans="1:35" x14ac:dyDescent="0.2">
      <c r="A1020" s="461"/>
      <c r="B1020" s="462"/>
      <c r="C1020" s="462"/>
      <c r="D1020" s="462"/>
      <c r="E1020" s="462"/>
      <c r="F1020" s="462"/>
      <c r="G1020" s="462"/>
      <c r="H1020" s="462"/>
      <c r="I1020" s="462"/>
      <c r="J1020" s="462"/>
      <c r="K1020" s="462">
        <v>0</v>
      </c>
      <c r="L1020" s="462"/>
      <c r="M1020" s="462"/>
      <c r="N1020" s="464">
        <v>0</v>
      </c>
      <c r="O1020" s="463">
        <v>0</v>
      </c>
      <c r="P1020" s="463">
        <v>0</v>
      </c>
      <c r="Q1020" s="462"/>
      <c r="R1020" s="462"/>
      <c r="S1020" s="462"/>
      <c r="T1020" s="462"/>
      <c r="U1020" s="462"/>
      <c r="V1020" s="462"/>
      <c r="W1020" s="462"/>
      <c r="X1020" s="462"/>
      <c r="Y1020" s="462"/>
      <c r="Z1020" s="462">
        <v>0</v>
      </c>
      <c r="AA1020" s="462"/>
      <c r="AB1020" s="462"/>
      <c r="AC1020" s="462"/>
      <c r="AD1020" s="463">
        <v>0</v>
      </c>
      <c r="AE1020" s="463">
        <v>0</v>
      </c>
      <c r="AF1020" s="462">
        <v>0</v>
      </c>
      <c r="AG1020" s="465">
        <v>0</v>
      </c>
      <c r="AH1020" s="466">
        <v>0</v>
      </c>
      <c r="AI1020" s="467">
        <v>0</v>
      </c>
    </row>
    <row r="1021" spans="1:35" x14ac:dyDescent="0.2">
      <c r="A1021" s="461" t="s">
        <v>59</v>
      </c>
      <c r="B1021" s="462"/>
      <c r="C1021" s="462"/>
      <c r="D1021" s="462"/>
      <c r="E1021" s="462"/>
      <c r="F1021" s="462"/>
      <c r="G1021" s="462"/>
      <c r="H1021" s="462"/>
      <c r="I1021" s="462"/>
      <c r="J1021" s="462"/>
      <c r="K1021" s="462">
        <v>0</v>
      </c>
      <c r="L1021" s="462"/>
      <c r="M1021" s="462"/>
      <c r="N1021" s="464">
        <v>0</v>
      </c>
      <c r="O1021" s="463">
        <v>0</v>
      </c>
      <c r="P1021" s="463">
        <v>0</v>
      </c>
      <c r="Q1021" s="462"/>
      <c r="R1021" s="462"/>
      <c r="S1021" s="462"/>
      <c r="T1021" s="462"/>
      <c r="U1021" s="462"/>
      <c r="V1021" s="462"/>
      <c r="W1021" s="462"/>
      <c r="X1021" s="462"/>
      <c r="Y1021" s="462"/>
      <c r="Z1021" s="462">
        <v>0</v>
      </c>
      <c r="AA1021" s="462"/>
      <c r="AB1021" s="462"/>
      <c r="AC1021" s="462"/>
      <c r="AD1021" s="463">
        <v>0</v>
      </c>
      <c r="AE1021" s="463">
        <v>0</v>
      </c>
      <c r="AF1021" s="462">
        <v>0</v>
      </c>
      <c r="AG1021" s="465">
        <v>0</v>
      </c>
      <c r="AH1021" s="466">
        <v>0</v>
      </c>
      <c r="AI1021" s="467">
        <v>0</v>
      </c>
    </row>
    <row r="1022" spans="1:35" x14ac:dyDescent="0.2">
      <c r="A1022" s="461"/>
      <c r="B1022" s="462"/>
      <c r="C1022" s="462"/>
      <c r="D1022" s="462"/>
      <c r="E1022" s="462"/>
      <c r="F1022" s="462"/>
      <c r="G1022" s="462"/>
      <c r="H1022" s="462"/>
      <c r="I1022" s="462"/>
      <c r="J1022" s="462"/>
      <c r="K1022" s="462">
        <v>0</v>
      </c>
      <c r="L1022" s="462"/>
      <c r="M1022" s="462"/>
      <c r="N1022" s="464">
        <v>0</v>
      </c>
      <c r="O1022" s="463">
        <v>0</v>
      </c>
      <c r="P1022" s="463">
        <v>0</v>
      </c>
      <c r="Q1022" s="462"/>
      <c r="R1022" s="462"/>
      <c r="S1022" s="462"/>
      <c r="T1022" s="462"/>
      <c r="U1022" s="462"/>
      <c r="V1022" s="462"/>
      <c r="W1022" s="462"/>
      <c r="X1022" s="462"/>
      <c r="Y1022" s="462"/>
      <c r="Z1022" s="462">
        <v>0</v>
      </c>
      <c r="AA1022" s="462"/>
      <c r="AB1022" s="462"/>
      <c r="AC1022" s="462"/>
      <c r="AD1022" s="463">
        <v>0</v>
      </c>
      <c r="AE1022" s="463">
        <v>0</v>
      </c>
      <c r="AF1022" s="462">
        <v>0</v>
      </c>
      <c r="AG1022" s="465">
        <v>0</v>
      </c>
      <c r="AH1022" s="466">
        <v>0</v>
      </c>
      <c r="AI1022" s="467">
        <v>0</v>
      </c>
    </row>
    <row r="1023" spans="1:35" x14ac:dyDescent="0.2">
      <c r="A1023" s="461" t="s">
        <v>60</v>
      </c>
      <c r="B1023" s="462"/>
      <c r="C1023" s="462"/>
      <c r="D1023" s="462"/>
      <c r="E1023" s="462"/>
      <c r="F1023" s="462"/>
      <c r="G1023" s="462"/>
      <c r="H1023" s="462"/>
      <c r="I1023" s="462"/>
      <c r="J1023" s="462"/>
      <c r="K1023" s="462">
        <v>0</v>
      </c>
      <c r="L1023" s="462"/>
      <c r="M1023" s="462"/>
      <c r="N1023" s="464">
        <v>0</v>
      </c>
      <c r="O1023" s="463">
        <v>0</v>
      </c>
      <c r="P1023" s="463">
        <v>0</v>
      </c>
      <c r="Q1023" s="462"/>
      <c r="R1023" s="462"/>
      <c r="S1023" s="462"/>
      <c r="T1023" s="462"/>
      <c r="U1023" s="462"/>
      <c r="V1023" s="462"/>
      <c r="W1023" s="462"/>
      <c r="X1023" s="462"/>
      <c r="Y1023" s="462"/>
      <c r="Z1023" s="462">
        <v>0</v>
      </c>
      <c r="AA1023" s="462"/>
      <c r="AB1023" s="462"/>
      <c r="AC1023" s="462"/>
      <c r="AD1023" s="463">
        <v>0</v>
      </c>
      <c r="AE1023" s="463">
        <v>0</v>
      </c>
      <c r="AF1023" s="462">
        <v>0</v>
      </c>
      <c r="AG1023" s="465">
        <v>0</v>
      </c>
      <c r="AH1023" s="466">
        <v>0</v>
      </c>
      <c r="AI1023" s="467">
        <v>0</v>
      </c>
    </row>
    <row r="1024" spans="1:35" x14ac:dyDescent="0.2">
      <c r="A1024" s="461"/>
      <c r="B1024" s="462"/>
      <c r="C1024" s="462"/>
      <c r="D1024" s="462"/>
      <c r="E1024" s="462"/>
      <c r="F1024" s="462"/>
      <c r="G1024" s="462"/>
      <c r="H1024" s="462"/>
      <c r="I1024" s="462"/>
      <c r="J1024" s="462"/>
      <c r="K1024" s="462">
        <v>0</v>
      </c>
      <c r="L1024" s="462"/>
      <c r="M1024" s="462"/>
      <c r="N1024" s="464">
        <v>0</v>
      </c>
      <c r="O1024" s="463">
        <v>0</v>
      </c>
      <c r="P1024" s="463">
        <v>0</v>
      </c>
      <c r="Q1024" s="462"/>
      <c r="R1024" s="462"/>
      <c r="S1024" s="462"/>
      <c r="T1024" s="462"/>
      <c r="U1024" s="462"/>
      <c r="V1024" s="462"/>
      <c r="W1024" s="462"/>
      <c r="X1024" s="462"/>
      <c r="Y1024" s="462"/>
      <c r="Z1024" s="462">
        <v>0</v>
      </c>
      <c r="AA1024" s="462"/>
      <c r="AB1024" s="462"/>
      <c r="AC1024" s="462"/>
      <c r="AD1024" s="463">
        <v>0</v>
      </c>
      <c r="AE1024" s="463">
        <v>0</v>
      </c>
      <c r="AF1024" s="462">
        <v>0</v>
      </c>
      <c r="AG1024" s="465">
        <v>0</v>
      </c>
      <c r="AH1024" s="466">
        <v>0</v>
      </c>
      <c r="AI1024" s="467">
        <v>0</v>
      </c>
    </row>
    <row r="1025" spans="1:35" x14ac:dyDescent="0.2">
      <c r="A1025" s="461" t="s">
        <v>61</v>
      </c>
      <c r="B1025" s="462"/>
      <c r="C1025" s="462"/>
      <c r="D1025" s="462"/>
      <c r="E1025" s="462"/>
      <c r="F1025" s="462"/>
      <c r="G1025" s="462"/>
      <c r="H1025" s="462"/>
      <c r="I1025" s="462"/>
      <c r="J1025" s="462"/>
      <c r="K1025" s="462">
        <v>0</v>
      </c>
      <c r="L1025" s="462"/>
      <c r="M1025" s="462"/>
      <c r="N1025" s="464">
        <v>0</v>
      </c>
      <c r="O1025" s="463">
        <v>0</v>
      </c>
      <c r="P1025" s="463">
        <v>0</v>
      </c>
      <c r="Q1025" s="462"/>
      <c r="R1025" s="462"/>
      <c r="S1025" s="462"/>
      <c r="T1025" s="462"/>
      <c r="U1025" s="462"/>
      <c r="V1025" s="462"/>
      <c r="W1025" s="462"/>
      <c r="X1025" s="462"/>
      <c r="Y1025" s="462"/>
      <c r="Z1025" s="462">
        <v>0</v>
      </c>
      <c r="AA1025" s="462"/>
      <c r="AB1025" s="462"/>
      <c r="AC1025" s="462"/>
      <c r="AD1025" s="463">
        <v>0</v>
      </c>
      <c r="AE1025" s="463">
        <v>0</v>
      </c>
      <c r="AF1025" s="462">
        <v>0</v>
      </c>
      <c r="AG1025" s="465">
        <v>0</v>
      </c>
      <c r="AH1025" s="466">
        <v>0</v>
      </c>
      <c r="AI1025" s="467">
        <v>0</v>
      </c>
    </row>
    <row r="1026" spans="1:35" x14ac:dyDescent="0.2">
      <c r="A1026" s="461"/>
      <c r="B1026" s="462"/>
      <c r="C1026" s="462"/>
      <c r="D1026" s="462"/>
      <c r="E1026" s="462"/>
      <c r="F1026" s="462"/>
      <c r="G1026" s="462"/>
      <c r="H1026" s="462"/>
      <c r="I1026" s="462"/>
      <c r="J1026" s="462"/>
      <c r="K1026" s="462">
        <v>0</v>
      </c>
      <c r="L1026" s="462"/>
      <c r="M1026" s="462"/>
      <c r="N1026" s="464">
        <v>0</v>
      </c>
      <c r="O1026" s="463">
        <v>0</v>
      </c>
      <c r="P1026" s="463">
        <v>0</v>
      </c>
      <c r="Q1026" s="462"/>
      <c r="R1026" s="462"/>
      <c r="S1026" s="462"/>
      <c r="T1026" s="462"/>
      <c r="U1026" s="462"/>
      <c r="V1026" s="462"/>
      <c r="W1026" s="462"/>
      <c r="X1026" s="462"/>
      <c r="Y1026" s="462"/>
      <c r="Z1026" s="462">
        <v>0</v>
      </c>
      <c r="AA1026" s="462"/>
      <c r="AB1026" s="462"/>
      <c r="AC1026" s="462"/>
      <c r="AD1026" s="463">
        <v>0</v>
      </c>
      <c r="AE1026" s="463">
        <v>0</v>
      </c>
      <c r="AF1026" s="462">
        <v>0</v>
      </c>
      <c r="AG1026" s="465">
        <v>0</v>
      </c>
      <c r="AH1026" s="466">
        <v>0</v>
      </c>
      <c r="AI1026" s="467">
        <v>0</v>
      </c>
    </row>
    <row r="1027" spans="1:35" x14ac:dyDescent="0.2">
      <c r="A1027" s="461" t="s">
        <v>62</v>
      </c>
      <c r="B1027" s="462"/>
      <c r="C1027" s="462"/>
      <c r="D1027" s="462"/>
      <c r="E1027" s="462"/>
      <c r="F1027" s="462"/>
      <c r="G1027" s="462"/>
      <c r="H1027" s="462"/>
      <c r="I1027" s="462"/>
      <c r="J1027" s="462"/>
      <c r="K1027" s="462">
        <v>0</v>
      </c>
      <c r="L1027" s="462"/>
      <c r="M1027" s="462"/>
      <c r="N1027" s="464">
        <v>0</v>
      </c>
      <c r="O1027" s="463">
        <v>0</v>
      </c>
      <c r="P1027" s="463">
        <v>0</v>
      </c>
      <c r="Q1027" s="462"/>
      <c r="R1027" s="462"/>
      <c r="S1027" s="462"/>
      <c r="T1027" s="462"/>
      <c r="U1027" s="462"/>
      <c r="V1027" s="462"/>
      <c r="W1027" s="462"/>
      <c r="X1027" s="462"/>
      <c r="Y1027" s="462"/>
      <c r="Z1027" s="462">
        <v>0</v>
      </c>
      <c r="AA1027" s="462"/>
      <c r="AB1027" s="462"/>
      <c r="AC1027" s="462"/>
      <c r="AD1027" s="463">
        <v>0</v>
      </c>
      <c r="AE1027" s="463">
        <v>0</v>
      </c>
      <c r="AF1027" s="462">
        <v>0</v>
      </c>
      <c r="AG1027" s="465">
        <v>0</v>
      </c>
      <c r="AH1027" s="466">
        <v>0</v>
      </c>
      <c r="AI1027" s="467">
        <v>0</v>
      </c>
    </row>
    <row r="1028" spans="1:35" x14ac:dyDescent="0.2">
      <c r="A1028" s="461"/>
      <c r="B1028" s="462"/>
      <c r="C1028" s="462"/>
      <c r="D1028" s="462"/>
      <c r="E1028" s="462"/>
      <c r="F1028" s="462"/>
      <c r="G1028" s="462"/>
      <c r="H1028" s="462"/>
      <c r="I1028" s="462"/>
      <c r="J1028" s="462"/>
      <c r="K1028" s="462">
        <v>0</v>
      </c>
      <c r="L1028" s="462"/>
      <c r="M1028" s="462"/>
      <c r="N1028" s="464">
        <v>0</v>
      </c>
      <c r="O1028" s="463">
        <v>0</v>
      </c>
      <c r="P1028" s="463">
        <v>0</v>
      </c>
      <c r="Q1028" s="462"/>
      <c r="R1028" s="462"/>
      <c r="S1028" s="462"/>
      <c r="T1028" s="462"/>
      <c r="U1028" s="462"/>
      <c r="V1028" s="462"/>
      <c r="W1028" s="462"/>
      <c r="X1028" s="462"/>
      <c r="Y1028" s="462"/>
      <c r="Z1028" s="462">
        <v>0</v>
      </c>
      <c r="AA1028" s="462"/>
      <c r="AB1028" s="462"/>
      <c r="AC1028" s="462"/>
      <c r="AD1028" s="463">
        <v>0</v>
      </c>
      <c r="AE1028" s="463">
        <v>0</v>
      </c>
      <c r="AF1028" s="462">
        <v>0</v>
      </c>
      <c r="AG1028" s="465">
        <v>0</v>
      </c>
      <c r="AH1028" s="466">
        <v>0</v>
      </c>
      <c r="AI1028" s="467">
        <v>0</v>
      </c>
    </row>
    <row r="1029" spans="1:35" x14ac:dyDescent="0.2">
      <c r="A1029" s="461" t="s">
        <v>63</v>
      </c>
      <c r="B1029" s="462"/>
      <c r="C1029" s="462"/>
      <c r="D1029" s="462"/>
      <c r="E1029" s="462"/>
      <c r="F1029" s="462"/>
      <c r="G1029" s="462"/>
      <c r="H1029" s="462"/>
      <c r="I1029" s="462"/>
      <c r="J1029" s="462"/>
      <c r="K1029" s="462">
        <v>0</v>
      </c>
      <c r="L1029" s="462"/>
      <c r="M1029" s="462"/>
      <c r="N1029" s="464">
        <v>0</v>
      </c>
      <c r="O1029" s="463">
        <v>0</v>
      </c>
      <c r="P1029" s="463">
        <v>0</v>
      </c>
      <c r="Q1029" s="462"/>
      <c r="R1029" s="462"/>
      <c r="S1029" s="462"/>
      <c r="T1029" s="462"/>
      <c r="U1029" s="462"/>
      <c r="V1029" s="462"/>
      <c r="W1029" s="462"/>
      <c r="X1029" s="462"/>
      <c r="Y1029" s="462"/>
      <c r="Z1029" s="462">
        <v>0</v>
      </c>
      <c r="AA1029" s="462"/>
      <c r="AB1029" s="462"/>
      <c r="AC1029" s="462"/>
      <c r="AD1029" s="463">
        <v>0</v>
      </c>
      <c r="AE1029" s="463">
        <v>0</v>
      </c>
      <c r="AF1029" s="462">
        <v>0</v>
      </c>
      <c r="AG1029" s="465">
        <v>0</v>
      </c>
      <c r="AH1029" s="466">
        <v>0</v>
      </c>
      <c r="AI1029" s="467">
        <v>0</v>
      </c>
    </row>
    <row r="1030" spans="1:35" x14ac:dyDescent="0.2">
      <c r="A1030" s="461"/>
      <c r="B1030" s="462"/>
      <c r="C1030" s="462"/>
      <c r="D1030" s="462"/>
      <c r="E1030" s="462"/>
      <c r="F1030" s="462"/>
      <c r="G1030" s="462"/>
      <c r="H1030" s="462"/>
      <c r="I1030" s="462"/>
      <c r="J1030" s="462"/>
      <c r="K1030" s="462">
        <v>0</v>
      </c>
      <c r="L1030" s="462"/>
      <c r="M1030" s="462"/>
      <c r="N1030" s="464">
        <v>0</v>
      </c>
      <c r="O1030" s="463">
        <v>0</v>
      </c>
      <c r="P1030" s="463">
        <v>0</v>
      </c>
      <c r="Q1030" s="462"/>
      <c r="R1030" s="462"/>
      <c r="S1030" s="462"/>
      <c r="T1030" s="462"/>
      <c r="U1030" s="462"/>
      <c r="V1030" s="462"/>
      <c r="W1030" s="462"/>
      <c r="X1030" s="462"/>
      <c r="Y1030" s="462"/>
      <c r="Z1030" s="462">
        <v>0</v>
      </c>
      <c r="AA1030" s="462"/>
      <c r="AB1030" s="462"/>
      <c r="AC1030" s="462"/>
      <c r="AD1030" s="463">
        <v>0</v>
      </c>
      <c r="AE1030" s="463">
        <v>0</v>
      </c>
      <c r="AF1030" s="462">
        <v>0</v>
      </c>
      <c r="AG1030" s="465">
        <v>0</v>
      </c>
      <c r="AH1030" s="466">
        <v>0</v>
      </c>
      <c r="AI1030" s="467">
        <v>0</v>
      </c>
    </row>
    <row r="1031" spans="1:35" x14ac:dyDescent="0.2">
      <c r="A1031" s="461" t="s">
        <v>64</v>
      </c>
      <c r="B1031" s="462">
        <v>5</v>
      </c>
      <c r="C1031" s="462">
        <v>6030</v>
      </c>
      <c r="D1031" s="462"/>
      <c r="E1031" s="462"/>
      <c r="F1031" s="462"/>
      <c r="G1031" s="462"/>
      <c r="H1031" s="462"/>
      <c r="I1031" s="462"/>
      <c r="J1031" s="462"/>
      <c r="K1031" s="462">
        <v>6030</v>
      </c>
      <c r="L1031" s="462">
        <v>1000</v>
      </c>
      <c r="M1031" s="462"/>
      <c r="N1031" s="464">
        <v>1000</v>
      </c>
      <c r="O1031" s="463">
        <v>73360</v>
      </c>
      <c r="P1031" s="463">
        <v>366800</v>
      </c>
      <c r="Q1031" s="462">
        <v>11</v>
      </c>
      <c r="R1031" s="462">
        <v>5878</v>
      </c>
      <c r="S1031" s="462"/>
      <c r="T1031" s="462"/>
      <c r="U1031" s="462"/>
      <c r="V1031" s="462"/>
      <c r="W1031" s="462"/>
      <c r="X1031" s="462"/>
      <c r="Y1031" s="462"/>
      <c r="Z1031" s="462">
        <v>5878</v>
      </c>
      <c r="AA1031" s="462">
        <v>1000</v>
      </c>
      <c r="AB1031" s="462"/>
      <c r="AC1031" s="462"/>
      <c r="AD1031" s="463">
        <v>70536</v>
      </c>
      <c r="AE1031" s="463">
        <v>775896</v>
      </c>
      <c r="AF1031" s="462">
        <v>6</v>
      </c>
      <c r="AG1031" s="465">
        <v>409096</v>
      </c>
      <c r="AH1031" s="466">
        <v>11</v>
      </c>
      <c r="AI1031" s="467">
        <v>775896</v>
      </c>
    </row>
    <row r="1032" spans="1:35" x14ac:dyDescent="0.2">
      <c r="A1032" s="461"/>
      <c r="B1032" s="462"/>
      <c r="C1032" s="462"/>
      <c r="D1032" s="462"/>
      <c r="E1032" s="462"/>
      <c r="F1032" s="462"/>
      <c r="G1032" s="462"/>
      <c r="H1032" s="462"/>
      <c r="I1032" s="462"/>
      <c r="J1032" s="462"/>
      <c r="K1032" s="462">
        <v>0</v>
      </c>
      <c r="L1032" s="462"/>
      <c r="M1032" s="462"/>
      <c r="N1032" s="464">
        <v>0</v>
      </c>
      <c r="O1032" s="463">
        <v>0</v>
      </c>
      <c r="P1032" s="463">
        <v>0</v>
      </c>
      <c r="Q1032" s="462"/>
      <c r="R1032" s="462"/>
      <c r="S1032" s="462"/>
      <c r="T1032" s="462"/>
      <c r="U1032" s="462"/>
      <c r="V1032" s="462"/>
      <c r="W1032" s="462"/>
      <c r="X1032" s="462"/>
      <c r="Y1032" s="462"/>
      <c r="Z1032" s="462">
        <v>0</v>
      </c>
      <c r="AA1032" s="462"/>
      <c r="AB1032" s="462"/>
      <c r="AC1032" s="462"/>
      <c r="AD1032" s="463">
        <v>0</v>
      </c>
      <c r="AE1032" s="463">
        <v>0</v>
      </c>
      <c r="AF1032" s="462">
        <v>0</v>
      </c>
      <c r="AG1032" s="465">
        <v>0</v>
      </c>
      <c r="AH1032" s="466">
        <v>0</v>
      </c>
      <c r="AI1032" s="467">
        <v>0</v>
      </c>
    </row>
    <row r="1033" spans="1:35" x14ac:dyDescent="0.2">
      <c r="A1033" s="461" t="s">
        <v>24</v>
      </c>
      <c r="B1033" s="462"/>
      <c r="C1033" s="462"/>
      <c r="D1033" s="462"/>
      <c r="E1033" s="462"/>
      <c r="F1033" s="462"/>
      <c r="G1033" s="462"/>
      <c r="H1033" s="462"/>
      <c r="I1033" s="462"/>
      <c r="J1033" s="462"/>
      <c r="K1033" s="462">
        <v>0</v>
      </c>
      <c r="L1033" s="462"/>
      <c r="M1033" s="462"/>
      <c r="N1033" s="464">
        <v>0</v>
      </c>
      <c r="O1033" s="463">
        <v>0</v>
      </c>
      <c r="P1033" s="463">
        <v>0</v>
      </c>
      <c r="Q1033" s="462"/>
      <c r="R1033" s="462"/>
      <c r="S1033" s="462"/>
      <c r="T1033" s="462"/>
      <c r="U1033" s="462"/>
      <c r="V1033" s="462"/>
      <c r="W1033" s="462"/>
      <c r="X1033" s="462"/>
      <c r="Y1033" s="462"/>
      <c r="Z1033" s="462">
        <v>0</v>
      </c>
      <c r="AA1033" s="462"/>
      <c r="AB1033" s="462"/>
      <c r="AC1033" s="462"/>
      <c r="AD1033" s="463">
        <v>0</v>
      </c>
      <c r="AE1033" s="463">
        <v>0</v>
      </c>
      <c r="AF1033" s="462">
        <v>0</v>
      </c>
      <c r="AG1033" s="465">
        <v>0</v>
      </c>
      <c r="AH1033" s="466">
        <v>0</v>
      </c>
      <c r="AI1033" s="467">
        <v>0</v>
      </c>
    </row>
    <row r="1034" spans="1:35" x14ac:dyDescent="0.2">
      <c r="A1034" s="461" t="s">
        <v>65</v>
      </c>
      <c r="B1034" s="462"/>
      <c r="C1034" s="462"/>
      <c r="D1034" s="462"/>
      <c r="E1034" s="462"/>
      <c r="F1034" s="462"/>
      <c r="G1034" s="462"/>
      <c r="H1034" s="462"/>
      <c r="I1034" s="462"/>
      <c r="J1034" s="462"/>
      <c r="K1034" s="462">
        <v>0</v>
      </c>
      <c r="L1034" s="462"/>
      <c r="M1034" s="462"/>
      <c r="N1034" s="464">
        <v>0</v>
      </c>
      <c r="O1034" s="463">
        <v>0</v>
      </c>
      <c r="P1034" s="463">
        <v>0</v>
      </c>
      <c r="Q1034" s="462"/>
      <c r="R1034" s="462"/>
      <c r="S1034" s="462"/>
      <c r="T1034" s="462"/>
      <c r="U1034" s="462"/>
      <c r="V1034" s="462"/>
      <c r="W1034" s="462"/>
      <c r="X1034" s="462"/>
      <c r="Y1034" s="462"/>
      <c r="Z1034" s="462">
        <v>0</v>
      </c>
      <c r="AA1034" s="462"/>
      <c r="AB1034" s="462"/>
      <c r="AC1034" s="462"/>
      <c r="AD1034" s="463">
        <v>0</v>
      </c>
      <c r="AE1034" s="463">
        <v>0</v>
      </c>
      <c r="AF1034" s="462">
        <v>0</v>
      </c>
      <c r="AG1034" s="465">
        <v>0</v>
      </c>
      <c r="AH1034" s="466">
        <v>0</v>
      </c>
      <c r="AI1034" s="467">
        <v>0</v>
      </c>
    </row>
    <row r="1035" spans="1:35" x14ac:dyDescent="0.2">
      <c r="A1035" s="461"/>
      <c r="B1035" s="462"/>
      <c r="C1035" s="462"/>
      <c r="D1035" s="462"/>
      <c r="E1035" s="462"/>
      <c r="F1035" s="462"/>
      <c r="G1035" s="462"/>
      <c r="H1035" s="462"/>
      <c r="I1035" s="462"/>
      <c r="J1035" s="462"/>
      <c r="K1035" s="462">
        <v>0</v>
      </c>
      <c r="L1035" s="462"/>
      <c r="M1035" s="462"/>
      <c r="N1035" s="464">
        <v>0</v>
      </c>
      <c r="O1035" s="463">
        <v>0</v>
      </c>
      <c r="P1035" s="463">
        <v>0</v>
      </c>
      <c r="Q1035" s="462"/>
      <c r="R1035" s="462"/>
      <c r="S1035" s="462"/>
      <c r="T1035" s="462"/>
      <c r="U1035" s="462"/>
      <c r="V1035" s="462"/>
      <c r="W1035" s="462"/>
      <c r="X1035" s="462"/>
      <c r="Y1035" s="462"/>
      <c r="Z1035" s="462">
        <v>0</v>
      </c>
      <c r="AA1035" s="462"/>
      <c r="AB1035" s="462"/>
      <c r="AC1035" s="462"/>
      <c r="AD1035" s="463">
        <v>0</v>
      </c>
      <c r="AE1035" s="463">
        <v>0</v>
      </c>
      <c r="AF1035" s="462">
        <v>0</v>
      </c>
      <c r="AG1035" s="465">
        <v>0</v>
      </c>
      <c r="AH1035" s="466">
        <v>0</v>
      </c>
      <c r="AI1035" s="467">
        <v>0</v>
      </c>
    </row>
    <row r="1036" spans="1:35" x14ac:dyDescent="0.2">
      <c r="A1036" s="461" t="s">
        <v>549</v>
      </c>
      <c r="B1036" s="462"/>
      <c r="C1036" s="462"/>
      <c r="D1036" s="462"/>
      <c r="E1036" s="462"/>
      <c r="F1036" s="462"/>
      <c r="G1036" s="462"/>
      <c r="H1036" s="462"/>
      <c r="I1036" s="462"/>
      <c r="J1036" s="462"/>
      <c r="K1036" s="462">
        <v>0</v>
      </c>
      <c r="L1036" s="462"/>
      <c r="M1036" s="462"/>
      <c r="N1036" s="464">
        <v>0</v>
      </c>
      <c r="O1036" s="463">
        <v>0</v>
      </c>
      <c r="P1036" s="463">
        <v>0</v>
      </c>
      <c r="Q1036" s="462"/>
      <c r="R1036" s="462"/>
      <c r="S1036" s="462"/>
      <c r="T1036" s="462"/>
      <c r="U1036" s="462"/>
      <c r="V1036" s="462"/>
      <c r="W1036" s="462"/>
      <c r="X1036" s="462"/>
      <c r="Y1036" s="462"/>
      <c r="Z1036" s="462">
        <v>0</v>
      </c>
      <c r="AA1036" s="462"/>
      <c r="AB1036" s="462"/>
      <c r="AC1036" s="462"/>
      <c r="AD1036" s="463">
        <v>0</v>
      </c>
      <c r="AE1036" s="463">
        <v>0</v>
      </c>
      <c r="AF1036" s="462">
        <v>0</v>
      </c>
      <c r="AG1036" s="465">
        <v>0</v>
      </c>
      <c r="AH1036" s="466">
        <v>0</v>
      </c>
      <c r="AI1036" s="467">
        <v>0</v>
      </c>
    </row>
    <row r="1037" spans="1:35" x14ac:dyDescent="0.2">
      <c r="A1037" s="461"/>
      <c r="B1037" s="462"/>
      <c r="C1037" s="462"/>
      <c r="D1037" s="462"/>
      <c r="E1037" s="462"/>
      <c r="F1037" s="462"/>
      <c r="G1037" s="462"/>
      <c r="H1037" s="462"/>
      <c r="I1037" s="462"/>
      <c r="J1037" s="462"/>
      <c r="K1037" s="462">
        <v>0</v>
      </c>
      <c r="L1037" s="462"/>
      <c r="M1037" s="462"/>
      <c r="N1037" s="464">
        <v>0</v>
      </c>
      <c r="O1037" s="463">
        <v>0</v>
      </c>
      <c r="P1037" s="463">
        <v>0</v>
      </c>
      <c r="Q1037" s="462"/>
      <c r="R1037" s="462"/>
      <c r="S1037" s="462"/>
      <c r="T1037" s="462"/>
      <c r="U1037" s="462"/>
      <c r="V1037" s="462"/>
      <c r="W1037" s="462"/>
      <c r="X1037" s="462"/>
      <c r="Y1037" s="462"/>
      <c r="Z1037" s="462">
        <v>0</v>
      </c>
      <c r="AA1037" s="462"/>
      <c r="AB1037" s="462"/>
      <c r="AC1037" s="462"/>
      <c r="AD1037" s="463">
        <v>0</v>
      </c>
      <c r="AE1037" s="463">
        <v>0</v>
      </c>
      <c r="AF1037" s="462">
        <v>0</v>
      </c>
      <c r="AG1037" s="465">
        <v>0</v>
      </c>
      <c r="AH1037" s="466">
        <v>0</v>
      </c>
      <c r="AI1037" s="467">
        <v>0</v>
      </c>
    </row>
    <row r="1038" spans="1:35" x14ac:dyDescent="0.2">
      <c r="A1038" s="461" t="s">
        <v>66</v>
      </c>
      <c r="B1038" s="462">
        <v>15</v>
      </c>
      <c r="C1038" s="462">
        <v>1202</v>
      </c>
      <c r="D1038" s="462"/>
      <c r="E1038" s="462"/>
      <c r="F1038" s="462"/>
      <c r="G1038" s="462"/>
      <c r="H1038" s="462"/>
      <c r="I1038" s="462"/>
      <c r="J1038" s="462"/>
      <c r="K1038" s="462">
        <v>1202</v>
      </c>
      <c r="L1038" s="462">
        <v>600</v>
      </c>
      <c r="M1038" s="462"/>
      <c r="N1038" s="464">
        <v>600</v>
      </c>
      <c r="O1038" s="463">
        <v>15024</v>
      </c>
      <c r="P1038" s="463">
        <v>225360</v>
      </c>
      <c r="Q1038" s="462">
        <v>99</v>
      </c>
      <c r="R1038" s="462">
        <v>1672</v>
      </c>
      <c r="S1038" s="462"/>
      <c r="T1038" s="462"/>
      <c r="U1038" s="462"/>
      <c r="V1038" s="462"/>
      <c r="W1038" s="462"/>
      <c r="X1038" s="462"/>
      <c r="Y1038" s="462"/>
      <c r="Z1038" s="462">
        <v>1672</v>
      </c>
      <c r="AA1038" s="462">
        <v>600</v>
      </c>
      <c r="AB1038" s="462"/>
      <c r="AC1038" s="462"/>
      <c r="AD1038" s="463">
        <v>20064</v>
      </c>
      <c r="AE1038" s="463">
        <v>1986336</v>
      </c>
      <c r="AF1038" s="462">
        <v>84</v>
      </c>
      <c r="AG1038" s="465">
        <v>1760976</v>
      </c>
      <c r="AH1038" s="466">
        <v>99</v>
      </c>
      <c r="AI1038" s="467">
        <v>1986336</v>
      </c>
    </row>
    <row r="1039" spans="1:35" x14ac:dyDescent="0.2">
      <c r="A1039" s="461"/>
      <c r="B1039" s="462"/>
      <c r="C1039" s="462"/>
      <c r="D1039" s="462"/>
      <c r="E1039" s="462"/>
      <c r="F1039" s="462"/>
      <c r="G1039" s="462"/>
      <c r="H1039" s="462"/>
      <c r="I1039" s="462"/>
      <c r="J1039" s="462"/>
      <c r="K1039" s="462">
        <v>0</v>
      </c>
      <c r="L1039" s="462"/>
      <c r="M1039" s="462"/>
      <c r="N1039" s="464">
        <v>0</v>
      </c>
      <c r="O1039" s="463">
        <v>0</v>
      </c>
      <c r="P1039" s="463">
        <v>0</v>
      </c>
      <c r="Q1039" s="462"/>
      <c r="R1039" s="462"/>
      <c r="S1039" s="462"/>
      <c r="T1039" s="462"/>
      <c r="U1039" s="462"/>
      <c r="V1039" s="462"/>
      <c r="W1039" s="462"/>
      <c r="X1039" s="462"/>
      <c r="Y1039" s="462"/>
      <c r="Z1039" s="462">
        <v>0</v>
      </c>
      <c r="AA1039" s="462"/>
      <c r="AB1039" s="462"/>
      <c r="AC1039" s="462"/>
      <c r="AD1039" s="463">
        <v>0</v>
      </c>
      <c r="AE1039" s="463">
        <v>0</v>
      </c>
      <c r="AF1039" s="462">
        <v>0</v>
      </c>
      <c r="AG1039" s="465">
        <v>0</v>
      </c>
      <c r="AH1039" s="466">
        <v>0</v>
      </c>
      <c r="AI1039" s="467">
        <v>0</v>
      </c>
    </row>
    <row r="1040" spans="1:35" x14ac:dyDescent="0.2">
      <c r="A1040" s="461" t="s">
        <v>67</v>
      </c>
      <c r="B1040" s="462"/>
      <c r="C1040" s="462"/>
      <c r="D1040" s="462"/>
      <c r="E1040" s="462"/>
      <c r="F1040" s="462"/>
      <c r="G1040" s="462"/>
      <c r="H1040" s="462"/>
      <c r="I1040" s="462"/>
      <c r="J1040" s="462"/>
      <c r="K1040" s="462">
        <v>0</v>
      </c>
      <c r="L1040" s="462"/>
      <c r="M1040" s="462"/>
      <c r="N1040" s="464">
        <v>0</v>
      </c>
      <c r="O1040" s="463">
        <v>0</v>
      </c>
      <c r="P1040" s="463">
        <v>0</v>
      </c>
      <c r="Q1040" s="462"/>
      <c r="R1040" s="462"/>
      <c r="S1040" s="462"/>
      <c r="T1040" s="462"/>
      <c r="U1040" s="462"/>
      <c r="V1040" s="462"/>
      <c r="W1040" s="462"/>
      <c r="X1040" s="462"/>
      <c r="Y1040" s="462"/>
      <c r="Z1040" s="462">
        <v>0</v>
      </c>
      <c r="AA1040" s="462"/>
      <c r="AB1040" s="462"/>
      <c r="AC1040" s="462"/>
      <c r="AD1040" s="463">
        <v>0</v>
      </c>
      <c r="AE1040" s="463">
        <v>0</v>
      </c>
      <c r="AF1040" s="462">
        <v>0</v>
      </c>
      <c r="AG1040" s="465">
        <v>0</v>
      </c>
      <c r="AH1040" s="466">
        <v>0</v>
      </c>
      <c r="AI1040" s="467">
        <v>0</v>
      </c>
    </row>
    <row r="1041" spans="1:35" x14ac:dyDescent="0.2">
      <c r="A1041" s="470"/>
      <c r="B1041" s="462"/>
      <c r="C1041" s="466"/>
      <c r="D1041" s="466"/>
      <c r="E1041" s="466"/>
      <c r="F1041" s="466"/>
      <c r="G1041" s="466"/>
      <c r="H1041" s="466"/>
      <c r="I1041" s="466"/>
      <c r="J1041" s="466"/>
      <c r="K1041" s="462">
        <v>0</v>
      </c>
      <c r="L1041" s="466"/>
      <c r="M1041" s="466"/>
      <c r="N1041" s="464">
        <v>0</v>
      </c>
      <c r="O1041" s="463">
        <v>0</v>
      </c>
      <c r="P1041" s="463">
        <v>0</v>
      </c>
      <c r="Q1041" s="462"/>
      <c r="R1041" s="466"/>
      <c r="S1041" s="466"/>
      <c r="T1041" s="466"/>
      <c r="U1041" s="466"/>
      <c r="V1041" s="466"/>
      <c r="W1041" s="466"/>
      <c r="X1041" s="466"/>
      <c r="Y1041" s="466"/>
      <c r="Z1041" s="462">
        <v>0</v>
      </c>
      <c r="AA1041" s="466"/>
      <c r="AB1041" s="466"/>
      <c r="AC1041" s="466"/>
      <c r="AD1041" s="463">
        <v>0</v>
      </c>
      <c r="AE1041" s="463">
        <v>0</v>
      </c>
      <c r="AF1041" s="462">
        <v>0</v>
      </c>
      <c r="AG1041" s="465">
        <v>0</v>
      </c>
      <c r="AH1041" s="466">
        <v>0</v>
      </c>
      <c r="AI1041" s="467">
        <v>0</v>
      </c>
    </row>
    <row r="1042" spans="1:35" x14ac:dyDescent="0.2">
      <c r="A1042" s="471" t="s">
        <v>0</v>
      </c>
      <c r="B1042" s="471">
        <v>389</v>
      </c>
      <c r="C1042" s="471">
        <v>15851</v>
      </c>
      <c r="D1042" s="471">
        <v>915</v>
      </c>
      <c r="E1042" s="471">
        <v>0</v>
      </c>
      <c r="F1042" s="471">
        <v>0</v>
      </c>
      <c r="G1042" s="471">
        <v>0</v>
      </c>
      <c r="H1042" s="471">
        <v>0</v>
      </c>
      <c r="I1042" s="471">
        <v>0</v>
      </c>
      <c r="J1042" s="471">
        <v>0</v>
      </c>
      <c r="K1042" s="471">
        <v>16766</v>
      </c>
      <c r="L1042" s="471">
        <v>4600</v>
      </c>
      <c r="M1042" s="471">
        <v>0</v>
      </c>
      <c r="N1042" s="471">
        <v>4600</v>
      </c>
      <c r="O1042" s="471">
        <v>205792</v>
      </c>
      <c r="P1042" s="471">
        <v>18049088</v>
      </c>
      <c r="Q1042" s="471">
        <v>478</v>
      </c>
      <c r="R1042" s="471">
        <v>16563</v>
      </c>
      <c r="S1042" s="471">
        <v>1015</v>
      </c>
      <c r="T1042" s="471">
        <v>0</v>
      </c>
      <c r="U1042" s="471">
        <v>0</v>
      </c>
      <c r="V1042" s="471">
        <v>0</v>
      </c>
      <c r="W1042" s="471">
        <v>0</v>
      </c>
      <c r="X1042" s="471">
        <v>0</v>
      </c>
      <c r="Y1042" s="471">
        <v>0</v>
      </c>
      <c r="Z1042" s="471">
        <v>17578</v>
      </c>
      <c r="AA1042" s="471">
        <v>4600</v>
      </c>
      <c r="AB1042" s="471">
        <v>0</v>
      </c>
      <c r="AC1042" s="471">
        <v>0</v>
      </c>
      <c r="AD1042" s="471">
        <v>210936</v>
      </c>
      <c r="AE1042" s="471">
        <v>20486724</v>
      </c>
      <c r="AF1042" s="471">
        <v>89</v>
      </c>
      <c r="AG1042" s="471">
        <v>2437636</v>
      </c>
      <c r="AH1042" s="471">
        <v>478</v>
      </c>
      <c r="AI1042" s="471">
        <v>20486724</v>
      </c>
    </row>
    <row r="1043" spans="1:35" x14ac:dyDescent="0.2">
      <c r="A1043" s="432"/>
      <c r="B1043" s="432"/>
      <c r="C1043" s="432"/>
      <c r="D1043" s="432"/>
      <c r="E1043" s="432"/>
      <c r="F1043" s="432"/>
      <c r="G1043" s="432"/>
      <c r="H1043" s="432"/>
      <c r="I1043" s="432"/>
      <c r="J1043" s="432"/>
      <c r="K1043" s="432"/>
      <c r="L1043" s="432"/>
      <c r="M1043" s="432"/>
      <c r="N1043" s="432"/>
      <c r="O1043" s="432"/>
      <c r="P1043" s="432"/>
      <c r="Q1043" s="432"/>
      <c r="R1043" s="432"/>
      <c r="S1043" s="432"/>
      <c r="T1043" s="432"/>
      <c r="U1043" s="432"/>
      <c r="V1043" s="432"/>
      <c r="W1043" s="432"/>
      <c r="X1043" s="432"/>
      <c r="Y1043" s="432"/>
      <c r="Z1043" s="432"/>
      <c r="AA1043" s="432"/>
      <c r="AB1043" s="432"/>
      <c r="AC1043" s="432"/>
      <c r="AD1043" s="432"/>
      <c r="AE1043" s="432"/>
      <c r="AF1043" s="432"/>
      <c r="AG1043" s="432"/>
    </row>
    <row r="1044" spans="1:35" x14ac:dyDescent="0.2">
      <c r="A1044" s="431" t="s">
        <v>579</v>
      </c>
      <c r="B1044" s="432"/>
      <c r="C1044" s="432"/>
      <c r="D1044" s="432"/>
      <c r="E1044" s="432"/>
      <c r="F1044" s="432"/>
      <c r="G1044" s="432"/>
      <c r="H1044" s="432"/>
      <c r="I1044" s="432"/>
      <c r="J1044" s="432"/>
      <c r="K1044" s="432"/>
      <c r="L1044" s="432"/>
      <c r="M1044" s="432"/>
      <c r="N1044" s="432"/>
      <c r="O1044" s="432"/>
      <c r="P1044" s="432"/>
      <c r="Q1044" s="432"/>
      <c r="R1044" s="432"/>
      <c r="S1044" s="432"/>
      <c r="T1044" s="432"/>
      <c r="U1044" s="432"/>
      <c r="V1044" s="432"/>
      <c r="W1044" s="432"/>
      <c r="X1044" s="432"/>
      <c r="Y1044" s="432"/>
      <c r="Z1044" s="432"/>
      <c r="AA1044" s="432"/>
      <c r="AB1044" s="432"/>
      <c r="AC1044" s="432"/>
      <c r="AD1044" s="432"/>
      <c r="AE1044" s="432"/>
      <c r="AF1044" s="432"/>
      <c r="AG1044" s="432"/>
    </row>
    <row r="1045" spans="1:35" ht="13.5" thickBot="1" x14ac:dyDescent="0.25">
      <c r="A1045" s="383"/>
      <c r="B1045" s="383"/>
      <c r="C1045" s="383"/>
      <c r="D1045" s="383"/>
      <c r="E1045" s="383"/>
      <c r="F1045" s="383"/>
      <c r="G1045" s="383"/>
      <c r="H1045" s="383"/>
      <c r="I1045" s="383"/>
      <c r="J1045" s="383"/>
      <c r="K1045" s="383"/>
      <c r="L1045" s="383"/>
      <c r="M1045" s="383"/>
      <c r="N1045" s="383"/>
      <c r="O1045" s="383"/>
      <c r="P1045" s="383"/>
      <c r="Q1045" s="383"/>
      <c r="R1045" s="383"/>
      <c r="S1045" s="383"/>
      <c r="T1045" s="383"/>
      <c r="U1045" s="383"/>
      <c r="V1045" s="383"/>
      <c r="W1045" s="383"/>
      <c r="X1045" s="383"/>
      <c r="Y1045" s="383"/>
      <c r="Z1045" s="383"/>
      <c r="AA1045" s="383"/>
      <c r="AB1045" s="383"/>
      <c r="AC1045" s="383"/>
      <c r="AD1045" s="383"/>
      <c r="AE1045" s="383"/>
      <c r="AF1045" s="383"/>
      <c r="AG1045" s="383"/>
    </row>
    <row r="1046" spans="1:35" ht="12.75" customHeight="1" thickBot="1" x14ac:dyDescent="0.25">
      <c r="A1046" s="706" t="s">
        <v>48</v>
      </c>
      <c r="B1046" s="433" t="s">
        <v>361</v>
      </c>
      <c r="C1046" s="433"/>
      <c r="D1046" s="433"/>
      <c r="E1046" s="433"/>
      <c r="F1046" s="433"/>
      <c r="G1046" s="433"/>
      <c r="H1046" s="433"/>
      <c r="I1046" s="433"/>
      <c r="J1046" s="433"/>
      <c r="K1046" s="433"/>
      <c r="L1046" s="433"/>
      <c r="M1046" s="433"/>
      <c r="N1046" s="433"/>
      <c r="O1046" s="433"/>
      <c r="P1046" s="433"/>
      <c r="Q1046" s="434" t="s">
        <v>362</v>
      </c>
      <c r="R1046" s="433"/>
      <c r="S1046" s="433"/>
      <c r="T1046" s="433"/>
      <c r="U1046" s="433"/>
      <c r="V1046" s="433"/>
      <c r="W1046" s="433"/>
      <c r="X1046" s="433"/>
      <c r="Y1046" s="433"/>
      <c r="Z1046" s="433"/>
      <c r="AA1046" s="433"/>
      <c r="AB1046" s="433"/>
      <c r="AC1046" s="433"/>
      <c r="AD1046" s="433"/>
      <c r="AE1046" s="435"/>
      <c r="AF1046" s="436" t="s">
        <v>360</v>
      </c>
      <c r="AG1046" s="437"/>
      <c r="AH1046" s="436" t="s">
        <v>363</v>
      </c>
      <c r="AI1046" s="437"/>
    </row>
    <row r="1047" spans="1:35" ht="133.5" customHeight="1" x14ac:dyDescent="0.2">
      <c r="A1047" s="707"/>
      <c r="B1047" s="438" t="s">
        <v>11</v>
      </c>
      <c r="C1047" s="439" t="s">
        <v>148</v>
      </c>
      <c r="D1047" s="440" t="s">
        <v>271</v>
      </c>
      <c r="E1047" s="440" t="s">
        <v>150</v>
      </c>
      <c r="F1047" s="440" t="s">
        <v>184</v>
      </c>
      <c r="G1047" s="440" t="s">
        <v>185</v>
      </c>
      <c r="H1047" s="440" t="s">
        <v>186</v>
      </c>
      <c r="I1047" s="440" t="s">
        <v>187</v>
      </c>
      <c r="J1047" s="441" t="s">
        <v>151</v>
      </c>
      <c r="K1047" s="440" t="s">
        <v>152</v>
      </c>
      <c r="L1047" s="440" t="s">
        <v>153</v>
      </c>
      <c r="M1047" s="440" t="s">
        <v>183</v>
      </c>
      <c r="N1047" s="442" t="s">
        <v>120</v>
      </c>
      <c r="O1047" s="443" t="s">
        <v>158</v>
      </c>
      <c r="P1047" s="444" t="s">
        <v>157</v>
      </c>
      <c r="Q1047" s="438" t="s">
        <v>11</v>
      </c>
      <c r="R1047" s="439" t="s">
        <v>148</v>
      </c>
      <c r="S1047" s="440" t="s">
        <v>149</v>
      </c>
      <c r="T1047" s="440" t="s">
        <v>150</v>
      </c>
      <c r="U1047" s="440" t="s">
        <v>184</v>
      </c>
      <c r="V1047" s="440" t="s">
        <v>185</v>
      </c>
      <c r="W1047" s="440" t="s">
        <v>186</v>
      </c>
      <c r="X1047" s="440" t="s">
        <v>187</v>
      </c>
      <c r="Y1047" s="440" t="s">
        <v>151</v>
      </c>
      <c r="Z1047" s="440" t="s">
        <v>152</v>
      </c>
      <c r="AA1047" s="440" t="s">
        <v>153</v>
      </c>
      <c r="AB1047" s="440" t="s">
        <v>183</v>
      </c>
      <c r="AC1047" s="442" t="s">
        <v>120</v>
      </c>
      <c r="AD1047" s="443" t="s">
        <v>158</v>
      </c>
      <c r="AE1047" s="444" t="s">
        <v>364</v>
      </c>
      <c r="AF1047" s="445" t="s">
        <v>162</v>
      </c>
      <c r="AG1047" s="445" t="s">
        <v>161</v>
      </c>
      <c r="AH1047" s="445" t="s">
        <v>11</v>
      </c>
      <c r="AI1047" s="444" t="s">
        <v>365</v>
      </c>
    </row>
    <row r="1048" spans="1:35" ht="12.75" thickBot="1" x14ac:dyDescent="0.25">
      <c r="A1048" s="708"/>
      <c r="B1048" s="446" t="s">
        <v>49</v>
      </c>
      <c r="C1048" s="447" t="s">
        <v>50</v>
      </c>
      <c r="D1048" s="448" t="s">
        <v>51</v>
      </c>
      <c r="E1048" s="448" t="s">
        <v>52</v>
      </c>
      <c r="F1048" s="449" t="s">
        <v>53</v>
      </c>
      <c r="G1048" s="449" t="s">
        <v>54</v>
      </c>
      <c r="H1048" s="449" t="s">
        <v>81</v>
      </c>
      <c r="I1048" s="449" t="s">
        <v>119</v>
      </c>
      <c r="J1048" s="449" t="s">
        <v>156</v>
      </c>
      <c r="K1048" s="449" t="s">
        <v>160</v>
      </c>
      <c r="L1048" s="449" t="s">
        <v>192</v>
      </c>
      <c r="M1048" s="449" t="s">
        <v>193</v>
      </c>
      <c r="N1048" s="450" t="s">
        <v>195</v>
      </c>
      <c r="O1048" s="451" t="s">
        <v>196</v>
      </c>
      <c r="P1048" s="452" t="s">
        <v>197</v>
      </c>
      <c r="Q1048" s="446" t="s">
        <v>49</v>
      </c>
      <c r="R1048" s="447" t="s">
        <v>50</v>
      </c>
      <c r="S1048" s="448" t="s">
        <v>51</v>
      </c>
      <c r="T1048" s="448" t="s">
        <v>52</v>
      </c>
      <c r="U1048" s="449" t="s">
        <v>53</v>
      </c>
      <c r="V1048" s="449" t="s">
        <v>54</v>
      </c>
      <c r="W1048" s="449" t="s">
        <v>81</v>
      </c>
      <c r="X1048" s="449" t="s">
        <v>119</v>
      </c>
      <c r="Y1048" s="449" t="s">
        <v>156</v>
      </c>
      <c r="Z1048" s="449" t="s">
        <v>160</v>
      </c>
      <c r="AA1048" s="449" t="s">
        <v>192</v>
      </c>
      <c r="AB1048" s="449" t="s">
        <v>193</v>
      </c>
      <c r="AC1048" s="450" t="s">
        <v>195</v>
      </c>
      <c r="AD1048" s="451" t="s">
        <v>196</v>
      </c>
      <c r="AE1048" s="452" t="s">
        <v>197</v>
      </c>
      <c r="AF1048" s="453"/>
      <c r="AG1048" s="446"/>
      <c r="AH1048" s="453"/>
      <c r="AI1048" s="446"/>
    </row>
    <row r="1049" spans="1:35" x14ac:dyDescent="0.2">
      <c r="A1049" s="454"/>
      <c r="B1049" s="455"/>
      <c r="C1049" s="455"/>
      <c r="D1049" s="455"/>
      <c r="E1049" s="455"/>
      <c r="F1049" s="456"/>
      <c r="G1049" s="456"/>
      <c r="H1049" s="456"/>
      <c r="I1049" s="456"/>
      <c r="J1049" s="456"/>
      <c r="K1049" s="456"/>
      <c r="L1049" s="456"/>
      <c r="M1049" s="456"/>
      <c r="N1049" s="457"/>
      <c r="O1049" s="456"/>
      <c r="P1049" s="456"/>
      <c r="Q1049" s="455"/>
      <c r="R1049" s="455"/>
      <c r="S1049" s="455"/>
      <c r="T1049" s="455"/>
      <c r="U1049" s="456"/>
      <c r="V1049" s="456"/>
      <c r="W1049" s="456"/>
      <c r="X1049" s="456"/>
      <c r="Y1049" s="456"/>
      <c r="Z1049" s="456"/>
      <c r="AA1049" s="456"/>
      <c r="AB1049" s="456"/>
      <c r="AC1049" s="456"/>
      <c r="AD1049" s="456"/>
      <c r="AE1049" s="456"/>
      <c r="AF1049" s="455"/>
      <c r="AG1049" s="458"/>
      <c r="AH1049" s="459"/>
      <c r="AI1049" s="460"/>
    </row>
    <row r="1050" spans="1:35" x14ac:dyDescent="0.2">
      <c r="A1050" s="461" t="s">
        <v>55</v>
      </c>
      <c r="B1050" s="462">
        <v>21</v>
      </c>
      <c r="C1050" s="463">
        <v>875</v>
      </c>
      <c r="D1050" s="462">
        <v>940</v>
      </c>
      <c r="E1050" s="462"/>
      <c r="F1050" s="462"/>
      <c r="G1050" s="462"/>
      <c r="H1050" s="462"/>
      <c r="I1050" s="462"/>
      <c r="J1050" s="462"/>
      <c r="K1050" s="462">
        <v>1815</v>
      </c>
      <c r="L1050" s="462">
        <v>1000</v>
      </c>
      <c r="M1050" s="462"/>
      <c r="N1050" s="464">
        <v>1000</v>
      </c>
      <c r="O1050" s="463">
        <v>22780</v>
      </c>
      <c r="P1050" s="463">
        <v>478380</v>
      </c>
      <c r="Q1050" s="462">
        <v>21</v>
      </c>
      <c r="R1050" s="463">
        <v>916</v>
      </c>
      <c r="S1050" s="462">
        <v>1040</v>
      </c>
      <c r="T1050" s="462"/>
      <c r="U1050" s="462"/>
      <c r="V1050" s="462"/>
      <c r="W1050" s="462"/>
      <c r="X1050" s="462"/>
      <c r="Y1050" s="462"/>
      <c r="Z1050" s="462">
        <v>1956</v>
      </c>
      <c r="AA1050" s="462">
        <v>1000</v>
      </c>
      <c r="AB1050" s="462"/>
      <c r="AC1050" s="463"/>
      <c r="AD1050" s="463">
        <v>23472</v>
      </c>
      <c r="AE1050" s="463">
        <v>492912</v>
      </c>
      <c r="AF1050" s="462">
        <v>0</v>
      </c>
      <c r="AG1050" s="465">
        <v>14532</v>
      </c>
      <c r="AH1050" s="466">
        <v>21</v>
      </c>
      <c r="AI1050" s="467">
        <v>492912</v>
      </c>
    </row>
    <row r="1051" spans="1:35" x14ac:dyDescent="0.2">
      <c r="A1051" s="461"/>
      <c r="B1051" s="462"/>
      <c r="C1051" s="463"/>
      <c r="D1051" s="462"/>
      <c r="E1051" s="462"/>
      <c r="F1051" s="462"/>
      <c r="G1051" s="462"/>
      <c r="H1051" s="462"/>
      <c r="I1051" s="462"/>
      <c r="J1051" s="462"/>
      <c r="K1051" s="462">
        <v>0</v>
      </c>
      <c r="L1051" s="462"/>
      <c r="M1051" s="462"/>
      <c r="N1051" s="464">
        <v>0</v>
      </c>
      <c r="O1051" s="463">
        <v>0</v>
      </c>
      <c r="P1051" s="463">
        <v>0</v>
      </c>
      <c r="Q1051" s="462"/>
      <c r="R1051" s="463"/>
      <c r="S1051" s="462"/>
      <c r="T1051" s="462"/>
      <c r="U1051" s="462"/>
      <c r="V1051" s="462"/>
      <c r="W1051" s="462"/>
      <c r="X1051" s="462"/>
      <c r="Y1051" s="462"/>
      <c r="Z1051" s="462">
        <v>0</v>
      </c>
      <c r="AA1051" s="462"/>
      <c r="AB1051" s="462"/>
      <c r="AC1051" s="463"/>
      <c r="AD1051" s="463">
        <v>0</v>
      </c>
      <c r="AE1051" s="463">
        <v>0</v>
      </c>
      <c r="AF1051" s="462">
        <v>0</v>
      </c>
      <c r="AG1051" s="465">
        <v>0</v>
      </c>
      <c r="AH1051" s="466">
        <v>0</v>
      </c>
      <c r="AI1051" s="467">
        <v>0</v>
      </c>
    </row>
    <row r="1052" spans="1:35" x14ac:dyDescent="0.2">
      <c r="A1052" s="461" t="s">
        <v>56</v>
      </c>
      <c r="B1052" s="462">
        <v>113</v>
      </c>
      <c r="C1052" s="463">
        <v>2713</v>
      </c>
      <c r="D1052" s="462"/>
      <c r="E1052" s="462"/>
      <c r="F1052" s="462"/>
      <c r="G1052" s="462"/>
      <c r="H1052" s="462"/>
      <c r="I1052" s="462"/>
      <c r="J1052" s="462"/>
      <c r="K1052" s="462">
        <v>2713</v>
      </c>
      <c r="L1052" s="462">
        <v>1000</v>
      </c>
      <c r="M1052" s="462"/>
      <c r="N1052" s="464">
        <v>1000</v>
      </c>
      <c r="O1052" s="463">
        <v>33556</v>
      </c>
      <c r="P1052" s="463">
        <v>3791828</v>
      </c>
      <c r="Q1052" s="462">
        <v>115</v>
      </c>
      <c r="R1052" s="463">
        <v>2773</v>
      </c>
      <c r="S1052" s="462"/>
      <c r="T1052" s="462"/>
      <c r="U1052" s="462"/>
      <c r="V1052" s="462"/>
      <c r="W1052" s="462"/>
      <c r="X1052" s="462"/>
      <c r="Y1052" s="462"/>
      <c r="Z1052" s="462">
        <v>2773</v>
      </c>
      <c r="AA1052" s="462">
        <v>1000</v>
      </c>
      <c r="AB1052" s="462"/>
      <c r="AC1052" s="463"/>
      <c r="AD1052" s="463">
        <v>33276</v>
      </c>
      <c r="AE1052" s="463">
        <v>3826740</v>
      </c>
      <c r="AF1052" s="462">
        <v>2</v>
      </c>
      <c r="AG1052" s="465">
        <v>34912</v>
      </c>
      <c r="AH1052" s="466">
        <v>115</v>
      </c>
      <c r="AI1052" s="467">
        <v>3826740</v>
      </c>
    </row>
    <row r="1053" spans="1:35" x14ac:dyDescent="0.2">
      <c r="A1053" s="468"/>
      <c r="B1053" s="462"/>
      <c r="C1053" s="466"/>
      <c r="D1053" s="466"/>
      <c r="E1053" s="466"/>
      <c r="F1053" s="466"/>
      <c r="G1053" s="466"/>
      <c r="H1053" s="466"/>
      <c r="I1053" s="466"/>
      <c r="J1053" s="466"/>
      <c r="K1053" s="462">
        <v>0</v>
      </c>
      <c r="L1053" s="466"/>
      <c r="M1053" s="466"/>
      <c r="N1053" s="464">
        <v>0</v>
      </c>
      <c r="O1053" s="463">
        <v>0</v>
      </c>
      <c r="P1053" s="463">
        <v>0</v>
      </c>
      <c r="Q1053" s="462"/>
      <c r="R1053" s="466"/>
      <c r="S1053" s="466"/>
      <c r="T1053" s="466"/>
      <c r="U1053" s="466"/>
      <c r="V1053" s="466"/>
      <c r="W1053" s="466"/>
      <c r="X1053" s="466"/>
      <c r="Y1053" s="466"/>
      <c r="Z1053" s="462">
        <v>0</v>
      </c>
      <c r="AA1053" s="466"/>
      <c r="AB1053" s="466"/>
      <c r="AC1053" s="466"/>
      <c r="AD1053" s="463">
        <v>0</v>
      </c>
      <c r="AE1053" s="463">
        <v>0</v>
      </c>
      <c r="AF1053" s="462">
        <v>0</v>
      </c>
      <c r="AG1053" s="465">
        <v>0</v>
      </c>
      <c r="AH1053" s="466">
        <v>0</v>
      </c>
      <c r="AI1053" s="467">
        <v>0</v>
      </c>
    </row>
    <row r="1054" spans="1:35" x14ac:dyDescent="0.2">
      <c r="A1054" s="461" t="s">
        <v>57</v>
      </c>
      <c r="B1054" s="462"/>
      <c r="C1054" s="462"/>
      <c r="D1054" s="462"/>
      <c r="E1054" s="462"/>
      <c r="F1054" s="462"/>
      <c r="G1054" s="462"/>
      <c r="H1054" s="462"/>
      <c r="I1054" s="462"/>
      <c r="J1054" s="462"/>
      <c r="K1054" s="462">
        <v>0</v>
      </c>
      <c r="L1054" s="462"/>
      <c r="M1054" s="462"/>
      <c r="N1054" s="464">
        <v>0</v>
      </c>
      <c r="O1054" s="463">
        <v>0</v>
      </c>
      <c r="P1054" s="463">
        <v>0</v>
      </c>
      <c r="Q1054" s="462"/>
      <c r="R1054" s="462"/>
      <c r="S1054" s="462"/>
      <c r="T1054" s="462"/>
      <c r="U1054" s="462"/>
      <c r="V1054" s="462"/>
      <c r="W1054" s="462"/>
      <c r="X1054" s="462"/>
      <c r="Y1054" s="462"/>
      <c r="Z1054" s="462">
        <v>0</v>
      </c>
      <c r="AA1054" s="462"/>
      <c r="AB1054" s="462"/>
      <c r="AC1054" s="462"/>
      <c r="AD1054" s="463">
        <v>0</v>
      </c>
      <c r="AE1054" s="463">
        <v>0</v>
      </c>
      <c r="AF1054" s="462">
        <v>0</v>
      </c>
      <c r="AG1054" s="465">
        <v>0</v>
      </c>
      <c r="AH1054" s="466">
        <v>0</v>
      </c>
      <c r="AI1054" s="467">
        <v>0</v>
      </c>
    </row>
    <row r="1055" spans="1:35" x14ac:dyDescent="0.2">
      <c r="A1055" s="461"/>
      <c r="B1055" s="462"/>
      <c r="C1055" s="462"/>
      <c r="D1055" s="462"/>
      <c r="E1055" s="462"/>
      <c r="F1055" s="462"/>
      <c r="G1055" s="462"/>
      <c r="H1055" s="462"/>
      <c r="I1055" s="462"/>
      <c r="J1055" s="462"/>
      <c r="K1055" s="462">
        <v>0</v>
      </c>
      <c r="L1055" s="462"/>
      <c r="M1055" s="462"/>
      <c r="N1055" s="464">
        <v>0</v>
      </c>
      <c r="O1055" s="463">
        <v>0</v>
      </c>
      <c r="P1055" s="463">
        <v>0</v>
      </c>
      <c r="Q1055" s="462"/>
      <c r="R1055" s="462"/>
      <c r="S1055" s="462"/>
      <c r="T1055" s="462"/>
      <c r="U1055" s="462"/>
      <c r="V1055" s="462"/>
      <c r="W1055" s="462"/>
      <c r="X1055" s="462"/>
      <c r="Y1055" s="462"/>
      <c r="Z1055" s="462">
        <v>0</v>
      </c>
      <c r="AA1055" s="462"/>
      <c r="AB1055" s="462"/>
      <c r="AC1055" s="462"/>
      <c r="AD1055" s="463">
        <v>0</v>
      </c>
      <c r="AE1055" s="463">
        <v>0</v>
      </c>
      <c r="AF1055" s="462">
        <v>0</v>
      </c>
      <c r="AG1055" s="465">
        <v>0</v>
      </c>
      <c r="AH1055" s="466">
        <v>0</v>
      </c>
      <c r="AI1055" s="467">
        <v>0</v>
      </c>
    </row>
    <row r="1056" spans="1:35" x14ac:dyDescent="0.2">
      <c r="A1056" s="461" t="s">
        <v>58</v>
      </c>
      <c r="B1056" s="462">
        <v>106</v>
      </c>
      <c r="C1056" s="462">
        <v>4692</v>
      </c>
      <c r="D1056" s="462"/>
      <c r="E1056" s="462"/>
      <c r="F1056" s="462"/>
      <c r="G1056" s="462"/>
      <c r="H1056" s="462"/>
      <c r="I1056" s="462"/>
      <c r="J1056" s="462"/>
      <c r="K1056" s="462">
        <v>4692</v>
      </c>
      <c r="L1056" s="462">
        <v>1000</v>
      </c>
      <c r="M1056" s="462"/>
      <c r="N1056" s="464">
        <v>1000</v>
      </c>
      <c r="O1056" s="463">
        <v>57304</v>
      </c>
      <c r="P1056" s="463">
        <v>6074224</v>
      </c>
      <c r="Q1056" s="462">
        <v>108</v>
      </c>
      <c r="R1056" s="462">
        <v>4929</v>
      </c>
      <c r="S1056" s="462"/>
      <c r="T1056" s="462"/>
      <c r="U1056" s="462"/>
      <c r="V1056" s="462"/>
      <c r="W1056" s="462"/>
      <c r="X1056" s="462"/>
      <c r="Y1056" s="462"/>
      <c r="Z1056" s="462">
        <v>4929</v>
      </c>
      <c r="AA1056" s="462">
        <v>1000</v>
      </c>
      <c r="AB1056" s="462"/>
      <c r="AC1056" s="462"/>
      <c r="AD1056" s="463">
        <v>59148</v>
      </c>
      <c r="AE1056" s="463">
        <v>6387984</v>
      </c>
      <c r="AF1056" s="462">
        <v>2</v>
      </c>
      <c r="AG1056" s="465">
        <v>313760</v>
      </c>
      <c r="AH1056" s="466">
        <v>108</v>
      </c>
      <c r="AI1056" s="467">
        <v>6387984</v>
      </c>
    </row>
    <row r="1057" spans="1:35" x14ac:dyDescent="0.2">
      <c r="A1057" s="461"/>
      <c r="B1057" s="462"/>
      <c r="C1057" s="462"/>
      <c r="D1057" s="462"/>
      <c r="E1057" s="462"/>
      <c r="F1057" s="462"/>
      <c r="G1057" s="462"/>
      <c r="H1057" s="462"/>
      <c r="I1057" s="462"/>
      <c r="J1057" s="462"/>
      <c r="K1057" s="462">
        <v>0</v>
      </c>
      <c r="L1057" s="462"/>
      <c r="M1057" s="462"/>
      <c r="N1057" s="464">
        <v>0</v>
      </c>
      <c r="O1057" s="463">
        <v>0</v>
      </c>
      <c r="P1057" s="463">
        <v>0</v>
      </c>
      <c r="Q1057" s="462"/>
      <c r="R1057" s="462"/>
      <c r="S1057" s="462"/>
      <c r="T1057" s="462"/>
      <c r="U1057" s="462"/>
      <c r="V1057" s="462"/>
      <c r="W1057" s="462"/>
      <c r="X1057" s="462"/>
      <c r="Y1057" s="462"/>
      <c r="Z1057" s="462">
        <v>0</v>
      </c>
      <c r="AA1057" s="462"/>
      <c r="AB1057" s="462"/>
      <c r="AC1057" s="462"/>
      <c r="AD1057" s="463">
        <v>0</v>
      </c>
      <c r="AE1057" s="463">
        <v>0</v>
      </c>
      <c r="AF1057" s="462">
        <v>0</v>
      </c>
      <c r="AG1057" s="465">
        <v>0</v>
      </c>
      <c r="AH1057" s="466">
        <v>0</v>
      </c>
      <c r="AI1057" s="467">
        <v>0</v>
      </c>
    </row>
    <row r="1058" spans="1:35" x14ac:dyDescent="0.2">
      <c r="A1058" s="461" t="s">
        <v>59</v>
      </c>
      <c r="B1058" s="462"/>
      <c r="C1058" s="462"/>
      <c r="D1058" s="462"/>
      <c r="E1058" s="462"/>
      <c r="F1058" s="462"/>
      <c r="G1058" s="462"/>
      <c r="H1058" s="462"/>
      <c r="I1058" s="462"/>
      <c r="J1058" s="462"/>
      <c r="K1058" s="462">
        <v>0</v>
      </c>
      <c r="L1058" s="462"/>
      <c r="M1058" s="462"/>
      <c r="N1058" s="464">
        <v>0</v>
      </c>
      <c r="O1058" s="463">
        <v>0</v>
      </c>
      <c r="P1058" s="463">
        <v>0</v>
      </c>
      <c r="Q1058" s="462"/>
      <c r="R1058" s="462"/>
      <c r="S1058" s="462"/>
      <c r="T1058" s="462"/>
      <c r="U1058" s="462"/>
      <c r="V1058" s="462"/>
      <c r="W1058" s="462"/>
      <c r="X1058" s="462"/>
      <c r="Y1058" s="462"/>
      <c r="Z1058" s="462">
        <v>0</v>
      </c>
      <c r="AA1058" s="462"/>
      <c r="AB1058" s="462"/>
      <c r="AC1058" s="462"/>
      <c r="AD1058" s="463">
        <v>0</v>
      </c>
      <c r="AE1058" s="463">
        <v>0</v>
      </c>
      <c r="AF1058" s="462">
        <v>0</v>
      </c>
      <c r="AG1058" s="465">
        <v>0</v>
      </c>
      <c r="AH1058" s="466">
        <v>0</v>
      </c>
      <c r="AI1058" s="467">
        <v>0</v>
      </c>
    </row>
    <row r="1059" spans="1:35" x14ac:dyDescent="0.2">
      <c r="A1059" s="461"/>
      <c r="B1059" s="462"/>
      <c r="C1059" s="462"/>
      <c r="D1059" s="462"/>
      <c r="E1059" s="462"/>
      <c r="F1059" s="462"/>
      <c r="G1059" s="462"/>
      <c r="H1059" s="462"/>
      <c r="I1059" s="462"/>
      <c r="J1059" s="462"/>
      <c r="K1059" s="462">
        <v>0</v>
      </c>
      <c r="L1059" s="462"/>
      <c r="M1059" s="462"/>
      <c r="N1059" s="464">
        <v>0</v>
      </c>
      <c r="O1059" s="463">
        <v>0</v>
      </c>
      <c r="P1059" s="463">
        <v>0</v>
      </c>
      <c r="Q1059" s="462"/>
      <c r="R1059" s="462"/>
      <c r="S1059" s="462"/>
      <c r="T1059" s="462"/>
      <c r="U1059" s="462"/>
      <c r="V1059" s="462"/>
      <c r="W1059" s="462"/>
      <c r="X1059" s="462"/>
      <c r="Y1059" s="462"/>
      <c r="Z1059" s="462">
        <v>0</v>
      </c>
      <c r="AA1059" s="462"/>
      <c r="AB1059" s="462"/>
      <c r="AC1059" s="462"/>
      <c r="AD1059" s="463">
        <v>0</v>
      </c>
      <c r="AE1059" s="463">
        <v>0</v>
      </c>
      <c r="AF1059" s="462">
        <v>0</v>
      </c>
      <c r="AG1059" s="465">
        <v>0</v>
      </c>
      <c r="AH1059" s="466">
        <v>0</v>
      </c>
      <c r="AI1059" s="467">
        <v>0</v>
      </c>
    </row>
    <row r="1060" spans="1:35" x14ac:dyDescent="0.2">
      <c r="A1060" s="461" t="s">
        <v>60</v>
      </c>
      <c r="B1060" s="462"/>
      <c r="C1060" s="462"/>
      <c r="D1060" s="462"/>
      <c r="E1060" s="462"/>
      <c r="F1060" s="462"/>
      <c r="G1060" s="462"/>
      <c r="H1060" s="462"/>
      <c r="I1060" s="462"/>
      <c r="J1060" s="462"/>
      <c r="K1060" s="462">
        <v>0</v>
      </c>
      <c r="L1060" s="462"/>
      <c r="M1060" s="462"/>
      <c r="N1060" s="464">
        <v>0</v>
      </c>
      <c r="O1060" s="463">
        <v>0</v>
      </c>
      <c r="P1060" s="463">
        <v>0</v>
      </c>
      <c r="Q1060" s="462"/>
      <c r="R1060" s="462"/>
      <c r="S1060" s="462"/>
      <c r="T1060" s="462"/>
      <c r="U1060" s="462"/>
      <c r="V1060" s="462"/>
      <c r="W1060" s="462"/>
      <c r="X1060" s="462"/>
      <c r="Y1060" s="462"/>
      <c r="Z1060" s="462">
        <v>0</v>
      </c>
      <c r="AA1060" s="462"/>
      <c r="AB1060" s="462"/>
      <c r="AC1060" s="462"/>
      <c r="AD1060" s="463">
        <v>0</v>
      </c>
      <c r="AE1060" s="463">
        <v>0</v>
      </c>
      <c r="AF1060" s="462">
        <v>0</v>
      </c>
      <c r="AG1060" s="465">
        <v>0</v>
      </c>
      <c r="AH1060" s="466">
        <v>0</v>
      </c>
      <c r="AI1060" s="467">
        <v>0</v>
      </c>
    </row>
    <row r="1061" spans="1:35" x14ac:dyDescent="0.2">
      <c r="A1061" s="461"/>
      <c r="B1061" s="462"/>
      <c r="C1061" s="462"/>
      <c r="D1061" s="462"/>
      <c r="E1061" s="462"/>
      <c r="F1061" s="462"/>
      <c r="G1061" s="462"/>
      <c r="H1061" s="462"/>
      <c r="I1061" s="462"/>
      <c r="J1061" s="462"/>
      <c r="K1061" s="462">
        <v>0</v>
      </c>
      <c r="L1061" s="462"/>
      <c r="M1061" s="462"/>
      <c r="N1061" s="464">
        <v>0</v>
      </c>
      <c r="O1061" s="463">
        <v>0</v>
      </c>
      <c r="P1061" s="463">
        <v>0</v>
      </c>
      <c r="Q1061" s="462"/>
      <c r="R1061" s="462"/>
      <c r="S1061" s="462"/>
      <c r="T1061" s="462"/>
      <c r="U1061" s="462"/>
      <c r="V1061" s="462"/>
      <c r="W1061" s="462"/>
      <c r="X1061" s="462"/>
      <c r="Y1061" s="462"/>
      <c r="Z1061" s="462">
        <v>0</v>
      </c>
      <c r="AA1061" s="462"/>
      <c r="AB1061" s="462"/>
      <c r="AC1061" s="462"/>
      <c r="AD1061" s="463">
        <v>0</v>
      </c>
      <c r="AE1061" s="463">
        <v>0</v>
      </c>
      <c r="AF1061" s="462">
        <v>0</v>
      </c>
      <c r="AG1061" s="465">
        <v>0</v>
      </c>
      <c r="AH1061" s="466">
        <v>0</v>
      </c>
      <c r="AI1061" s="467">
        <v>0</v>
      </c>
    </row>
    <row r="1062" spans="1:35" x14ac:dyDescent="0.2">
      <c r="A1062" s="461" t="s">
        <v>61</v>
      </c>
      <c r="B1062" s="462"/>
      <c r="C1062" s="462"/>
      <c r="D1062" s="462"/>
      <c r="E1062" s="462"/>
      <c r="F1062" s="462"/>
      <c r="G1062" s="462"/>
      <c r="H1062" s="462"/>
      <c r="I1062" s="462"/>
      <c r="J1062" s="462"/>
      <c r="K1062" s="462">
        <v>0</v>
      </c>
      <c r="L1062" s="462"/>
      <c r="M1062" s="462"/>
      <c r="N1062" s="464">
        <v>0</v>
      </c>
      <c r="O1062" s="463">
        <v>0</v>
      </c>
      <c r="P1062" s="463">
        <v>0</v>
      </c>
      <c r="Q1062" s="462"/>
      <c r="R1062" s="462"/>
      <c r="S1062" s="462"/>
      <c r="T1062" s="462"/>
      <c r="U1062" s="462"/>
      <c r="V1062" s="462"/>
      <c r="W1062" s="462"/>
      <c r="X1062" s="462"/>
      <c r="Y1062" s="462"/>
      <c r="Z1062" s="462">
        <v>0</v>
      </c>
      <c r="AA1062" s="462"/>
      <c r="AB1062" s="462"/>
      <c r="AC1062" s="462"/>
      <c r="AD1062" s="463">
        <v>0</v>
      </c>
      <c r="AE1062" s="463">
        <v>0</v>
      </c>
      <c r="AF1062" s="462">
        <v>0</v>
      </c>
      <c r="AG1062" s="465">
        <v>0</v>
      </c>
      <c r="AH1062" s="466">
        <v>0</v>
      </c>
      <c r="AI1062" s="467">
        <v>0</v>
      </c>
    </row>
    <row r="1063" spans="1:35" x14ac:dyDescent="0.2">
      <c r="A1063" s="461"/>
      <c r="B1063" s="462"/>
      <c r="C1063" s="462"/>
      <c r="D1063" s="462"/>
      <c r="E1063" s="462"/>
      <c r="F1063" s="462"/>
      <c r="G1063" s="462"/>
      <c r="H1063" s="462"/>
      <c r="I1063" s="462"/>
      <c r="J1063" s="462"/>
      <c r="K1063" s="462">
        <v>0</v>
      </c>
      <c r="L1063" s="462"/>
      <c r="M1063" s="462"/>
      <c r="N1063" s="464">
        <v>0</v>
      </c>
      <c r="O1063" s="463">
        <v>0</v>
      </c>
      <c r="P1063" s="463">
        <v>0</v>
      </c>
      <c r="Q1063" s="462"/>
      <c r="R1063" s="462"/>
      <c r="S1063" s="462"/>
      <c r="T1063" s="462"/>
      <c r="U1063" s="462"/>
      <c r="V1063" s="462"/>
      <c r="W1063" s="462"/>
      <c r="X1063" s="462"/>
      <c r="Y1063" s="462"/>
      <c r="Z1063" s="462">
        <v>0</v>
      </c>
      <c r="AA1063" s="462"/>
      <c r="AB1063" s="462"/>
      <c r="AC1063" s="462"/>
      <c r="AD1063" s="463">
        <v>0</v>
      </c>
      <c r="AE1063" s="463">
        <v>0</v>
      </c>
      <c r="AF1063" s="462">
        <v>0</v>
      </c>
      <c r="AG1063" s="465">
        <v>0</v>
      </c>
      <c r="AH1063" s="466">
        <v>0</v>
      </c>
      <c r="AI1063" s="467">
        <v>0</v>
      </c>
    </row>
    <row r="1064" spans="1:35" x14ac:dyDescent="0.2">
      <c r="A1064" s="461" t="s">
        <v>62</v>
      </c>
      <c r="B1064" s="462"/>
      <c r="C1064" s="462"/>
      <c r="D1064" s="462"/>
      <c r="E1064" s="462"/>
      <c r="F1064" s="462"/>
      <c r="G1064" s="462"/>
      <c r="H1064" s="462"/>
      <c r="I1064" s="462"/>
      <c r="J1064" s="462"/>
      <c r="K1064" s="462">
        <v>0</v>
      </c>
      <c r="L1064" s="462"/>
      <c r="M1064" s="462"/>
      <c r="N1064" s="464">
        <v>0</v>
      </c>
      <c r="O1064" s="463">
        <v>0</v>
      </c>
      <c r="P1064" s="463">
        <v>0</v>
      </c>
      <c r="Q1064" s="462"/>
      <c r="R1064" s="462"/>
      <c r="S1064" s="462"/>
      <c r="T1064" s="462"/>
      <c r="U1064" s="462"/>
      <c r="V1064" s="462"/>
      <c r="W1064" s="462"/>
      <c r="X1064" s="462"/>
      <c r="Y1064" s="462"/>
      <c r="Z1064" s="462">
        <v>0</v>
      </c>
      <c r="AA1064" s="462"/>
      <c r="AB1064" s="462"/>
      <c r="AC1064" s="462"/>
      <c r="AD1064" s="463">
        <v>0</v>
      </c>
      <c r="AE1064" s="463">
        <v>0</v>
      </c>
      <c r="AF1064" s="462">
        <v>0</v>
      </c>
      <c r="AG1064" s="465">
        <v>0</v>
      </c>
      <c r="AH1064" s="466">
        <v>0</v>
      </c>
      <c r="AI1064" s="467">
        <v>0</v>
      </c>
    </row>
    <row r="1065" spans="1:35" x14ac:dyDescent="0.2">
      <c r="A1065" s="461"/>
      <c r="B1065" s="462"/>
      <c r="C1065" s="462"/>
      <c r="D1065" s="462"/>
      <c r="E1065" s="462"/>
      <c r="F1065" s="462"/>
      <c r="G1065" s="462"/>
      <c r="H1065" s="462"/>
      <c r="I1065" s="462"/>
      <c r="J1065" s="462"/>
      <c r="K1065" s="462">
        <v>0</v>
      </c>
      <c r="L1065" s="462"/>
      <c r="M1065" s="462"/>
      <c r="N1065" s="464">
        <v>0</v>
      </c>
      <c r="O1065" s="463">
        <v>0</v>
      </c>
      <c r="P1065" s="463">
        <v>0</v>
      </c>
      <c r="Q1065" s="462"/>
      <c r="R1065" s="462"/>
      <c r="S1065" s="462"/>
      <c r="T1065" s="462"/>
      <c r="U1065" s="462"/>
      <c r="V1065" s="462"/>
      <c r="W1065" s="462"/>
      <c r="X1065" s="462"/>
      <c r="Y1065" s="462"/>
      <c r="Z1065" s="462">
        <v>0</v>
      </c>
      <c r="AA1065" s="462"/>
      <c r="AB1065" s="462"/>
      <c r="AC1065" s="462"/>
      <c r="AD1065" s="463">
        <v>0</v>
      </c>
      <c r="AE1065" s="463">
        <v>0</v>
      </c>
      <c r="AF1065" s="462">
        <v>0</v>
      </c>
      <c r="AG1065" s="465">
        <v>0</v>
      </c>
      <c r="AH1065" s="466">
        <v>0</v>
      </c>
      <c r="AI1065" s="467">
        <v>0</v>
      </c>
    </row>
    <row r="1066" spans="1:35" x14ac:dyDescent="0.2">
      <c r="A1066" s="461" t="s">
        <v>63</v>
      </c>
      <c r="B1066" s="462"/>
      <c r="C1066" s="462"/>
      <c r="D1066" s="462"/>
      <c r="E1066" s="462"/>
      <c r="F1066" s="462"/>
      <c r="G1066" s="462"/>
      <c r="H1066" s="462"/>
      <c r="I1066" s="462"/>
      <c r="J1066" s="462"/>
      <c r="K1066" s="462">
        <v>0</v>
      </c>
      <c r="L1066" s="462"/>
      <c r="M1066" s="462"/>
      <c r="N1066" s="464">
        <v>0</v>
      </c>
      <c r="O1066" s="463">
        <v>0</v>
      </c>
      <c r="P1066" s="463">
        <v>0</v>
      </c>
      <c r="Q1066" s="462"/>
      <c r="R1066" s="462"/>
      <c r="S1066" s="462"/>
      <c r="T1066" s="462"/>
      <c r="U1066" s="462"/>
      <c r="V1066" s="462"/>
      <c r="W1066" s="462"/>
      <c r="X1066" s="462"/>
      <c r="Y1066" s="462"/>
      <c r="Z1066" s="462">
        <v>0</v>
      </c>
      <c r="AA1066" s="462"/>
      <c r="AB1066" s="462"/>
      <c r="AC1066" s="462"/>
      <c r="AD1066" s="463">
        <v>0</v>
      </c>
      <c r="AE1066" s="463">
        <v>0</v>
      </c>
      <c r="AF1066" s="462">
        <v>0</v>
      </c>
      <c r="AG1066" s="465">
        <v>0</v>
      </c>
      <c r="AH1066" s="466">
        <v>0</v>
      </c>
      <c r="AI1066" s="467">
        <v>0</v>
      </c>
    </row>
    <row r="1067" spans="1:35" x14ac:dyDescent="0.2">
      <c r="A1067" s="461"/>
      <c r="B1067" s="462"/>
      <c r="C1067" s="462"/>
      <c r="D1067" s="462"/>
      <c r="E1067" s="462"/>
      <c r="F1067" s="462"/>
      <c r="G1067" s="462"/>
      <c r="H1067" s="462"/>
      <c r="I1067" s="462"/>
      <c r="J1067" s="462"/>
      <c r="K1067" s="462">
        <v>0</v>
      </c>
      <c r="L1067" s="462"/>
      <c r="M1067" s="462"/>
      <c r="N1067" s="464">
        <v>0</v>
      </c>
      <c r="O1067" s="463">
        <v>0</v>
      </c>
      <c r="P1067" s="463">
        <v>0</v>
      </c>
      <c r="Q1067" s="462"/>
      <c r="R1067" s="462"/>
      <c r="S1067" s="462"/>
      <c r="T1067" s="462"/>
      <c r="U1067" s="462"/>
      <c r="V1067" s="462"/>
      <c r="W1067" s="462"/>
      <c r="X1067" s="462"/>
      <c r="Y1067" s="462"/>
      <c r="Z1067" s="462">
        <v>0</v>
      </c>
      <c r="AA1067" s="462"/>
      <c r="AB1067" s="462"/>
      <c r="AC1067" s="462"/>
      <c r="AD1067" s="463">
        <v>0</v>
      </c>
      <c r="AE1067" s="463">
        <v>0</v>
      </c>
      <c r="AF1067" s="462">
        <v>0</v>
      </c>
      <c r="AG1067" s="465">
        <v>0</v>
      </c>
      <c r="AH1067" s="466">
        <v>0</v>
      </c>
      <c r="AI1067" s="467">
        <v>0</v>
      </c>
    </row>
    <row r="1068" spans="1:35" x14ac:dyDescent="0.2">
      <c r="A1068" s="461" t="s">
        <v>64</v>
      </c>
      <c r="B1068" s="462">
        <v>3</v>
      </c>
      <c r="C1068" s="462">
        <v>6396</v>
      </c>
      <c r="D1068" s="462"/>
      <c r="E1068" s="462"/>
      <c r="F1068" s="462"/>
      <c r="G1068" s="462"/>
      <c r="H1068" s="462"/>
      <c r="I1068" s="462"/>
      <c r="J1068" s="462"/>
      <c r="K1068" s="462">
        <v>6396</v>
      </c>
      <c r="L1068" s="462">
        <v>1000</v>
      </c>
      <c r="M1068" s="462"/>
      <c r="N1068" s="464">
        <v>1000</v>
      </c>
      <c r="O1068" s="463">
        <v>77752</v>
      </c>
      <c r="P1068" s="463">
        <v>233256</v>
      </c>
      <c r="Q1068" s="462">
        <v>3</v>
      </c>
      <c r="R1068" s="462">
        <v>6577</v>
      </c>
      <c r="S1068" s="462"/>
      <c r="T1068" s="462"/>
      <c r="U1068" s="462"/>
      <c r="V1068" s="462"/>
      <c r="W1068" s="462"/>
      <c r="X1068" s="462"/>
      <c r="Y1068" s="462"/>
      <c r="Z1068" s="462">
        <v>6577</v>
      </c>
      <c r="AA1068" s="462">
        <v>1000</v>
      </c>
      <c r="AB1068" s="462"/>
      <c r="AC1068" s="462"/>
      <c r="AD1068" s="463">
        <v>78924</v>
      </c>
      <c r="AE1068" s="463">
        <v>236772</v>
      </c>
      <c r="AF1068" s="462">
        <v>0</v>
      </c>
      <c r="AG1068" s="465">
        <v>3516</v>
      </c>
      <c r="AH1068" s="466">
        <v>3</v>
      </c>
      <c r="AI1068" s="467">
        <v>236772</v>
      </c>
    </row>
    <row r="1069" spans="1:35" x14ac:dyDescent="0.2">
      <c r="A1069" s="461"/>
      <c r="B1069" s="462"/>
      <c r="C1069" s="462"/>
      <c r="D1069" s="462"/>
      <c r="E1069" s="462"/>
      <c r="F1069" s="462"/>
      <c r="G1069" s="462"/>
      <c r="H1069" s="462"/>
      <c r="I1069" s="462"/>
      <c r="J1069" s="462"/>
      <c r="K1069" s="462">
        <v>0</v>
      </c>
      <c r="L1069" s="462"/>
      <c r="M1069" s="462"/>
      <c r="N1069" s="464">
        <v>0</v>
      </c>
      <c r="O1069" s="463">
        <v>0</v>
      </c>
      <c r="P1069" s="463">
        <v>0</v>
      </c>
      <c r="Q1069" s="462"/>
      <c r="R1069" s="462"/>
      <c r="S1069" s="462"/>
      <c r="T1069" s="462"/>
      <c r="U1069" s="462"/>
      <c r="V1069" s="462"/>
      <c r="W1069" s="462"/>
      <c r="X1069" s="462"/>
      <c r="Y1069" s="462"/>
      <c r="Z1069" s="462">
        <v>0</v>
      </c>
      <c r="AA1069" s="462"/>
      <c r="AB1069" s="462"/>
      <c r="AC1069" s="462"/>
      <c r="AD1069" s="463">
        <v>0</v>
      </c>
      <c r="AE1069" s="463">
        <v>0</v>
      </c>
      <c r="AF1069" s="462">
        <v>0</v>
      </c>
      <c r="AG1069" s="465">
        <v>0</v>
      </c>
      <c r="AH1069" s="466">
        <v>0</v>
      </c>
      <c r="AI1069" s="467">
        <v>0</v>
      </c>
    </row>
    <row r="1070" spans="1:35" x14ac:dyDescent="0.2">
      <c r="A1070" s="461" t="s">
        <v>24</v>
      </c>
      <c r="B1070" s="462"/>
      <c r="C1070" s="462"/>
      <c r="D1070" s="462"/>
      <c r="E1070" s="462"/>
      <c r="F1070" s="462"/>
      <c r="G1070" s="462"/>
      <c r="H1070" s="462"/>
      <c r="I1070" s="462"/>
      <c r="J1070" s="462"/>
      <c r="K1070" s="462">
        <v>0</v>
      </c>
      <c r="L1070" s="462"/>
      <c r="M1070" s="462"/>
      <c r="N1070" s="464">
        <v>0</v>
      </c>
      <c r="O1070" s="463">
        <v>0</v>
      </c>
      <c r="P1070" s="463">
        <v>0</v>
      </c>
      <c r="Q1070" s="462"/>
      <c r="R1070" s="462"/>
      <c r="S1070" s="462"/>
      <c r="T1070" s="462"/>
      <c r="U1070" s="462"/>
      <c r="V1070" s="462"/>
      <c r="W1070" s="462"/>
      <c r="X1070" s="462"/>
      <c r="Y1070" s="462"/>
      <c r="Z1070" s="462">
        <v>0</v>
      </c>
      <c r="AA1070" s="462"/>
      <c r="AB1070" s="462"/>
      <c r="AC1070" s="462"/>
      <c r="AD1070" s="463">
        <v>0</v>
      </c>
      <c r="AE1070" s="463">
        <v>0</v>
      </c>
      <c r="AF1070" s="462">
        <v>0</v>
      </c>
      <c r="AG1070" s="465">
        <v>0</v>
      </c>
      <c r="AH1070" s="466">
        <v>0</v>
      </c>
      <c r="AI1070" s="467">
        <v>0</v>
      </c>
    </row>
    <row r="1071" spans="1:35" x14ac:dyDescent="0.2">
      <c r="A1071" s="461" t="s">
        <v>65</v>
      </c>
      <c r="B1071" s="462"/>
      <c r="C1071" s="462"/>
      <c r="D1071" s="462"/>
      <c r="E1071" s="462"/>
      <c r="F1071" s="462"/>
      <c r="G1071" s="462"/>
      <c r="H1071" s="462"/>
      <c r="I1071" s="462"/>
      <c r="J1071" s="462"/>
      <c r="K1071" s="462">
        <v>0</v>
      </c>
      <c r="L1071" s="462"/>
      <c r="M1071" s="462"/>
      <c r="N1071" s="464">
        <v>0</v>
      </c>
      <c r="O1071" s="463">
        <v>0</v>
      </c>
      <c r="P1071" s="463">
        <v>0</v>
      </c>
      <c r="Q1071" s="462"/>
      <c r="R1071" s="462"/>
      <c r="S1071" s="462"/>
      <c r="T1071" s="462"/>
      <c r="U1071" s="462"/>
      <c r="V1071" s="462"/>
      <c r="W1071" s="462"/>
      <c r="X1071" s="462"/>
      <c r="Y1071" s="462"/>
      <c r="Z1071" s="462">
        <v>0</v>
      </c>
      <c r="AA1071" s="462"/>
      <c r="AB1071" s="462"/>
      <c r="AC1071" s="462"/>
      <c r="AD1071" s="463">
        <v>0</v>
      </c>
      <c r="AE1071" s="463">
        <v>0</v>
      </c>
      <c r="AF1071" s="462">
        <v>0</v>
      </c>
      <c r="AG1071" s="465">
        <v>0</v>
      </c>
      <c r="AH1071" s="466">
        <v>0</v>
      </c>
      <c r="AI1071" s="467">
        <v>0</v>
      </c>
    </row>
    <row r="1072" spans="1:35" x14ac:dyDescent="0.2">
      <c r="A1072" s="461"/>
      <c r="B1072" s="462"/>
      <c r="C1072" s="462"/>
      <c r="D1072" s="462"/>
      <c r="E1072" s="462"/>
      <c r="F1072" s="462"/>
      <c r="G1072" s="462"/>
      <c r="H1072" s="462"/>
      <c r="I1072" s="462"/>
      <c r="J1072" s="462"/>
      <c r="K1072" s="462">
        <v>0</v>
      </c>
      <c r="L1072" s="462"/>
      <c r="M1072" s="462"/>
      <c r="N1072" s="464">
        <v>0</v>
      </c>
      <c r="O1072" s="463">
        <v>0</v>
      </c>
      <c r="P1072" s="463">
        <v>0</v>
      </c>
      <c r="Q1072" s="462"/>
      <c r="R1072" s="462"/>
      <c r="S1072" s="462"/>
      <c r="T1072" s="462"/>
      <c r="U1072" s="462"/>
      <c r="V1072" s="462"/>
      <c r="W1072" s="462"/>
      <c r="X1072" s="462"/>
      <c r="Y1072" s="462"/>
      <c r="Z1072" s="462">
        <v>0</v>
      </c>
      <c r="AA1072" s="462"/>
      <c r="AB1072" s="462"/>
      <c r="AC1072" s="462"/>
      <c r="AD1072" s="463">
        <v>0</v>
      </c>
      <c r="AE1072" s="463">
        <v>0</v>
      </c>
      <c r="AF1072" s="462">
        <v>0</v>
      </c>
      <c r="AG1072" s="465">
        <v>0</v>
      </c>
      <c r="AH1072" s="466">
        <v>0</v>
      </c>
      <c r="AI1072" s="467">
        <v>0</v>
      </c>
    </row>
    <row r="1073" spans="1:35" x14ac:dyDescent="0.2">
      <c r="A1073" s="461" t="s">
        <v>549</v>
      </c>
      <c r="B1073" s="462"/>
      <c r="C1073" s="462"/>
      <c r="D1073" s="462"/>
      <c r="E1073" s="462"/>
      <c r="F1073" s="462"/>
      <c r="G1073" s="462"/>
      <c r="H1073" s="462"/>
      <c r="I1073" s="462"/>
      <c r="J1073" s="462"/>
      <c r="K1073" s="462">
        <v>0</v>
      </c>
      <c r="L1073" s="462"/>
      <c r="M1073" s="462"/>
      <c r="N1073" s="464">
        <v>0</v>
      </c>
      <c r="O1073" s="463">
        <v>0</v>
      </c>
      <c r="P1073" s="463">
        <v>0</v>
      </c>
      <c r="Q1073" s="462"/>
      <c r="R1073" s="462"/>
      <c r="S1073" s="462"/>
      <c r="T1073" s="462"/>
      <c r="U1073" s="462"/>
      <c r="V1073" s="462"/>
      <c r="W1073" s="462"/>
      <c r="X1073" s="462"/>
      <c r="Y1073" s="462"/>
      <c r="Z1073" s="462">
        <v>0</v>
      </c>
      <c r="AA1073" s="462"/>
      <c r="AB1073" s="462"/>
      <c r="AC1073" s="462"/>
      <c r="AD1073" s="463">
        <v>0</v>
      </c>
      <c r="AE1073" s="463">
        <v>0</v>
      </c>
      <c r="AF1073" s="462">
        <v>0</v>
      </c>
      <c r="AG1073" s="465">
        <v>0</v>
      </c>
      <c r="AH1073" s="466">
        <v>0</v>
      </c>
      <c r="AI1073" s="467">
        <v>0</v>
      </c>
    </row>
    <row r="1074" spans="1:35" x14ac:dyDescent="0.2">
      <c r="A1074" s="461"/>
      <c r="B1074" s="462"/>
      <c r="C1074" s="462"/>
      <c r="D1074" s="462"/>
      <c r="E1074" s="462"/>
      <c r="F1074" s="462"/>
      <c r="G1074" s="462"/>
      <c r="H1074" s="462"/>
      <c r="I1074" s="462"/>
      <c r="J1074" s="462"/>
      <c r="K1074" s="462">
        <v>0</v>
      </c>
      <c r="L1074" s="462"/>
      <c r="M1074" s="462"/>
      <c r="N1074" s="464">
        <v>0</v>
      </c>
      <c r="O1074" s="463">
        <v>0</v>
      </c>
      <c r="P1074" s="463">
        <v>0</v>
      </c>
      <c r="Q1074" s="462"/>
      <c r="R1074" s="462"/>
      <c r="S1074" s="462"/>
      <c r="T1074" s="462"/>
      <c r="U1074" s="462"/>
      <c r="V1074" s="462"/>
      <c r="W1074" s="462"/>
      <c r="X1074" s="462"/>
      <c r="Y1074" s="462"/>
      <c r="Z1074" s="462">
        <v>0</v>
      </c>
      <c r="AA1074" s="462"/>
      <c r="AB1074" s="462"/>
      <c r="AC1074" s="462"/>
      <c r="AD1074" s="463">
        <v>0</v>
      </c>
      <c r="AE1074" s="463">
        <v>0</v>
      </c>
      <c r="AF1074" s="462">
        <v>0</v>
      </c>
      <c r="AG1074" s="465">
        <v>0</v>
      </c>
      <c r="AH1074" s="466">
        <v>0</v>
      </c>
      <c r="AI1074" s="467">
        <v>0</v>
      </c>
    </row>
    <row r="1075" spans="1:35" x14ac:dyDescent="0.2">
      <c r="A1075" s="461" t="s">
        <v>66</v>
      </c>
      <c r="B1075" s="462">
        <v>77</v>
      </c>
      <c r="C1075" s="462">
        <v>1729</v>
      </c>
      <c r="D1075" s="462"/>
      <c r="E1075" s="462"/>
      <c r="F1075" s="462"/>
      <c r="G1075" s="462"/>
      <c r="H1075" s="462"/>
      <c r="I1075" s="462"/>
      <c r="J1075" s="462"/>
      <c r="K1075" s="462">
        <v>1729</v>
      </c>
      <c r="L1075" s="462">
        <v>600</v>
      </c>
      <c r="M1075" s="462"/>
      <c r="N1075" s="464">
        <v>600</v>
      </c>
      <c r="O1075" s="463">
        <v>21348</v>
      </c>
      <c r="P1075" s="463">
        <v>1643796</v>
      </c>
      <c r="Q1075" s="462">
        <v>99</v>
      </c>
      <c r="R1075" s="462">
        <v>1841</v>
      </c>
      <c r="S1075" s="462"/>
      <c r="T1075" s="462"/>
      <c r="U1075" s="462"/>
      <c r="V1075" s="462"/>
      <c r="W1075" s="462"/>
      <c r="X1075" s="462"/>
      <c r="Y1075" s="462"/>
      <c r="Z1075" s="462">
        <v>1841</v>
      </c>
      <c r="AA1075" s="462">
        <v>600</v>
      </c>
      <c r="AB1075" s="462"/>
      <c r="AC1075" s="462"/>
      <c r="AD1075" s="463">
        <v>22092</v>
      </c>
      <c r="AE1075" s="463">
        <v>2187108</v>
      </c>
      <c r="AF1075" s="462">
        <v>22</v>
      </c>
      <c r="AG1075" s="465">
        <v>543312</v>
      </c>
      <c r="AH1075" s="466">
        <v>99</v>
      </c>
      <c r="AI1075" s="467">
        <v>2187108</v>
      </c>
    </row>
    <row r="1076" spans="1:35" x14ac:dyDescent="0.2">
      <c r="A1076" s="461"/>
      <c r="B1076" s="462"/>
      <c r="C1076" s="462"/>
      <c r="D1076" s="462"/>
      <c r="E1076" s="462"/>
      <c r="F1076" s="462"/>
      <c r="G1076" s="462"/>
      <c r="H1076" s="462"/>
      <c r="I1076" s="462"/>
      <c r="J1076" s="462"/>
      <c r="K1076" s="462">
        <v>0</v>
      </c>
      <c r="L1076" s="462"/>
      <c r="M1076" s="462"/>
      <c r="N1076" s="464">
        <v>0</v>
      </c>
      <c r="O1076" s="463">
        <v>0</v>
      </c>
      <c r="P1076" s="463">
        <v>0</v>
      </c>
      <c r="Q1076" s="462"/>
      <c r="R1076" s="462"/>
      <c r="S1076" s="462"/>
      <c r="T1076" s="462"/>
      <c r="U1076" s="462"/>
      <c r="V1076" s="462"/>
      <c r="W1076" s="462"/>
      <c r="X1076" s="462"/>
      <c r="Y1076" s="462"/>
      <c r="Z1076" s="462">
        <v>0</v>
      </c>
      <c r="AA1076" s="462"/>
      <c r="AB1076" s="462"/>
      <c r="AC1076" s="462"/>
      <c r="AD1076" s="463">
        <v>0</v>
      </c>
      <c r="AE1076" s="463">
        <v>0</v>
      </c>
      <c r="AF1076" s="462">
        <v>0</v>
      </c>
      <c r="AG1076" s="465">
        <v>0</v>
      </c>
      <c r="AH1076" s="466">
        <v>0</v>
      </c>
      <c r="AI1076" s="467">
        <v>0</v>
      </c>
    </row>
    <row r="1077" spans="1:35" x14ac:dyDescent="0.2">
      <c r="A1077" s="461" t="s">
        <v>67</v>
      </c>
      <c r="B1077" s="462"/>
      <c r="C1077" s="462"/>
      <c r="D1077" s="462"/>
      <c r="E1077" s="462"/>
      <c r="F1077" s="462"/>
      <c r="G1077" s="462"/>
      <c r="H1077" s="462"/>
      <c r="I1077" s="462"/>
      <c r="J1077" s="462"/>
      <c r="K1077" s="462">
        <v>0</v>
      </c>
      <c r="L1077" s="462"/>
      <c r="M1077" s="462"/>
      <c r="N1077" s="464">
        <v>0</v>
      </c>
      <c r="O1077" s="463">
        <v>0</v>
      </c>
      <c r="P1077" s="463">
        <v>0</v>
      </c>
      <c r="Q1077" s="462"/>
      <c r="R1077" s="462"/>
      <c r="S1077" s="462"/>
      <c r="T1077" s="462"/>
      <c r="U1077" s="462"/>
      <c r="V1077" s="462"/>
      <c r="W1077" s="462"/>
      <c r="X1077" s="462"/>
      <c r="Y1077" s="462"/>
      <c r="Z1077" s="462">
        <v>0</v>
      </c>
      <c r="AA1077" s="462"/>
      <c r="AB1077" s="462"/>
      <c r="AC1077" s="462"/>
      <c r="AD1077" s="463">
        <v>0</v>
      </c>
      <c r="AE1077" s="463">
        <v>0</v>
      </c>
      <c r="AF1077" s="462">
        <v>0</v>
      </c>
      <c r="AG1077" s="465">
        <v>0</v>
      </c>
      <c r="AH1077" s="466">
        <v>0</v>
      </c>
      <c r="AI1077" s="467">
        <v>0</v>
      </c>
    </row>
    <row r="1078" spans="1:35" x14ac:dyDescent="0.2">
      <c r="A1078" s="470"/>
      <c r="B1078" s="462"/>
      <c r="C1078" s="466"/>
      <c r="D1078" s="466"/>
      <c r="E1078" s="466"/>
      <c r="F1078" s="466"/>
      <c r="G1078" s="466"/>
      <c r="H1078" s="466"/>
      <c r="I1078" s="466"/>
      <c r="J1078" s="466"/>
      <c r="K1078" s="462">
        <v>0</v>
      </c>
      <c r="L1078" s="466"/>
      <c r="M1078" s="466"/>
      <c r="N1078" s="464">
        <v>0</v>
      </c>
      <c r="O1078" s="463">
        <v>0</v>
      </c>
      <c r="P1078" s="463">
        <v>0</v>
      </c>
      <c r="Q1078" s="462"/>
      <c r="R1078" s="466"/>
      <c r="S1078" s="466"/>
      <c r="T1078" s="466"/>
      <c r="U1078" s="466"/>
      <c r="V1078" s="466"/>
      <c r="W1078" s="466"/>
      <c r="X1078" s="466"/>
      <c r="Y1078" s="466"/>
      <c r="Z1078" s="462">
        <v>0</v>
      </c>
      <c r="AA1078" s="466"/>
      <c r="AB1078" s="466"/>
      <c r="AC1078" s="466"/>
      <c r="AD1078" s="463">
        <v>0</v>
      </c>
      <c r="AE1078" s="463">
        <v>0</v>
      </c>
      <c r="AF1078" s="462">
        <v>0</v>
      </c>
      <c r="AG1078" s="465">
        <v>0</v>
      </c>
      <c r="AH1078" s="466">
        <v>0</v>
      </c>
      <c r="AI1078" s="467">
        <v>0</v>
      </c>
    </row>
    <row r="1079" spans="1:35" x14ac:dyDescent="0.2">
      <c r="A1079" s="471" t="s">
        <v>0</v>
      </c>
      <c r="B1079" s="471">
        <v>320</v>
      </c>
      <c r="C1079" s="471">
        <v>16405</v>
      </c>
      <c r="D1079" s="471">
        <v>940</v>
      </c>
      <c r="E1079" s="471">
        <v>0</v>
      </c>
      <c r="F1079" s="471">
        <v>0</v>
      </c>
      <c r="G1079" s="471">
        <v>0</v>
      </c>
      <c r="H1079" s="471">
        <v>0</v>
      </c>
      <c r="I1079" s="471">
        <v>0</v>
      </c>
      <c r="J1079" s="471">
        <v>0</v>
      </c>
      <c r="K1079" s="471">
        <v>17345</v>
      </c>
      <c r="L1079" s="471">
        <v>4600</v>
      </c>
      <c r="M1079" s="471">
        <v>0</v>
      </c>
      <c r="N1079" s="471">
        <v>4600</v>
      </c>
      <c r="O1079" s="471">
        <v>212740</v>
      </c>
      <c r="P1079" s="471">
        <v>12221484</v>
      </c>
      <c r="Q1079" s="471">
        <v>346</v>
      </c>
      <c r="R1079" s="471">
        <v>17036</v>
      </c>
      <c r="S1079" s="471">
        <v>1040</v>
      </c>
      <c r="T1079" s="471">
        <v>0</v>
      </c>
      <c r="U1079" s="471">
        <v>0</v>
      </c>
      <c r="V1079" s="471">
        <v>0</v>
      </c>
      <c r="W1079" s="471">
        <v>0</v>
      </c>
      <c r="X1079" s="471">
        <v>0</v>
      </c>
      <c r="Y1079" s="471">
        <v>0</v>
      </c>
      <c r="Z1079" s="471">
        <v>18076</v>
      </c>
      <c r="AA1079" s="471">
        <v>4600</v>
      </c>
      <c r="AB1079" s="471">
        <v>0</v>
      </c>
      <c r="AC1079" s="471">
        <v>0</v>
      </c>
      <c r="AD1079" s="471">
        <v>216912</v>
      </c>
      <c r="AE1079" s="471">
        <v>13131516</v>
      </c>
      <c r="AF1079" s="471">
        <v>26</v>
      </c>
      <c r="AG1079" s="471">
        <v>910032</v>
      </c>
      <c r="AH1079" s="471">
        <v>346</v>
      </c>
      <c r="AI1079" s="471">
        <v>13131516</v>
      </c>
    </row>
    <row r="1080" spans="1:35" x14ac:dyDescent="0.2">
      <c r="A1080" s="432"/>
      <c r="B1080" s="432"/>
      <c r="C1080" s="432"/>
      <c r="D1080" s="432"/>
      <c r="E1080" s="432"/>
      <c r="F1080" s="432"/>
      <c r="G1080" s="432"/>
      <c r="H1080" s="432"/>
      <c r="I1080" s="432"/>
      <c r="J1080" s="432"/>
      <c r="K1080" s="432"/>
      <c r="L1080" s="432"/>
      <c r="M1080" s="432"/>
      <c r="N1080" s="432"/>
      <c r="O1080" s="432"/>
      <c r="P1080" s="432"/>
      <c r="Q1080" s="432"/>
      <c r="R1080" s="432"/>
      <c r="S1080" s="432"/>
      <c r="T1080" s="432"/>
      <c r="U1080" s="432"/>
      <c r="V1080" s="432"/>
      <c r="W1080" s="432"/>
      <c r="X1080" s="432"/>
      <c r="Y1080" s="432"/>
      <c r="Z1080" s="432"/>
      <c r="AA1080" s="432"/>
      <c r="AB1080" s="432"/>
      <c r="AC1080" s="432"/>
      <c r="AD1080" s="432"/>
      <c r="AE1080" s="432"/>
      <c r="AF1080" s="432"/>
      <c r="AG1080" s="432"/>
    </row>
    <row r="1081" spans="1:35" x14ac:dyDescent="0.2">
      <c r="A1081" s="431" t="s">
        <v>580</v>
      </c>
      <c r="B1081" s="432"/>
      <c r="C1081" s="432"/>
      <c r="D1081" s="432"/>
      <c r="E1081" s="432"/>
      <c r="F1081" s="432"/>
      <c r="G1081" s="432"/>
      <c r="H1081" s="432"/>
      <c r="I1081" s="432"/>
      <c r="J1081" s="432"/>
      <c r="K1081" s="432"/>
      <c r="L1081" s="432"/>
      <c r="M1081" s="432"/>
      <c r="N1081" s="432"/>
      <c r="O1081" s="432"/>
      <c r="P1081" s="432"/>
      <c r="Q1081" s="432"/>
      <c r="R1081" s="432"/>
      <c r="S1081" s="432"/>
      <c r="T1081" s="432"/>
      <c r="U1081" s="432"/>
      <c r="V1081" s="432"/>
      <c r="W1081" s="432"/>
      <c r="X1081" s="432"/>
      <c r="Y1081" s="432"/>
      <c r="Z1081" s="432"/>
      <c r="AA1081" s="432"/>
      <c r="AB1081" s="432"/>
      <c r="AC1081" s="432"/>
      <c r="AD1081" s="432"/>
      <c r="AE1081" s="432"/>
      <c r="AF1081" s="432"/>
      <c r="AG1081" s="432"/>
    </row>
    <row r="1082" spans="1:35" ht="13.5" thickBot="1" x14ac:dyDescent="0.25">
      <c r="A1082" s="383"/>
      <c r="B1082" s="383"/>
      <c r="C1082" s="383"/>
      <c r="D1082" s="383"/>
      <c r="E1082" s="383"/>
      <c r="F1082" s="383"/>
      <c r="G1082" s="383"/>
      <c r="H1082" s="383"/>
      <c r="I1082" s="383"/>
      <c r="J1082" s="383"/>
      <c r="K1082" s="383"/>
      <c r="L1082" s="383"/>
      <c r="M1082" s="383"/>
      <c r="N1082" s="383"/>
      <c r="O1082" s="383"/>
      <c r="P1082" s="383"/>
      <c r="Q1082" s="383"/>
      <c r="R1082" s="383"/>
      <c r="S1082" s="383"/>
      <c r="T1082" s="383"/>
      <c r="U1082" s="383"/>
      <c r="V1082" s="383"/>
      <c r="W1082" s="383"/>
      <c r="X1082" s="383"/>
      <c r="Y1082" s="383"/>
      <c r="Z1082" s="383"/>
      <c r="AA1082" s="383"/>
      <c r="AB1082" s="383"/>
      <c r="AC1082" s="383"/>
      <c r="AD1082" s="383"/>
      <c r="AE1082" s="383"/>
      <c r="AF1082" s="383"/>
      <c r="AG1082" s="383"/>
    </row>
    <row r="1083" spans="1:35" ht="12.75" customHeight="1" thickBot="1" x14ac:dyDescent="0.25">
      <c r="A1083" s="706" t="s">
        <v>48</v>
      </c>
      <c r="B1083" s="433" t="s">
        <v>361</v>
      </c>
      <c r="C1083" s="433"/>
      <c r="D1083" s="433"/>
      <c r="E1083" s="433"/>
      <c r="F1083" s="433"/>
      <c r="G1083" s="433"/>
      <c r="H1083" s="433"/>
      <c r="I1083" s="433"/>
      <c r="J1083" s="433"/>
      <c r="K1083" s="433"/>
      <c r="L1083" s="433"/>
      <c r="M1083" s="433"/>
      <c r="N1083" s="433"/>
      <c r="O1083" s="433"/>
      <c r="P1083" s="433"/>
      <c r="Q1083" s="434" t="s">
        <v>362</v>
      </c>
      <c r="R1083" s="433"/>
      <c r="S1083" s="433"/>
      <c r="T1083" s="433"/>
      <c r="U1083" s="433"/>
      <c r="V1083" s="433"/>
      <c r="W1083" s="433"/>
      <c r="X1083" s="433"/>
      <c r="Y1083" s="433"/>
      <c r="Z1083" s="433"/>
      <c r="AA1083" s="433"/>
      <c r="AB1083" s="433"/>
      <c r="AC1083" s="433"/>
      <c r="AD1083" s="433"/>
      <c r="AE1083" s="435"/>
      <c r="AF1083" s="436" t="s">
        <v>360</v>
      </c>
      <c r="AG1083" s="437"/>
      <c r="AH1083" s="436" t="s">
        <v>363</v>
      </c>
      <c r="AI1083" s="437"/>
    </row>
    <row r="1084" spans="1:35" ht="133.5" customHeight="1" x14ac:dyDescent="0.2">
      <c r="A1084" s="707"/>
      <c r="B1084" s="438" t="s">
        <v>11</v>
      </c>
      <c r="C1084" s="439" t="s">
        <v>148</v>
      </c>
      <c r="D1084" s="440" t="s">
        <v>271</v>
      </c>
      <c r="E1084" s="440" t="s">
        <v>150</v>
      </c>
      <c r="F1084" s="440" t="s">
        <v>184</v>
      </c>
      <c r="G1084" s="440" t="s">
        <v>185</v>
      </c>
      <c r="H1084" s="440" t="s">
        <v>186</v>
      </c>
      <c r="I1084" s="440" t="s">
        <v>187</v>
      </c>
      <c r="J1084" s="441" t="s">
        <v>151</v>
      </c>
      <c r="K1084" s="440" t="s">
        <v>152</v>
      </c>
      <c r="L1084" s="440" t="s">
        <v>153</v>
      </c>
      <c r="M1084" s="440" t="s">
        <v>183</v>
      </c>
      <c r="N1084" s="442" t="s">
        <v>120</v>
      </c>
      <c r="O1084" s="443" t="s">
        <v>158</v>
      </c>
      <c r="P1084" s="444" t="s">
        <v>157</v>
      </c>
      <c r="Q1084" s="438" t="s">
        <v>11</v>
      </c>
      <c r="R1084" s="439" t="s">
        <v>148</v>
      </c>
      <c r="S1084" s="440" t="s">
        <v>149</v>
      </c>
      <c r="T1084" s="440" t="s">
        <v>150</v>
      </c>
      <c r="U1084" s="440" t="s">
        <v>184</v>
      </c>
      <c r="V1084" s="440" t="s">
        <v>185</v>
      </c>
      <c r="W1084" s="440" t="s">
        <v>186</v>
      </c>
      <c r="X1084" s="440" t="s">
        <v>187</v>
      </c>
      <c r="Y1084" s="440" t="s">
        <v>151</v>
      </c>
      <c r="Z1084" s="440" t="s">
        <v>152</v>
      </c>
      <c r="AA1084" s="440" t="s">
        <v>153</v>
      </c>
      <c r="AB1084" s="440" t="s">
        <v>183</v>
      </c>
      <c r="AC1084" s="442" t="s">
        <v>120</v>
      </c>
      <c r="AD1084" s="443" t="s">
        <v>158</v>
      </c>
      <c r="AE1084" s="444" t="s">
        <v>364</v>
      </c>
      <c r="AF1084" s="445" t="s">
        <v>162</v>
      </c>
      <c r="AG1084" s="445" t="s">
        <v>161</v>
      </c>
      <c r="AH1084" s="445" t="s">
        <v>11</v>
      </c>
      <c r="AI1084" s="444" t="s">
        <v>365</v>
      </c>
    </row>
    <row r="1085" spans="1:35" ht="12.75" thickBot="1" x14ac:dyDescent="0.25">
      <c r="A1085" s="708"/>
      <c r="B1085" s="446" t="s">
        <v>49</v>
      </c>
      <c r="C1085" s="447" t="s">
        <v>50</v>
      </c>
      <c r="D1085" s="448" t="s">
        <v>51</v>
      </c>
      <c r="E1085" s="448" t="s">
        <v>52</v>
      </c>
      <c r="F1085" s="449" t="s">
        <v>53</v>
      </c>
      <c r="G1085" s="449" t="s">
        <v>54</v>
      </c>
      <c r="H1085" s="449" t="s">
        <v>81</v>
      </c>
      <c r="I1085" s="449" t="s">
        <v>119</v>
      </c>
      <c r="J1085" s="449" t="s">
        <v>156</v>
      </c>
      <c r="K1085" s="449" t="s">
        <v>160</v>
      </c>
      <c r="L1085" s="449" t="s">
        <v>192</v>
      </c>
      <c r="M1085" s="449" t="s">
        <v>193</v>
      </c>
      <c r="N1085" s="450" t="s">
        <v>195</v>
      </c>
      <c r="O1085" s="451" t="s">
        <v>196</v>
      </c>
      <c r="P1085" s="452" t="s">
        <v>197</v>
      </c>
      <c r="Q1085" s="446" t="s">
        <v>49</v>
      </c>
      <c r="R1085" s="447" t="s">
        <v>50</v>
      </c>
      <c r="S1085" s="448" t="s">
        <v>51</v>
      </c>
      <c r="T1085" s="448" t="s">
        <v>52</v>
      </c>
      <c r="U1085" s="449" t="s">
        <v>53</v>
      </c>
      <c r="V1085" s="449" t="s">
        <v>54</v>
      </c>
      <c r="W1085" s="449" t="s">
        <v>81</v>
      </c>
      <c r="X1085" s="449" t="s">
        <v>119</v>
      </c>
      <c r="Y1085" s="449" t="s">
        <v>156</v>
      </c>
      <c r="Z1085" s="449" t="s">
        <v>160</v>
      </c>
      <c r="AA1085" s="449" t="s">
        <v>192</v>
      </c>
      <c r="AB1085" s="449" t="s">
        <v>193</v>
      </c>
      <c r="AC1085" s="450" t="s">
        <v>195</v>
      </c>
      <c r="AD1085" s="451" t="s">
        <v>196</v>
      </c>
      <c r="AE1085" s="452" t="s">
        <v>197</v>
      </c>
      <c r="AF1085" s="453"/>
      <c r="AG1085" s="446"/>
      <c r="AH1085" s="453"/>
      <c r="AI1085" s="446"/>
    </row>
    <row r="1086" spans="1:35" x14ac:dyDescent="0.2">
      <c r="A1086" s="454"/>
      <c r="B1086" s="455"/>
      <c r="C1086" s="455"/>
      <c r="D1086" s="455"/>
      <c r="E1086" s="455"/>
      <c r="F1086" s="456"/>
      <c r="G1086" s="456"/>
      <c r="H1086" s="456"/>
      <c r="I1086" s="456"/>
      <c r="J1086" s="456"/>
      <c r="K1086" s="456"/>
      <c r="L1086" s="456"/>
      <c r="M1086" s="456"/>
      <c r="N1086" s="457"/>
      <c r="O1086" s="456"/>
      <c r="P1086" s="456"/>
      <c r="Q1086" s="455"/>
      <c r="R1086" s="455"/>
      <c r="S1086" s="455"/>
      <c r="T1086" s="455"/>
      <c r="U1086" s="456"/>
      <c r="V1086" s="456"/>
      <c r="W1086" s="456"/>
      <c r="X1086" s="456"/>
      <c r="Y1086" s="456"/>
      <c r="Z1086" s="456"/>
      <c r="AA1086" s="456"/>
      <c r="AB1086" s="456"/>
      <c r="AC1086" s="456"/>
      <c r="AD1086" s="456"/>
      <c r="AE1086" s="456"/>
      <c r="AF1086" s="455"/>
      <c r="AG1086" s="458"/>
      <c r="AH1086" s="459"/>
      <c r="AI1086" s="460"/>
    </row>
    <row r="1087" spans="1:35" x14ac:dyDescent="0.2">
      <c r="A1087" s="461" t="s">
        <v>55</v>
      </c>
      <c r="B1087" s="462">
        <v>21</v>
      </c>
      <c r="C1087" s="463">
        <v>795</v>
      </c>
      <c r="D1087" s="462">
        <v>957</v>
      </c>
      <c r="E1087" s="462"/>
      <c r="F1087" s="462"/>
      <c r="G1087" s="462"/>
      <c r="H1087" s="462"/>
      <c r="I1087" s="462"/>
      <c r="J1087" s="462"/>
      <c r="K1087" s="462">
        <v>1752</v>
      </c>
      <c r="L1087" s="462">
        <v>1000</v>
      </c>
      <c r="M1087" s="462"/>
      <c r="N1087" s="464">
        <v>1000</v>
      </c>
      <c r="O1087" s="463">
        <v>22024</v>
      </c>
      <c r="P1087" s="463">
        <v>462504</v>
      </c>
      <c r="Q1087" s="462">
        <v>21</v>
      </c>
      <c r="R1087" s="463">
        <v>936</v>
      </c>
      <c r="S1087" s="462">
        <v>1057</v>
      </c>
      <c r="T1087" s="462"/>
      <c r="U1087" s="462"/>
      <c r="V1087" s="462"/>
      <c r="W1087" s="462"/>
      <c r="X1087" s="462"/>
      <c r="Y1087" s="462"/>
      <c r="Z1087" s="462">
        <v>1993</v>
      </c>
      <c r="AA1087" s="462">
        <v>1000</v>
      </c>
      <c r="AB1087" s="462"/>
      <c r="AC1087" s="463"/>
      <c r="AD1087" s="463">
        <v>23916</v>
      </c>
      <c r="AE1087" s="463">
        <v>502236</v>
      </c>
      <c r="AF1087" s="462">
        <v>0</v>
      </c>
      <c r="AG1087" s="465">
        <v>39732</v>
      </c>
      <c r="AH1087" s="466">
        <v>21</v>
      </c>
      <c r="AI1087" s="467">
        <v>502236</v>
      </c>
    </row>
    <row r="1088" spans="1:35" x14ac:dyDescent="0.2">
      <c r="A1088" s="461"/>
      <c r="B1088" s="462"/>
      <c r="C1088" s="463"/>
      <c r="D1088" s="462"/>
      <c r="E1088" s="462"/>
      <c r="F1088" s="462"/>
      <c r="G1088" s="462"/>
      <c r="H1088" s="462"/>
      <c r="I1088" s="462"/>
      <c r="J1088" s="462"/>
      <c r="K1088" s="462">
        <v>0</v>
      </c>
      <c r="L1088" s="462"/>
      <c r="M1088" s="462"/>
      <c r="N1088" s="464">
        <v>0</v>
      </c>
      <c r="O1088" s="463">
        <v>0</v>
      </c>
      <c r="P1088" s="463">
        <v>0</v>
      </c>
      <c r="Q1088" s="462"/>
      <c r="R1088" s="463"/>
      <c r="S1088" s="462"/>
      <c r="T1088" s="462"/>
      <c r="U1088" s="462"/>
      <c r="V1088" s="462"/>
      <c r="W1088" s="462"/>
      <c r="X1088" s="462"/>
      <c r="Y1088" s="462"/>
      <c r="Z1088" s="462">
        <v>0</v>
      </c>
      <c r="AA1088" s="462"/>
      <c r="AB1088" s="462"/>
      <c r="AC1088" s="463"/>
      <c r="AD1088" s="463">
        <v>0</v>
      </c>
      <c r="AE1088" s="463">
        <v>0</v>
      </c>
      <c r="AF1088" s="462">
        <v>0</v>
      </c>
      <c r="AG1088" s="465">
        <v>0</v>
      </c>
      <c r="AH1088" s="466">
        <v>0</v>
      </c>
      <c r="AI1088" s="467">
        <v>0</v>
      </c>
    </row>
    <row r="1089" spans="1:35" x14ac:dyDescent="0.2">
      <c r="A1089" s="461" t="s">
        <v>56</v>
      </c>
      <c r="B1089" s="462">
        <v>107</v>
      </c>
      <c r="C1089" s="463">
        <v>2924</v>
      </c>
      <c r="D1089" s="462"/>
      <c r="E1089" s="462"/>
      <c r="F1089" s="462"/>
      <c r="G1089" s="462"/>
      <c r="H1089" s="462"/>
      <c r="I1089" s="462"/>
      <c r="J1089" s="462"/>
      <c r="K1089" s="462">
        <v>2924</v>
      </c>
      <c r="L1089" s="462">
        <v>1000</v>
      </c>
      <c r="M1089" s="462"/>
      <c r="N1089" s="464">
        <v>1000</v>
      </c>
      <c r="O1089" s="463">
        <v>36088</v>
      </c>
      <c r="P1089" s="463">
        <v>3861416</v>
      </c>
      <c r="Q1089" s="462">
        <v>107</v>
      </c>
      <c r="R1089" s="463">
        <v>2983</v>
      </c>
      <c r="S1089" s="462"/>
      <c r="T1089" s="462"/>
      <c r="U1089" s="462"/>
      <c r="V1089" s="462"/>
      <c r="W1089" s="462"/>
      <c r="X1089" s="462"/>
      <c r="Y1089" s="462"/>
      <c r="Z1089" s="462">
        <v>2983</v>
      </c>
      <c r="AA1089" s="462">
        <v>1000</v>
      </c>
      <c r="AB1089" s="462"/>
      <c r="AC1089" s="463"/>
      <c r="AD1089" s="463">
        <v>35796</v>
      </c>
      <c r="AE1089" s="463">
        <v>3830172</v>
      </c>
      <c r="AF1089" s="462">
        <v>0</v>
      </c>
      <c r="AG1089" s="465">
        <v>-31244</v>
      </c>
      <c r="AH1089" s="466">
        <v>107</v>
      </c>
      <c r="AI1089" s="467">
        <v>3830172</v>
      </c>
    </row>
    <row r="1090" spans="1:35" x14ac:dyDescent="0.2">
      <c r="A1090" s="468"/>
      <c r="B1090" s="462"/>
      <c r="C1090" s="466"/>
      <c r="D1090" s="466"/>
      <c r="E1090" s="466"/>
      <c r="F1090" s="466"/>
      <c r="G1090" s="466"/>
      <c r="H1090" s="466"/>
      <c r="I1090" s="466"/>
      <c r="J1090" s="466"/>
      <c r="K1090" s="462">
        <v>0</v>
      </c>
      <c r="L1090" s="466"/>
      <c r="M1090" s="466"/>
      <c r="N1090" s="464">
        <v>0</v>
      </c>
      <c r="O1090" s="463">
        <v>0</v>
      </c>
      <c r="P1090" s="463">
        <v>0</v>
      </c>
      <c r="Q1090" s="462"/>
      <c r="R1090" s="466"/>
      <c r="S1090" s="466"/>
      <c r="T1090" s="466"/>
      <c r="U1090" s="466"/>
      <c r="V1090" s="466"/>
      <c r="W1090" s="466"/>
      <c r="X1090" s="466"/>
      <c r="Y1090" s="466"/>
      <c r="Z1090" s="462">
        <v>0</v>
      </c>
      <c r="AA1090" s="466"/>
      <c r="AB1090" s="466"/>
      <c r="AC1090" s="466"/>
      <c r="AD1090" s="463">
        <v>0</v>
      </c>
      <c r="AE1090" s="463">
        <v>0</v>
      </c>
      <c r="AF1090" s="462">
        <v>0</v>
      </c>
      <c r="AG1090" s="465">
        <v>0</v>
      </c>
      <c r="AH1090" s="466">
        <v>0</v>
      </c>
      <c r="AI1090" s="467">
        <v>0</v>
      </c>
    </row>
    <row r="1091" spans="1:35" x14ac:dyDescent="0.2">
      <c r="A1091" s="461" t="s">
        <v>57</v>
      </c>
      <c r="B1091" s="462"/>
      <c r="C1091" s="462"/>
      <c r="D1091" s="462"/>
      <c r="E1091" s="462"/>
      <c r="F1091" s="462"/>
      <c r="G1091" s="462"/>
      <c r="H1091" s="462"/>
      <c r="I1091" s="462"/>
      <c r="J1091" s="462"/>
      <c r="K1091" s="462">
        <v>0</v>
      </c>
      <c r="L1091" s="462"/>
      <c r="M1091" s="462"/>
      <c r="N1091" s="464">
        <v>0</v>
      </c>
      <c r="O1091" s="463">
        <v>0</v>
      </c>
      <c r="P1091" s="463">
        <v>0</v>
      </c>
      <c r="Q1091" s="462"/>
      <c r="R1091" s="462"/>
      <c r="S1091" s="462"/>
      <c r="T1091" s="462"/>
      <c r="U1091" s="462"/>
      <c r="V1091" s="462"/>
      <c r="W1091" s="462"/>
      <c r="X1091" s="462"/>
      <c r="Y1091" s="462"/>
      <c r="Z1091" s="462">
        <v>0</v>
      </c>
      <c r="AA1091" s="462"/>
      <c r="AB1091" s="462"/>
      <c r="AC1091" s="462"/>
      <c r="AD1091" s="463">
        <v>0</v>
      </c>
      <c r="AE1091" s="463">
        <v>0</v>
      </c>
      <c r="AF1091" s="462">
        <v>0</v>
      </c>
      <c r="AG1091" s="465">
        <v>0</v>
      </c>
      <c r="AH1091" s="466">
        <v>0</v>
      </c>
      <c r="AI1091" s="467">
        <v>0</v>
      </c>
    </row>
    <row r="1092" spans="1:35" x14ac:dyDescent="0.2">
      <c r="A1092" s="461"/>
      <c r="B1092" s="462"/>
      <c r="C1092" s="462"/>
      <c r="D1092" s="462"/>
      <c r="E1092" s="462"/>
      <c r="F1092" s="462"/>
      <c r="G1092" s="462"/>
      <c r="H1092" s="462"/>
      <c r="I1092" s="462"/>
      <c r="J1092" s="462"/>
      <c r="K1092" s="462">
        <v>0</v>
      </c>
      <c r="L1092" s="462"/>
      <c r="M1092" s="462"/>
      <c r="N1092" s="464">
        <v>0</v>
      </c>
      <c r="O1092" s="463">
        <v>0</v>
      </c>
      <c r="P1092" s="463">
        <v>0</v>
      </c>
      <c r="Q1092" s="462"/>
      <c r="R1092" s="462"/>
      <c r="S1092" s="462"/>
      <c r="T1092" s="462"/>
      <c r="U1092" s="462"/>
      <c r="V1092" s="462"/>
      <c r="W1092" s="462"/>
      <c r="X1092" s="462"/>
      <c r="Y1092" s="462"/>
      <c r="Z1092" s="462">
        <v>0</v>
      </c>
      <c r="AA1092" s="462"/>
      <c r="AB1092" s="462"/>
      <c r="AC1092" s="462"/>
      <c r="AD1092" s="463">
        <v>0</v>
      </c>
      <c r="AE1092" s="463">
        <v>0</v>
      </c>
      <c r="AF1092" s="462">
        <v>0</v>
      </c>
      <c r="AG1092" s="465">
        <v>0</v>
      </c>
      <c r="AH1092" s="466">
        <v>0</v>
      </c>
      <c r="AI1092" s="467">
        <v>0</v>
      </c>
    </row>
    <row r="1093" spans="1:35" x14ac:dyDescent="0.2">
      <c r="A1093" s="461" t="s">
        <v>58</v>
      </c>
      <c r="B1093" s="462">
        <v>104</v>
      </c>
      <c r="C1093" s="462">
        <v>4690</v>
      </c>
      <c r="D1093" s="462"/>
      <c r="E1093" s="462"/>
      <c r="F1093" s="462"/>
      <c r="G1093" s="462"/>
      <c r="H1093" s="462"/>
      <c r="I1093" s="462"/>
      <c r="J1093" s="462"/>
      <c r="K1093" s="462">
        <v>4690</v>
      </c>
      <c r="L1093" s="462">
        <v>1000</v>
      </c>
      <c r="M1093" s="462"/>
      <c r="N1093" s="464">
        <v>1000</v>
      </c>
      <c r="O1093" s="463">
        <v>57280</v>
      </c>
      <c r="P1093" s="463">
        <v>5957120</v>
      </c>
      <c r="Q1093" s="462">
        <v>105</v>
      </c>
      <c r="R1093" s="462">
        <v>4933</v>
      </c>
      <c r="S1093" s="462"/>
      <c r="T1093" s="462"/>
      <c r="U1093" s="462"/>
      <c r="V1093" s="462"/>
      <c r="W1093" s="462"/>
      <c r="X1093" s="462"/>
      <c r="Y1093" s="462"/>
      <c r="Z1093" s="462">
        <v>4933</v>
      </c>
      <c r="AA1093" s="462">
        <v>1000</v>
      </c>
      <c r="AB1093" s="462"/>
      <c r="AC1093" s="462"/>
      <c r="AD1093" s="463">
        <v>59196</v>
      </c>
      <c r="AE1093" s="463">
        <v>6215580</v>
      </c>
      <c r="AF1093" s="462">
        <v>1</v>
      </c>
      <c r="AG1093" s="465">
        <v>258460</v>
      </c>
      <c r="AH1093" s="466">
        <v>105</v>
      </c>
      <c r="AI1093" s="467">
        <v>6215580</v>
      </c>
    </row>
    <row r="1094" spans="1:35" x14ac:dyDescent="0.2">
      <c r="A1094" s="461"/>
      <c r="B1094" s="462"/>
      <c r="C1094" s="462"/>
      <c r="D1094" s="462"/>
      <c r="E1094" s="462"/>
      <c r="F1094" s="462"/>
      <c r="G1094" s="462"/>
      <c r="H1094" s="462"/>
      <c r="I1094" s="462"/>
      <c r="J1094" s="462"/>
      <c r="K1094" s="462">
        <v>0</v>
      </c>
      <c r="L1094" s="462"/>
      <c r="M1094" s="462"/>
      <c r="N1094" s="464">
        <v>0</v>
      </c>
      <c r="O1094" s="463">
        <v>0</v>
      </c>
      <c r="P1094" s="463">
        <v>0</v>
      </c>
      <c r="Q1094" s="462"/>
      <c r="R1094" s="462"/>
      <c r="S1094" s="462"/>
      <c r="T1094" s="462"/>
      <c r="U1094" s="462"/>
      <c r="V1094" s="462"/>
      <c r="W1094" s="462"/>
      <c r="X1094" s="462"/>
      <c r="Y1094" s="462"/>
      <c r="Z1094" s="462">
        <v>0</v>
      </c>
      <c r="AA1094" s="462"/>
      <c r="AB1094" s="462"/>
      <c r="AC1094" s="462"/>
      <c r="AD1094" s="463">
        <v>0</v>
      </c>
      <c r="AE1094" s="463">
        <v>0</v>
      </c>
      <c r="AF1094" s="462">
        <v>0</v>
      </c>
      <c r="AG1094" s="465">
        <v>0</v>
      </c>
      <c r="AH1094" s="466">
        <v>0</v>
      </c>
      <c r="AI1094" s="467">
        <v>0</v>
      </c>
    </row>
    <row r="1095" spans="1:35" x14ac:dyDescent="0.2">
      <c r="A1095" s="461" t="s">
        <v>59</v>
      </c>
      <c r="B1095" s="462"/>
      <c r="C1095" s="462"/>
      <c r="D1095" s="462"/>
      <c r="E1095" s="462"/>
      <c r="F1095" s="462"/>
      <c r="G1095" s="462"/>
      <c r="H1095" s="462"/>
      <c r="I1095" s="462"/>
      <c r="J1095" s="462"/>
      <c r="K1095" s="462">
        <v>0</v>
      </c>
      <c r="L1095" s="462"/>
      <c r="M1095" s="462"/>
      <c r="N1095" s="464">
        <v>0</v>
      </c>
      <c r="O1095" s="463">
        <v>0</v>
      </c>
      <c r="P1095" s="463">
        <v>0</v>
      </c>
      <c r="Q1095" s="462"/>
      <c r="R1095" s="462"/>
      <c r="S1095" s="462"/>
      <c r="T1095" s="462"/>
      <c r="U1095" s="462"/>
      <c r="V1095" s="462"/>
      <c r="W1095" s="462"/>
      <c r="X1095" s="462"/>
      <c r="Y1095" s="462"/>
      <c r="Z1095" s="462">
        <v>0</v>
      </c>
      <c r="AA1095" s="462"/>
      <c r="AB1095" s="462"/>
      <c r="AC1095" s="462"/>
      <c r="AD1095" s="463">
        <v>0</v>
      </c>
      <c r="AE1095" s="463">
        <v>0</v>
      </c>
      <c r="AF1095" s="462">
        <v>0</v>
      </c>
      <c r="AG1095" s="465">
        <v>0</v>
      </c>
      <c r="AH1095" s="466">
        <v>0</v>
      </c>
      <c r="AI1095" s="467">
        <v>0</v>
      </c>
    </row>
    <row r="1096" spans="1:35" x14ac:dyDescent="0.2">
      <c r="A1096" s="461"/>
      <c r="B1096" s="462"/>
      <c r="C1096" s="462"/>
      <c r="D1096" s="462"/>
      <c r="E1096" s="462"/>
      <c r="F1096" s="462"/>
      <c r="G1096" s="462"/>
      <c r="H1096" s="462"/>
      <c r="I1096" s="462"/>
      <c r="J1096" s="462"/>
      <c r="K1096" s="462">
        <v>0</v>
      </c>
      <c r="L1096" s="462"/>
      <c r="M1096" s="462"/>
      <c r="N1096" s="464">
        <v>0</v>
      </c>
      <c r="O1096" s="463">
        <v>0</v>
      </c>
      <c r="P1096" s="463">
        <v>0</v>
      </c>
      <c r="Q1096" s="462"/>
      <c r="R1096" s="462"/>
      <c r="S1096" s="462"/>
      <c r="T1096" s="462"/>
      <c r="U1096" s="462"/>
      <c r="V1096" s="462"/>
      <c r="W1096" s="462"/>
      <c r="X1096" s="462"/>
      <c r="Y1096" s="462"/>
      <c r="Z1096" s="462">
        <v>0</v>
      </c>
      <c r="AA1096" s="462"/>
      <c r="AB1096" s="462"/>
      <c r="AC1096" s="462"/>
      <c r="AD1096" s="463">
        <v>0</v>
      </c>
      <c r="AE1096" s="463">
        <v>0</v>
      </c>
      <c r="AF1096" s="462">
        <v>0</v>
      </c>
      <c r="AG1096" s="465">
        <v>0</v>
      </c>
      <c r="AH1096" s="466">
        <v>0</v>
      </c>
      <c r="AI1096" s="467">
        <v>0</v>
      </c>
    </row>
    <row r="1097" spans="1:35" x14ac:dyDescent="0.2">
      <c r="A1097" s="461" t="s">
        <v>60</v>
      </c>
      <c r="B1097" s="462"/>
      <c r="C1097" s="462"/>
      <c r="D1097" s="462"/>
      <c r="E1097" s="462"/>
      <c r="F1097" s="462"/>
      <c r="G1097" s="462"/>
      <c r="H1097" s="462"/>
      <c r="I1097" s="462"/>
      <c r="J1097" s="462"/>
      <c r="K1097" s="462">
        <v>0</v>
      </c>
      <c r="L1097" s="462"/>
      <c r="M1097" s="462"/>
      <c r="N1097" s="464">
        <v>0</v>
      </c>
      <c r="O1097" s="463">
        <v>0</v>
      </c>
      <c r="P1097" s="463">
        <v>0</v>
      </c>
      <c r="Q1097" s="462"/>
      <c r="R1097" s="462"/>
      <c r="S1097" s="462"/>
      <c r="T1097" s="462"/>
      <c r="U1097" s="462"/>
      <c r="V1097" s="462"/>
      <c r="W1097" s="462"/>
      <c r="X1097" s="462"/>
      <c r="Y1097" s="462"/>
      <c r="Z1097" s="462">
        <v>0</v>
      </c>
      <c r="AA1097" s="462"/>
      <c r="AB1097" s="462"/>
      <c r="AC1097" s="462"/>
      <c r="AD1097" s="463">
        <v>0</v>
      </c>
      <c r="AE1097" s="463">
        <v>0</v>
      </c>
      <c r="AF1097" s="462">
        <v>0</v>
      </c>
      <c r="AG1097" s="465">
        <v>0</v>
      </c>
      <c r="AH1097" s="466">
        <v>0</v>
      </c>
      <c r="AI1097" s="467">
        <v>0</v>
      </c>
    </row>
    <row r="1098" spans="1:35" x14ac:dyDescent="0.2">
      <c r="A1098" s="461"/>
      <c r="B1098" s="462"/>
      <c r="C1098" s="462"/>
      <c r="D1098" s="462"/>
      <c r="E1098" s="462"/>
      <c r="F1098" s="462"/>
      <c r="G1098" s="462"/>
      <c r="H1098" s="462"/>
      <c r="I1098" s="462"/>
      <c r="J1098" s="462"/>
      <c r="K1098" s="462">
        <v>0</v>
      </c>
      <c r="L1098" s="462"/>
      <c r="M1098" s="462"/>
      <c r="N1098" s="464">
        <v>0</v>
      </c>
      <c r="O1098" s="463">
        <v>0</v>
      </c>
      <c r="P1098" s="463">
        <v>0</v>
      </c>
      <c r="Q1098" s="462"/>
      <c r="R1098" s="462"/>
      <c r="S1098" s="462"/>
      <c r="T1098" s="462"/>
      <c r="U1098" s="462"/>
      <c r="V1098" s="462"/>
      <c r="W1098" s="462"/>
      <c r="X1098" s="462"/>
      <c r="Y1098" s="462"/>
      <c r="Z1098" s="462">
        <v>0</v>
      </c>
      <c r="AA1098" s="462"/>
      <c r="AB1098" s="462"/>
      <c r="AC1098" s="462"/>
      <c r="AD1098" s="463">
        <v>0</v>
      </c>
      <c r="AE1098" s="463">
        <v>0</v>
      </c>
      <c r="AF1098" s="462">
        <v>0</v>
      </c>
      <c r="AG1098" s="465">
        <v>0</v>
      </c>
      <c r="AH1098" s="466">
        <v>0</v>
      </c>
      <c r="AI1098" s="467">
        <v>0</v>
      </c>
    </row>
    <row r="1099" spans="1:35" x14ac:dyDescent="0.2">
      <c r="A1099" s="461" t="s">
        <v>61</v>
      </c>
      <c r="B1099" s="462"/>
      <c r="C1099" s="462"/>
      <c r="D1099" s="462"/>
      <c r="E1099" s="462"/>
      <c r="F1099" s="462"/>
      <c r="G1099" s="462"/>
      <c r="H1099" s="462"/>
      <c r="I1099" s="462"/>
      <c r="J1099" s="462"/>
      <c r="K1099" s="462">
        <v>0</v>
      </c>
      <c r="L1099" s="462"/>
      <c r="M1099" s="462"/>
      <c r="N1099" s="464">
        <v>0</v>
      </c>
      <c r="O1099" s="463">
        <v>0</v>
      </c>
      <c r="P1099" s="463">
        <v>0</v>
      </c>
      <c r="Q1099" s="462"/>
      <c r="R1099" s="462"/>
      <c r="S1099" s="462"/>
      <c r="T1099" s="462"/>
      <c r="U1099" s="462"/>
      <c r="V1099" s="462"/>
      <c r="W1099" s="462"/>
      <c r="X1099" s="462"/>
      <c r="Y1099" s="462"/>
      <c r="Z1099" s="462">
        <v>0</v>
      </c>
      <c r="AA1099" s="462"/>
      <c r="AB1099" s="462"/>
      <c r="AC1099" s="462"/>
      <c r="AD1099" s="463">
        <v>0</v>
      </c>
      <c r="AE1099" s="463">
        <v>0</v>
      </c>
      <c r="AF1099" s="462">
        <v>0</v>
      </c>
      <c r="AG1099" s="465">
        <v>0</v>
      </c>
      <c r="AH1099" s="466">
        <v>0</v>
      </c>
      <c r="AI1099" s="467">
        <v>0</v>
      </c>
    </row>
    <row r="1100" spans="1:35" x14ac:dyDescent="0.2">
      <c r="A1100" s="461"/>
      <c r="B1100" s="462"/>
      <c r="C1100" s="462"/>
      <c r="D1100" s="462"/>
      <c r="E1100" s="462"/>
      <c r="F1100" s="462"/>
      <c r="G1100" s="462"/>
      <c r="H1100" s="462"/>
      <c r="I1100" s="462"/>
      <c r="J1100" s="462"/>
      <c r="K1100" s="462">
        <v>0</v>
      </c>
      <c r="L1100" s="462"/>
      <c r="M1100" s="462"/>
      <c r="N1100" s="464">
        <v>0</v>
      </c>
      <c r="O1100" s="463">
        <v>0</v>
      </c>
      <c r="P1100" s="463">
        <v>0</v>
      </c>
      <c r="Q1100" s="462"/>
      <c r="R1100" s="462"/>
      <c r="S1100" s="462"/>
      <c r="T1100" s="462"/>
      <c r="U1100" s="462"/>
      <c r="V1100" s="462"/>
      <c r="W1100" s="462"/>
      <c r="X1100" s="462"/>
      <c r="Y1100" s="462"/>
      <c r="Z1100" s="462">
        <v>0</v>
      </c>
      <c r="AA1100" s="462"/>
      <c r="AB1100" s="462"/>
      <c r="AC1100" s="462"/>
      <c r="AD1100" s="463">
        <v>0</v>
      </c>
      <c r="AE1100" s="463">
        <v>0</v>
      </c>
      <c r="AF1100" s="462">
        <v>0</v>
      </c>
      <c r="AG1100" s="465">
        <v>0</v>
      </c>
      <c r="AH1100" s="466">
        <v>0</v>
      </c>
      <c r="AI1100" s="467">
        <v>0</v>
      </c>
    </row>
    <row r="1101" spans="1:35" x14ac:dyDescent="0.2">
      <c r="A1101" s="461" t="s">
        <v>62</v>
      </c>
      <c r="B1101" s="462"/>
      <c r="C1101" s="462"/>
      <c r="D1101" s="462"/>
      <c r="E1101" s="462"/>
      <c r="F1101" s="462"/>
      <c r="G1101" s="462"/>
      <c r="H1101" s="462"/>
      <c r="I1101" s="462"/>
      <c r="J1101" s="462"/>
      <c r="K1101" s="462">
        <v>0</v>
      </c>
      <c r="L1101" s="462"/>
      <c r="M1101" s="462"/>
      <c r="N1101" s="464">
        <v>0</v>
      </c>
      <c r="O1101" s="463">
        <v>0</v>
      </c>
      <c r="P1101" s="463">
        <v>0</v>
      </c>
      <c r="Q1101" s="462"/>
      <c r="R1101" s="462"/>
      <c r="S1101" s="462"/>
      <c r="T1101" s="462"/>
      <c r="U1101" s="462"/>
      <c r="V1101" s="462"/>
      <c r="W1101" s="462"/>
      <c r="X1101" s="462"/>
      <c r="Y1101" s="462"/>
      <c r="Z1101" s="462">
        <v>0</v>
      </c>
      <c r="AA1101" s="462"/>
      <c r="AB1101" s="462"/>
      <c r="AC1101" s="462"/>
      <c r="AD1101" s="463">
        <v>0</v>
      </c>
      <c r="AE1101" s="463">
        <v>0</v>
      </c>
      <c r="AF1101" s="462">
        <v>0</v>
      </c>
      <c r="AG1101" s="465">
        <v>0</v>
      </c>
      <c r="AH1101" s="466">
        <v>0</v>
      </c>
      <c r="AI1101" s="467">
        <v>0</v>
      </c>
    </row>
    <row r="1102" spans="1:35" x14ac:dyDescent="0.2">
      <c r="A1102" s="461"/>
      <c r="B1102" s="462"/>
      <c r="C1102" s="462"/>
      <c r="D1102" s="462"/>
      <c r="E1102" s="462"/>
      <c r="F1102" s="462"/>
      <c r="G1102" s="462"/>
      <c r="H1102" s="462"/>
      <c r="I1102" s="462"/>
      <c r="J1102" s="462"/>
      <c r="K1102" s="462">
        <v>0</v>
      </c>
      <c r="L1102" s="462"/>
      <c r="M1102" s="462"/>
      <c r="N1102" s="464">
        <v>0</v>
      </c>
      <c r="O1102" s="463">
        <v>0</v>
      </c>
      <c r="P1102" s="463">
        <v>0</v>
      </c>
      <c r="Q1102" s="462"/>
      <c r="R1102" s="462"/>
      <c r="S1102" s="462"/>
      <c r="T1102" s="462"/>
      <c r="U1102" s="462"/>
      <c r="V1102" s="462"/>
      <c r="W1102" s="462"/>
      <c r="X1102" s="462"/>
      <c r="Y1102" s="462"/>
      <c r="Z1102" s="462">
        <v>0</v>
      </c>
      <c r="AA1102" s="462"/>
      <c r="AB1102" s="462"/>
      <c r="AC1102" s="462"/>
      <c r="AD1102" s="463">
        <v>0</v>
      </c>
      <c r="AE1102" s="463">
        <v>0</v>
      </c>
      <c r="AF1102" s="462">
        <v>0</v>
      </c>
      <c r="AG1102" s="465">
        <v>0</v>
      </c>
      <c r="AH1102" s="466">
        <v>0</v>
      </c>
      <c r="AI1102" s="467">
        <v>0</v>
      </c>
    </row>
    <row r="1103" spans="1:35" x14ac:dyDescent="0.2">
      <c r="A1103" s="461" t="s">
        <v>63</v>
      </c>
      <c r="B1103" s="462"/>
      <c r="C1103" s="462"/>
      <c r="D1103" s="462"/>
      <c r="E1103" s="462"/>
      <c r="F1103" s="462"/>
      <c r="G1103" s="462"/>
      <c r="H1103" s="462"/>
      <c r="I1103" s="462"/>
      <c r="J1103" s="462"/>
      <c r="K1103" s="462">
        <v>0</v>
      </c>
      <c r="L1103" s="462"/>
      <c r="M1103" s="462"/>
      <c r="N1103" s="464">
        <v>0</v>
      </c>
      <c r="O1103" s="463">
        <v>0</v>
      </c>
      <c r="P1103" s="463">
        <v>0</v>
      </c>
      <c r="Q1103" s="462"/>
      <c r="R1103" s="462"/>
      <c r="S1103" s="462"/>
      <c r="T1103" s="462"/>
      <c r="U1103" s="462"/>
      <c r="V1103" s="462"/>
      <c r="W1103" s="462"/>
      <c r="X1103" s="462"/>
      <c r="Y1103" s="462"/>
      <c r="Z1103" s="462">
        <v>0</v>
      </c>
      <c r="AA1103" s="462"/>
      <c r="AB1103" s="462"/>
      <c r="AC1103" s="462"/>
      <c r="AD1103" s="463">
        <v>0</v>
      </c>
      <c r="AE1103" s="463">
        <v>0</v>
      </c>
      <c r="AF1103" s="462">
        <v>0</v>
      </c>
      <c r="AG1103" s="465">
        <v>0</v>
      </c>
      <c r="AH1103" s="466">
        <v>0</v>
      </c>
      <c r="AI1103" s="467">
        <v>0</v>
      </c>
    </row>
    <row r="1104" spans="1:35" x14ac:dyDescent="0.2">
      <c r="A1104" s="461"/>
      <c r="B1104" s="462"/>
      <c r="C1104" s="462"/>
      <c r="D1104" s="462"/>
      <c r="E1104" s="462"/>
      <c r="F1104" s="462"/>
      <c r="G1104" s="462"/>
      <c r="H1104" s="462"/>
      <c r="I1104" s="462"/>
      <c r="J1104" s="462"/>
      <c r="K1104" s="462">
        <v>0</v>
      </c>
      <c r="L1104" s="462"/>
      <c r="M1104" s="462"/>
      <c r="N1104" s="464">
        <v>0</v>
      </c>
      <c r="O1104" s="463">
        <v>0</v>
      </c>
      <c r="P1104" s="463">
        <v>0</v>
      </c>
      <c r="Q1104" s="462"/>
      <c r="R1104" s="462"/>
      <c r="S1104" s="462"/>
      <c r="T1104" s="462"/>
      <c r="U1104" s="462"/>
      <c r="V1104" s="462"/>
      <c r="W1104" s="462"/>
      <c r="X1104" s="462"/>
      <c r="Y1104" s="462"/>
      <c r="Z1104" s="462">
        <v>0</v>
      </c>
      <c r="AA1104" s="462"/>
      <c r="AB1104" s="462"/>
      <c r="AC1104" s="462"/>
      <c r="AD1104" s="463">
        <v>0</v>
      </c>
      <c r="AE1104" s="463">
        <v>0</v>
      </c>
      <c r="AF1104" s="462">
        <v>0</v>
      </c>
      <c r="AG1104" s="465">
        <v>0</v>
      </c>
      <c r="AH1104" s="466">
        <v>0</v>
      </c>
      <c r="AI1104" s="467">
        <v>0</v>
      </c>
    </row>
    <row r="1105" spans="1:35" x14ac:dyDescent="0.2">
      <c r="A1105" s="461" t="s">
        <v>64</v>
      </c>
      <c r="B1105" s="462">
        <v>1</v>
      </c>
      <c r="C1105" s="462">
        <v>2689</v>
      </c>
      <c r="D1105" s="462"/>
      <c r="E1105" s="462"/>
      <c r="F1105" s="462"/>
      <c r="G1105" s="462"/>
      <c r="H1105" s="462"/>
      <c r="I1105" s="462"/>
      <c r="J1105" s="462"/>
      <c r="K1105" s="462">
        <v>2689</v>
      </c>
      <c r="L1105" s="462">
        <v>600</v>
      </c>
      <c r="M1105" s="462"/>
      <c r="N1105" s="464">
        <v>600</v>
      </c>
      <c r="O1105" s="463">
        <v>32868</v>
      </c>
      <c r="P1105" s="463">
        <v>32868</v>
      </c>
      <c r="Q1105" s="462">
        <v>1</v>
      </c>
      <c r="R1105" s="462">
        <v>2931</v>
      </c>
      <c r="S1105" s="462"/>
      <c r="T1105" s="462"/>
      <c r="U1105" s="462"/>
      <c r="V1105" s="462"/>
      <c r="W1105" s="462"/>
      <c r="X1105" s="462"/>
      <c r="Y1105" s="462"/>
      <c r="Z1105" s="462">
        <v>2931</v>
      </c>
      <c r="AA1105" s="462">
        <v>1000</v>
      </c>
      <c r="AB1105" s="462"/>
      <c r="AC1105" s="462"/>
      <c r="AD1105" s="463">
        <v>35172</v>
      </c>
      <c r="AE1105" s="463">
        <v>35172</v>
      </c>
      <c r="AF1105" s="462">
        <v>0</v>
      </c>
      <c r="AG1105" s="465">
        <v>2304</v>
      </c>
      <c r="AH1105" s="466">
        <v>1</v>
      </c>
      <c r="AI1105" s="467">
        <v>35172</v>
      </c>
    </row>
    <row r="1106" spans="1:35" x14ac:dyDescent="0.2">
      <c r="A1106" s="461"/>
      <c r="B1106" s="462"/>
      <c r="C1106" s="462"/>
      <c r="D1106" s="462"/>
      <c r="E1106" s="462"/>
      <c r="F1106" s="462"/>
      <c r="G1106" s="462"/>
      <c r="H1106" s="462"/>
      <c r="I1106" s="462"/>
      <c r="J1106" s="462"/>
      <c r="K1106" s="462">
        <v>0</v>
      </c>
      <c r="L1106" s="462"/>
      <c r="M1106" s="462"/>
      <c r="N1106" s="464">
        <v>0</v>
      </c>
      <c r="O1106" s="463">
        <v>0</v>
      </c>
      <c r="P1106" s="463">
        <v>0</v>
      </c>
      <c r="Q1106" s="462"/>
      <c r="R1106" s="462"/>
      <c r="S1106" s="462"/>
      <c r="T1106" s="462"/>
      <c r="U1106" s="462"/>
      <c r="V1106" s="462"/>
      <c r="W1106" s="462"/>
      <c r="X1106" s="462"/>
      <c r="Y1106" s="462"/>
      <c r="Z1106" s="462">
        <v>0</v>
      </c>
      <c r="AA1106" s="462"/>
      <c r="AB1106" s="462"/>
      <c r="AC1106" s="462"/>
      <c r="AD1106" s="463">
        <v>0</v>
      </c>
      <c r="AE1106" s="463">
        <v>0</v>
      </c>
      <c r="AF1106" s="462">
        <v>0</v>
      </c>
      <c r="AG1106" s="465">
        <v>0</v>
      </c>
      <c r="AH1106" s="466">
        <v>0</v>
      </c>
      <c r="AI1106" s="467">
        <v>0</v>
      </c>
    </row>
    <row r="1107" spans="1:35" x14ac:dyDescent="0.2">
      <c r="A1107" s="461" t="s">
        <v>24</v>
      </c>
      <c r="B1107" s="462"/>
      <c r="C1107" s="462"/>
      <c r="D1107" s="462"/>
      <c r="E1107" s="462"/>
      <c r="F1107" s="462"/>
      <c r="G1107" s="462"/>
      <c r="H1107" s="462"/>
      <c r="I1107" s="462"/>
      <c r="J1107" s="462"/>
      <c r="K1107" s="462">
        <v>0</v>
      </c>
      <c r="L1107" s="462"/>
      <c r="M1107" s="462"/>
      <c r="N1107" s="464">
        <v>0</v>
      </c>
      <c r="O1107" s="463">
        <v>0</v>
      </c>
      <c r="P1107" s="463">
        <v>0</v>
      </c>
      <c r="Q1107" s="462"/>
      <c r="R1107" s="462"/>
      <c r="S1107" s="462"/>
      <c r="T1107" s="462"/>
      <c r="U1107" s="462"/>
      <c r="V1107" s="462"/>
      <c r="W1107" s="462"/>
      <c r="X1107" s="462"/>
      <c r="Y1107" s="462"/>
      <c r="Z1107" s="462">
        <v>0</v>
      </c>
      <c r="AA1107" s="462"/>
      <c r="AB1107" s="462"/>
      <c r="AC1107" s="462"/>
      <c r="AD1107" s="463">
        <v>0</v>
      </c>
      <c r="AE1107" s="463">
        <v>0</v>
      </c>
      <c r="AF1107" s="462">
        <v>0</v>
      </c>
      <c r="AG1107" s="465">
        <v>0</v>
      </c>
      <c r="AH1107" s="466">
        <v>0</v>
      </c>
      <c r="AI1107" s="467">
        <v>0</v>
      </c>
    </row>
    <row r="1108" spans="1:35" x14ac:dyDescent="0.2">
      <c r="A1108" s="461" t="s">
        <v>65</v>
      </c>
      <c r="B1108" s="462"/>
      <c r="C1108" s="462"/>
      <c r="D1108" s="462"/>
      <c r="E1108" s="462"/>
      <c r="F1108" s="462"/>
      <c r="G1108" s="462"/>
      <c r="H1108" s="462"/>
      <c r="I1108" s="462"/>
      <c r="J1108" s="462"/>
      <c r="K1108" s="462">
        <v>0</v>
      </c>
      <c r="L1108" s="462"/>
      <c r="M1108" s="462"/>
      <c r="N1108" s="464">
        <v>0</v>
      </c>
      <c r="O1108" s="463">
        <v>0</v>
      </c>
      <c r="P1108" s="463">
        <v>0</v>
      </c>
      <c r="Q1108" s="462"/>
      <c r="R1108" s="462"/>
      <c r="S1108" s="462"/>
      <c r="T1108" s="462"/>
      <c r="U1108" s="462"/>
      <c r="V1108" s="462"/>
      <c r="W1108" s="462"/>
      <c r="X1108" s="462"/>
      <c r="Y1108" s="462"/>
      <c r="Z1108" s="462">
        <v>0</v>
      </c>
      <c r="AA1108" s="462"/>
      <c r="AB1108" s="462"/>
      <c r="AC1108" s="462"/>
      <c r="AD1108" s="463">
        <v>0</v>
      </c>
      <c r="AE1108" s="463">
        <v>0</v>
      </c>
      <c r="AF1108" s="462">
        <v>0</v>
      </c>
      <c r="AG1108" s="465">
        <v>0</v>
      </c>
      <c r="AH1108" s="466">
        <v>0</v>
      </c>
      <c r="AI1108" s="467">
        <v>0</v>
      </c>
    </row>
    <row r="1109" spans="1:35" x14ac:dyDescent="0.2">
      <c r="A1109" s="461"/>
      <c r="B1109" s="462"/>
      <c r="C1109" s="462"/>
      <c r="D1109" s="462"/>
      <c r="E1109" s="462"/>
      <c r="F1109" s="462"/>
      <c r="G1109" s="462"/>
      <c r="H1109" s="462"/>
      <c r="I1109" s="462"/>
      <c r="J1109" s="462"/>
      <c r="K1109" s="462">
        <v>0</v>
      </c>
      <c r="L1109" s="462"/>
      <c r="M1109" s="462"/>
      <c r="N1109" s="464">
        <v>0</v>
      </c>
      <c r="O1109" s="463">
        <v>0</v>
      </c>
      <c r="P1109" s="463">
        <v>0</v>
      </c>
      <c r="Q1109" s="462"/>
      <c r="R1109" s="462"/>
      <c r="S1109" s="462"/>
      <c r="T1109" s="462"/>
      <c r="U1109" s="462"/>
      <c r="V1109" s="462"/>
      <c r="W1109" s="462"/>
      <c r="X1109" s="462"/>
      <c r="Y1109" s="462"/>
      <c r="Z1109" s="462">
        <v>0</v>
      </c>
      <c r="AA1109" s="462"/>
      <c r="AB1109" s="462"/>
      <c r="AC1109" s="462"/>
      <c r="AD1109" s="463">
        <v>0</v>
      </c>
      <c r="AE1109" s="463">
        <v>0</v>
      </c>
      <c r="AF1109" s="462">
        <v>0</v>
      </c>
      <c r="AG1109" s="465">
        <v>0</v>
      </c>
      <c r="AH1109" s="466">
        <v>0</v>
      </c>
      <c r="AI1109" s="467">
        <v>0</v>
      </c>
    </row>
    <row r="1110" spans="1:35" x14ac:dyDescent="0.2">
      <c r="A1110" s="461" t="s">
        <v>549</v>
      </c>
      <c r="B1110" s="462"/>
      <c r="C1110" s="462"/>
      <c r="D1110" s="462"/>
      <c r="E1110" s="462"/>
      <c r="F1110" s="462"/>
      <c r="G1110" s="462"/>
      <c r="H1110" s="462"/>
      <c r="I1110" s="462"/>
      <c r="J1110" s="462"/>
      <c r="K1110" s="462">
        <v>0</v>
      </c>
      <c r="L1110" s="462"/>
      <c r="M1110" s="462"/>
      <c r="N1110" s="464">
        <v>0</v>
      </c>
      <c r="O1110" s="463">
        <v>0</v>
      </c>
      <c r="P1110" s="463">
        <v>0</v>
      </c>
      <c r="Q1110" s="462"/>
      <c r="R1110" s="462"/>
      <c r="S1110" s="462"/>
      <c r="T1110" s="462"/>
      <c r="U1110" s="462"/>
      <c r="V1110" s="462"/>
      <c r="W1110" s="462"/>
      <c r="X1110" s="462"/>
      <c r="Y1110" s="462"/>
      <c r="Z1110" s="462">
        <v>0</v>
      </c>
      <c r="AA1110" s="462"/>
      <c r="AB1110" s="462"/>
      <c r="AC1110" s="462"/>
      <c r="AD1110" s="463">
        <v>0</v>
      </c>
      <c r="AE1110" s="463">
        <v>0</v>
      </c>
      <c r="AF1110" s="462">
        <v>0</v>
      </c>
      <c r="AG1110" s="465">
        <v>0</v>
      </c>
      <c r="AH1110" s="466">
        <v>0</v>
      </c>
      <c r="AI1110" s="467">
        <v>0</v>
      </c>
    </row>
    <row r="1111" spans="1:35" x14ac:dyDescent="0.2">
      <c r="A1111" s="461"/>
      <c r="B1111" s="462"/>
      <c r="C1111" s="462"/>
      <c r="D1111" s="462"/>
      <c r="E1111" s="462"/>
      <c r="F1111" s="462"/>
      <c r="G1111" s="462"/>
      <c r="H1111" s="462"/>
      <c r="I1111" s="462"/>
      <c r="J1111" s="462"/>
      <c r="K1111" s="462">
        <v>0</v>
      </c>
      <c r="L1111" s="462"/>
      <c r="M1111" s="462"/>
      <c r="N1111" s="464">
        <v>0</v>
      </c>
      <c r="O1111" s="463">
        <v>0</v>
      </c>
      <c r="P1111" s="463">
        <v>0</v>
      </c>
      <c r="Q1111" s="462"/>
      <c r="R1111" s="462"/>
      <c r="S1111" s="462"/>
      <c r="T1111" s="462"/>
      <c r="U1111" s="462"/>
      <c r="V1111" s="462"/>
      <c r="W1111" s="462"/>
      <c r="X1111" s="462"/>
      <c r="Y1111" s="462"/>
      <c r="Z1111" s="462">
        <v>0</v>
      </c>
      <c r="AA1111" s="462"/>
      <c r="AB1111" s="462"/>
      <c r="AC1111" s="462"/>
      <c r="AD1111" s="463">
        <v>0</v>
      </c>
      <c r="AE1111" s="463">
        <v>0</v>
      </c>
      <c r="AF1111" s="462">
        <v>0</v>
      </c>
      <c r="AG1111" s="465">
        <v>0</v>
      </c>
      <c r="AH1111" s="466">
        <v>0</v>
      </c>
      <c r="AI1111" s="467">
        <v>0</v>
      </c>
    </row>
    <row r="1112" spans="1:35" x14ac:dyDescent="0.2">
      <c r="A1112" s="461" t="s">
        <v>66</v>
      </c>
      <c r="B1112" s="462">
        <v>58</v>
      </c>
      <c r="C1112" s="462">
        <v>1712</v>
      </c>
      <c r="D1112" s="462"/>
      <c r="E1112" s="462"/>
      <c r="F1112" s="462"/>
      <c r="G1112" s="462"/>
      <c r="H1112" s="462"/>
      <c r="I1112" s="462"/>
      <c r="J1112" s="462"/>
      <c r="K1112" s="462">
        <v>1712</v>
      </c>
      <c r="L1112" s="462">
        <v>600</v>
      </c>
      <c r="M1112" s="462"/>
      <c r="N1112" s="464">
        <v>600</v>
      </c>
      <c r="O1112" s="463">
        <v>21144</v>
      </c>
      <c r="P1112" s="463">
        <v>1226352</v>
      </c>
      <c r="Q1112" s="462">
        <v>73</v>
      </c>
      <c r="R1112" s="462">
        <v>1733</v>
      </c>
      <c r="S1112" s="462"/>
      <c r="T1112" s="462"/>
      <c r="U1112" s="462"/>
      <c r="V1112" s="462"/>
      <c r="W1112" s="462"/>
      <c r="X1112" s="462"/>
      <c r="Y1112" s="462"/>
      <c r="Z1112" s="462">
        <v>1733</v>
      </c>
      <c r="AA1112" s="462">
        <v>600</v>
      </c>
      <c r="AB1112" s="462"/>
      <c r="AC1112" s="462"/>
      <c r="AD1112" s="463">
        <v>20796</v>
      </c>
      <c r="AE1112" s="463">
        <v>1518108</v>
      </c>
      <c r="AF1112" s="462">
        <v>15</v>
      </c>
      <c r="AG1112" s="465">
        <v>291756</v>
      </c>
      <c r="AH1112" s="466">
        <v>73</v>
      </c>
      <c r="AI1112" s="467">
        <v>1518108</v>
      </c>
    </row>
    <row r="1113" spans="1:35" x14ac:dyDescent="0.2">
      <c r="A1113" s="461"/>
      <c r="B1113" s="462"/>
      <c r="C1113" s="462"/>
      <c r="D1113" s="462"/>
      <c r="E1113" s="462"/>
      <c r="F1113" s="462"/>
      <c r="G1113" s="462"/>
      <c r="H1113" s="462"/>
      <c r="I1113" s="462"/>
      <c r="J1113" s="462"/>
      <c r="K1113" s="462">
        <v>0</v>
      </c>
      <c r="L1113" s="462"/>
      <c r="M1113" s="462"/>
      <c r="N1113" s="464">
        <v>0</v>
      </c>
      <c r="O1113" s="463">
        <v>0</v>
      </c>
      <c r="P1113" s="463">
        <v>0</v>
      </c>
      <c r="Q1113" s="462"/>
      <c r="R1113" s="462"/>
      <c r="S1113" s="462"/>
      <c r="T1113" s="462"/>
      <c r="U1113" s="462"/>
      <c r="V1113" s="462"/>
      <c r="W1113" s="462"/>
      <c r="X1113" s="462"/>
      <c r="Y1113" s="462"/>
      <c r="Z1113" s="462">
        <v>0</v>
      </c>
      <c r="AA1113" s="462"/>
      <c r="AB1113" s="462"/>
      <c r="AC1113" s="462"/>
      <c r="AD1113" s="463">
        <v>0</v>
      </c>
      <c r="AE1113" s="463">
        <v>0</v>
      </c>
      <c r="AF1113" s="462">
        <v>0</v>
      </c>
      <c r="AG1113" s="465">
        <v>0</v>
      </c>
      <c r="AH1113" s="466">
        <v>0</v>
      </c>
      <c r="AI1113" s="467">
        <v>0</v>
      </c>
    </row>
    <row r="1114" spans="1:35" x14ac:dyDescent="0.2">
      <c r="A1114" s="461" t="s">
        <v>67</v>
      </c>
      <c r="B1114" s="462"/>
      <c r="C1114" s="462"/>
      <c r="D1114" s="462"/>
      <c r="E1114" s="462"/>
      <c r="F1114" s="462"/>
      <c r="G1114" s="462"/>
      <c r="H1114" s="462"/>
      <c r="I1114" s="462"/>
      <c r="J1114" s="462"/>
      <c r="K1114" s="462">
        <v>0</v>
      </c>
      <c r="L1114" s="462"/>
      <c r="M1114" s="462"/>
      <c r="N1114" s="464">
        <v>0</v>
      </c>
      <c r="O1114" s="463">
        <v>0</v>
      </c>
      <c r="P1114" s="463">
        <v>0</v>
      </c>
      <c r="Q1114" s="462"/>
      <c r="R1114" s="462"/>
      <c r="S1114" s="462"/>
      <c r="T1114" s="462"/>
      <c r="U1114" s="462"/>
      <c r="V1114" s="462"/>
      <c r="W1114" s="462"/>
      <c r="X1114" s="462"/>
      <c r="Y1114" s="462"/>
      <c r="Z1114" s="462">
        <v>0</v>
      </c>
      <c r="AA1114" s="462"/>
      <c r="AB1114" s="462"/>
      <c r="AC1114" s="462"/>
      <c r="AD1114" s="463">
        <v>0</v>
      </c>
      <c r="AE1114" s="463">
        <v>0</v>
      </c>
      <c r="AF1114" s="462">
        <v>0</v>
      </c>
      <c r="AG1114" s="465">
        <v>0</v>
      </c>
      <c r="AH1114" s="466">
        <v>0</v>
      </c>
      <c r="AI1114" s="467">
        <v>0</v>
      </c>
    </row>
    <row r="1115" spans="1:35" x14ac:dyDescent="0.2">
      <c r="A1115" s="470"/>
      <c r="B1115" s="462"/>
      <c r="C1115" s="466"/>
      <c r="D1115" s="466"/>
      <c r="E1115" s="466"/>
      <c r="F1115" s="466"/>
      <c r="G1115" s="466"/>
      <c r="H1115" s="466"/>
      <c r="I1115" s="466"/>
      <c r="J1115" s="466"/>
      <c r="K1115" s="462">
        <v>0</v>
      </c>
      <c r="L1115" s="466"/>
      <c r="M1115" s="466"/>
      <c r="N1115" s="464">
        <v>0</v>
      </c>
      <c r="O1115" s="463">
        <v>0</v>
      </c>
      <c r="P1115" s="463">
        <v>0</v>
      </c>
      <c r="Q1115" s="462"/>
      <c r="R1115" s="466"/>
      <c r="S1115" s="466"/>
      <c r="T1115" s="466"/>
      <c r="U1115" s="466"/>
      <c r="V1115" s="466"/>
      <c r="W1115" s="466"/>
      <c r="X1115" s="466"/>
      <c r="Y1115" s="466"/>
      <c r="Z1115" s="462">
        <v>0</v>
      </c>
      <c r="AA1115" s="466"/>
      <c r="AB1115" s="466"/>
      <c r="AC1115" s="466"/>
      <c r="AD1115" s="463">
        <v>0</v>
      </c>
      <c r="AE1115" s="463">
        <v>0</v>
      </c>
      <c r="AF1115" s="462">
        <v>0</v>
      </c>
      <c r="AG1115" s="465">
        <v>0</v>
      </c>
      <c r="AH1115" s="466">
        <v>0</v>
      </c>
      <c r="AI1115" s="467">
        <v>0</v>
      </c>
    </row>
    <row r="1116" spans="1:35" x14ac:dyDescent="0.2">
      <c r="A1116" s="471" t="s">
        <v>0</v>
      </c>
      <c r="B1116" s="471">
        <v>291</v>
      </c>
      <c r="C1116" s="471">
        <v>12810</v>
      </c>
      <c r="D1116" s="471">
        <v>957</v>
      </c>
      <c r="E1116" s="471">
        <v>0</v>
      </c>
      <c r="F1116" s="471">
        <v>0</v>
      </c>
      <c r="G1116" s="471">
        <v>0</v>
      </c>
      <c r="H1116" s="471">
        <v>0</v>
      </c>
      <c r="I1116" s="471">
        <v>0</v>
      </c>
      <c r="J1116" s="471">
        <v>0</v>
      </c>
      <c r="K1116" s="471">
        <v>13767</v>
      </c>
      <c r="L1116" s="471">
        <v>4200</v>
      </c>
      <c r="M1116" s="471">
        <v>0</v>
      </c>
      <c r="N1116" s="471">
        <v>4200</v>
      </c>
      <c r="O1116" s="471">
        <v>169404</v>
      </c>
      <c r="P1116" s="471">
        <v>11540260</v>
      </c>
      <c r="Q1116" s="471">
        <v>307</v>
      </c>
      <c r="R1116" s="471">
        <v>13516</v>
      </c>
      <c r="S1116" s="471">
        <v>1057</v>
      </c>
      <c r="T1116" s="471">
        <v>0</v>
      </c>
      <c r="U1116" s="471">
        <v>0</v>
      </c>
      <c r="V1116" s="471">
        <v>0</v>
      </c>
      <c r="W1116" s="471">
        <v>0</v>
      </c>
      <c r="X1116" s="471">
        <v>0</v>
      </c>
      <c r="Y1116" s="471">
        <v>0</v>
      </c>
      <c r="Z1116" s="471">
        <v>14573</v>
      </c>
      <c r="AA1116" s="471">
        <v>4600</v>
      </c>
      <c r="AB1116" s="471">
        <v>0</v>
      </c>
      <c r="AC1116" s="471">
        <v>0</v>
      </c>
      <c r="AD1116" s="471">
        <v>174876</v>
      </c>
      <c r="AE1116" s="471">
        <v>12101268</v>
      </c>
      <c r="AF1116" s="471">
        <v>16</v>
      </c>
      <c r="AG1116" s="471">
        <v>561008</v>
      </c>
      <c r="AH1116" s="471">
        <v>307</v>
      </c>
      <c r="AI1116" s="471">
        <v>12101268</v>
      </c>
    </row>
    <row r="1117" spans="1:35" x14ac:dyDescent="0.2">
      <c r="A1117" s="432"/>
      <c r="B1117" s="432"/>
      <c r="C1117" s="432"/>
      <c r="D1117" s="432"/>
      <c r="E1117" s="432"/>
      <c r="F1117" s="432"/>
      <c r="G1117" s="432"/>
      <c r="H1117" s="432"/>
      <c r="I1117" s="432"/>
      <c r="J1117" s="432"/>
      <c r="K1117" s="432"/>
      <c r="L1117" s="432"/>
      <c r="M1117" s="432"/>
      <c r="N1117" s="432"/>
      <c r="O1117" s="432"/>
      <c r="P1117" s="432"/>
      <c r="Q1117" s="432"/>
      <c r="R1117" s="432"/>
      <c r="S1117" s="432"/>
      <c r="T1117" s="432"/>
      <c r="U1117" s="432"/>
      <c r="V1117" s="432"/>
      <c r="W1117" s="432"/>
      <c r="X1117" s="432"/>
      <c r="Y1117" s="432"/>
      <c r="Z1117" s="432"/>
      <c r="AA1117" s="432"/>
      <c r="AB1117" s="432"/>
      <c r="AC1117" s="432"/>
      <c r="AD1117" s="432"/>
      <c r="AE1117" s="432"/>
      <c r="AF1117" s="432"/>
      <c r="AG1117" s="432"/>
    </row>
    <row r="1118" spans="1:35" x14ac:dyDescent="0.2">
      <c r="A1118" s="431" t="s">
        <v>581</v>
      </c>
      <c r="B1118" s="432"/>
      <c r="C1118" s="432"/>
      <c r="D1118" s="432"/>
      <c r="E1118" s="432"/>
      <c r="F1118" s="432"/>
      <c r="G1118" s="432"/>
      <c r="H1118" s="432"/>
      <c r="I1118" s="432"/>
      <c r="J1118" s="432"/>
      <c r="K1118" s="432"/>
      <c r="L1118" s="432"/>
      <c r="M1118" s="432"/>
      <c r="N1118" s="432"/>
      <c r="O1118" s="432"/>
      <c r="P1118" s="432"/>
      <c r="Q1118" s="432"/>
      <c r="R1118" s="432"/>
      <c r="S1118" s="432"/>
      <c r="T1118" s="432"/>
      <c r="U1118" s="432"/>
      <c r="V1118" s="432"/>
      <c r="W1118" s="432"/>
      <c r="X1118" s="432"/>
      <c r="Y1118" s="432"/>
      <c r="Z1118" s="432"/>
      <c r="AA1118" s="432"/>
      <c r="AB1118" s="432"/>
      <c r="AC1118" s="432"/>
      <c r="AD1118" s="432"/>
      <c r="AE1118" s="432"/>
      <c r="AF1118" s="432"/>
      <c r="AG1118" s="432"/>
    </row>
    <row r="1119" spans="1:35" ht="13.5" thickBot="1" x14ac:dyDescent="0.25">
      <c r="A1119" s="383"/>
      <c r="B1119" s="383"/>
      <c r="C1119" s="383"/>
      <c r="D1119" s="383"/>
      <c r="E1119" s="383"/>
      <c r="F1119" s="383"/>
      <c r="G1119" s="383"/>
      <c r="H1119" s="383"/>
      <c r="I1119" s="383"/>
      <c r="J1119" s="383"/>
      <c r="K1119" s="383"/>
      <c r="L1119" s="383"/>
      <c r="M1119" s="383"/>
      <c r="N1119" s="383"/>
      <c r="O1119" s="383"/>
      <c r="P1119" s="383"/>
      <c r="Q1119" s="383"/>
      <c r="R1119" s="383"/>
      <c r="S1119" s="383"/>
      <c r="T1119" s="383"/>
      <c r="U1119" s="383"/>
      <c r="V1119" s="383"/>
      <c r="W1119" s="383"/>
      <c r="X1119" s="383"/>
      <c r="Y1119" s="383"/>
      <c r="Z1119" s="383"/>
      <c r="AA1119" s="383"/>
      <c r="AB1119" s="383"/>
      <c r="AC1119" s="383"/>
      <c r="AD1119" s="383"/>
      <c r="AE1119" s="383"/>
      <c r="AF1119" s="383"/>
      <c r="AG1119" s="383"/>
    </row>
    <row r="1120" spans="1:35" ht="12.75" customHeight="1" thickBot="1" x14ac:dyDescent="0.25">
      <c r="A1120" s="706" t="s">
        <v>48</v>
      </c>
      <c r="B1120" s="433" t="s">
        <v>361</v>
      </c>
      <c r="C1120" s="433"/>
      <c r="D1120" s="433"/>
      <c r="E1120" s="433"/>
      <c r="F1120" s="433"/>
      <c r="G1120" s="433"/>
      <c r="H1120" s="433"/>
      <c r="I1120" s="433"/>
      <c r="J1120" s="433"/>
      <c r="K1120" s="433"/>
      <c r="L1120" s="433"/>
      <c r="M1120" s="433"/>
      <c r="N1120" s="433"/>
      <c r="O1120" s="433"/>
      <c r="P1120" s="433"/>
      <c r="Q1120" s="434" t="s">
        <v>362</v>
      </c>
      <c r="R1120" s="433"/>
      <c r="S1120" s="433"/>
      <c r="T1120" s="433"/>
      <c r="U1120" s="433"/>
      <c r="V1120" s="433"/>
      <c r="W1120" s="433"/>
      <c r="X1120" s="433"/>
      <c r="Y1120" s="433"/>
      <c r="Z1120" s="433"/>
      <c r="AA1120" s="433"/>
      <c r="AB1120" s="433"/>
      <c r="AC1120" s="433"/>
      <c r="AD1120" s="433"/>
      <c r="AE1120" s="435"/>
      <c r="AF1120" s="436" t="s">
        <v>360</v>
      </c>
      <c r="AG1120" s="437"/>
      <c r="AH1120" s="436" t="s">
        <v>363</v>
      </c>
      <c r="AI1120" s="437"/>
    </row>
    <row r="1121" spans="1:35" ht="133.5" customHeight="1" x14ac:dyDescent="0.2">
      <c r="A1121" s="707"/>
      <c r="B1121" s="438" t="s">
        <v>11</v>
      </c>
      <c r="C1121" s="439" t="s">
        <v>148</v>
      </c>
      <c r="D1121" s="440" t="s">
        <v>271</v>
      </c>
      <c r="E1121" s="440" t="s">
        <v>150</v>
      </c>
      <c r="F1121" s="440" t="s">
        <v>184</v>
      </c>
      <c r="G1121" s="440" t="s">
        <v>185</v>
      </c>
      <c r="H1121" s="440" t="s">
        <v>186</v>
      </c>
      <c r="I1121" s="440" t="s">
        <v>187</v>
      </c>
      <c r="J1121" s="441" t="s">
        <v>151</v>
      </c>
      <c r="K1121" s="440" t="s">
        <v>152</v>
      </c>
      <c r="L1121" s="440" t="s">
        <v>153</v>
      </c>
      <c r="M1121" s="440" t="s">
        <v>183</v>
      </c>
      <c r="N1121" s="442" t="s">
        <v>120</v>
      </c>
      <c r="O1121" s="443" t="s">
        <v>158</v>
      </c>
      <c r="P1121" s="444" t="s">
        <v>157</v>
      </c>
      <c r="Q1121" s="438" t="s">
        <v>11</v>
      </c>
      <c r="R1121" s="439" t="s">
        <v>148</v>
      </c>
      <c r="S1121" s="440" t="s">
        <v>149</v>
      </c>
      <c r="T1121" s="440" t="s">
        <v>150</v>
      </c>
      <c r="U1121" s="440" t="s">
        <v>184</v>
      </c>
      <c r="V1121" s="440" t="s">
        <v>185</v>
      </c>
      <c r="W1121" s="440" t="s">
        <v>186</v>
      </c>
      <c r="X1121" s="440" t="s">
        <v>187</v>
      </c>
      <c r="Y1121" s="440" t="s">
        <v>151</v>
      </c>
      <c r="Z1121" s="440" t="s">
        <v>152</v>
      </c>
      <c r="AA1121" s="440" t="s">
        <v>153</v>
      </c>
      <c r="AB1121" s="440" t="s">
        <v>183</v>
      </c>
      <c r="AC1121" s="442" t="s">
        <v>120</v>
      </c>
      <c r="AD1121" s="443" t="s">
        <v>158</v>
      </c>
      <c r="AE1121" s="444" t="s">
        <v>364</v>
      </c>
      <c r="AF1121" s="445" t="s">
        <v>162</v>
      </c>
      <c r="AG1121" s="445" t="s">
        <v>161</v>
      </c>
      <c r="AH1121" s="445" t="s">
        <v>11</v>
      </c>
      <c r="AI1121" s="444" t="s">
        <v>365</v>
      </c>
    </row>
    <row r="1122" spans="1:35" ht="12.75" thickBot="1" x14ac:dyDescent="0.25">
      <c r="A1122" s="708"/>
      <c r="B1122" s="446" t="s">
        <v>49</v>
      </c>
      <c r="C1122" s="447" t="s">
        <v>50</v>
      </c>
      <c r="D1122" s="448" t="s">
        <v>51</v>
      </c>
      <c r="E1122" s="448" t="s">
        <v>52</v>
      </c>
      <c r="F1122" s="449" t="s">
        <v>53</v>
      </c>
      <c r="G1122" s="449" t="s">
        <v>54</v>
      </c>
      <c r="H1122" s="449" t="s">
        <v>81</v>
      </c>
      <c r="I1122" s="449" t="s">
        <v>119</v>
      </c>
      <c r="J1122" s="449" t="s">
        <v>156</v>
      </c>
      <c r="K1122" s="449" t="s">
        <v>160</v>
      </c>
      <c r="L1122" s="449" t="s">
        <v>192</v>
      </c>
      <c r="M1122" s="449" t="s">
        <v>193</v>
      </c>
      <c r="N1122" s="450" t="s">
        <v>195</v>
      </c>
      <c r="O1122" s="451" t="s">
        <v>196</v>
      </c>
      <c r="P1122" s="452" t="s">
        <v>197</v>
      </c>
      <c r="Q1122" s="446" t="s">
        <v>49</v>
      </c>
      <c r="R1122" s="447" t="s">
        <v>50</v>
      </c>
      <c r="S1122" s="448" t="s">
        <v>51</v>
      </c>
      <c r="T1122" s="448" t="s">
        <v>52</v>
      </c>
      <c r="U1122" s="449" t="s">
        <v>53</v>
      </c>
      <c r="V1122" s="449" t="s">
        <v>54</v>
      </c>
      <c r="W1122" s="449" t="s">
        <v>81</v>
      </c>
      <c r="X1122" s="449" t="s">
        <v>119</v>
      </c>
      <c r="Y1122" s="449" t="s">
        <v>156</v>
      </c>
      <c r="Z1122" s="449" t="s">
        <v>160</v>
      </c>
      <c r="AA1122" s="449" t="s">
        <v>192</v>
      </c>
      <c r="AB1122" s="449" t="s">
        <v>193</v>
      </c>
      <c r="AC1122" s="450" t="s">
        <v>195</v>
      </c>
      <c r="AD1122" s="451" t="s">
        <v>196</v>
      </c>
      <c r="AE1122" s="452" t="s">
        <v>197</v>
      </c>
      <c r="AF1122" s="453"/>
      <c r="AG1122" s="446"/>
      <c r="AH1122" s="453"/>
      <c r="AI1122" s="446"/>
    </row>
    <row r="1123" spans="1:35" x14ac:dyDescent="0.2">
      <c r="A1123" s="454"/>
      <c r="B1123" s="455"/>
      <c r="C1123" s="455"/>
      <c r="D1123" s="455"/>
      <c r="E1123" s="455"/>
      <c r="F1123" s="456"/>
      <c r="G1123" s="456"/>
      <c r="H1123" s="456"/>
      <c r="I1123" s="456"/>
      <c r="J1123" s="456"/>
      <c r="K1123" s="456"/>
      <c r="L1123" s="456"/>
      <c r="M1123" s="456"/>
      <c r="N1123" s="457"/>
      <c r="O1123" s="456"/>
      <c r="P1123" s="456"/>
      <c r="Q1123" s="455"/>
      <c r="R1123" s="455"/>
      <c r="S1123" s="455"/>
      <c r="T1123" s="455"/>
      <c r="U1123" s="456"/>
      <c r="V1123" s="456"/>
      <c r="W1123" s="456"/>
      <c r="X1123" s="456"/>
      <c r="Y1123" s="456"/>
      <c r="Z1123" s="456"/>
      <c r="AA1123" s="456"/>
      <c r="AB1123" s="456"/>
      <c r="AC1123" s="456"/>
      <c r="AD1123" s="456"/>
      <c r="AE1123" s="456"/>
      <c r="AF1123" s="455"/>
      <c r="AG1123" s="458"/>
      <c r="AH1123" s="459"/>
      <c r="AI1123" s="460"/>
    </row>
    <row r="1124" spans="1:35" x14ac:dyDescent="0.2">
      <c r="A1124" s="461" t="s">
        <v>55</v>
      </c>
      <c r="B1124" s="462">
        <v>67</v>
      </c>
      <c r="C1124" s="463">
        <v>950</v>
      </c>
      <c r="D1124" s="462">
        <v>921</v>
      </c>
      <c r="E1124" s="462"/>
      <c r="F1124" s="462"/>
      <c r="G1124" s="462"/>
      <c r="H1124" s="462"/>
      <c r="I1124" s="462"/>
      <c r="J1124" s="462"/>
      <c r="K1124" s="462">
        <v>1871</v>
      </c>
      <c r="L1124" s="462">
        <v>1000</v>
      </c>
      <c r="M1124" s="462"/>
      <c r="N1124" s="464">
        <v>1000</v>
      </c>
      <c r="O1124" s="463">
        <v>23452</v>
      </c>
      <c r="P1124" s="463">
        <v>1571284</v>
      </c>
      <c r="Q1124" s="462">
        <v>67</v>
      </c>
      <c r="R1124" s="463">
        <v>921</v>
      </c>
      <c r="S1124" s="462">
        <v>1021</v>
      </c>
      <c r="T1124" s="462"/>
      <c r="U1124" s="462"/>
      <c r="V1124" s="462"/>
      <c r="W1124" s="462"/>
      <c r="X1124" s="462"/>
      <c r="Y1124" s="462"/>
      <c r="Z1124" s="462">
        <v>1942</v>
      </c>
      <c r="AA1124" s="462">
        <v>1000</v>
      </c>
      <c r="AB1124" s="462"/>
      <c r="AC1124" s="463"/>
      <c r="AD1124" s="463">
        <v>23304</v>
      </c>
      <c r="AE1124" s="463">
        <v>1561368</v>
      </c>
      <c r="AF1124" s="462">
        <v>0</v>
      </c>
      <c r="AG1124" s="465">
        <v>-9916</v>
      </c>
      <c r="AH1124" s="466">
        <v>67</v>
      </c>
      <c r="AI1124" s="467">
        <v>1561368</v>
      </c>
    </row>
    <row r="1125" spans="1:35" x14ac:dyDescent="0.2">
      <c r="A1125" s="461"/>
      <c r="B1125" s="462"/>
      <c r="C1125" s="463"/>
      <c r="D1125" s="462"/>
      <c r="E1125" s="462"/>
      <c r="F1125" s="462"/>
      <c r="G1125" s="462"/>
      <c r="H1125" s="462"/>
      <c r="I1125" s="462"/>
      <c r="J1125" s="462"/>
      <c r="K1125" s="462">
        <v>0</v>
      </c>
      <c r="L1125" s="462"/>
      <c r="M1125" s="462"/>
      <c r="N1125" s="464">
        <v>0</v>
      </c>
      <c r="O1125" s="463">
        <v>0</v>
      </c>
      <c r="P1125" s="463">
        <v>0</v>
      </c>
      <c r="Q1125" s="462"/>
      <c r="R1125" s="463"/>
      <c r="S1125" s="462"/>
      <c r="T1125" s="462"/>
      <c r="U1125" s="462"/>
      <c r="V1125" s="462"/>
      <c r="W1125" s="462"/>
      <c r="X1125" s="462"/>
      <c r="Y1125" s="462"/>
      <c r="Z1125" s="462">
        <v>0</v>
      </c>
      <c r="AA1125" s="462"/>
      <c r="AB1125" s="462"/>
      <c r="AC1125" s="463"/>
      <c r="AD1125" s="463">
        <v>0</v>
      </c>
      <c r="AE1125" s="463">
        <v>0</v>
      </c>
      <c r="AF1125" s="462">
        <v>0</v>
      </c>
      <c r="AG1125" s="465">
        <v>0</v>
      </c>
      <c r="AH1125" s="466">
        <v>0</v>
      </c>
      <c r="AI1125" s="467">
        <v>0</v>
      </c>
    </row>
    <row r="1126" spans="1:35" x14ac:dyDescent="0.2">
      <c r="A1126" s="461" t="s">
        <v>56</v>
      </c>
      <c r="B1126" s="462">
        <v>220</v>
      </c>
      <c r="C1126" s="463">
        <v>2495</v>
      </c>
      <c r="D1126" s="462"/>
      <c r="E1126" s="462"/>
      <c r="F1126" s="462"/>
      <c r="G1126" s="462"/>
      <c r="H1126" s="462"/>
      <c r="I1126" s="462"/>
      <c r="J1126" s="462"/>
      <c r="K1126" s="462">
        <v>2495</v>
      </c>
      <c r="L1126" s="462">
        <v>1000</v>
      </c>
      <c r="M1126" s="462"/>
      <c r="N1126" s="464">
        <v>1000</v>
      </c>
      <c r="O1126" s="463">
        <v>30940</v>
      </c>
      <c r="P1126" s="463">
        <v>6806800</v>
      </c>
      <c r="Q1126" s="462">
        <v>227</v>
      </c>
      <c r="R1126" s="463">
        <v>2556</v>
      </c>
      <c r="S1126" s="462"/>
      <c r="T1126" s="462"/>
      <c r="U1126" s="462"/>
      <c r="V1126" s="462"/>
      <c r="W1126" s="462"/>
      <c r="X1126" s="462"/>
      <c r="Y1126" s="462"/>
      <c r="Z1126" s="462">
        <v>2556</v>
      </c>
      <c r="AA1126" s="462">
        <v>1000</v>
      </c>
      <c r="AB1126" s="462"/>
      <c r="AC1126" s="463"/>
      <c r="AD1126" s="463">
        <v>30672</v>
      </c>
      <c r="AE1126" s="463">
        <v>6962544</v>
      </c>
      <c r="AF1126" s="462">
        <v>7</v>
      </c>
      <c r="AG1126" s="465">
        <v>155744</v>
      </c>
      <c r="AH1126" s="466">
        <v>227</v>
      </c>
      <c r="AI1126" s="467">
        <v>6962544</v>
      </c>
    </row>
    <row r="1127" spans="1:35" x14ac:dyDescent="0.2">
      <c r="A1127" s="468"/>
      <c r="B1127" s="462"/>
      <c r="C1127" s="466"/>
      <c r="D1127" s="466"/>
      <c r="E1127" s="466"/>
      <c r="F1127" s="466"/>
      <c r="G1127" s="466"/>
      <c r="H1127" s="466"/>
      <c r="I1127" s="466"/>
      <c r="J1127" s="466"/>
      <c r="K1127" s="462">
        <v>0</v>
      </c>
      <c r="L1127" s="466"/>
      <c r="M1127" s="466"/>
      <c r="N1127" s="464">
        <v>0</v>
      </c>
      <c r="O1127" s="463">
        <v>0</v>
      </c>
      <c r="P1127" s="463">
        <v>0</v>
      </c>
      <c r="Q1127" s="462"/>
      <c r="R1127" s="466"/>
      <c r="S1127" s="466"/>
      <c r="T1127" s="466"/>
      <c r="U1127" s="466"/>
      <c r="V1127" s="466"/>
      <c r="W1127" s="466"/>
      <c r="X1127" s="466"/>
      <c r="Y1127" s="466"/>
      <c r="Z1127" s="462">
        <v>0</v>
      </c>
      <c r="AA1127" s="466"/>
      <c r="AB1127" s="466"/>
      <c r="AC1127" s="466"/>
      <c r="AD1127" s="463">
        <v>0</v>
      </c>
      <c r="AE1127" s="463">
        <v>0</v>
      </c>
      <c r="AF1127" s="462">
        <v>0</v>
      </c>
      <c r="AG1127" s="465">
        <v>0</v>
      </c>
      <c r="AH1127" s="466">
        <v>0</v>
      </c>
      <c r="AI1127" s="467">
        <v>0</v>
      </c>
    </row>
    <row r="1128" spans="1:35" x14ac:dyDescent="0.2">
      <c r="A1128" s="461" t="s">
        <v>57</v>
      </c>
      <c r="B1128" s="462"/>
      <c r="C1128" s="462"/>
      <c r="D1128" s="462"/>
      <c r="E1128" s="462"/>
      <c r="F1128" s="462"/>
      <c r="G1128" s="462"/>
      <c r="H1128" s="462"/>
      <c r="I1128" s="462"/>
      <c r="J1128" s="462"/>
      <c r="K1128" s="462">
        <v>0</v>
      </c>
      <c r="L1128" s="462"/>
      <c r="M1128" s="462"/>
      <c r="N1128" s="464">
        <v>0</v>
      </c>
      <c r="O1128" s="463">
        <v>0</v>
      </c>
      <c r="P1128" s="463">
        <v>0</v>
      </c>
      <c r="Q1128" s="462"/>
      <c r="R1128" s="462"/>
      <c r="S1128" s="462"/>
      <c r="T1128" s="462"/>
      <c r="U1128" s="462"/>
      <c r="V1128" s="462"/>
      <c r="W1128" s="462"/>
      <c r="X1128" s="462"/>
      <c r="Y1128" s="462"/>
      <c r="Z1128" s="462">
        <v>0</v>
      </c>
      <c r="AA1128" s="462"/>
      <c r="AB1128" s="462"/>
      <c r="AC1128" s="462"/>
      <c r="AD1128" s="463">
        <v>0</v>
      </c>
      <c r="AE1128" s="463">
        <v>0</v>
      </c>
      <c r="AF1128" s="462">
        <v>0</v>
      </c>
      <c r="AG1128" s="465">
        <v>0</v>
      </c>
      <c r="AH1128" s="466">
        <v>0</v>
      </c>
      <c r="AI1128" s="467">
        <v>0</v>
      </c>
    </row>
    <row r="1129" spans="1:35" x14ac:dyDescent="0.2">
      <c r="A1129" s="461"/>
      <c r="B1129" s="462"/>
      <c r="C1129" s="462"/>
      <c r="D1129" s="462"/>
      <c r="E1129" s="462"/>
      <c r="F1129" s="462"/>
      <c r="G1129" s="462"/>
      <c r="H1129" s="462"/>
      <c r="I1129" s="462"/>
      <c r="J1129" s="462"/>
      <c r="K1129" s="462">
        <v>0</v>
      </c>
      <c r="L1129" s="462"/>
      <c r="M1129" s="462"/>
      <c r="N1129" s="464">
        <v>0</v>
      </c>
      <c r="O1129" s="463">
        <v>0</v>
      </c>
      <c r="P1129" s="463">
        <v>0</v>
      </c>
      <c r="Q1129" s="462"/>
      <c r="R1129" s="462"/>
      <c r="S1129" s="462"/>
      <c r="T1129" s="462"/>
      <c r="U1129" s="462"/>
      <c r="V1129" s="462"/>
      <c r="W1129" s="462"/>
      <c r="X1129" s="462"/>
      <c r="Y1129" s="462"/>
      <c r="Z1129" s="462">
        <v>0</v>
      </c>
      <c r="AA1129" s="462"/>
      <c r="AB1129" s="462"/>
      <c r="AC1129" s="462"/>
      <c r="AD1129" s="463">
        <v>0</v>
      </c>
      <c r="AE1129" s="463">
        <v>0</v>
      </c>
      <c r="AF1129" s="462">
        <v>0</v>
      </c>
      <c r="AG1129" s="465">
        <v>0</v>
      </c>
      <c r="AH1129" s="466">
        <v>0</v>
      </c>
      <c r="AI1129" s="467">
        <v>0</v>
      </c>
    </row>
    <row r="1130" spans="1:35" x14ac:dyDescent="0.2">
      <c r="A1130" s="461" t="s">
        <v>58</v>
      </c>
      <c r="B1130" s="462">
        <v>257</v>
      </c>
      <c r="C1130" s="462">
        <v>5496</v>
      </c>
      <c r="D1130" s="462"/>
      <c r="E1130" s="462"/>
      <c r="F1130" s="462"/>
      <c r="G1130" s="462"/>
      <c r="H1130" s="462"/>
      <c r="I1130" s="462"/>
      <c r="J1130" s="462"/>
      <c r="K1130" s="462">
        <v>5496</v>
      </c>
      <c r="L1130" s="462">
        <v>1000</v>
      </c>
      <c r="M1130" s="462"/>
      <c r="N1130" s="464">
        <v>1000</v>
      </c>
      <c r="O1130" s="463">
        <v>66952</v>
      </c>
      <c r="P1130" s="463">
        <v>17206664</v>
      </c>
      <c r="Q1130" s="462">
        <v>262</v>
      </c>
      <c r="R1130" s="462">
        <v>5791</v>
      </c>
      <c r="S1130" s="462"/>
      <c r="T1130" s="462"/>
      <c r="U1130" s="462"/>
      <c r="V1130" s="462"/>
      <c r="W1130" s="462"/>
      <c r="X1130" s="462"/>
      <c r="Y1130" s="462"/>
      <c r="Z1130" s="462">
        <v>5791</v>
      </c>
      <c r="AA1130" s="462">
        <v>1000</v>
      </c>
      <c r="AB1130" s="462"/>
      <c r="AC1130" s="462"/>
      <c r="AD1130" s="463">
        <v>69492</v>
      </c>
      <c r="AE1130" s="463">
        <v>18206904</v>
      </c>
      <c r="AF1130" s="462">
        <v>5</v>
      </c>
      <c r="AG1130" s="465">
        <v>1000240</v>
      </c>
      <c r="AH1130" s="466">
        <v>262</v>
      </c>
      <c r="AI1130" s="467">
        <v>18206904</v>
      </c>
    </row>
    <row r="1131" spans="1:35" x14ac:dyDescent="0.2">
      <c r="A1131" s="461"/>
      <c r="B1131" s="462"/>
      <c r="C1131" s="462"/>
      <c r="D1131" s="462"/>
      <c r="E1131" s="462"/>
      <c r="F1131" s="462"/>
      <c r="G1131" s="462"/>
      <c r="H1131" s="462"/>
      <c r="I1131" s="462"/>
      <c r="J1131" s="462"/>
      <c r="K1131" s="462">
        <v>0</v>
      </c>
      <c r="L1131" s="462"/>
      <c r="M1131" s="462"/>
      <c r="N1131" s="464">
        <v>0</v>
      </c>
      <c r="O1131" s="463">
        <v>0</v>
      </c>
      <c r="P1131" s="463">
        <v>0</v>
      </c>
      <c r="Q1131" s="462"/>
      <c r="R1131" s="462"/>
      <c r="S1131" s="462"/>
      <c r="T1131" s="462"/>
      <c r="U1131" s="462"/>
      <c r="V1131" s="462"/>
      <c r="W1131" s="462"/>
      <c r="X1131" s="462"/>
      <c r="Y1131" s="462"/>
      <c r="Z1131" s="462">
        <v>0</v>
      </c>
      <c r="AA1131" s="462"/>
      <c r="AB1131" s="462"/>
      <c r="AC1131" s="462"/>
      <c r="AD1131" s="463">
        <v>0</v>
      </c>
      <c r="AE1131" s="463">
        <v>0</v>
      </c>
      <c r="AF1131" s="462">
        <v>0</v>
      </c>
      <c r="AG1131" s="465">
        <v>0</v>
      </c>
      <c r="AH1131" s="466">
        <v>0</v>
      </c>
      <c r="AI1131" s="467">
        <v>0</v>
      </c>
    </row>
    <row r="1132" spans="1:35" x14ac:dyDescent="0.2">
      <c r="A1132" s="461" t="s">
        <v>59</v>
      </c>
      <c r="B1132" s="462"/>
      <c r="C1132" s="462"/>
      <c r="D1132" s="462"/>
      <c r="E1132" s="462"/>
      <c r="F1132" s="462"/>
      <c r="G1132" s="462"/>
      <c r="H1132" s="462"/>
      <c r="I1132" s="462"/>
      <c r="J1132" s="462"/>
      <c r="K1132" s="462">
        <v>0</v>
      </c>
      <c r="L1132" s="462"/>
      <c r="M1132" s="462"/>
      <c r="N1132" s="464">
        <v>0</v>
      </c>
      <c r="O1132" s="463">
        <v>0</v>
      </c>
      <c r="P1132" s="463">
        <v>0</v>
      </c>
      <c r="Q1132" s="462"/>
      <c r="R1132" s="462"/>
      <c r="S1132" s="462"/>
      <c r="T1132" s="462"/>
      <c r="U1132" s="462"/>
      <c r="V1132" s="462"/>
      <c r="W1132" s="462"/>
      <c r="X1132" s="462"/>
      <c r="Y1132" s="462"/>
      <c r="Z1132" s="462">
        <v>0</v>
      </c>
      <c r="AA1132" s="462"/>
      <c r="AB1132" s="462"/>
      <c r="AC1132" s="462"/>
      <c r="AD1132" s="463">
        <v>0</v>
      </c>
      <c r="AE1132" s="463">
        <v>0</v>
      </c>
      <c r="AF1132" s="462">
        <v>0</v>
      </c>
      <c r="AG1132" s="465">
        <v>0</v>
      </c>
      <c r="AH1132" s="466">
        <v>0</v>
      </c>
      <c r="AI1132" s="467">
        <v>0</v>
      </c>
    </row>
    <row r="1133" spans="1:35" x14ac:dyDescent="0.2">
      <c r="A1133" s="461"/>
      <c r="B1133" s="462"/>
      <c r="C1133" s="462"/>
      <c r="D1133" s="462"/>
      <c r="E1133" s="462"/>
      <c r="F1133" s="462"/>
      <c r="G1133" s="462"/>
      <c r="H1133" s="462"/>
      <c r="I1133" s="462"/>
      <c r="J1133" s="462"/>
      <c r="K1133" s="462">
        <v>0</v>
      </c>
      <c r="L1133" s="462"/>
      <c r="M1133" s="462"/>
      <c r="N1133" s="464">
        <v>0</v>
      </c>
      <c r="O1133" s="463">
        <v>0</v>
      </c>
      <c r="P1133" s="463">
        <v>0</v>
      </c>
      <c r="Q1133" s="462"/>
      <c r="R1133" s="462"/>
      <c r="S1133" s="462"/>
      <c r="T1133" s="462"/>
      <c r="U1133" s="462"/>
      <c r="V1133" s="462"/>
      <c r="W1133" s="462"/>
      <c r="X1133" s="462"/>
      <c r="Y1133" s="462"/>
      <c r="Z1133" s="462">
        <v>0</v>
      </c>
      <c r="AA1133" s="462"/>
      <c r="AB1133" s="462"/>
      <c r="AC1133" s="462"/>
      <c r="AD1133" s="463">
        <v>0</v>
      </c>
      <c r="AE1133" s="463">
        <v>0</v>
      </c>
      <c r="AF1133" s="462">
        <v>0</v>
      </c>
      <c r="AG1133" s="465">
        <v>0</v>
      </c>
      <c r="AH1133" s="466">
        <v>0</v>
      </c>
      <c r="AI1133" s="467">
        <v>0</v>
      </c>
    </row>
    <row r="1134" spans="1:35" x14ac:dyDescent="0.2">
      <c r="A1134" s="461" t="s">
        <v>60</v>
      </c>
      <c r="B1134" s="462"/>
      <c r="C1134" s="462"/>
      <c r="D1134" s="462"/>
      <c r="E1134" s="462"/>
      <c r="F1134" s="462"/>
      <c r="G1134" s="462"/>
      <c r="H1134" s="462"/>
      <c r="I1134" s="462"/>
      <c r="J1134" s="462"/>
      <c r="K1134" s="462">
        <v>0</v>
      </c>
      <c r="L1134" s="462"/>
      <c r="M1134" s="462"/>
      <c r="N1134" s="464">
        <v>0</v>
      </c>
      <c r="O1134" s="463">
        <v>0</v>
      </c>
      <c r="P1134" s="463">
        <v>0</v>
      </c>
      <c r="Q1134" s="462"/>
      <c r="R1134" s="462"/>
      <c r="S1134" s="462"/>
      <c r="T1134" s="462"/>
      <c r="U1134" s="462"/>
      <c r="V1134" s="462"/>
      <c r="W1134" s="462"/>
      <c r="X1134" s="462"/>
      <c r="Y1134" s="462"/>
      <c r="Z1134" s="462">
        <v>0</v>
      </c>
      <c r="AA1134" s="462"/>
      <c r="AB1134" s="462"/>
      <c r="AC1134" s="462"/>
      <c r="AD1134" s="463">
        <v>0</v>
      </c>
      <c r="AE1134" s="463">
        <v>0</v>
      </c>
      <c r="AF1134" s="462">
        <v>0</v>
      </c>
      <c r="AG1134" s="465">
        <v>0</v>
      </c>
      <c r="AH1134" s="466">
        <v>0</v>
      </c>
      <c r="AI1134" s="467">
        <v>0</v>
      </c>
    </row>
    <row r="1135" spans="1:35" x14ac:dyDescent="0.2">
      <c r="A1135" s="461"/>
      <c r="B1135" s="462"/>
      <c r="C1135" s="462"/>
      <c r="D1135" s="462"/>
      <c r="E1135" s="462"/>
      <c r="F1135" s="462"/>
      <c r="G1135" s="462"/>
      <c r="H1135" s="462"/>
      <c r="I1135" s="462"/>
      <c r="J1135" s="462"/>
      <c r="K1135" s="462">
        <v>0</v>
      </c>
      <c r="L1135" s="462"/>
      <c r="M1135" s="462"/>
      <c r="N1135" s="464">
        <v>0</v>
      </c>
      <c r="O1135" s="463">
        <v>0</v>
      </c>
      <c r="P1135" s="463">
        <v>0</v>
      </c>
      <c r="Q1135" s="462"/>
      <c r="R1135" s="462"/>
      <c r="S1135" s="462"/>
      <c r="T1135" s="462"/>
      <c r="U1135" s="462"/>
      <c r="V1135" s="462"/>
      <c r="W1135" s="462"/>
      <c r="X1135" s="462"/>
      <c r="Y1135" s="462"/>
      <c r="Z1135" s="462">
        <v>0</v>
      </c>
      <c r="AA1135" s="462"/>
      <c r="AB1135" s="462"/>
      <c r="AC1135" s="462"/>
      <c r="AD1135" s="463">
        <v>0</v>
      </c>
      <c r="AE1135" s="463">
        <v>0</v>
      </c>
      <c r="AF1135" s="462">
        <v>0</v>
      </c>
      <c r="AG1135" s="465">
        <v>0</v>
      </c>
      <c r="AH1135" s="466">
        <v>0</v>
      </c>
      <c r="AI1135" s="467">
        <v>0</v>
      </c>
    </row>
    <row r="1136" spans="1:35" x14ac:dyDescent="0.2">
      <c r="A1136" s="461" t="s">
        <v>61</v>
      </c>
      <c r="B1136" s="462"/>
      <c r="C1136" s="462"/>
      <c r="D1136" s="462"/>
      <c r="E1136" s="462"/>
      <c r="F1136" s="462"/>
      <c r="G1136" s="462"/>
      <c r="H1136" s="462"/>
      <c r="I1136" s="462"/>
      <c r="J1136" s="462"/>
      <c r="K1136" s="462">
        <v>0</v>
      </c>
      <c r="L1136" s="462"/>
      <c r="M1136" s="462"/>
      <c r="N1136" s="464">
        <v>0</v>
      </c>
      <c r="O1136" s="463">
        <v>0</v>
      </c>
      <c r="P1136" s="463">
        <v>0</v>
      </c>
      <c r="Q1136" s="462"/>
      <c r="R1136" s="462"/>
      <c r="S1136" s="462"/>
      <c r="T1136" s="462"/>
      <c r="U1136" s="462"/>
      <c r="V1136" s="462"/>
      <c r="W1136" s="462"/>
      <c r="X1136" s="462"/>
      <c r="Y1136" s="462"/>
      <c r="Z1136" s="462">
        <v>0</v>
      </c>
      <c r="AA1136" s="462"/>
      <c r="AB1136" s="462"/>
      <c r="AC1136" s="462"/>
      <c r="AD1136" s="463">
        <v>0</v>
      </c>
      <c r="AE1136" s="463">
        <v>0</v>
      </c>
      <c r="AF1136" s="462">
        <v>0</v>
      </c>
      <c r="AG1136" s="465">
        <v>0</v>
      </c>
      <c r="AH1136" s="466">
        <v>0</v>
      </c>
      <c r="AI1136" s="467">
        <v>0</v>
      </c>
    </row>
    <row r="1137" spans="1:35" x14ac:dyDescent="0.2">
      <c r="A1137" s="461"/>
      <c r="B1137" s="462"/>
      <c r="C1137" s="462"/>
      <c r="D1137" s="462"/>
      <c r="E1137" s="462"/>
      <c r="F1137" s="462"/>
      <c r="G1137" s="462"/>
      <c r="H1137" s="462"/>
      <c r="I1137" s="462"/>
      <c r="J1137" s="462"/>
      <c r="K1137" s="462">
        <v>0</v>
      </c>
      <c r="L1137" s="462"/>
      <c r="M1137" s="462"/>
      <c r="N1137" s="464">
        <v>0</v>
      </c>
      <c r="O1137" s="463">
        <v>0</v>
      </c>
      <c r="P1137" s="463">
        <v>0</v>
      </c>
      <c r="Q1137" s="462"/>
      <c r="R1137" s="462"/>
      <c r="S1137" s="462"/>
      <c r="T1137" s="462"/>
      <c r="U1137" s="462"/>
      <c r="V1137" s="462"/>
      <c r="W1137" s="462"/>
      <c r="X1137" s="462"/>
      <c r="Y1137" s="462"/>
      <c r="Z1137" s="462">
        <v>0</v>
      </c>
      <c r="AA1137" s="462"/>
      <c r="AB1137" s="462"/>
      <c r="AC1137" s="462"/>
      <c r="AD1137" s="463">
        <v>0</v>
      </c>
      <c r="AE1137" s="463">
        <v>0</v>
      </c>
      <c r="AF1137" s="462">
        <v>0</v>
      </c>
      <c r="AG1137" s="465">
        <v>0</v>
      </c>
      <c r="AH1137" s="466">
        <v>0</v>
      </c>
      <c r="AI1137" s="467">
        <v>0</v>
      </c>
    </row>
    <row r="1138" spans="1:35" x14ac:dyDescent="0.2">
      <c r="A1138" s="461" t="s">
        <v>62</v>
      </c>
      <c r="B1138" s="462"/>
      <c r="C1138" s="462"/>
      <c r="D1138" s="462"/>
      <c r="E1138" s="462"/>
      <c r="F1138" s="462"/>
      <c r="G1138" s="462"/>
      <c r="H1138" s="462"/>
      <c r="I1138" s="462"/>
      <c r="J1138" s="462"/>
      <c r="K1138" s="462">
        <v>0</v>
      </c>
      <c r="L1138" s="462"/>
      <c r="M1138" s="462"/>
      <c r="N1138" s="464">
        <v>0</v>
      </c>
      <c r="O1138" s="463">
        <v>0</v>
      </c>
      <c r="P1138" s="463">
        <v>0</v>
      </c>
      <c r="Q1138" s="462"/>
      <c r="R1138" s="462"/>
      <c r="S1138" s="462"/>
      <c r="T1138" s="462"/>
      <c r="U1138" s="462"/>
      <c r="V1138" s="462"/>
      <c r="W1138" s="462"/>
      <c r="X1138" s="462"/>
      <c r="Y1138" s="462"/>
      <c r="Z1138" s="462">
        <v>0</v>
      </c>
      <c r="AA1138" s="462"/>
      <c r="AB1138" s="462"/>
      <c r="AC1138" s="462"/>
      <c r="AD1138" s="463">
        <v>0</v>
      </c>
      <c r="AE1138" s="463">
        <v>0</v>
      </c>
      <c r="AF1138" s="462">
        <v>0</v>
      </c>
      <c r="AG1138" s="465">
        <v>0</v>
      </c>
      <c r="AH1138" s="466">
        <v>0</v>
      </c>
      <c r="AI1138" s="467">
        <v>0</v>
      </c>
    </row>
    <row r="1139" spans="1:35" x14ac:dyDescent="0.2">
      <c r="A1139" s="461"/>
      <c r="B1139" s="462"/>
      <c r="C1139" s="462"/>
      <c r="D1139" s="462"/>
      <c r="E1139" s="462"/>
      <c r="F1139" s="462"/>
      <c r="G1139" s="462"/>
      <c r="H1139" s="462"/>
      <c r="I1139" s="462"/>
      <c r="J1139" s="462"/>
      <c r="K1139" s="462">
        <v>0</v>
      </c>
      <c r="L1139" s="462"/>
      <c r="M1139" s="462"/>
      <c r="N1139" s="464">
        <v>0</v>
      </c>
      <c r="O1139" s="463">
        <v>0</v>
      </c>
      <c r="P1139" s="463">
        <v>0</v>
      </c>
      <c r="Q1139" s="462"/>
      <c r="R1139" s="462"/>
      <c r="S1139" s="462"/>
      <c r="T1139" s="462"/>
      <c r="U1139" s="462"/>
      <c r="V1139" s="462"/>
      <c r="W1139" s="462"/>
      <c r="X1139" s="462"/>
      <c r="Y1139" s="462"/>
      <c r="Z1139" s="462">
        <v>0</v>
      </c>
      <c r="AA1139" s="462"/>
      <c r="AB1139" s="462"/>
      <c r="AC1139" s="462"/>
      <c r="AD1139" s="463">
        <v>0</v>
      </c>
      <c r="AE1139" s="463">
        <v>0</v>
      </c>
      <c r="AF1139" s="462">
        <v>0</v>
      </c>
      <c r="AG1139" s="465">
        <v>0</v>
      </c>
      <c r="AH1139" s="466">
        <v>0</v>
      </c>
      <c r="AI1139" s="467">
        <v>0</v>
      </c>
    </row>
    <row r="1140" spans="1:35" x14ac:dyDescent="0.2">
      <c r="A1140" s="461" t="s">
        <v>63</v>
      </c>
      <c r="B1140" s="462"/>
      <c r="C1140" s="462"/>
      <c r="D1140" s="462"/>
      <c r="E1140" s="462"/>
      <c r="F1140" s="462"/>
      <c r="G1140" s="462"/>
      <c r="H1140" s="462"/>
      <c r="I1140" s="462"/>
      <c r="J1140" s="462"/>
      <c r="K1140" s="462">
        <v>0</v>
      </c>
      <c r="L1140" s="462"/>
      <c r="M1140" s="462"/>
      <c r="N1140" s="464">
        <v>0</v>
      </c>
      <c r="O1140" s="463">
        <v>0</v>
      </c>
      <c r="P1140" s="463">
        <v>0</v>
      </c>
      <c r="Q1140" s="462"/>
      <c r="R1140" s="462"/>
      <c r="S1140" s="462"/>
      <c r="T1140" s="462"/>
      <c r="U1140" s="462"/>
      <c r="V1140" s="462"/>
      <c r="W1140" s="462"/>
      <c r="X1140" s="462"/>
      <c r="Y1140" s="462"/>
      <c r="Z1140" s="462">
        <v>0</v>
      </c>
      <c r="AA1140" s="462"/>
      <c r="AB1140" s="462"/>
      <c r="AC1140" s="462"/>
      <c r="AD1140" s="463">
        <v>0</v>
      </c>
      <c r="AE1140" s="463">
        <v>0</v>
      </c>
      <c r="AF1140" s="462">
        <v>0</v>
      </c>
      <c r="AG1140" s="465">
        <v>0</v>
      </c>
      <c r="AH1140" s="466">
        <v>0</v>
      </c>
      <c r="AI1140" s="467">
        <v>0</v>
      </c>
    </row>
    <row r="1141" spans="1:35" x14ac:dyDescent="0.2">
      <c r="A1141" s="461"/>
      <c r="B1141" s="462"/>
      <c r="C1141" s="462"/>
      <c r="D1141" s="462"/>
      <c r="E1141" s="462"/>
      <c r="F1141" s="462"/>
      <c r="G1141" s="462"/>
      <c r="H1141" s="462"/>
      <c r="I1141" s="462"/>
      <c r="J1141" s="462"/>
      <c r="K1141" s="462">
        <v>0</v>
      </c>
      <c r="L1141" s="462"/>
      <c r="M1141" s="462"/>
      <c r="N1141" s="464">
        <v>0</v>
      </c>
      <c r="O1141" s="463">
        <v>0</v>
      </c>
      <c r="P1141" s="463">
        <v>0</v>
      </c>
      <c r="Q1141" s="462"/>
      <c r="R1141" s="462"/>
      <c r="S1141" s="462"/>
      <c r="T1141" s="462"/>
      <c r="U1141" s="462"/>
      <c r="V1141" s="462"/>
      <c r="W1141" s="462"/>
      <c r="X1141" s="462"/>
      <c r="Y1141" s="462"/>
      <c r="Z1141" s="462">
        <v>0</v>
      </c>
      <c r="AA1141" s="462"/>
      <c r="AB1141" s="462"/>
      <c r="AC1141" s="462"/>
      <c r="AD1141" s="463">
        <v>0</v>
      </c>
      <c r="AE1141" s="463">
        <v>0</v>
      </c>
      <c r="AF1141" s="462">
        <v>0</v>
      </c>
      <c r="AG1141" s="465">
        <v>0</v>
      </c>
      <c r="AH1141" s="466">
        <v>0</v>
      </c>
      <c r="AI1141" s="467">
        <v>0</v>
      </c>
    </row>
    <row r="1142" spans="1:35" x14ac:dyDescent="0.2">
      <c r="A1142" s="461" t="s">
        <v>64</v>
      </c>
      <c r="B1142" s="462"/>
      <c r="C1142" s="462"/>
      <c r="D1142" s="462"/>
      <c r="E1142" s="462"/>
      <c r="F1142" s="462"/>
      <c r="G1142" s="462"/>
      <c r="H1142" s="462"/>
      <c r="I1142" s="462"/>
      <c r="J1142" s="462"/>
      <c r="K1142" s="462">
        <v>0</v>
      </c>
      <c r="L1142" s="462"/>
      <c r="M1142" s="462"/>
      <c r="N1142" s="464">
        <v>0</v>
      </c>
      <c r="O1142" s="463">
        <v>0</v>
      </c>
      <c r="P1142" s="463">
        <v>0</v>
      </c>
      <c r="Q1142" s="462"/>
      <c r="R1142" s="462"/>
      <c r="S1142" s="462"/>
      <c r="T1142" s="462"/>
      <c r="U1142" s="462"/>
      <c r="V1142" s="462"/>
      <c r="W1142" s="462"/>
      <c r="X1142" s="462"/>
      <c r="Y1142" s="462"/>
      <c r="Z1142" s="462">
        <v>0</v>
      </c>
      <c r="AA1142" s="462"/>
      <c r="AB1142" s="462"/>
      <c r="AC1142" s="462"/>
      <c r="AD1142" s="463">
        <v>0</v>
      </c>
      <c r="AE1142" s="463">
        <v>0</v>
      </c>
      <c r="AF1142" s="462">
        <v>0</v>
      </c>
      <c r="AG1142" s="465">
        <v>0</v>
      </c>
      <c r="AH1142" s="466">
        <v>0</v>
      </c>
      <c r="AI1142" s="467">
        <v>0</v>
      </c>
    </row>
    <row r="1143" spans="1:35" x14ac:dyDescent="0.2">
      <c r="A1143" s="461"/>
      <c r="B1143" s="462"/>
      <c r="C1143" s="462"/>
      <c r="D1143" s="462"/>
      <c r="E1143" s="462"/>
      <c r="F1143" s="462"/>
      <c r="G1143" s="462"/>
      <c r="H1143" s="462"/>
      <c r="I1143" s="462"/>
      <c r="J1143" s="462"/>
      <c r="K1143" s="462">
        <v>0</v>
      </c>
      <c r="L1143" s="462"/>
      <c r="M1143" s="462"/>
      <c r="N1143" s="464">
        <v>0</v>
      </c>
      <c r="O1143" s="463">
        <v>0</v>
      </c>
      <c r="P1143" s="463">
        <v>0</v>
      </c>
      <c r="Q1143" s="462"/>
      <c r="R1143" s="462"/>
      <c r="S1143" s="462"/>
      <c r="T1143" s="462"/>
      <c r="U1143" s="462"/>
      <c r="V1143" s="462"/>
      <c r="W1143" s="462"/>
      <c r="X1143" s="462"/>
      <c r="Y1143" s="462"/>
      <c r="Z1143" s="462">
        <v>0</v>
      </c>
      <c r="AA1143" s="462"/>
      <c r="AB1143" s="462"/>
      <c r="AC1143" s="462"/>
      <c r="AD1143" s="463">
        <v>0</v>
      </c>
      <c r="AE1143" s="463">
        <v>0</v>
      </c>
      <c r="AF1143" s="462">
        <v>0</v>
      </c>
      <c r="AG1143" s="465">
        <v>0</v>
      </c>
      <c r="AH1143" s="466">
        <v>0</v>
      </c>
      <c r="AI1143" s="467">
        <v>0</v>
      </c>
    </row>
    <row r="1144" spans="1:35" x14ac:dyDescent="0.2">
      <c r="A1144" s="461" t="s">
        <v>24</v>
      </c>
      <c r="B1144" s="462"/>
      <c r="C1144" s="462"/>
      <c r="D1144" s="462"/>
      <c r="E1144" s="462"/>
      <c r="F1144" s="462"/>
      <c r="G1144" s="462"/>
      <c r="H1144" s="462"/>
      <c r="I1144" s="462"/>
      <c r="J1144" s="462"/>
      <c r="K1144" s="462">
        <v>0</v>
      </c>
      <c r="L1144" s="462"/>
      <c r="M1144" s="462"/>
      <c r="N1144" s="464">
        <v>0</v>
      </c>
      <c r="O1144" s="463">
        <v>0</v>
      </c>
      <c r="P1144" s="463">
        <v>0</v>
      </c>
      <c r="Q1144" s="462"/>
      <c r="R1144" s="462"/>
      <c r="S1144" s="462"/>
      <c r="T1144" s="462"/>
      <c r="U1144" s="462"/>
      <c r="V1144" s="462"/>
      <c r="W1144" s="462"/>
      <c r="X1144" s="462"/>
      <c r="Y1144" s="462"/>
      <c r="Z1144" s="462">
        <v>0</v>
      </c>
      <c r="AA1144" s="462"/>
      <c r="AB1144" s="462"/>
      <c r="AC1144" s="462"/>
      <c r="AD1144" s="463">
        <v>0</v>
      </c>
      <c r="AE1144" s="463">
        <v>0</v>
      </c>
      <c r="AF1144" s="462">
        <v>0</v>
      </c>
      <c r="AG1144" s="465">
        <v>0</v>
      </c>
      <c r="AH1144" s="466">
        <v>0</v>
      </c>
      <c r="AI1144" s="467">
        <v>0</v>
      </c>
    </row>
    <row r="1145" spans="1:35" x14ac:dyDescent="0.2">
      <c r="A1145" s="461" t="s">
        <v>65</v>
      </c>
      <c r="B1145" s="462"/>
      <c r="C1145" s="462"/>
      <c r="D1145" s="462"/>
      <c r="E1145" s="462"/>
      <c r="F1145" s="462"/>
      <c r="G1145" s="462"/>
      <c r="H1145" s="462"/>
      <c r="I1145" s="462"/>
      <c r="J1145" s="462"/>
      <c r="K1145" s="462">
        <v>0</v>
      </c>
      <c r="L1145" s="462"/>
      <c r="M1145" s="462"/>
      <c r="N1145" s="464">
        <v>0</v>
      </c>
      <c r="O1145" s="463">
        <v>0</v>
      </c>
      <c r="P1145" s="463">
        <v>0</v>
      </c>
      <c r="Q1145" s="462"/>
      <c r="R1145" s="462"/>
      <c r="S1145" s="462"/>
      <c r="T1145" s="462"/>
      <c r="U1145" s="462"/>
      <c r="V1145" s="462"/>
      <c r="W1145" s="462"/>
      <c r="X1145" s="462"/>
      <c r="Y1145" s="462"/>
      <c r="Z1145" s="462">
        <v>0</v>
      </c>
      <c r="AA1145" s="462"/>
      <c r="AB1145" s="462"/>
      <c r="AC1145" s="462"/>
      <c r="AD1145" s="463">
        <v>0</v>
      </c>
      <c r="AE1145" s="463">
        <v>0</v>
      </c>
      <c r="AF1145" s="462">
        <v>0</v>
      </c>
      <c r="AG1145" s="465">
        <v>0</v>
      </c>
      <c r="AH1145" s="466">
        <v>0</v>
      </c>
      <c r="AI1145" s="467">
        <v>0</v>
      </c>
    </row>
    <row r="1146" spans="1:35" x14ac:dyDescent="0.2">
      <c r="A1146" s="461"/>
      <c r="B1146" s="462"/>
      <c r="C1146" s="462"/>
      <c r="D1146" s="462"/>
      <c r="E1146" s="462"/>
      <c r="F1146" s="462"/>
      <c r="G1146" s="462"/>
      <c r="H1146" s="462"/>
      <c r="I1146" s="462"/>
      <c r="J1146" s="462"/>
      <c r="K1146" s="462">
        <v>0</v>
      </c>
      <c r="L1146" s="462"/>
      <c r="M1146" s="462"/>
      <c r="N1146" s="464">
        <v>0</v>
      </c>
      <c r="O1146" s="463">
        <v>0</v>
      </c>
      <c r="P1146" s="463">
        <v>0</v>
      </c>
      <c r="Q1146" s="462"/>
      <c r="R1146" s="462"/>
      <c r="S1146" s="462"/>
      <c r="T1146" s="462"/>
      <c r="U1146" s="462"/>
      <c r="V1146" s="462"/>
      <c r="W1146" s="462"/>
      <c r="X1146" s="462"/>
      <c r="Y1146" s="462"/>
      <c r="Z1146" s="462">
        <v>0</v>
      </c>
      <c r="AA1146" s="462"/>
      <c r="AB1146" s="462"/>
      <c r="AC1146" s="462"/>
      <c r="AD1146" s="463">
        <v>0</v>
      </c>
      <c r="AE1146" s="463">
        <v>0</v>
      </c>
      <c r="AF1146" s="462">
        <v>0</v>
      </c>
      <c r="AG1146" s="465">
        <v>0</v>
      </c>
      <c r="AH1146" s="466">
        <v>0</v>
      </c>
      <c r="AI1146" s="467">
        <v>0</v>
      </c>
    </row>
    <row r="1147" spans="1:35" x14ac:dyDescent="0.2">
      <c r="A1147" s="461" t="s">
        <v>549</v>
      </c>
      <c r="B1147" s="462"/>
      <c r="C1147" s="462"/>
      <c r="D1147" s="462"/>
      <c r="E1147" s="462"/>
      <c r="F1147" s="462"/>
      <c r="G1147" s="462"/>
      <c r="H1147" s="462"/>
      <c r="I1147" s="462"/>
      <c r="J1147" s="462"/>
      <c r="K1147" s="462">
        <v>0</v>
      </c>
      <c r="L1147" s="462"/>
      <c r="M1147" s="462"/>
      <c r="N1147" s="464">
        <v>0</v>
      </c>
      <c r="O1147" s="463">
        <v>0</v>
      </c>
      <c r="P1147" s="463">
        <v>0</v>
      </c>
      <c r="Q1147" s="462"/>
      <c r="R1147" s="462"/>
      <c r="S1147" s="462"/>
      <c r="T1147" s="462"/>
      <c r="U1147" s="462"/>
      <c r="V1147" s="462"/>
      <c r="W1147" s="462"/>
      <c r="X1147" s="462"/>
      <c r="Y1147" s="462"/>
      <c r="Z1147" s="462">
        <v>0</v>
      </c>
      <c r="AA1147" s="462"/>
      <c r="AB1147" s="462"/>
      <c r="AC1147" s="462"/>
      <c r="AD1147" s="463">
        <v>0</v>
      </c>
      <c r="AE1147" s="463">
        <v>0</v>
      </c>
      <c r="AF1147" s="462">
        <v>0</v>
      </c>
      <c r="AG1147" s="465">
        <v>0</v>
      </c>
      <c r="AH1147" s="466">
        <v>0</v>
      </c>
      <c r="AI1147" s="467">
        <v>0</v>
      </c>
    </row>
    <row r="1148" spans="1:35" x14ac:dyDescent="0.2">
      <c r="A1148" s="461"/>
      <c r="B1148" s="462"/>
      <c r="C1148" s="462"/>
      <c r="D1148" s="462"/>
      <c r="E1148" s="462"/>
      <c r="F1148" s="462"/>
      <c r="G1148" s="462"/>
      <c r="H1148" s="462"/>
      <c r="I1148" s="462"/>
      <c r="J1148" s="462"/>
      <c r="K1148" s="462">
        <v>0</v>
      </c>
      <c r="L1148" s="462"/>
      <c r="M1148" s="462"/>
      <c r="N1148" s="464">
        <v>0</v>
      </c>
      <c r="O1148" s="463">
        <v>0</v>
      </c>
      <c r="P1148" s="463">
        <v>0</v>
      </c>
      <c r="Q1148" s="462"/>
      <c r="R1148" s="462"/>
      <c r="S1148" s="462"/>
      <c r="T1148" s="462"/>
      <c r="U1148" s="462"/>
      <c r="V1148" s="462"/>
      <c r="W1148" s="462"/>
      <c r="X1148" s="462"/>
      <c r="Y1148" s="462"/>
      <c r="Z1148" s="462">
        <v>0</v>
      </c>
      <c r="AA1148" s="462"/>
      <c r="AB1148" s="462"/>
      <c r="AC1148" s="462"/>
      <c r="AD1148" s="463">
        <v>0</v>
      </c>
      <c r="AE1148" s="463">
        <v>0</v>
      </c>
      <c r="AF1148" s="462">
        <v>0</v>
      </c>
      <c r="AG1148" s="465">
        <v>0</v>
      </c>
      <c r="AH1148" s="466">
        <v>0</v>
      </c>
      <c r="AI1148" s="467">
        <v>0</v>
      </c>
    </row>
    <row r="1149" spans="1:35" x14ac:dyDescent="0.2">
      <c r="A1149" s="461" t="s">
        <v>66</v>
      </c>
      <c r="B1149" s="462">
        <v>69</v>
      </c>
      <c r="C1149" s="462">
        <v>1490</v>
      </c>
      <c r="D1149" s="462"/>
      <c r="E1149" s="462"/>
      <c r="F1149" s="462"/>
      <c r="G1149" s="462"/>
      <c r="H1149" s="462"/>
      <c r="I1149" s="462"/>
      <c r="J1149" s="462"/>
      <c r="K1149" s="462">
        <v>1490</v>
      </c>
      <c r="L1149" s="462">
        <v>600</v>
      </c>
      <c r="M1149" s="462"/>
      <c r="N1149" s="464">
        <v>600</v>
      </c>
      <c r="O1149" s="463">
        <v>18480</v>
      </c>
      <c r="P1149" s="463">
        <v>1275120</v>
      </c>
      <c r="Q1149" s="462">
        <v>70</v>
      </c>
      <c r="R1149" s="462">
        <v>1487</v>
      </c>
      <c r="S1149" s="462"/>
      <c r="T1149" s="462"/>
      <c r="U1149" s="462"/>
      <c r="V1149" s="462"/>
      <c r="W1149" s="462"/>
      <c r="X1149" s="462"/>
      <c r="Y1149" s="462"/>
      <c r="Z1149" s="462">
        <v>1487</v>
      </c>
      <c r="AA1149" s="462">
        <v>600</v>
      </c>
      <c r="AB1149" s="462"/>
      <c r="AC1149" s="462"/>
      <c r="AD1149" s="463">
        <v>17844</v>
      </c>
      <c r="AE1149" s="463">
        <v>1249080</v>
      </c>
      <c r="AF1149" s="462">
        <v>1</v>
      </c>
      <c r="AG1149" s="465">
        <v>-26040</v>
      </c>
      <c r="AH1149" s="466">
        <v>70</v>
      </c>
      <c r="AI1149" s="467">
        <v>1249080</v>
      </c>
    </row>
    <row r="1150" spans="1:35" x14ac:dyDescent="0.2">
      <c r="A1150" s="461"/>
      <c r="B1150" s="462"/>
      <c r="C1150" s="462"/>
      <c r="D1150" s="462"/>
      <c r="E1150" s="462"/>
      <c r="F1150" s="462"/>
      <c r="G1150" s="462"/>
      <c r="H1150" s="462"/>
      <c r="I1150" s="462"/>
      <c r="J1150" s="462"/>
      <c r="K1150" s="462">
        <v>0</v>
      </c>
      <c r="L1150" s="462"/>
      <c r="M1150" s="462"/>
      <c r="N1150" s="464">
        <v>0</v>
      </c>
      <c r="O1150" s="463">
        <v>0</v>
      </c>
      <c r="P1150" s="463">
        <v>0</v>
      </c>
      <c r="Q1150" s="462"/>
      <c r="R1150" s="462"/>
      <c r="S1150" s="462"/>
      <c r="T1150" s="462"/>
      <c r="U1150" s="462"/>
      <c r="V1150" s="462"/>
      <c r="W1150" s="462"/>
      <c r="X1150" s="462"/>
      <c r="Y1150" s="462"/>
      <c r="Z1150" s="462">
        <v>0</v>
      </c>
      <c r="AA1150" s="462"/>
      <c r="AB1150" s="462"/>
      <c r="AC1150" s="462"/>
      <c r="AD1150" s="463">
        <v>0</v>
      </c>
      <c r="AE1150" s="463">
        <v>0</v>
      </c>
      <c r="AF1150" s="462">
        <v>0</v>
      </c>
      <c r="AG1150" s="465">
        <v>0</v>
      </c>
      <c r="AH1150" s="466">
        <v>0</v>
      </c>
      <c r="AI1150" s="467">
        <v>0</v>
      </c>
    </row>
    <row r="1151" spans="1:35" x14ac:dyDescent="0.2">
      <c r="A1151" s="461" t="s">
        <v>67</v>
      </c>
      <c r="B1151" s="462"/>
      <c r="C1151" s="462"/>
      <c r="D1151" s="462"/>
      <c r="E1151" s="462"/>
      <c r="F1151" s="462"/>
      <c r="G1151" s="462"/>
      <c r="H1151" s="462"/>
      <c r="I1151" s="462"/>
      <c r="J1151" s="462"/>
      <c r="K1151" s="462">
        <v>0</v>
      </c>
      <c r="L1151" s="462"/>
      <c r="M1151" s="462"/>
      <c r="N1151" s="464">
        <v>0</v>
      </c>
      <c r="O1151" s="463">
        <v>0</v>
      </c>
      <c r="P1151" s="463">
        <v>0</v>
      </c>
      <c r="Q1151" s="462"/>
      <c r="R1151" s="462"/>
      <c r="S1151" s="462"/>
      <c r="T1151" s="462"/>
      <c r="U1151" s="462"/>
      <c r="V1151" s="462"/>
      <c r="W1151" s="462"/>
      <c r="X1151" s="462"/>
      <c r="Y1151" s="462"/>
      <c r="Z1151" s="462">
        <v>0</v>
      </c>
      <c r="AA1151" s="462"/>
      <c r="AB1151" s="462"/>
      <c r="AC1151" s="462"/>
      <c r="AD1151" s="463">
        <v>0</v>
      </c>
      <c r="AE1151" s="463">
        <v>0</v>
      </c>
      <c r="AF1151" s="462">
        <v>0</v>
      </c>
      <c r="AG1151" s="465">
        <v>0</v>
      </c>
      <c r="AH1151" s="466">
        <v>0</v>
      </c>
      <c r="AI1151" s="467">
        <v>0</v>
      </c>
    </row>
    <row r="1152" spans="1:35" x14ac:dyDescent="0.2">
      <c r="A1152" s="470"/>
      <c r="B1152" s="462"/>
      <c r="C1152" s="466"/>
      <c r="D1152" s="466"/>
      <c r="E1152" s="466"/>
      <c r="F1152" s="466"/>
      <c r="G1152" s="466"/>
      <c r="H1152" s="466"/>
      <c r="I1152" s="466"/>
      <c r="J1152" s="466"/>
      <c r="K1152" s="462">
        <v>0</v>
      </c>
      <c r="L1152" s="466"/>
      <c r="M1152" s="466"/>
      <c r="N1152" s="464">
        <v>0</v>
      </c>
      <c r="O1152" s="463">
        <v>0</v>
      </c>
      <c r="P1152" s="463">
        <v>0</v>
      </c>
      <c r="Q1152" s="462"/>
      <c r="R1152" s="466"/>
      <c r="S1152" s="466"/>
      <c r="T1152" s="466"/>
      <c r="U1152" s="466"/>
      <c r="V1152" s="466"/>
      <c r="W1152" s="466"/>
      <c r="X1152" s="466"/>
      <c r="Y1152" s="466"/>
      <c r="Z1152" s="462">
        <v>0</v>
      </c>
      <c r="AA1152" s="466"/>
      <c r="AB1152" s="466"/>
      <c r="AC1152" s="466"/>
      <c r="AD1152" s="463">
        <v>0</v>
      </c>
      <c r="AE1152" s="463">
        <v>0</v>
      </c>
      <c r="AF1152" s="462">
        <v>0</v>
      </c>
      <c r="AG1152" s="465">
        <v>0</v>
      </c>
      <c r="AH1152" s="466">
        <v>0</v>
      </c>
      <c r="AI1152" s="467">
        <v>0</v>
      </c>
    </row>
    <row r="1153" spans="1:35" x14ac:dyDescent="0.2">
      <c r="A1153" s="471" t="s">
        <v>0</v>
      </c>
      <c r="B1153" s="471">
        <v>613</v>
      </c>
      <c r="C1153" s="471">
        <v>10431</v>
      </c>
      <c r="D1153" s="471">
        <v>921</v>
      </c>
      <c r="E1153" s="471">
        <v>0</v>
      </c>
      <c r="F1153" s="471">
        <v>0</v>
      </c>
      <c r="G1153" s="471">
        <v>0</v>
      </c>
      <c r="H1153" s="471">
        <v>0</v>
      </c>
      <c r="I1153" s="471">
        <v>0</v>
      </c>
      <c r="J1153" s="471">
        <v>0</v>
      </c>
      <c r="K1153" s="471">
        <v>11352</v>
      </c>
      <c r="L1153" s="471">
        <v>3600</v>
      </c>
      <c r="M1153" s="471">
        <v>0</v>
      </c>
      <c r="N1153" s="471">
        <v>3600</v>
      </c>
      <c r="O1153" s="471">
        <v>139824</v>
      </c>
      <c r="P1153" s="471">
        <v>26859868</v>
      </c>
      <c r="Q1153" s="471">
        <v>626</v>
      </c>
      <c r="R1153" s="471">
        <v>10755</v>
      </c>
      <c r="S1153" s="471">
        <v>1021</v>
      </c>
      <c r="T1153" s="471">
        <v>0</v>
      </c>
      <c r="U1153" s="471">
        <v>0</v>
      </c>
      <c r="V1153" s="471">
        <v>0</v>
      </c>
      <c r="W1153" s="471">
        <v>0</v>
      </c>
      <c r="X1153" s="471">
        <v>0</v>
      </c>
      <c r="Y1153" s="471">
        <v>0</v>
      </c>
      <c r="Z1153" s="471">
        <v>11776</v>
      </c>
      <c r="AA1153" s="471">
        <v>3600</v>
      </c>
      <c r="AB1153" s="471">
        <v>0</v>
      </c>
      <c r="AC1153" s="471">
        <v>0</v>
      </c>
      <c r="AD1153" s="471">
        <v>141312</v>
      </c>
      <c r="AE1153" s="471">
        <v>27979896</v>
      </c>
      <c r="AF1153" s="471">
        <v>13</v>
      </c>
      <c r="AG1153" s="471">
        <v>1120028</v>
      </c>
      <c r="AH1153" s="471">
        <v>626</v>
      </c>
      <c r="AI1153" s="471">
        <v>27979896</v>
      </c>
    </row>
    <row r="1154" spans="1:35" x14ac:dyDescent="0.2">
      <c r="A1154" s="432"/>
      <c r="B1154" s="432"/>
      <c r="C1154" s="432"/>
      <c r="D1154" s="432"/>
      <c r="E1154" s="432"/>
      <c r="F1154" s="432"/>
      <c r="G1154" s="432"/>
      <c r="H1154" s="432"/>
      <c r="I1154" s="432"/>
      <c r="J1154" s="432"/>
      <c r="K1154" s="432"/>
      <c r="L1154" s="432"/>
      <c r="M1154" s="432"/>
      <c r="N1154" s="432"/>
      <c r="O1154" s="432"/>
      <c r="P1154" s="432"/>
      <c r="Q1154" s="432"/>
      <c r="R1154" s="432"/>
      <c r="S1154" s="432"/>
      <c r="T1154" s="432"/>
      <c r="U1154" s="432"/>
      <c r="V1154" s="432"/>
      <c r="W1154" s="432"/>
      <c r="X1154" s="432"/>
      <c r="Y1154" s="432"/>
      <c r="Z1154" s="432"/>
      <c r="AA1154" s="432"/>
      <c r="AB1154" s="432"/>
      <c r="AC1154" s="432"/>
      <c r="AD1154" s="432"/>
      <c r="AE1154" s="432"/>
      <c r="AF1154" s="432"/>
      <c r="AG1154" s="432"/>
    </row>
    <row r="1155" spans="1:35" x14ac:dyDescent="0.2">
      <c r="A1155" s="431" t="s">
        <v>582</v>
      </c>
      <c r="B1155" s="432"/>
      <c r="C1155" s="432"/>
      <c r="D1155" s="432"/>
      <c r="E1155" s="432"/>
      <c r="F1155" s="432"/>
      <c r="G1155" s="432"/>
      <c r="H1155" s="432"/>
      <c r="I1155" s="432"/>
      <c r="J1155" s="432"/>
      <c r="K1155" s="432"/>
      <c r="L1155" s="432"/>
      <c r="M1155" s="432"/>
      <c r="N1155" s="432"/>
      <c r="O1155" s="432"/>
      <c r="P1155" s="432"/>
      <c r="Q1155" s="432"/>
      <c r="R1155" s="432"/>
      <c r="S1155" s="432"/>
      <c r="T1155" s="432"/>
      <c r="U1155" s="432"/>
      <c r="V1155" s="432"/>
      <c r="W1155" s="432"/>
      <c r="X1155" s="432"/>
      <c r="Y1155" s="432"/>
      <c r="Z1155" s="432"/>
      <c r="AA1155" s="432"/>
      <c r="AB1155" s="432"/>
      <c r="AC1155" s="432"/>
      <c r="AD1155" s="432"/>
      <c r="AE1155" s="432"/>
      <c r="AF1155" s="432"/>
      <c r="AG1155" s="432"/>
    </row>
    <row r="1156" spans="1:35" ht="13.5" thickBot="1" x14ac:dyDescent="0.25">
      <c r="A1156" s="383"/>
      <c r="B1156" s="383"/>
      <c r="C1156" s="383"/>
      <c r="D1156" s="383"/>
      <c r="E1156" s="383"/>
      <c r="F1156" s="383"/>
      <c r="G1156" s="383"/>
      <c r="H1156" s="383"/>
      <c r="I1156" s="383"/>
      <c r="J1156" s="383"/>
      <c r="K1156" s="383"/>
      <c r="L1156" s="383"/>
      <c r="M1156" s="383"/>
      <c r="N1156" s="383"/>
      <c r="O1156" s="383"/>
      <c r="P1156" s="383"/>
      <c r="Q1156" s="383"/>
      <c r="R1156" s="383"/>
      <c r="S1156" s="383"/>
      <c r="T1156" s="383"/>
      <c r="U1156" s="383"/>
      <c r="V1156" s="383"/>
      <c r="W1156" s="383"/>
      <c r="X1156" s="383"/>
      <c r="Y1156" s="383"/>
      <c r="Z1156" s="383"/>
      <c r="AA1156" s="383"/>
      <c r="AB1156" s="383"/>
      <c r="AC1156" s="383"/>
      <c r="AD1156" s="383"/>
      <c r="AE1156" s="383"/>
      <c r="AF1156" s="383"/>
      <c r="AG1156" s="383"/>
    </row>
    <row r="1157" spans="1:35" ht="12.75" customHeight="1" thickBot="1" x14ac:dyDescent="0.25">
      <c r="A1157" s="706" t="s">
        <v>48</v>
      </c>
      <c r="B1157" s="433" t="s">
        <v>361</v>
      </c>
      <c r="C1157" s="433"/>
      <c r="D1157" s="433"/>
      <c r="E1157" s="433"/>
      <c r="F1157" s="433"/>
      <c r="G1157" s="433"/>
      <c r="H1157" s="433"/>
      <c r="I1157" s="433"/>
      <c r="J1157" s="433"/>
      <c r="K1157" s="433"/>
      <c r="L1157" s="433"/>
      <c r="M1157" s="433"/>
      <c r="N1157" s="433"/>
      <c r="O1157" s="433"/>
      <c r="P1157" s="433"/>
      <c r="Q1157" s="434" t="s">
        <v>362</v>
      </c>
      <c r="R1157" s="433"/>
      <c r="S1157" s="433"/>
      <c r="T1157" s="433"/>
      <c r="U1157" s="433"/>
      <c r="V1157" s="433"/>
      <c r="W1157" s="433"/>
      <c r="X1157" s="433"/>
      <c r="Y1157" s="433"/>
      <c r="Z1157" s="433"/>
      <c r="AA1157" s="433"/>
      <c r="AB1157" s="433"/>
      <c r="AC1157" s="433"/>
      <c r="AD1157" s="433"/>
      <c r="AE1157" s="435"/>
      <c r="AF1157" s="436" t="s">
        <v>360</v>
      </c>
      <c r="AG1157" s="437"/>
      <c r="AH1157" s="436" t="s">
        <v>363</v>
      </c>
      <c r="AI1157" s="437"/>
    </row>
    <row r="1158" spans="1:35" ht="133.5" customHeight="1" x14ac:dyDescent="0.2">
      <c r="A1158" s="707"/>
      <c r="B1158" s="438" t="s">
        <v>11</v>
      </c>
      <c r="C1158" s="439" t="s">
        <v>148</v>
      </c>
      <c r="D1158" s="440" t="s">
        <v>271</v>
      </c>
      <c r="E1158" s="440" t="s">
        <v>150</v>
      </c>
      <c r="F1158" s="440" t="s">
        <v>184</v>
      </c>
      <c r="G1158" s="440" t="s">
        <v>185</v>
      </c>
      <c r="H1158" s="440" t="s">
        <v>186</v>
      </c>
      <c r="I1158" s="440" t="s">
        <v>187</v>
      </c>
      <c r="J1158" s="441" t="s">
        <v>151</v>
      </c>
      <c r="K1158" s="440" t="s">
        <v>152</v>
      </c>
      <c r="L1158" s="440" t="s">
        <v>153</v>
      </c>
      <c r="M1158" s="440" t="s">
        <v>183</v>
      </c>
      <c r="N1158" s="442" t="s">
        <v>120</v>
      </c>
      <c r="O1158" s="443" t="s">
        <v>158</v>
      </c>
      <c r="P1158" s="444" t="s">
        <v>157</v>
      </c>
      <c r="Q1158" s="438" t="s">
        <v>11</v>
      </c>
      <c r="R1158" s="439" t="s">
        <v>148</v>
      </c>
      <c r="S1158" s="440" t="s">
        <v>149</v>
      </c>
      <c r="T1158" s="440" t="s">
        <v>150</v>
      </c>
      <c r="U1158" s="440" t="s">
        <v>184</v>
      </c>
      <c r="V1158" s="440" t="s">
        <v>185</v>
      </c>
      <c r="W1158" s="440" t="s">
        <v>186</v>
      </c>
      <c r="X1158" s="440" t="s">
        <v>187</v>
      </c>
      <c r="Y1158" s="440" t="s">
        <v>151</v>
      </c>
      <c r="Z1158" s="440" t="s">
        <v>152</v>
      </c>
      <c r="AA1158" s="440" t="s">
        <v>153</v>
      </c>
      <c r="AB1158" s="440" t="s">
        <v>183</v>
      </c>
      <c r="AC1158" s="442" t="s">
        <v>120</v>
      </c>
      <c r="AD1158" s="443" t="s">
        <v>158</v>
      </c>
      <c r="AE1158" s="444" t="s">
        <v>364</v>
      </c>
      <c r="AF1158" s="445" t="s">
        <v>162</v>
      </c>
      <c r="AG1158" s="445" t="s">
        <v>161</v>
      </c>
      <c r="AH1158" s="445" t="s">
        <v>11</v>
      </c>
      <c r="AI1158" s="444" t="s">
        <v>365</v>
      </c>
    </row>
    <row r="1159" spans="1:35" ht="12.75" thickBot="1" x14ac:dyDescent="0.25">
      <c r="A1159" s="708"/>
      <c r="B1159" s="446" t="s">
        <v>49</v>
      </c>
      <c r="C1159" s="447" t="s">
        <v>50</v>
      </c>
      <c r="D1159" s="448" t="s">
        <v>51</v>
      </c>
      <c r="E1159" s="448" t="s">
        <v>52</v>
      </c>
      <c r="F1159" s="449" t="s">
        <v>53</v>
      </c>
      <c r="G1159" s="449" t="s">
        <v>54</v>
      </c>
      <c r="H1159" s="449" t="s">
        <v>81</v>
      </c>
      <c r="I1159" s="449" t="s">
        <v>119</v>
      </c>
      <c r="J1159" s="449" t="s">
        <v>156</v>
      </c>
      <c r="K1159" s="449" t="s">
        <v>160</v>
      </c>
      <c r="L1159" s="449" t="s">
        <v>192</v>
      </c>
      <c r="M1159" s="449" t="s">
        <v>193</v>
      </c>
      <c r="N1159" s="450" t="s">
        <v>195</v>
      </c>
      <c r="O1159" s="451" t="s">
        <v>196</v>
      </c>
      <c r="P1159" s="452" t="s">
        <v>197</v>
      </c>
      <c r="Q1159" s="446" t="s">
        <v>49</v>
      </c>
      <c r="R1159" s="447" t="s">
        <v>50</v>
      </c>
      <c r="S1159" s="448" t="s">
        <v>51</v>
      </c>
      <c r="T1159" s="448" t="s">
        <v>52</v>
      </c>
      <c r="U1159" s="449" t="s">
        <v>53</v>
      </c>
      <c r="V1159" s="449" t="s">
        <v>54</v>
      </c>
      <c r="W1159" s="449" t="s">
        <v>81</v>
      </c>
      <c r="X1159" s="449" t="s">
        <v>119</v>
      </c>
      <c r="Y1159" s="449" t="s">
        <v>156</v>
      </c>
      <c r="Z1159" s="449" t="s">
        <v>160</v>
      </c>
      <c r="AA1159" s="449" t="s">
        <v>192</v>
      </c>
      <c r="AB1159" s="449" t="s">
        <v>193</v>
      </c>
      <c r="AC1159" s="450" t="s">
        <v>195</v>
      </c>
      <c r="AD1159" s="451" t="s">
        <v>196</v>
      </c>
      <c r="AE1159" s="452" t="s">
        <v>197</v>
      </c>
      <c r="AF1159" s="453"/>
      <c r="AG1159" s="446"/>
      <c r="AH1159" s="453"/>
      <c r="AI1159" s="446"/>
    </row>
    <row r="1160" spans="1:35" x14ac:dyDescent="0.2">
      <c r="A1160" s="454"/>
      <c r="B1160" s="455"/>
      <c r="C1160" s="455"/>
      <c r="D1160" s="455"/>
      <c r="E1160" s="455"/>
      <c r="F1160" s="456"/>
      <c r="G1160" s="456"/>
      <c r="H1160" s="456"/>
      <c r="I1160" s="456"/>
      <c r="J1160" s="456"/>
      <c r="K1160" s="456"/>
      <c r="L1160" s="456"/>
      <c r="M1160" s="456"/>
      <c r="N1160" s="457"/>
      <c r="O1160" s="456"/>
      <c r="P1160" s="456"/>
      <c r="Q1160" s="455"/>
      <c r="R1160" s="455"/>
      <c r="S1160" s="455"/>
      <c r="T1160" s="455"/>
      <c r="U1160" s="456"/>
      <c r="V1160" s="456"/>
      <c r="W1160" s="456"/>
      <c r="X1160" s="456"/>
      <c r="Y1160" s="456"/>
      <c r="Z1160" s="456"/>
      <c r="AA1160" s="456"/>
      <c r="AB1160" s="456"/>
      <c r="AC1160" s="456"/>
      <c r="AD1160" s="456"/>
      <c r="AE1160" s="456"/>
      <c r="AF1160" s="455"/>
      <c r="AG1160" s="458"/>
      <c r="AH1160" s="459"/>
      <c r="AI1160" s="460"/>
    </row>
    <row r="1161" spans="1:35" x14ac:dyDescent="0.2">
      <c r="A1161" s="461" t="s">
        <v>55</v>
      </c>
      <c r="B1161" s="462">
        <v>14</v>
      </c>
      <c r="C1161" s="463">
        <v>875</v>
      </c>
      <c r="D1161" s="462">
        <v>932</v>
      </c>
      <c r="E1161" s="462"/>
      <c r="F1161" s="462"/>
      <c r="G1161" s="462"/>
      <c r="H1161" s="462"/>
      <c r="I1161" s="462"/>
      <c r="J1161" s="462"/>
      <c r="K1161" s="462">
        <v>1807</v>
      </c>
      <c r="L1161" s="462">
        <v>1000</v>
      </c>
      <c r="M1161" s="462"/>
      <c r="N1161" s="464">
        <v>1000</v>
      </c>
      <c r="O1161" s="463">
        <v>22684</v>
      </c>
      <c r="P1161" s="463">
        <v>317576</v>
      </c>
      <c r="Q1161" s="462">
        <v>14</v>
      </c>
      <c r="R1161" s="463">
        <v>933</v>
      </c>
      <c r="S1161" s="462">
        <v>1032</v>
      </c>
      <c r="T1161" s="462"/>
      <c r="U1161" s="462"/>
      <c r="V1161" s="462"/>
      <c r="W1161" s="462"/>
      <c r="X1161" s="462"/>
      <c r="Y1161" s="462"/>
      <c r="Z1161" s="462">
        <v>1965</v>
      </c>
      <c r="AA1161" s="462">
        <v>1000</v>
      </c>
      <c r="AB1161" s="462"/>
      <c r="AC1161" s="463"/>
      <c r="AD1161" s="463">
        <v>23580</v>
      </c>
      <c r="AE1161" s="463">
        <v>330120</v>
      </c>
      <c r="AF1161" s="462">
        <v>0</v>
      </c>
      <c r="AG1161" s="465">
        <v>12544</v>
      </c>
      <c r="AH1161" s="466">
        <v>14</v>
      </c>
      <c r="AI1161" s="467">
        <v>330120</v>
      </c>
    </row>
    <row r="1162" spans="1:35" x14ac:dyDescent="0.2">
      <c r="A1162" s="461"/>
      <c r="B1162" s="462"/>
      <c r="C1162" s="463"/>
      <c r="D1162" s="462"/>
      <c r="E1162" s="462"/>
      <c r="F1162" s="462"/>
      <c r="G1162" s="462"/>
      <c r="H1162" s="462"/>
      <c r="I1162" s="462"/>
      <c r="J1162" s="462"/>
      <c r="K1162" s="462">
        <v>0</v>
      </c>
      <c r="L1162" s="462"/>
      <c r="M1162" s="462"/>
      <c r="N1162" s="464">
        <v>0</v>
      </c>
      <c r="O1162" s="463">
        <v>0</v>
      </c>
      <c r="P1162" s="463">
        <v>0</v>
      </c>
      <c r="Q1162" s="462"/>
      <c r="R1162" s="463"/>
      <c r="S1162" s="462"/>
      <c r="T1162" s="462"/>
      <c r="U1162" s="462"/>
      <c r="V1162" s="462"/>
      <c r="W1162" s="462"/>
      <c r="X1162" s="462"/>
      <c r="Y1162" s="462"/>
      <c r="Z1162" s="462">
        <v>0</v>
      </c>
      <c r="AA1162" s="462"/>
      <c r="AB1162" s="462"/>
      <c r="AC1162" s="463"/>
      <c r="AD1162" s="463">
        <v>0</v>
      </c>
      <c r="AE1162" s="463">
        <v>0</v>
      </c>
      <c r="AF1162" s="462">
        <v>0</v>
      </c>
      <c r="AG1162" s="465">
        <v>0</v>
      </c>
      <c r="AH1162" s="466">
        <v>0</v>
      </c>
      <c r="AI1162" s="467">
        <v>0</v>
      </c>
    </row>
    <row r="1163" spans="1:35" x14ac:dyDescent="0.2">
      <c r="A1163" s="461" t="s">
        <v>56</v>
      </c>
      <c r="B1163" s="462">
        <v>67</v>
      </c>
      <c r="C1163" s="463">
        <v>3075</v>
      </c>
      <c r="D1163" s="462"/>
      <c r="E1163" s="462"/>
      <c r="F1163" s="462"/>
      <c r="G1163" s="462"/>
      <c r="H1163" s="462"/>
      <c r="I1163" s="462"/>
      <c r="J1163" s="462"/>
      <c r="K1163" s="462">
        <v>3075</v>
      </c>
      <c r="L1163" s="462">
        <v>1000</v>
      </c>
      <c r="M1163" s="462"/>
      <c r="N1163" s="464">
        <v>1000</v>
      </c>
      <c r="O1163" s="463">
        <v>37900</v>
      </c>
      <c r="P1163" s="463">
        <v>2539300</v>
      </c>
      <c r="Q1163" s="462">
        <v>74</v>
      </c>
      <c r="R1163" s="463">
        <v>3128</v>
      </c>
      <c r="S1163" s="462"/>
      <c r="T1163" s="462"/>
      <c r="U1163" s="462"/>
      <c r="V1163" s="462"/>
      <c r="W1163" s="462"/>
      <c r="X1163" s="462"/>
      <c r="Y1163" s="462"/>
      <c r="Z1163" s="462">
        <v>3128</v>
      </c>
      <c r="AA1163" s="462">
        <v>1000</v>
      </c>
      <c r="AB1163" s="462"/>
      <c r="AC1163" s="463"/>
      <c r="AD1163" s="463">
        <v>37536</v>
      </c>
      <c r="AE1163" s="463">
        <v>2777664</v>
      </c>
      <c r="AF1163" s="462">
        <v>7</v>
      </c>
      <c r="AG1163" s="465">
        <v>238364</v>
      </c>
      <c r="AH1163" s="466">
        <v>74</v>
      </c>
      <c r="AI1163" s="467">
        <v>2777664</v>
      </c>
    </row>
    <row r="1164" spans="1:35" x14ac:dyDescent="0.2">
      <c r="A1164" s="468"/>
      <c r="B1164" s="462"/>
      <c r="C1164" s="466"/>
      <c r="D1164" s="466"/>
      <c r="E1164" s="466"/>
      <c r="F1164" s="466"/>
      <c r="G1164" s="466"/>
      <c r="H1164" s="466"/>
      <c r="I1164" s="466"/>
      <c r="J1164" s="466"/>
      <c r="K1164" s="462">
        <v>0</v>
      </c>
      <c r="L1164" s="466"/>
      <c r="M1164" s="466"/>
      <c r="N1164" s="464">
        <v>0</v>
      </c>
      <c r="O1164" s="463">
        <v>0</v>
      </c>
      <c r="P1164" s="463">
        <v>0</v>
      </c>
      <c r="Q1164" s="462"/>
      <c r="R1164" s="466"/>
      <c r="S1164" s="466"/>
      <c r="T1164" s="466"/>
      <c r="U1164" s="466"/>
      <c r="V1164" s="466"/>
      <c r="W1164" s="466"/>
      <c r="X1164" s="466"/>
      <c r="Y1164" s="466"/>
      <c r="Z1164" s="462">
        <v>0</v>
      </c>
      <c r="AA1164" s="466"/>
      <c r="AB1164" s="466"/>
      <c r="AC1164" s="466"/>
      <c r="AD1164" s="463">
        <v>0</v>
      </c>
      <c r="AE1164" s="463">
        <v>0</v>
      </c>
      <c r="AF1164" s="462">
        <v>0</v>
      </c>
      <c r="AG1164" s="465">
        <v>0</v>
      </c>
      <c r="AH1164" s="466">
        <v>0</v>
      </c>
      <c r="AI1164" s="467">
        <v>0</v>
      </c>
    </row>
    <row r="1165" spans="1:35" x14ac:dyDescent="0.2">
      <c r="A1165" s="461" t="s">
        <v>57</v>
      </c>
      <c r="B1165" s="462"/>
      <c r="C1165" s="462"/>
      <c r="D1165" s="462"/>
      <c r="E1165" s="462"/>
      <c r="F1165" s="462"/>
      <c r="G1165" s="462"/>
      <c r="H1165" s="462"/>
      <c r="I1165" s="462"/>
      <c r="J1165" s="462"/>
      <c r="K1165" s="462">
        <v>0</v>
      </c>
      <c r="L1165" s="462"/>
      <c r="M1165" s="462"/>
      <c r="N1165" s="464">
        <v>0</v>
      </c>
      <c r="O1165" s="463">
        <v>0</v>
      </c>
      <c r="P1165" s="463">
        <v>0</v>
      </c>
      <c r="Q1165" s="462"/>
      <c r="R1165" s="462"/>
      <c r="S1165" s="462"/>
      <c r="T1165" s="462"/>
      <c r="U1165" s="462"/>
      <c r="V1165" s="462"/>
      <c r="W1165" s="462"/>
      <c r="X1165" s="462"/>
      <c r="Y1165" s="462"/>
      <c r="Z1165" s="462">
        <v>0</v>
      </c>
      <c r="AA1165" s="462"/>
      <c r="AB1165" s="462"/>
      <c r="AC1165" s="462"/>
      <c r="AD1165" s="463">
        <v>0</v>
      </c>
      <c r="AE1165" s="463">
        <v>0</v>
      </c>
      <c r="AF1165" s="462">
        <v>0</v>
      </c>
      <c r="AG1165" s="465">
        <v>0</v>
      </c>
      <c r="AH1165" s="466">
        <v>0</v>
      </c>
      <c r="AI1165" s="467">
        <v>0</v>
      </c>
    </row>
    <row r="1166" spans="1:35" x14ac:dyDescent="0.2">
      <c r="A1166" s="461"/>
      <c r="B1166" s="462"/>
      <c r="C1166" s="462"/>
      <c r="D1166" s="462"/>
      <c r="E1166" s="462"/>
      <c r="F1166" s="462"/>
      <c r="G1166" s="462"/>
      <c r="H1166" s="462"/>
      <c r="I1166" s="462"/>
      <c r="J1166" s="462"/>
      <c r="K1166" s="462">
        <v>0</v>
      </c>
      <c r="L1166" s="462"/>
      <c r="M1166" s="462"/>
      <c r="N1166" s="464">
        <v>0</v>
      </c>
      <c r="O1166" s="463">
        <v>0</v>
      </c>
      <c r="P1166" s="463">
        <v>0</v>
      </c>
      <c r="Q1166" s="462"/>
      <c r="R1166" s="462"/>
      <c r="S1166" s="462"/>
      <c r="T1166" s="462"/>
      <c r="U1166" s="462"/>
      <c r="V1166" s="462"/>
      <c r="W1166" s="462"/>
      <c r="X1166" s="462"/>
      <c r="Y1166" s="462"/>
      <c r="Z1166" s="462">
        <v>0</v>
      </c>
      <c r="AA1166" s="462"/>
      <c r="AB1166" s="462"/>
      <c r="AC1166" s="462"/>
      <c r="AD1166" s="463">
        <v>0</v>
      </c>
      <c r="AE1166" s="463">
        <v>0</v>
      </c>
      <c r="AF1166" s="462">
        <v>0</v>
      </c>
      <c r="AG1166" s="465">
        <v>0</v>
      </c>
      <c r="AH1166" s="466">
        <v>0</v>
      </c>
      <c r="AI1166" s="467">
        <v>0</v>
      </c>
    </row>
    <row r="1167" spans="1:35" x14ac:dyDescent="0.2">
      <c r="A1167" s="461" t="s">
        <v>58</v>
      </c>
      <c r="B1167" s="462">
        <v>118</v>
      </c>
      <c r="C1167" s="462">
        <v>4917</v>
      </c>
      <c r="D1167" s="462"/>
      <c r="E1167" s="462"/>
      <c r="F1167" s="462"/>
      <c r="G1167" s="462"/>
      <c r="H1167" s="462"/>
      <c r="I1167" s="462"/>
      <c r="J1167" s="462"/>
      <c r="K1167" s="462">
        <v>4917</v>
      </c>
      <c r="L1167" s="462">
        <v>1000</v>
      </c>
      <c r="M1167" s="462"/>
      <c r="N1167" s="464">
        <v>1000</v>
      </c>
      <c r="O1167" s="463">
        <v>60004</v>
      </c>
      <c r="P1167" s="463">
        <v>7080472</v>
      </c>
      <c r="Q1167" s="462">
        <v>123</v>
      </c>
      <c r="R1167" s="462">
        <v>5140</v>
      </c>
      <c r="S1167" s="462"/>
      <c r="T1167" s="462"/>
      <c r="U1167" s="462"/>
      <c r="V1167" s="462"/>
      <c r="W1167" s="462"/>
      <c r="X1167" s="462"/>
      <c r="Y1167" s="462"/>
      <c r="Z1167" s="462">
        <v>5140</v>
      </c>
      <c r="AA1167" s="462">
        <v>1000</v>
      </c>
      <c r="AB1167" s="462"/>
      <c r="AC1167" s="462"/>
      <c r="AD1167" s="463">
        <v>61680</v>
      </c>
      <c r="AE1167" s="463">
        <v>7586640</v>
      </c>
      <c r="AF1167" s="462">
        <v>5</v>
      </c>
      <c r="AG1167" s="465">
        <v>506168</v>
      </c>
      <c r="AH1167" s="466">
        <v>123</v>
      </c>
      <c r="AI1167" s="467">
        <v>7586640</v>
      </c>
    </row>
    <row r="1168" spans="1:35" x14ac:dyDescent="0.2">
      <c r="A1168" s="461"/>
      <c r="B1168" s="462"/>
      <c r="C1168" s="462"/>
      <c r="D1168" s="462"/>
      <c r="E1168" s="462"/>
      <c r="F1168" s="462"/>
      <c r="G1168" s="462"/>
      <c r="H1168" s="462"/>
      <c r="I1168" s="462"/>
      <c r="J1168" s="462"/>
      <c r="K1168" s="462">
        <v>0</v>
      </c>
      <c r="L1168" s="462"/>
      <c r="M1168" s="462"/>
      <c r="N1168" s="464">
        <v>0</v>
      </c>
      <c r="O1168" s="463">
        <v>0</v>
      </c>
      <c r="P1168" s="463">
        <v>0</v>
      </c>
      <c r="Q1168" s="462"/>
      <c r="R1168" s="462"/>
      <c r="S1168" s="462"/>
      <c r="T1168" s="462"/>
      <c r="U1168" s="462"/>
      <c r="V1168" s="462"/>
      <c r="W1168" s="462"/>
      <c r="X1168" s="462"/>
      <c r="Y1168" s="462"/>
      <c r="Z1168" s="462">
        <v>0</v>
      </c>
      <c r="AA1168" s="462"/>
      <c r="AB1168" s="462"/>
      <c r="AC1168" s="462"/>
      <c r="AD1168" s="463">
        <v>0</v>
      </c>
      <c r="AE1168" s="463">
        <v>0</v>
      </c>
      <c r="AF1168" s="462">
        <v>0</v>
      </c>
      <c r="AG1168" s="465">
        <v>0</v>
      </c>
      <c r="AH1168" s="466">
        <v>0</v>
      </c>
      <c r="AI1168" s="467">
        <v>0</v>
      </c>
    </row>
    <row r="1169" spans="1:35" x14ac:dyDescent="0.2">
      <c r="A1169" s="461" t="s">
        <v>59</v>
      </c>
      <c r="B1169" s="462"/>
      <c r="C1169" s="462"/>
      <c r="D1169" s="462"/>
      <c r="E1169" s="462"/>
      <c r="F1169" s="462"/>
      <c r="G1169" s="462"/>
      <c r="H1169" s="462"/>
      <c r="I1169" s="462"/>
      <c r="J1169" s="462"/>
      <c r="K1169" s="462">
        <v>0</v>
      </c>
      <c r="L1169" s="462"/>
      <c r="M1169" s="462"/>
      <c r="N1169" s="464">
        <v>0</v>
      </c>
      <c r="O1169" s="463">
        <v>0</v>
      </c>
      <c r="P1169" s="463">
        <v>0</v>
      </c>
      <c r="Q1169" s="462"/>
      <c r="R1169" s="462"/>
      <c r="S1169" s="462"/>
      <c r="T1169" s="462"/>
      <c r="U1169" s="462"/>
      <c r="V1169" s="462"/>
      <c r="W1169" s="462"/>
      <c r="X1169" s="462"/>
      <c r="Y1169" s="462"/>
      <c r="Z1169" s="462">
        <v>0</v>
      </c>
      <c r="AA1169" s="462"/>
      <c r="AB1169" s="462"/>
      <c r="AC1169" s="462"/>
      <c r="AD1169" s="463">
        <v>0</v>
      </c>
      <c r="AE1169" s="463">
        <v>0</v>
      </c>
      <c r="AF1169" s="462">
        <v>0</v>
      </c>
      <c r="AG1169" s="465">
        <v>0</v>
      </c>
      <c r="AH1169" s="466">
        <v>0</v>
      </c>
      <c r="AI1169" s="467">
        <v>0</v>
      </c>
    </row>
    <row r="1170" spans="1:35" x14ac:dyDescent="0.2">
      <c r="A1170" s="461"/>
      <c r="B1170" s="462"/>
      <c r="C1170" s="462"/>
      <c r="D1170" s="462"/>
      <c r="E1170" s="462"/>
      <c r="F1170" s="462"/>
      <c r="G1170" s="462"/>
      <c r="H1170" s="462"/>
      <c r="I1170" s="462"/>
      <c r="J1170" s="462"/>
      <c r="K1170" s="462">
        <v>0</v>
      </c>
      <c r="L1170" s="462"/>
      <c r="M1170" s="462"/>
      <c r="N1170" s="464">
        <v>0</v>
      </c>
      <c r="O1170" s="463">
        <v>0</v>
      </c>
      <c r="P1170" s="463">
        <v>0</v>
      </c>
      <c r="Q1170" s="462"/>
      <c r="R1170" s="462"/>
      <c r="S1170" s="462"/>
      <c r="T1170" s="462"/>
      <c r="U1170" s="462"/>
      <c r="V1170" s="462"/>
      <c r="W1170" s="462"/>
      <c r="X1170" s="462"/>
      <c r="Y1170" s="462"/>
      <c r="Z1170" s="462">
        <v>0</v>
      </c>
      <c r="AA1170" s="462"/>
      <c r="AB1170" s="462"/>
      <c r="AC1170" s="462"/>
      <c r="AD1170" s="463">
        <v>0</v>
      </c>
      <c r="AE1170" s="463">
        <v>0</v>
      </c>
      <c r="AF1170" s="462">
        <v>0</v>
      </c>
      <c r="AG1170" s="465">
        <v>0</v>
      </c>
      <c r="AH1170" s="466">
        <v>0</v>
      </c>
      <c r="AI1170" s="467">
        <v>0</v>
      </c>
    </row>
    <row r="1171" spans="1:35" x14ac:dyDescent="0.2">
      <c r="A1171" s="461" t="s">
        <v>60</v>
      </c>
      <c r="B1171" s="462"/>
      <c r="C1171" s="462"/>
      <c r="D1171" s="462"/>
      <c r="E1171" s="462"/>
      <c r="F1171" s="462"/>
      <c r="G1171" s="462"/>
      <c r="H1171" s="462"/>
      <c r="I1171" s="462"/>
      <c r="J1171" s="462"/>
      <c r="K1171" s="462">
        <v>0</v>
      </c>
      <c r="L1171" s="462"/>
      <c r="M1171" s="462"/>
      <c r="N1171" s="464">
        <v>0</v>
      </c>
      <c r="O1171" s="463">
        <v>0</v>
      </c>
      <c r="P1171" s="463">
        <v>0</v>
      </c>
      <c r="Q1171" s="462"/>
      <c r="R1171" s="462"/>
      <c r="S1171" s="462"/>
      <c r="T1171" s="462"/>
      <c r="U1171" s="462"/>
      <c r="V1171" s="462"/>
      <c r="W1171" s="462"/>
      <c r="X1171" s="462"/>
      <c r="Y1171" s="462"/>
      <c r="Z1171" s="462">
        <v>0</v>
      </c>
      <c r="AA1171" s="462"/>
      <c r="AB1171" s="462"/>
      <c r="AC1171" s="462"/>
      <c r="AD1171" s="463">
        <v>0</v>
      </c>
      <c r="AE1171" s="463">
        <v>0</v>
      </c>
      <c r="AF1171" s="462">
        <v>0</v>
      </c>
      <c r="AG1171" s="465">
        <v>0</v>
      </c>
      <c r="AH1171" s="466">
        <v>0</v>
      </c>
      <c r="AI1171" s="467">
        <v>0</v>
      </c>
    </row>
    <row r="1172" spans="1:35" x14ac:dyDescent="0.2">
      <c r="A1172" s="461"/>
      <c r="B1172" s="462"/>
      <c r="C1172" s="462"/>
      <c r="D1172" s="462"/>
      <c r="E1172" s="462"/>
      <c r="F1172" s="462"/>
      <c r="G1172" s="462"/>
      <c r="H1172" s="462"/>
      <c r="I1172" s="462"/>
      <c r="J1172" s="462"/>
      <c r="K1172" s="462">
        <v>0</v>
      </c>
      <c r="L1172" s="462"/>
      <c r="M1172" s="462"/>
      <c r="N1172" s="464">
        <v>0</v>
      </c>
      <c r="O1172" s="463">
        <v>0</v>
      </c>
      <c r="P1172" s="463">
        <v>0</v>
      </c>
      <c r="Q1172" s="462"/>
      <c r="R1172" s="462"/>
      <c r="S1172" s="462"/>
      <c r="T1172" s="462"/>
      <c r="U1172" s="462"/>
      <c r="V1172" s="462"/>
      <c r="W1172" s="462"/>
      <c r="X1172" s="462"/>
      <c r="Y1172" s="462"/>
      <c r="Z1172" s="462">
        <v>0</v>
      </c>
      <c r="AA1172" s="462"/>
      <c r="AB1172" s="462"/>
      <c r="AC1172" s="462"/>
      <c r="AD1172" s="463">
        <v>0</v>
      </c>
      <c r="AE1172" s="463">
        <v>0</v>
      </c>
      <c r="AF1172" s="462">
        <v>0</v>
      </c>
      <c r="AG1172" s="465">
        <v>0</v>
      </c>
      <c r="AH1172" s="466">
        <v>0</v>
      </c>
      <c r="AI1172" s="467">
        <v>0</v>
      </c>
    </row>
    <row r="1173" spans="1:35" x14ac:dyDescent="0.2">
      <c r="A1173" s="461" t="s">
        <v>61</v>
      </c>
      <c r="B1173" s="462"/>
      <c r="C1173" s="462"/>
      <c r="D1173" s="462"/>
      <c r="E1173" s="462"/>
      <c r="F1173" s="462"/>
      <c r="G1173" s="462"/>
      <c r="H1173" s="462"/>
      <c r="I1173" s="462"/>
      <c r="J1173" s="462"/>
      <c r="K1173" s="462">
        <v>0</v>
      </c>
      <c r="L1173" s="462"/>
      <c r="M1173" s="462"/>
      <c r="N1173" s="464">
        <v>0</v>
      </c>
      <c r="O1173" s="463">
        <v>0</v>
      </c>
      <c r="P1173" s="463">
        <v>0</v>
      </c>
      <c r="Q1173" s="462"/>
      <c r="R1173" s="462"/>
      <c r="S1173" s="462"/>
      <c r="T1173" s="462"/>
      <c r="U1173" s="462"/>
      <c r="V1173" s="462"/>
      <c r="W1173" s="462"/>
      <c r="X1173" s="462"/>
      <c r="Y1173" s="462"/>
      <c r="Z1173" s="462">
        <v>0</v>
      </c>
      <c r="AA1173" s="462"/>
      <c r="AB1173" s="462"/>
      <c r="AC1173" s="462"/>
      <c r="AD1173" s="463">
        <v>0</v>
      </c>
      <c r="AE1173" s="463">
        <v>0</v>
      </c>
      <c r="AF1173" s="462">
        <v>0</v>
      </c>
      <c r="AG1173" s="465">
        <v>0</v>
      </c>
      <c r="AH1173" s="466">
        <v>0</v>
      </c>
      <c r="AI1173" s="467">
        <v>0</v>
      </c>
    </row>
    <row r="1174" spans="1:35" x14ac:dyDescent="0.2">
      <c r="A1174" s="461"/>
      <c r="B1174" s="462"/>
      <c r="C1174" s="462"/>
      <c r="D1174" s="462"/>
      <c r="E1174" s="462"/>
      <c r="F1174" s="462"/>
      <c r="G1174" s="462"/>
      <c r="H1174" s="462"/>
      <c r="I1174" s="462"/>
      <c r="J1174" s="462"/>
      <c r="K1174" s="462">
        <v>0</v>
      </c>
      <c r="L1174" s="462"/>
      <c r="M1174" s="462"/>
      <c r="N1174" s="464">
        <v>0</v>
      </c>
      <c r="O1174" s="463">
        <v>0</v>
      </c>
      <c r="P1174" s="463">
        <v>0</v>
      </c>
      <c r="Q1174" s="462"/>
      <c r="R1174" s="462"/>
      <c r="S1174" s="462"/>
      <c r="T1174" s="462"/>
      <c r="U1174" s="462"/>
      <c r="V1174" s="462"/>
      <c r="W1174" s="462"/>
      <c r="X1174" s="462"/>
      <c r="Y1174" s="462"/>
      <c r="Z1174" s="462">
        <v>0</v>
      </c>
      <c r="AA1174" s="462"/>
      <c r="AB1174" s="462"/>
      <c r="AC1174" s="462"/>
      <c r="AD1174" s="463">
        <v>0</v>
      </c>
      <c r="AE1174" s="463">
        <v>0</v>
      </c>
      <c r="AF1174" s="462">
        <v>0</v>
      </c>
      <c r="AG1174" s="465">
        <v>0</v>
      </c>
      <c r="AH1174" s="466">
        <v>0</v>
      </c>
      <c r="AI1174" s="467">
        <v>0</v>
      </c>
    </row>
    <row r="1175" spans="1:35" x14ac:dyDescent="0.2">
      <c r="A1175" s="461" t="s">
        <v>62</v>
      </c>
      <c r="B1175" s="462"/>
      <c r="C1175" s="462"/>
      <c r="D1175" s="462"/>
      <c r="E1175" s="462"/>
      <c r="F1175" s="462"/>
      <c r="G1175" s="462"/>
      <c r="H1175" s="462"/>
      <c r="I1175" s="462"/>
      <c r="J1175" s="462"/>
      <c r="K1175" s="462">
        <v>0</v>
      </c>
      <c r="L1175" s="462"/>
      <c r="M1175" s="462"/>
      <c r="N1175" s="464">
        <v>0</v>
      </c>
      <c r="O1175" s="463">
        <v>0</v>
      </c>
      <c r="P1175" s="463">
        <v>0</v>
      </c>
      <c r="Q1175" s="462"/>
      <c r="R1175" s="462"/>
      <c r="S1175" s="462"/>
      <c r="T1175" s="462"/>
      <c r="U1175" s="462"/>
      <c r="V1175" s="462"/>
      <c r="W1175" s="462"/>
      <c r="X1175" s="462"/>
      <c r="Y1175" s="462"/>
      <c r="Z1175" s="462">
        <v>0</v>
      </c>
      <c r="AA1175" s="462"/>
      <c r="AB1175" s="462"/>
      <c r="AC1175" s="462"/>
      <c r="AD1175" s="463">
        <v>0</v>
      </c>
      <c r="AE1175" s="463">
        <v>0</v>
      </c>
      <c r="AF1175" s="462">
        <v>0</v>
      </c>
      <c r="AG1175" s="465">
        <v>0</v>
      </c>
      <c r="AH1175" s="466">
        <v>0</v>
      </c>
      <c r="AI1175" s="467">
        <v>0</v>
      </c>
    </row>
    <row r="1176" spans="1:35" x14ac:dyDescent="0.2">
      <c r="A1176" s="461"/>
      <c r="B1176" s="462"/>
      <c r="C1176" s="462"/>
      <c r="D1176" s="462"/>
      <c r="E1176" s="462"/>
      <c r="F1176" s="462"/>
      <c r="G1176" s="462"/>
      <c r="H1176" s="462"/>
      <c r="I1176" s="462"/>
      <c r="J1176" s="462"/>
      <c r="K1176" s="462">
        <v>0</v>
      </c>
      <c r="L1176" s="462"/>
      <c r="M1176" s="462"/>
      <c r="N1176" s="464">
        <v>0</v>
      </c>
      <c r="O1176" s="463">
        <v>0</v>
      </c>
      <c r="P1176" s="463">
        <v>0</v>
      </c>
      <c r="Q1176" s="462"/>
      <c r="R1176" s="462"/>
      <c r="S1176" s="462"/>
      <c r="T1176" s="462"/>
      <c r="U1176" s="462"/>
      <c r="V1176" s="462"/>
      <c r="W1176" s="462"/>
      <c r="X1176" s="462"/>
      <c r="Y1176" s="462"/>
      <c r="Z1176" s="462">
        <v>0</v>
      </c>
      <c r="AA1176" s="462"/>
      <c r="AB1176" s="462"/>
      <c r="AC1176" s="462"/>
      <c r="AD1176" s="463">
        <v>0</v>
      </c>
      <c r="AE1176" s="463">
        <v>0</v>
      </c>
      <c r="AF1176" s="462">
        <v>0</v>
      </c>
      <c r="AG1176" s="465">
        <v>0</v>
      </c>
      <c r="AH1176" s="466">
        <v>0</v>
      </c>
      <c r="AI1176" s="467">
        <v>0</v>
      </c>
    </row>
    <row r="1177" spans="1:35" x14ac:dyDescent="0.2">
      <c r="A1177" s="461" t="s">
        <v>63</v>
      </c>
      <c r="B1177" s="462"/>
      <c r="C1177" s="462"/>
      <c r="D1177" s="462"/>
      <c r="E1177" s="462"/>
      <c r="F1177" s="462"/>
      <c r="G1177" s="462"/>
      <c r="H1177" s="462"/>
      <c r="I1177" s="462"/>
      <c r="J1177" s="462"/>
      <c r="K1177" s="462">
        <v>0</v>
      </c>
      <c r="L1177" s="462"/>
      <c r="M1177" s="462"/>
      <c r="N1177" s="464">
        <v>0</v>
      </c>
      <c r="O1177" s="463">
        <v>0</v>
      </c>
      <c r="P1177" s="463">
        <v>0</v>
      </c>
      <c r="Q1177" s="462"/>
      <c r="R1177" s="462"/>
      <c r="S1177" s="462"/>
      <c r="T1177" s="462"/>
      <c r="U1177" s="462"/>
      <c r="V1177" s="462"/>
      <c r="W1177" s="462"/>
      <c r="X1177" s="462"/>
      <c r="Y1177" s="462"/>
      <c r="Z1177" s="462">
        <v>0</v>
      </c>
      <c r="AA1177" s="462"/>
      <c r="AB1177" s="462"/>
      <c r="AC1177" s="462"/>
      <c r="AD1177" s="463">
        <v>0</v>
      </c>
      <c r="AE1177" s="463">
        <v>0</v>
      </c>
      <c r="AF1177" s="462">
        <v>0</v>
      </c>
      <c r="AG1177" s="465">
        <v>0</v>
      </c>
      <c r="AH1177" s="466">
        <v>0</v>
      </c>
      <c r="AI1177" s="467">
        <v>0</v>
      </c>
    </row>
    <row r="1178" spans="1:35" x14ac:dyDescent="0.2">
      <c r="A1178" s="461"/>
      <c r="B1178" s="462"/>
      <c r="C1178" s="462"/>
      <c r="D1178" s="462"/>
      <c r="E1178" s="462"/>
      <c r="F1178" s="462"/>
      <c r="G1178" s="462"/>
      <c r="H1178" s="462"/>
      <c r="I1178" s="462"/>
      <c r="J1178" s="462"/>
      <c r="K1178" s="462">
        <v>0</v>
      </c>
      <c r="L1178" s="462"/>
      <c r="M1178" s="462"/>
      <c r="N1178" s="464">
        <v>0</v>
      </c>
      <c r="O1178" s="463">
        <v>0</v>
      </c>
      <c r="P1178" s="463">
        <v>0</v>
      </c>
      <c r="Q1178" s="462"/>
      <c r="R1178" s="462"/>
      <c r="S1178" s="462"/>
      <c r="T1178" s="462"/>
      <c r="U1178" s="462"/>
      <c r="V1178" s="462"/>
      <c r="W1178" s="462"/>
      <c r="X1178" s="462"/>
      <c r="Y1178" s="462"/>
      <c r="Z1178" s="462">
        <v>0</v>
      </c>
      <c r="AA1178" s="462"/>
      <c r="AB1178" s="462"/>
      <c r="AC1178" s="462"/>
      <c r="AD1178" s="463">
        <v>0</v>
      </c>
      <c r="AE1178" s="463">
        <v>0</v>
      </c>
      <c r="AF1178" s="462">
        <v>0</v>
      </c>
      <c r="AG1178" s="465">
        <v>0</v>
      </c>
      <c r="AH1178" s="466">
        <v>0</v>
      </c>
      <c r="AI1178" s="467">
        <v>0</v>
      </c>
    </row>
    <row r="1179" spans="1:35" x14ac:dyDescent="0.2">
      <c r="A1179" s="461" t="s">
        <v>64</v>
      </c>
      <c r="B1179" s="462">
        <v>3</v>
      </c>
      <c r="C1179" s="462">
        <v>5430</v>
      </c>
      <c r="D1179" s="462"/>
      <c r="E1179" s="462"/>
      <c r="F1179" s="462"/>
      <c r="G1179" s="462"/>
      <c r="H1179" s="462"/>
      <c r="I1179" s="462"/>
      <c r="J1179" s="462"/>
      <c r="K1179" s="462">
        <v>5430</v>
      </c>
      <c r="L1179" s="462">
        <v>1000</v>
      </c>
      <c r="M1179" s="462"/>
      <c r="N1179" s="464">
        <v>1000</v>
      </c>
      <c r="O1179" s="463">
        <v>66160</v>
      </c>
      <c r="P1179" s="463">
        <v>198480</v>
      </c>
      <c r="Q1179" s="462">
        <v>3</v>
      </c>
      <c r="R1179" s="462">
        <v>5430</v>
      </c>
      <c r="S1179" s="462"/>
      <c r="T1179" s="462"/>
      <c r="U1179" s="462"/>
      <c r="V1179" s="462"/>
      <c r="W1179" s="462"/>
      <c r="X1179" s="462"/>
      <c r="Y1179" s="462"/>
      <c r="Z1179" s="462">
        <v>5430</v>
      </c>
      <c r="AA1179" s="462">
        <v>1000</v>
      </c>
      <c r="AB1179" s="462"/>
      <c r="AC1179" s="462"/>
      <c r="AD1179" s="463">
        <v>65160</v>
      </c>
      <c r="AE1179" s="463">
        <v>195480</v>
      </c>
      <c r="AF1179" s="462">
        <v>0</v>
      </c>
      <c r="AG1179" s="465">
        <v>-3000</v>
      </c>
      <c r="AH1179" s="466">
        <v>3</v>
      </c>
      <c r="AI1179" s="467">
        <v>195480</v>
      </c>
    </row>
    <row r="1180" spans="1:35" x14ac:dyDescent="0.2">
      <c r="A1180" s="461"/>
      <c r="B1180" s="462"/>
      <c r="C1180" s="462"/>
      <c r="D1180" s="462"/>
      <c r="E1180" s="462"/>
      <c r="F1180" s="462"/>
      <c r="G1180" s="462"/>
      <c r="H1180" s="462"/>
      <c r="I1180" s="462"/>
      <c r="J1180" s="462"/>
      <c r="K1180" s="462">
        <v>0</v>
      </c>
      <c r="L1180" s="462"/>
      <c r="M1180" s="462"/>
      <c r="N1180" s="464">
        <v>0</v>
      </c>
      <c r="O1180" s="463">
        <v>0</v>
      </c>
      <c r="P1180" s="463">
        <v>0</v>
      </c>
      <c r="Q1180" s="462"/>
      <c r="R1180" s="462"/>
      <c r="S1180" s="462"/>
      <c r="T1180" s="462"/>
      <c r="U1180" s="462"/>
      <c r="V1180" s="462"/>
      <c r="W1180" s="462"/>
      <c r="X1180" s="462"/>
      <c r="Y1180" s="462"/>
      <c r="Z1180" s="462">
        <v>0</v>
      </c>
      <c r="AA1180" s="462"/>
      <c r="AB1180" s="462"/>
      <c r="AC1180" s="462"/>
      <c r="AD1180" s="463">
        <v>0</v>
      </c>
      <c r="AE1180" s="463">
        <v>0</v>
      </c>
      <c r="AF1180" s="462">
        <v>0</v>
      </c>
      <c r="AG1180" s="465">
        <v>0</v>
      </c>
      <c r="AH1180" s="466">
        <v>0</v>
      </c>
      <c r="AI1180" s="467">
        <v>0</v>
      </c>
    </row>
    <row r="1181" spans="1:35" x14ac:dyDescent="0.2">
      <c r="A1181" s="461" t="s">
        <v>24</v>
      </c>
      <c r="B1181" s="462"/>
      <c r="C1181" s="462"/>
      <c r="D1181" s="462"/>
      <c r="E1181" s="462"/>
      <c r="F1181" s="462"/>
      <c r="G1181" s="462"/>
      <c r="H1181" s="462"/>
      <c r="I1181" s="462"/>
      <c r="J1181" s="462"/>
      <c r="K1181" s="462">
        <v>0</v>
      </c>
      <c r="L1181" s="462"/>
      <c r="M1181" s="462"/>
      <c r="N1181" s="464">
        <v>0</v>
      </c>
      <c r="O1181" s="463">
        <v>0</v>
      </c>
      <c r="P1181" s="463">
        <v>0</v>
      </c>
      <c r="Q1181" s="462"/>
      <c r="R1181" s="462"/>
      <c r="S1181" s="462"/>
      <c r="T1181" s="462"/>
      <c r="U1181" s="462"/>
      <c r="V1181" s="462"/>
      <c r="W1181" s="462"/>
      <c r="X1181" s="462"/>
      <c r="Y1181" s="462"/>
      <c r="Z1181" s="462">
        <v>0</v>
      </c>
      <c r="AA1181" s="462"/>
      <c r="AB1181" s="462"/>
      <c r="AC1181" s="462"/>
      <c r="AD1181" s="463">
        <v>0</v>
      </c>
      <c r="AE1181" s="463">
        <v>0</v>
      </c>
      <c r="AF1181" s="462">
        <v>0</v>
      </c>
      <c r="AG1181" s="465">
        <v>0</v>
      </c>
      <c r="AH1181" s="466">
        <v>0</v>
      </c>
      <c r="AI1181" s="467">
        <v>0</v>
      </c>
    </row>
    <row r="1182" spans="1:35" x14ac:dyDescent="0.2">
      <c r="A1182" s="461" t="s">
        <v>65</v>
      </c>
      <c r="B1182" s="462"/>
      <c r="C1182" s="462"/>
      <c r="D1182" s="462"/>
      <c r="E1182" s="462"/>
      <c r="F1182" s="462"/>
      <c r="G1182" s="462"/>
      <c r="H1182" s="462"/>
      <c r="I1182" s="462"/>
      <c r="J1182" s="462"/>
      <c r="K1182" s="462">
        <v>0</v>
      </c>
      <c r="L1182" s="462"/>
      <c r="M1182" s="462"/>
      <c r="N1182" s="464">
        <v>0</v>
      </c>
      <c r="O1182" s="463">
        <v>0</v>
      </c>
      <c r="P1182" s="463">
        <v>0</v>
      </c>
      <c r="Q1182" s="462"/>
      <c r="R1182" s="462"/>
      <c r="S1182" s="462"/>
      <c r="T1182" s="462"/>
      <c r="U1182" s="462"/>
      <c r="V1182" s="462"/>
      <c r="W1182" s="462"/>
      <c r="X1182" s="462"/>
      <c r="Y1182" s="462"/>
      <c r="Z1182" s="462">
        <v>0</v>
      </c>
      <c r="AA1182" s="462"/>
      <c r="AB1182" s="462"/>
      <c r="AC1182" s="462"/>
      <c r="AD1182" s="463">
        <v>0</v>
      </c>
      <c r="AE1182" s="463">
        <v>0</v>
      </c>
      <c r="AF1182" s="462">
        <v>0</v>
      </c>
      <c r="AG1182" s="465">
        <v>0</v>
      </c>
      <c r="AH1182" s="466">
        <v>0</v>
      </c>
      <c r="AI1182" s="467">
        <v>0</v>
      </c>
    </row>
    <row r="1183" spans="1:35" x14ac:dyDescent="0.2">
      <c r="A1183" s="461"/>
      <c r="B1183" s="462"/>
      <c r="C1183" s="462"/>
      <c r="D1183" s="462"/>
      <c r="E1183" s="462"/>
      <c r="F1183" s="462"/>
      <c r="G1183" s="462"/>
      <c r="H1183" s="462"/>
      <c r="I1183" s="462"/>
      <c r="J1183" s="462"/>
      <c r="K1183" s="462">
        <v>0</v>
      </c>
      <c r="L1183" s="462"/>
      <c r="M1183" s="462"/>
      <c r="N1183" s="464">
        <v>0</v>
      </c>
      <c r="O1183" s="463">
        <v>0</v>
      </c>
      <c r="P1183" s="463">
        <v>0</v>
      </c>
      <c r="Q1183" s="462"/>
      <c r="R1183" s="462"/>
      <c r="S1183" s="462"/>
      <c r="T1183" s="462"/>
      <c r="U1183" s="462"/>
      <c r="V1183" s="462"/>
      <c r="W1183" s="462"/>
      <c r="X1183" s="462"/>
      <c r="Y1183" s="462"/>
      <c r="Z1183" s="462">
        <v>0</v>
      </c>
      <c r="AA1183" s="462"/>
      <c r="AB1183" s="462"/>
      <c r="AC1183" s="462"/>
      <c r="AD1183" s="463">
        <v>0</v>
      </c>
      <c r="AE1183" s="463">
        <v>0</v>
      </c>
      <c r="AF1183" s="462">
        <v>0</v>
      </c>
      <c r="AG1183" s="465">
        <v>0</v>
      </c>
      <c r="AH1183" s="466">
        <v>0</v>
      </c>
      <c r="AI1183" s="467">
        <v>0</v>
      </c>
    </row>
    <row r="1184" spans="1:35" x14ac:dyDescent="0.2">
      <c r="A1184" s="461" t="s">
        <v>549</v>
      </c>
      <c r="B1184" s="462"/>
      <c r="C1184" s="462"/>
      <c r="D1184" s="462"/>
      <c r="E1184" s="462"/>
      <c r="F1184" s="462"/>
      <c r="G1184" s="462"/>
      <c r="H1184" s="462"/>
      <c r="I1184" s="462"/>
      <c r="J1184" s="462"/>
      <c r="K1184" s="462">
        <v>0</v>
      </c>
      <c r="L1184" s="462"/>
      <c r="M1184" s="462"/>
      <c r="N1184" s="464">
        <v>0</v>
      </c>
      <c r="O1184" s="463">
        <v>0</v>
      </c>
      <c r="P1184" s="463">
        <v>0</v>
      </c>
      <c r="Q1184" s="462"/>
      <c r="R1184" s="462"/>
      <c r="S1184" s="462"/>
      <c r="T1184" s="462"/>
      <c r="U1184" s="462"/>
      <c r="V1184" s="462"/>
      <c r="W1184" s="462"/>
      <c r="X1184" s="462"/>
      <c r="Y1184" s="462"/>
      <c r="Z1184" s="462">
        <v>0</v>
      </c>
      <c r="AA1184" s="462"/>
      <c r="AB1184" s="462"/>
      <c r="AC1184" s="462"/>
      <c r="AD1184" s="463">
        <v>0</v>
      </c>
      <c r="AE1184" s="463">
        <v>0</v>
      </c>
      <c r="AF1184" s="462">
        <v>0</v>
      </c>
      <c r="AG1184" s="465">
        <v>0</v>
      </c>
      <c r="AH1184" s="466">
        <v>0</v>
      </c>
      <c r="AI1184" s="467">
        <v>0</v>
      </c>
    </row>
    <row r="1185" spans="1:35" x14ac:dyDescent="0.2">
      <c r="A1185" s="461"/>
      <c r="B1185" s="462"/>
      <c r="C1185" s="462"/>
      <c r="D1185" s="462"/>
      <c r="E1185" s="462"/>
      <c r="F1185" s="462"/>
      <c r="G1185" s="462"/>
      <c r="H1185" s="462"/>
      <c r="I1185" s="462"/>
      <c r="J1185" s="462"/>
      <c r="K1185" s="462">
        <v>0</v>
      </c>
      <c r="L1185" s="462"/>
      <c r="M1185" s="462"/>
      <c r="N1185" s="464">
        <v>0</v>
      </c>
      <c r="O1185" s="463">
        <v>0</v>
      </c>
      <c r="P1185" s="463">
        <v>0</v>
      </c>
      <c r="Q1185" s="462"/>
      <c r="R1185" s="462"/>
      <c r="S1185" s="462"/>
      <c r="T1185" s="462"/>
      <c r="U1185" s="462"/>
      <c r="V1185" s="462"/>
      <c r="W1185" s="462"/>
      <c r="X1185" s="462"/>
      <c r="Y1185" s="462"/>
      <c r="Z1185" s="462">
        <v>0</v>
      </c>
      <c r="AA1185" s="462"/>
      <c r="AB1185" s="462"/>
      <c r="AC1185" s="462"/>
      <c r="AD1185" s="463">
        <v>0</v>
      </c>
      <c r="AE1185" s="463">
        <v>0</v>
      </c>
      <c r="AF1185" s="462">
        <v>0</v>
      </c>
      <c r="AG1185" s="465">
        <v>0</v>
      </c>
      <c r="AH1185" s="466">
        <v>0</v>
      </c>
      <c r="AI1185" s="467">
        <v>0</v>
      </c>
    </row>
    <row r="1186" spans="1:35" x14ac:dyDescent="0.2">
      <c r="A1186" s="461" t="s">
        <v>66</v>
      </c>
      <c r="B1186" s="462">
        <v>42</v>
      </c>
      <c r="C1186" s="462">
        <v>1612</v>
      </c>
      <c r="D1186" s="462"/>
      <c r="E1186" s="462"/>
      <c r="F1186" s="462"/>
      <c r="G1186" s="462"/>
      <c r="H1186" s="462"/>
      <c r="I1186" s="462"/>
      <c r="J1186" s="462"/>
      <c r="K1186" s="462">
        <v>1612</v>
      </c>
      <c r="L1186" s="462">
        <v>600</v>
      </c>
      <c r="M1186" s="462"/>
      <c r="N1186" s="464">
        <v>600</v>
      </c>
      <c r="O1186" s="463">
        <v>19944</v>
      </c>
      <c r="P1186" s="463">
        <v>837648</v>
      </c>
      <c r="Q1186" s="462">
        <v>72</v>
      </c>
      <c r="R1186" s="462">
        <v>1638</v>
      </c>
      <c r="S1186" s="462"/>
      <c r="T1186" s="462"/>
      <c r="U1186" s="462"/>
      <c r="V1186" s="462"/>
      <c r="W1186" s="462"/>
      <c r="X1186" s="462"/>
      <c r="Y1186" s="462"/>
      <c r="Z1186" s="462">
        <v>1638</v>
      </c>
      <c r="AA1186" s="462">
        <v>600</v>
      </c>
      <c r="AB1186" s="462"/>
      <c r="AC1186" s="462"/>
      <c r="AD1186" s="463">
        <v>19656</v>
      </c>
      <c r="AE1186" s="463">
        <v>1415232</v>
      </c>
      <c r="AF1186" s="462">
        <v>30</v>
      </c>
      <c r="AG1186" s="465">
        <v>577584</v>
      </c>
      <c r="AH1186" s="466">
        <v>72</v>
      </c>
      <c r="AI1186" s="467">
        <v>1415232</v>
      </c>
    </row>
    <row r="1187" spans="1:35" x14ac:dyDescent="0.2">
      <c r="A1187" s="461"/>
      <c r="B1187" s="462"/>
      <c r="C1187" s="462"/>
      <c r="D1187" s="462"/>
      <c r="E1187" s="462"/>
      <c r="F1187" s="462"/>
      <c r="G1187" s="462"/>
      <c r="H1187" s="462"/>
      <c r="I1187" s="462"/>
      <c r="J1187" s="462"/>
      <c r="K1187" s="462">
        <v>0</v>
      </c>
      <c r="L1187" s="462"/>
      <c r="M1187" s="462"/>
      <c r="N1187" s="464">
        <v>0</v>
      </c>
      <c r="O1187" s="463">
        <v>0</v>
      </c>
      <c r="P1187" s="463">
        <v>0</v>
      </c>
      <c r="Q1187" s="462"/>
      <c r="R1187" s="462"/>
      <c r="S1187" s="462"/>
      <c r="T1187" s="462"/>
      <c r="U1187" s="462"/>
      <c r="V1187" s="462"/>
      <c r="W1187" s="462"/>
      <c r="X1187" s="462"/>
      <c r="Y1187" s="462"/>
      <c r="Z1187" s="462">
        <v>0</v>
      </c>
      <c r="AA1187" s="462"/>
      <c r="AB1187" s="462"/>
      <c r="AC1187" s="462"/>
      <c r="AD1187" s="463">
        <v>0</v>
      </c>
      <c r="AE1187" s="463">
        <v>0</v>
      </c>
      <c r="AF1187" s="462">
        <v>0</v>
      </c>
      <c r="AG1187" s="465">
        <v>0</v>
      </c>
      <c r="AH1187" s="466">
        <v>0</v>
      </c>
      <c r="AI1187" s="467">
        <v>0</v>
      </c>
    </row>
    <row r="1188" spans="1:35" x14ac:dyDescent="0.2">
      <c r="A1188" s="461" t="s">
        <v>67</v>
      </c>
      <c r="B1188" s="462"/>
      <c r="C1188" s="462"/>
      <c r="D1188" s="462"/>
      <c r="E1188" s="462"/>
      <c r="F1188" s="462"/>
      <c r="G1188" s="462"/>
      <c r="H1188" s="462"/>
      <c r="I1188" s="462"/>
      <c r="J1188" s="462"/>
      <c r="K1188" s="462">
        <v>0</v>
      </c>
      <c r="L1188" s="462"/>
      <c r="M1188" s="462"/>
      <c r="N1188" s="464">
        <v>0</v>
      </c>
      <c r="O1188" s="463">
        <v>0</v>
      </c>
      <c r="P1188" s="463">
        <v>0</v>
      </c>
      <c r="Q1188" s="462"/>
      <c r="R1188" s="462"/>
      <c r="S1188" s="462"/>
      <c r="T1188" s="462"/>
      <c r="U1188" s="462"/>
      <c r="V1188" s="462"/>
      <c r="W1188" s="462"/>
      <c r="X1188" s="462"/>
      <c r="Y1188" s="462"/>
      <c r="Z1188" s="462">
        <v>0</v>
      </c>
      <c r="AA1188" s="462"/>
      <c r="AB1188" s="462"/>
      <c r="AC1188" s="462"/>
      <c r="AD1188" s="463">
        <v>0</v>
      </c>
      <c r="AE1188" s="463">
        <v>0</v>
      </c>
      <c r="AF1188" s="462">
        <v>0</v>
      </c>
      <c r="AG1188" s="465">
        <v>0</v>
      </c>
      <c r="AH1188" s="466">
        <v>0</v>
      </c>
      <c r="AI1188" s="467">
        <v>0</v>
      </c>
    </row>
    <row r="1189" spans="1:35" x14ac:dyDescent="0.2">
      <c r="A1189" s="461"/>
      <c r="B1189" s="462"/>
      <c r="C1189" s="466"/>
      <c r="D1189" s="466"/>
      <c r="E1189" s="466"/>
      <c r="F1189" s="466"/>
      <c r="G1189" s="466"/>
      <c r="H1189" s="466"/>
      <c r="I1189" s="466"/>
      <c r="J1189" s="466"/>
      <c r="K1189" s="462">
        <v>0</v>
      </c>
      <c r="L1189" s="466"/>
      <c r="M1189" s="466"/>
      <c r="N1189" s="464">
        <v>0</v>
      </c>
      <c r="O1189" s="463">
        <v>0</v>
      </c>
      <c r="P1189" s="463">
        <v>0</v>
      </c>
      <c r="Q1189" s="462"/>
      <c r="R1189" s="466"/>
      <c r="S1189" s="466"/>
      <c r="T1189" s="466"/>
      <c r="U1189" s="466"/>
      <c r="V1189" s="466"/>
      <c r="W1189" s="466"/>
      <c r="X1189" s="466"/>
      <c r="Y1189" s="466"/>
      <c r="Z1189" s="462">
        <v>0</v>
      </c>
      <c r="AA1189" s="466"/>
      <c r="AB1189" s="466"/>
      <c r="AC1189" s="466"/>
      <c r="AD1189" s="463">
        <v>0</v>
      </c>
      <c r="AE1189" s="463">
        <v>0</v>
      </c>
      <c r="AF1189" s="462">
        <v>0</v>
      </c>
      <c r="AG1189" s="465">
        <v>0</v>
      </c>
      <c r="AH1189" s="466">
        <v>0</v>
      </c>
      <c r="AI1189" s="467">
        <v>0</v>
      </c>
    </row>
    <row r="1190" spans="1:35" x14ac:dyDescent="0.2">
      <c r="A1190" s="471" t="s">
        <v>0</v>
      </c>
      <c r="B1190" s="471">
        <v>244</v>
      </c>
      <c r="C1190" s="471">
        <v>15909</v>
      </c>
      <c r="D1190" s="471">
        <v>932</v>
      </c>
      <c r="E1190" s="471">
        <v>0</v>
      </c>
      <c r="F1190" s="471">
        <v>0</v>
      </c>
      <c r="G1190" s="471">
        <v>0</v>
      </c>
      <c r="H1190" s="471">
        <v>0</v>
      </c>
      <c r="I1190" s="471">
        <v>0</v>
      </c>
      <c r="J1190" s="471">
        <v>0</v>
      </c>
      <c r="K1190" s="471">
        <v>16841</v>
      </c>
      <c r="L1190" s="471">
        <v>4600</v>
      </c>
      <c r="M1190" s="471">
        <v>0</v>
      </c>
      <c r="N1190" s="471">
        <v>4600</v>
      </c>
      <c r="O1190" s="471">
        <v>206692</v>
      </c>
      <c r="P1190" s="471">
        <v>10973476</v>
      </c>
      <c r="Q1190" s="471">
        <v>286</v>
      </c>
      <c r="R1190" s="471">
        <v>16269</v>
      </c>
      <c r="S1190" s="471">
        <v>1032</v>
      </c>
      <c r="T1190" s="471">
        <v>0</v>
      </c>
      <c r="U1190" s="471">
        <v>0</v>
      </c>
      <c r="V1190" s="471">
        <v>0</v>
      </c>
      <c r="W1190" s="471">
        <v>0</v>
      </c>
      <c r="X1190" s="471">
        <v>0</v>
      </c>
      <c r="Y1190" s="471">
        <v>0</v>
      </c>
      <c r="Z1190" s="471">
        <v>17301</v>
      </c>
      <c r="AA1190" s="471">
        <v>4600</v>
      </c>
      <c r="AB1190" s="471">
        <v>0</v>
      </c>
      <c r="AC1190" s="471">
        <v>0</v>
      </c>
      <c r="AD1190" s="471">
        <v>207612</v>
      </c>
      <c r="AE1190" s="471">
        <v>12305136</v>
      </c>
      <c r="AF1190" s="471">
        <v>42</v>
      </c>
      <c r="AG1190" s="471">
        <v>1331660</v>
      </c>
      <c r="AH1190" s="471">
        <v>286</v>
      </c>
      <c r="AI1190" s="471">
        <v>12305136</v>
      </c>
    </row>
    <row r="1191" spans="1:35" x14ac:dyDescent="0.2">
      <c r="A1191" s="314" t="s">
        <v>68</v>
      </c>
    </row>
    <row r="1192" spans="1:35" x14ac:dyDescent="0.2">
      <c r="A1192" s="314" t="s">
        <v>69</v>
      </c>
      <c r="B1192" s="314" t="s">
        <v>163</v>
      </c>
    </row>
    <row r="1193" spans="1:35" x14ac:dyDescent="0.2">
      <c r="A1193" s="314" t="s">
        <v>70</v>
      </c>
      <c r="B1193" s="314" t="s">
        <v>71</v>
      </c>
    </row>
    <row r="1194" spans="1:35" x14ac:dyDescent="0.2">
      <c r="A1194" s="314" t="s">
        <v>72</v>
      </c>
      <c r="B1194" s="314" t="s">
        <v>73</v>
      </c>
    </row>
    <row r="1195" spans="1:35" x14ac:dyDescent="0.2">
      <c r="A1195" s="314" t="s">
        <v>74</v>
      </c>
      <c r="B1195" s="314" t="s">
        <v>75</v>
      </c>
    </row>
    <row r="1196" spans="1:35" x14ac:dyDescent="0.2">
      <c r="B1196" s="314" t="s">
        <v>76</v>
      </c>
    </row>
    <row r="1197" spans="1:35" x14ac:dyDescent="0.2">
      <c r="A1197" s="314" t="s">
        <v>77</v>
      </c>
      <c r="B1197" s="314" t="s">
        <v>154</v>
      </c>
    </row>
    <row r="1198" spans="1:35" x14ac:dyDescent="0.2">
      <c r="B1198" s="314" t="s">
        <v>78</v>
      </c>
    </row>
    <row r="1199" spans="1:35" x14ac:dyDescent="0.2">
      <c r="B1199" s="314" t="s">
        <v>79</v>
      </c>
    </row>
    <row r="1200" spans="1:35" x14ac:dyDescent="0.2">
      <c r="B1200" s="314" t="s">
        <v>80</v>
      </c>
    </row>
    <row r="1201" spans="1:45" x14ac:dyDescent="0.2">
      <c r="A1201" s="314" t="s">
        <v>188</v>
      </c>
      <c r="B1201" s="314" t="s">
        <v>189</v>
      </c>
    </row>
    <row r="1202" spans="1:45" x14ac:dyDescent="0.2">
      <c r="A1202" s="314" t="s">
        <v>190</v>
      </c>
      <c r="B1202" s="314" t="s">
        <v>159</v>
      </c>
    </row>
    <row r="1203" spans="1:45" x14ac:dyDescent="0.2">
      <c r="A1203" s="314" t="s">
        <v>191</v>
      </c>
      <c r="B1203" s="314" t="s">
        <v>155</v>
      </c>
    </row>
    <row r="1204" spans="1:45" x14ac:dyDescent="0.2">
      <c r="B1204" s="314" t="s">
        <v>78</v>
      </c>
    </row>
    <row r="1205" spans="1:45" x14ac:dyDescent="0.2">
      <c r="B1205" s="314" t="s">
        <v>79</v>
      </c>
    </row>
    <row r="1206" spans="1:45" x14ac:dyDescent="0.2">
      <c r="B1206" s="314" t="s">
        <v>118</v>
      </c>
    </row>
    <row r="1207" spans="1:45" x14ac:dyDescent="0.2">
      <c r="A1207" s="314" t="s">
        <v>200</v>
      </c>
      <c r="B1207" s="314" t="s">
        <v>201</v>
      </c>
    </row>
    <row r="1208" spans="1:45" x14ac:dyDescent="0.2">
      <c r="A1208" s="314" t="s">
        <v>198</v>
      </c>
      <c r="B1208" s="314" t="s">
        <v>194</v>
      </c>
    </row>
    <row r="1209" spans="1:45" x14ac:dyDescent="0.2">
      <c r="A1209" s="314" t="s">
        <v>199</v>
      </c>
      <c r="B1209" s="314" t="s">
        <v>202</v>
      </c>
    </row>
    <row r="1210" spans="1:45" x14ac:dyDescent="0.2">
      <c r="A1210" s="480"/>
      <c r="B1210" s="432"/>
      <c r="C1210" s="432"/>
      <c r="D1210" s="432"/>
      <c r="E1210" s="432"/>
      <c r="F1210" s="432"/>
      <c r="G1210" s="432"/>
      <c r="H1210" s="432"/>
      <c r="I1210" s="432"/>
      <c r="J1210" s="432"/>
      <c r="K1210" s="432"/>
      <c r="L1210" s="432"/>
      <c r="M1210" s="432"/>
      <c r="N1210" s="432"/>
      <c r="O1210" s="432"/>
      <c r="P1210" s="432"/>
      <c r="Q1210" s="432"/>
      <c r="R1210" s="432"/>
      <c r="S1210" s="432"/>
      <c r="T1210" s="432"/>
      <c r="U1210" s="432"/>
      <c r="V1210" s="432"/>
      <c r="W1210" s="432"/>
      <c r="X1210" s="432"/>
      <c r="Y1210" s="432"/>
      <c r="Z1210" s="432"/>
      <c r="AA1210" s="432"/>
      <c r="AB1210" s="432"/>
      <c r="AC1210" s="432"/>
      <c r="AD1210" s="432"/>
      <c r="AE1210" s="432"/>
      <c r="AF1210" s="432"/>
      <c r="AG1210" s="432"/>
      <c r="AH1210" s="432"/>
      <c r="AI1210" s="432"/>
      <c r="AJ1210" s="432"/>
      <c r="AK1210" s="432"/>
      <c r="AL1210" s="432"/>
      <c r="AM1210" s="432"/>
      <c r="AN1210" s="432"/>
      <c r="AO1210" s="432"/>
      <c r="AP1210" s="432"/>
      <c r="AQ1210" s="432"/>
      <c r="AR1210" s="432"/>
      <c r="AS1210" s="432"/>
    </row>
    <row r="1211" spans="1:45" x14ac:dyDescent="0.2">
      <c r="A1211" s="480"/>
      <c r="B1211" s="432"/>
      <c r="C1211" s="432"/>
      <c r="D1211" s="432"/>
      <c r="E1211" s="432"/>
      <c r="F1211" s="432"/>
      <c r="G1211" s="432"/>
      <c r="H1211" s="432"/>
      <c r="I1211" s="432"/>
      <c r="J1211" s="432"/>
      <c r="K1211" s="432"/>
      <c r="L1211" s="432"/>
      <c r="M1211" s="432"/>
      <c r="N1211" s="432"/>
      <c r="O1211" s="432"/>
      <c r="P1211" s="432"/>
      <c r="Q1211" s="432"/>
      <c r="R1211" s="432"/>
      <c r="S1211" s="432"/>
      <c r="T1211" s="432"/>
      <c r="U1211" s="432"/>
      <c r="V1211" s="432"/>
      <c r="W1211" s="432"/>
      <c r="X1211" s="432"/>
      <c r="Y1211" s="432"/>
      <c r="Z1211" s="432"/>
      <c r="AA1211" s="432"/>
      <c r="AB1211" s="432"/>
      <c r="AC1211" s="432"/>
      <c r="AD1211" s="432"/>
      <c r="AE1211" s="432"/>
      <c r="AF1211" s="432"/>
      <c r="AG1211" s="432"/>
      <c r="AH1211" s="432"/>
      <c r="AI1211" s="432"/>
      <c r="AJ1211" s="432"/>
      <c r="AK1211" s="432"/>
      <c r="AL1211" s="432"/>
      <c r="AM1211" s="432"/>
      <c r="AN1211" s="432"/>
      <c r="AO1211" s="432"/>
      <c r="AP1211" s="432"/>
      <c r="AQ1211" s="432"/>
      <c r="AR1211" s="432"/>
      <c r="AS1211" s="432"/>
    </row>
    <row r="1212" spans="1:45" x14ac:dyDescent="0.2">
      <c r="A1212" s="480"/>
      <c r="B1212" s="432"/>
      <c r="C1212" s="432"/>
      <c r="D1212" s="432"/>
      <c r="E1212" s="432"/>
      <c r="F1212" s="432"/>
      <c r="G1212" s="432"/>
      <c r="H1212" s="432"/>
      <c r="I1212" s="432"/>
      <c r="J1212" s="432"/>
      <c r="K1212" s="432"/>
      <c r="L1212" s="432"/>
      <c r="M1212" s="432"/>
      <c r="N1212" s="432"/>
      <c r="O1212" s="432"/>
      <c r="P1212" s="432"/>
      <c r="Q1212" s="432"/>
      <c r="R1212" s="432"/>
      <c r="S1212" s="432"/>
      <c r="T1212" s="432"/>
      <c r="U1212" s="432"/>
      <c r="V1212" s="432"/>
      <c r="W1212" s="432"/>
      <c r="X1212" s="432"/>
      <c r="Y1212" s="432"/>
      <c r="Z1212" s="432"/>
      <c r="AA1212" s="432"/>
      <c r="AB1212" s="432"/>
      <c r="AC1212" s="432"/>
      <c r="AD1212" s="432"/>
      <c r="AE1212" s="432"/>
      <c r="AF1212" s="432"/>
      <c r="AG1212" s="432"/>
      <c r="AH1212" s="432"/>
      <c r="AI1212" s="432"/>
      <c r="AJ1212" s="432"/>
      <c r="AK1212" s="432"/>
      <c r="AL1212" s="432"/>
      <c r="AM1212" s="432"/>
      <c r="AN1212" s="432"/>
      <c r="AO1212" s="432"/>
      <c r="AP1212" s="432"/>
      <c r="AQ1212" s="432"/>
      <c r="AR1212" s="432"/>
      <c r="AS1212" s="432"/>
    </row>
    <row r="1213" spans="1:45" x14ac:dyDescent="0.2">
      <c r="A1213" s="480"/>
      <c r="B1213" s="432"/>
      <c r="C1213" s="432"/>
      <c r="D1213" s="432"/>
      <c r="E1213" s="432"/>
      <c r="F1213" s="432"/>
      <c r="G1213" s="432"/>
      <c r="H1213" s="432"/>
      <c r="I1213" s="432"/>
      <c r="J1213" s="432"/>
      <c r="K1213" s="432"/>
      <c r="L1213" s="432"/>
      <c r="M1213" s="432"/>
      <c r="N1213" s="432"/>
      <c r="O1213" s="432"/>
      <c r="P1213" s="432"/>
      <c r="Q1213" s="432"/>
      <c r="R1213" s="432"/>
      <c r="S1213" s="432"/>
      <c r="T1213" s="432"/>
      <c r="U1213" s="432"/>
      <c r="V1213" s="432"/>
      <c r="W1213" s="432"/>
      <c r="X1213" s="432"/>
      <c r="Y1213" s="432"/>
      <c r="Z1213" s="432"/>
      <c r="AA1213" s="432"/>
      <c r="AB1213" s="432"/>
      <c r="AC1213" s="432"/>
      <c r="AD1213" s="432"/>
      <c r="AE1213" s="432"/>
      <c r="AF1213" s="432"/>
      <c r="AG1213" s="432"/>
      <c r="AH1213" s="432"/>
      <c r="AI1213" s="432"/>
      <c r="AJ1213" s="432"/>
      <c r="AK1213" s="432"/>
      <c r="AL1213" s="432"/>
      <c r="AM1213" s="432"/>
      <c r="AN1213" s="432"/>
      <c r="AO1213" s="432"/>
      <c r="AP1213" s="432"/>
      <c r="AQ1213" s="432"/>
      <c r="AR1213" s="432"/>
      <c r="AS1213" s="432"/>
    </row>
    <row r="1214" spans="1:45" x14ac:dyDescent="0.2">
      <c r="A1214" s="480"/>
      <c r="B1214" s="432"/>
      <c r="C1214" s="432"/>
      <c r="D1214" s="432"/>
      <c r="E1214" s="432"/>
      <c r="F1214" s="432"/>
      <c r="G1214" s="432"/>
      <c r="H1214" s="432"/>
      <c r="I1214" s="432"/>
      <c r="J1214" s="432"/>
      <c r="K1214" s="432"/>
      <c r="L1214" s="432"/>
      <c r="M1214" s="432"/>
      <c r="N1214" s="432"/>
      <c r="O1214" s="432"/>
      <c r="P1214" s="432"/>
      <c r="Q1214" s="432"/>
      <c r="R1214" s="432"/>
      <c r="S1214" s="432"/>
      <c r="T1214" s="432"/>
      <c r="U1214" s="432"/>
      <c r="V1214" s="432"/>
      <c r="W1214" s="432"/>
      <c r="X1214" s="432"/>
      <c r="Y1214" s="432"/>
      <c r="Z1214" s="432"/>
      <c r="AA1214" s="432"/>
      <c r="AB1214" s="432"/>
      <c r="AC1214" s="432"/>
      <c r="AD1214" s="432"/>
      <c r="AE1214" s="432"/>
      <c r="AF1214" s="432"/>
      <c r="AG1214" s="432"/>
      <c r="AH1214" s="432"/>
      <c r="AI1214" s="432"/>
      <c r="AJ1214" s="432"/>
      <c r="AK1214" s="432"/>
      <c r="AL1214" s="432"/>
      <c r="AM1214" s="432"/>
      <c r="AN1214" s="432"/>
      <c r="AO1214" s="432"/>
      <c r="AP1214" s="432"/>
      <c r="AQ1214" s="432"/>
      <c r="AR1214" s="432"/>
      <c r="AS1214" s="432"/>
    </row>
    <row r="1215" spans="1:45" x14ac:dyDescent="0.2">
      <c r="A1215" s="480"/>
      <c r="B1215" s="432"/>
      <c r="C1215" s="432"/>
      <c r="D1215" s="432"/>
      <c r="E1215" s="432"/>
      <c r="F1215" s="432"/>
      <c r="G1215" s="432"/>
      <c r="H1215" s="432"/>
      <c r="I1215" s="432"/>
      <c r="J1215" s="432"/>
      <c r="K1215" s="432"/>
      <c r="L1215" s="432"/>
      <c r="M1215" s="432"/>
      <c r="N1215" s="432"/>
      <c r="O1215" s="432"/>
      <c r="P1215" s="432"/>
      <c r="Q1215" s="432"/>
      <c r="R1215" s="432"/>
      <c r="S1215" s="432"/>
      <c r="T1215" s="432"/>
      <c r="U1215" s="432"/>
      <c r="V1215" s="432"/>
      <c r="W1215" s="432"/>
      <c r="X1215" s="432"/>
      <c r="Y1215" s="432"/>
      <c r="Z1215" s="432"/>
      <c r="AA1215" s="432"/>
      <c r="AB1215" s="432"/>
      <c r="AC1215" s="432"/>
      <c r="AD1215" s="432"/>
      <c r="AE1215" s="432"/>
      <c r="AF1215" s="432"/>
      <c r="AG1215" s="432"/>
      <c r="AH1215" s="432"/>
      <c r="AI1215" s="432"/>
      <c r="AJ1215" s="432"/>
      <c r="AK1215" s="432"/>
      <c r="AL1215" s="432"/>
      <c r="AM1215" s="432"/>
      <c r="AN1215" s="432"/>
      <c r="AO1215" s="432"/>
      <c r="AP1215" s="432"/>
      <c r="AQ1215" s="432"/>
      <c r="AR1215" s="432"/>
      <c r="AS1215" s="432"/>
    </row>
    <row r="1216" spans="1:45" x14ac:dyDescent="0.2">
      <c r="A1216" s="480"/>
      <c r="B1216" s="432"/>
      <c r="C1216" s="432"/>
      <c r="D1216" s="432"/>
      <c r="E1216" s="432"/>
      <c r="F1216" s="432"/>
      <c r="G1216" s="432"/>
      <c r="H1216" s="432"/>
      <c r="I1216" s="432"/>
      <c r="J1216" s="432"/>
      <c r="K1216" s="432"/>
      <c r="L1216" s="432"/>
      <c r="M1216" s="432"/>
      <c r="N1216" s="432"/>
      <c r="O1216" s="432"/>
      <c r="P1216" s="432"/>
      <c r="Q1216" s="432"/>
      <c r="R1216" s="432"/>
      <c r="S1216" s="432"/>
      <c r="T1216" s="432"/>
      <c r="U1216" s="432"/>
      <c r="V1216" s="432"/>
      <c r="W1216" s="432"/>
      <c r="X1216" s="432"/>
      <c r="Y1216" s="432"/>
      <c r="Z1216" s="432"/>
      <c r="AA1216" s="432"/>
      <c r="AB1216" s="432"/>
      <c r="AC1216" s="432"/>
      <c r="AD1216" s="432"/>
      <c r="AE1216" s="432"/>
      <c r="AF1216" s="432"/>
      <c r="AG1216" s="432"/>
      <c r="AH1216" s="432"/>
      <c r="AI1216" s="432"/>
      <c r="AJ1216" s="432"/>
      <c r="AK1216" s="432"/>
      <c r="AL1216" s="432"/>
      <c r="AM1216" s="432"/>
      <c r="AN1216" s="432"/>
      <c r="AO1216" s="432"/>
      <c r="AP1216" s="432"/>
      <c r="AQ1216" s="432"/>
      <c r="AR1216" s="432"/>
      <c r="AS1216" s="432"/>
    </row>
    <row r="1217" spans="1:45" x14ac:dyDescent="0.2">
      <c r="A1217" s="480"/>
      <c r="B1217" s="432"/>
      <c r="C1217" s="432"/>
      <c r="D1217" s="432"/>
      <c r="E1217" s="432"/>
      <c r="F1217" s="432"/>
      <c r="G1217" s="432"/>
      <c r="H1217" s="432"/>
      <c r="I1217" s="432"/>
      <c r="J1217" s="432"/>
      <c r="K1217" s="432"/>
      <c r="L1217" s="432"/>
      <c r="M1217" s="432"/>
      <c r="N1217" s="432"/>
      <c r="O1217" s="432"/>
      <c r="P1217" s="432"/>
      <c r="Q1217" s="432"/>
      <c r="R1217" s="432"/>
      <c r="S1217" s="432"/>
      <c r="T1217" s="432"/>
      <c r="U1217" s="432"/>
      <c r="V1217" s="432"/>
      <c r="W1217" s="432"/>
      <c r="X1217" s="432"/>
      <c r="Y1217" s="432"/>
      <c r="Z1217" s="432"/>
      <c r="AA1217" s="432"/>
      <c r="AB1217" s="432"/>
      <c r="AC1217" s="432"/>
      <c r="AD1217" s="432"/>
      <c r="AE1217" s="432"/>
      <c r="AF1217" s="432"/>
      <c r="AG1217" s="432"/>
      <c r="AH1217" s="432"/>
      <c r="AI1217" s="432"/>
      <c r="AJ1217" s="432"/>
      <c r="AK1217" s="432"/>
      <c r="AL1217" s="432"/>
      <c r="AM1217" s="432"/>
      <c r="AN1217" s="432"/>
      <c r="AO1217" s="432"/>
      <c r="AP1217" s="432"/>
      <c r="AQ1217" s="432"/>
      <c r="AR1217" s="432"/>
      <c r="AS1217" s="432"/>
    </row>
    <row r="1218" spans="1:45" x14ac:dyDescent="0.2">
      <c r="A1218" s="480"/>
      <c r="B1218" s="432"/>
      <c r="C1218" s="432"/>
      <c r="D1218" s="432"/>
      <c r="E1218" s="432"/>
      <c r="F1218" s="432"/>
      <c r="G1218" s="432"/>
      <c r="H1218" s="432"/>
      <c r="I1218" s="432"/>
      <c r="J1218" s="432"/>
      <c r="K1218" s="432"/>
      <c r="L1218" s="432"/>
      <c r="M1218" s="432"/>
      <c r="N1218" s="432"/>
      <c r="O1218" s="432"/>
      <c r="P1218" s="432"/>
      <c r="Q1218" s="432"/>
      <c r="R1218" s="432"/>
      <c r="S1218" s="432"/>
      <c r="T1218" s="432"/>
      <c r="U1218" s="432"/>
      <c r="V1218" s="432"/>
      <c r="W1218" s="432"/>
      <c r="X1218" s="432"/>
      <c r="Y1218" s="432"/>
      <c r="Z1218" s="432"/>
      <c r="AA1218" s="432"/>
      <c r="AB1218" s="432"/>
      <c r="AC1218" s="432"/>
      <c r="AD1218" s="432"/>
      <c r="AE1218" s="432"/>
      <c r="AF1218" s="432"/>
      <c r="AG1218" s="432"/>
      <c r="AH1218" s="432"/>
      <c r="AI1218" s="432"/>
      <c r="AJ1218" s="432"/>
      <c r="AK1218" s="432"/>
      <c r="AL1218" s="432"/>
      <c r="AM1218" s="432"/>
      <c r="AN1218" s="432"/>
      <c r="AO1218" s="432"/>
      <c r="AP1218" s="432"/>
      <c r="AQ1218" s="432"/>
      <c r="AR1218" s="432"/>
      <c r="AS1218" s="432"/>
    </row>
    <row r="1219" spans="1:45" x14ac:dyDescent="0.2">
      <c r="A1219" s="480"/>
    </row>
    <row r="1220" spans="1:45" x14ac:dyDescent="0.2">
      <c r="A1220" s="480"/>
    </row>
  </sheetData>
  <mergeCells count="33">
    <mergeCell ref="A376:A378"/>
    <mergeCell ref="A2:AI2"/>
    <mergeCell ref="A8:A10"/>
    <mergeCell ref="A45:A47"/>
    <mergeCell ref="A82:A84"/>
    <mergeCell ref="A119:A121"/>
    <mergeCell ref="A156:A158"/>
    <mergeCell ref="A193:A195"/>
    <mergeCell ref="A228:A230"/>
    <mergeCell ref="A265:A267"/>
    <mergeCell ref="A301:A303"/>
    <mergeCell ref="A338:A340"/>
    <mergeCell ref="A824:A826"/>
    <mergeCell ref="A414:A416"/>
    <mergeCell ref="A452:A454"/>
    <mergeCell ref="A489:A491"/>
    <mergeCell ref="A527:A529"/>
    <mergeCell ref="A564:A566"/>
    <mergeCell ref="A602:A604"/>
    <mergeCell ref="A639:A641"/>
    <mergeCell ref="A676:A678"/>
    <mergeCell ref="A713:A715"/>
    <mergeCell ref="A750:A752"/>
    <mergeCell ref="A787:A789"/>
    <mergeCell ref="A1083:A1085"/>
    <mergeCell ref="A1120:A1122"/>
    <mergeCell ref="A1157:A1159"/>
    <mergeCell ref="A861:A863"/>
    <mergeCell ref="A898:A900"/>
    <mergeCell ref="A935:A937"/>
    <mergeCell ref="A972:A974"/>
    <mergeCell ref="A1009:A1011"/>
    <mergeCell ref="A1046:A1048"/>
  </mergeCells>
  <printOptions horizontalCentered="1"/>
  <pageMargins left="0" right="0" top="0.59055118110236227" bottom="0" header="0.31496062992125984" footer="0.31496062992125984"/>
  <pageSetup paperSize="9" scale="39" orientation="landscape" r:id="rId1"/>
  <headerFooter>
    <oddHeader>&amp;C&amp;"Arial,Negrita"&amp;18PROYECTO DE PRESUPUESTO 2021</oddHeader>
  </headerFooter>
  <rowBreaks count="15" manualBreakCount="15">
    <brk id="79" max="34" man="1"/>
    <brk id="153" max="34" man="1"/>
    <brk id="226" max="34" man="1"/>
    <brk id="298" max="34" man="1"/>
    <brk id="373" max="34" man="1"/>
    <brk id="449" max="34" man="1"/>
    <brk id="523" max="34" man="1"/>
    <brk id="599" max="34" man="1"/>
    <brk id="673" max="34" man="1"/>
    <brk id="747" max="34" man="1"/>
    <brk id="821" max="34" man="1"/>
    <brk id="895" max="34" man="1"/>
    <brk id="969" max="34" man="1"/>
    <brk id="1043" max="34" man="1"/>
    <brk id="1117" max="34" man="1"/>
  </rowBreaks>
  <colBreaks count="1" manualBreakCount="1">
    <brk id="3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J143"/>
  <sheetViews>
    <sheetView topLeftCell="A4" zoomScaleNormal="100" zoomScaleSheetLayoutView="100" workbookViewId="0">
      <pane xSplit="1" ySplit="2" topLeftCell="B111" activePane="bottomRight" state="frozen"/>
      <selection activeCell="A4" sqref="A4"/>
      <selection pane="topRight" activeCell="B4" sqref="B4"/>
      <selection pane="bottomLeft" activeCell="A6" sqref="A6"/>
      <selection pane="bottomRight" activeCell="L125" sqref="L125"/>
    </sheetView>
  </sheetViews>
  <sheetFormatPr baseColWidth="10" defaultRowHeight="12" x14ac:dyDescent="0.2"/>
  <cols>
    <col min="1" max="1" width="57.140625" style="314" customWidth="1"/>
    <col min="2" max="4" width="12.7109375" style="314" customWidth="1"/>
    <col min="5" max="5" width="13.140625" style="314" customWidth="1"/>
    <col min="6" max="6" width="12.7109375" style="314" customWidth="1"/>
    <col min="7" max="7" width="13.140625" style="314" customWidth="1"/>
    <col min="8" max="10" width="12.5703125" style="314" customWidth="1"/>
    <col min="11" max="16384" width="11.42578125" style="314"/>
  </cols>
  <sheetData>
    <row r="1" spans="1:10" s="311" customFormat="1" x14ac:dyDescent="0.2">
      <c r="A1" s="51" t="s">
        <v>1159</v>
      </c>
      <c r="B1" s="51"/>
      <c r="C1" s="51"/>
      <c r="D1" s="51"/>
      <c r="E1" s="51"/>
      <c r="F1" s="51"/>
      <c r="G1" s="51"/>
      <c r="H1" s="51"/>
      <c r="I1" s="51"/>
    </row>
    <row r="2" spans="1:10" s="312" customFormat="1" x14ac:dyDescent="0.2">
      <c r="A2" s="51" t="s">
        <v>595</v>
      </c>
      <c r="B2" s="51"/>
      <c r="C2" s="51"/>
      <c r="D2" s="51"/>
      <c r="E2" s="51"/>
      <c r="F2" s="51"/>
      <c r="G2" s="51"/>
      <c r="H2" s="51"/>
      <c r="I2" s="51"/>
      <c r="J2" s="51"/>
    </row>
    <row r="3" spans="1:10" ht="12.75" thickBot="1" x14ac:dyDescent="0.25">
      <c r="A3" s="313"/>
      <c r="B3" s="5"/>
      <c r="E3" s="5"/>
    </row>
    <row r="4" spans="1:10" ht="12" customHeight="1" thickBot="1" x14ac:dyDescent="0.25">
      <c r="A4" s="716" t="s">
        <v>29</v>
      </c>
      <c r="B4" s="718" t="s">
        <v>366</v>
      </c>
      <c r="C4" s="714" t="s">
        <v>1160</v>
      </c>
      <c r="D4" s="719" t="s">
        <v>1161</v>
      </c>
      <c r="E4" s="712" t="s">
        <v>1162</v>
      </c>
      <c r="F4" s="721" t="s">
        <v>1163</v>
      </c>
      <c r="G4" s="710" t="s">
        <v>367</v>
      </c>
      <c r="H4" s="712" t="s">
        <v>368</v>
      </c>
      <c r="I4" s="710" t="s">
        <v>1164</v>
      </c>
      <c r="J4" s="714" t="s">
        <v>1165</v>
      </c>
    </row>
    <row r="5" spans="1:10" ht="31.5" customHeight="1" thickBot="1" x14ac:dyDescent="0.25">
      <c r="A5" s="717"/>
      <c r="B5" s="717"/>
      <c r="C5" s="715"/>
      <c r="D5" s="720"/>
      <c r="E5" s="713"/>
      <c r="F5" s="722"/>
      <c r="G5" s="711"/>
      <c r="H5" s="713"/>
      <c r="I5" s="711"/>
      <c r="J5" s="715"/>
    </row>
    <row r="6" spans="1:10" x14ac:dyDescent="0.2">
      <c r="A6" s="21" t="s">
        <v>1175</v>
      </c>
      <c r="B6" s="315">
        <v>8461771</v>
      </c>
      <c r="C6" s="316">
        <v>11537485</v>
      </c>
      <c r="D6" s="317">
        <v>9044771</v>
      </c>
      <c r="E6" s="315">
        <v>9163033</v>
      </c>
      <c r="F6" s="318">
        <v>8300551</v>
      </c>
      <c r="G6" s="319">
        <f>+D6-B6</f>
        <v>583000</v>
      </c>
      <c r="H6" s="320">
        <f>+G6/B6</f>
        <v>6.8898106554762584E-2</v>
      </c>
      <c r="I6" s="321">
        <f>+F6-D6</f>
        <v>-744220</v>
      </c>
      <c r="J6" s="322">
        <f>+I6/D6</f>
        <v>-8.2281795746957001E-2</v>
      </c>
    </row>
    <row r="7" spans="1:10" x14ac:dyDescent="0.2">
      <c r="A7" s="21" t="s">
        <v>1176</v>
      </c>
      <c r="B7" s="315">
        <v>72711</v>
      </c>
      <c r="C7" s="316">
        <v>157763</v>
      </c>
      <c r="D7" s="317">
        <v>88000</v>
      </c>
      <c r="E7" s="315">
        <v>84315</v>
      </c>
      <c r="F7" s="318">
        <v>62500</v>
      </c>
      <c r="G7" s="319">
        <f t="shared" ref="G7:G137" si="0">+D7-B7</f>
        <v>15289</v>
      </c>
      <c r="H7" s="320">
        <f t="shared" ref="H7:H137" si="1">+G7/B7</f>
        <v>0.21027079809107288</v>
      </c>
      <c r="I7" s="321">
        <f t="shared" ref="I7:I137" si="2">+F7-D7</f>
        <v>-25500</v>
      </c>
      <c r="J7" s="322">
        <f t="shared" ref="J7:J137" si="3">+I7/D7</f>
        <v>-0.28977272727272729</v>
      </c>
    </row>
    <row r="8" spans="1:10" x14ac:dyDescent="0.2">
      <c r="A8" s="21" t="s">
        <v>1177</v>
      </c>
      <c r="B8" s="315">
        <v>1369815</v>
      </c>
      <c r="C8" s="316">
        <v>1889841</v>
      </c>
      <c r="D8" s="317">
        <v>1814507</v>
      </c>
      <c r="E8" s="315">
        <v>1658803</v>
      </c>
      <c r="F8" s="318">
        <v>1654511</v>
      </c>
      <c r="G8" s="319">
        <f t="shared" si="0"/>
        <v>444692</v>
      </c>
      <c r="H8" s="320">
        <f t="shared" si="1"/>
        <v>0.32463653851067481</v>
      </c>
      <c r="I8" s="321">
        <f t="shared" si="2"/>
        <v>-159996</v>
      </c>
      <c r="J8" s="322">
        <f t="shared" si="3"/>
        <v>-8.8176016956671974E-2</v>
      </c>
    </row>
    <row r="9" spans="1:10" x14ac:dyDescent="0.2">
      <c r="A9" s="21" t="s">
        <v>1178</v>
      </c>
      <c r="B9" s="315">
        <v>704998</v>
      </c>
      <c r="C9" s="316">
        <v>902898</v>
      </c>
      <c r="D9" s="317">
        <v>689105</v>
      </c>
      <c r="E9" s="315">
        <v>502094</v>
      </c>
      <c r="F9" s="318">
        <v>623666</v>
      </c>
      <c r="G9" s="319">
        <f t="shared" ref="G9:G72" si="4">+D9-B9</f>
        <v>-15893</v>
      </c>
      <c r="H9" s="320">
        <f t="shared" ref="H9:H72" si="5">+G9/B9</f>
        <v>-2.2543326364046424E-2</v>
      </c>
      <c r="I9" s="321">
        <f t="shared" ref="I9:I72" si="6">+F9-D9</f>
        <v>-65439</v>
      </c>
      <c r="J9" s="322">
        <f t="shared" ref="J9:J72" si="7">+I9/D9</f>
        <v>-9.4962306179754902E-2</v>
      </c>
    </row>
    <row r="10" spans="1:10" x14ac:dyDescent="0.2">
      <c r="A10" s="21" t="s">
        <v>1179</v>
      </c>
      <c r="B10" s="315">
        <v>47875</v>
      </c>
      <c r="C10" s="316">
        <v>46494</v>
      </c>
      <c r="D10" s="317">
        <v>50990</v>
      </c>
      <c r="E10" s="315">
        <v>70584</v>
      </c>
      <c r="F10" s="318">
        <v>54817</v>
      </c>
      <c r="G10" s="319">
        <f t="shared" si="4"/>
        <v>3115</v>
      </c>
      <c r="H10" s="320">
        <f t="shared" si="5"/>
        <v>6.5065274151436037E-2</v>
      </c>
      <c r="I10" s="321">
        <f t="shared" si="6"/>
        <v>3827</v>
      </c>
      <c r="J10" s="322">
        <f t="shared" si="7"/>
        <v>7.5053932143557558E-2</v>
      </c>
    </row>
    <row r="11" spans="1:10" x14ac:dyDescent="0.2">
      <c r="A11" s="21" t="s">
        <v>1180</v>
      </c>
      <c r="B11" s="315">
        <v>2601098</v>
      </c>
      <c r="C11" s="316">
        <v>4123609</v>
      </c>
      <c r="D11" s="317">
        <v>3160933</v>
      </c>
      <c r="E11" s="315">
        <v>3891638</v>
      </c>
      <c r="F11" s="318">
        <v>5180493</v>
      </c>
      <c r="G11" s="319">
        <f t="shared" si="4"/>
        <v>559835</v>
      </c>
      <c r="H11" s="320">
        <f t="shared" si="5"/>
        <v>0.21523026045154778</v>
      </c>
      <c r="I11" s="321">
        <f t="shared" si="6"/>
        <v>2019560</v>
      </c>
      <c r="J11" s="322">
        <f t="shared" si="7"/>
        <v>0.63891262484842293</v>
      </c>
    </row>
    <row r="12" spans="1:10" x14ac:dyDescent="0.2">
      <c r="A12" s="21" t="s">
        <v>1181</v>
      </c>
      <c r="B12" s="315">
        <v>107361</v>
      </c>
      <c r="C12" s="316">
        <v>384787</v>
      </c>
      <c r="D12" s="317">
        <v>143431</v>
      </c>
      <c r="E12" s="315">
        <v>1102824</v>
      </c>
      <c r="F12" s="318">
        <v>1631075</v>
      </c>
      <c r="G12" s="319">
        <f t="shared" si="4"/>
        <v>36070</v>
      </c>
      <c r="H12" s="320">
        <f t="shared" si="5"/>
        <v>0.33596929983886142</v>
      </c>
      <c r="I12" s="321">
        <f t="shared" si="6"/>
        <v>1487644</v>
      </c>
      <c r="J12" s="322">
        <f t="shared" si="7"/>
        <v>10.371844301441111</v>
      </c>
    </row>
    <row r="13" spans="1:10" x14ac:dyDescent="0.2">
      <c r="A13" s="21" t="s">
        <v>1182</v>
      </c>
      <c r="B13" s="315">
        <v>246698</v>
      </c>
      <c r="C13" s="316">
        <v>632609</v>
      </c>
      <c r="D13" s="317">
        <v>386187</v>
      </c>
      <c r="E13" s="315">
        <v>388069</v>
      </c>
      <c r="F13" s="318">
        <v>482734</v>
      </c>
      <c r="G13" s="319">
        <f t="shared" si="4"/>
        <v>139489</v>
      </c>
      <c r="H13" s="320">
        <f t="shared" si="5"/>
        <v>0.56542412180074419</v>
      </c>
      <c r="I13" s="321">
        <f t="shared" si="6"/>
        <v>96547</v>
      </c>
      <c r="J13" s="322">
        <f t="shared" si="7"/>
        <v>0.25000064735477889</v>
      </c>
    </row>
    <row r="14" spans="1:10" x14ac:dyDescent="0.2">
      <c r="A14" s="21" t="s">
        <v>269</v>
      </c>
      <c r="B14" s="315">
        <v>790180</v>
      </c>
      <c r="C14" s="316">
        <v>984374</v>
      </c>
      <c r="D14" s="317">
        <v>2092026</v>
      </c>
      <c r="E14" s="315">
        <v>2039334</v>
      </c>
      <c r="F14" s="318">
        <v>2089976</v>
      </c>
      <c r="G14" s="319">
        <f t="shared" si="4"/>
        <v>1301846</v>
      </c>
      <c r="H14" s="320">
        <f t="shared" si="5"/>
        <v>1.6475309423169404</v>
      </c>
      <c r="I14" s="321">
        <f t="shared" si="6"/>
        <v>-2050</v>
      </c>
      <c r="J14" s="322">
        <f t="shared" si="7"/>
        <v>-9.799113395340211E-4</v>
      </c>
    </row>
    <row r="15" spans="1:10" x14ac:dyDescent="0.2">
      <c r="A15" s="21" t="s">
        <v>1183</v>
      </c>
      <c r="B15" s="315">
        <v>4831995</v>
      </c>
      <c r="C15" s="316">
        <v>5491540</v>
      </c>
      <c r="D15" s="317">
        <v>5614958</v>
      </c>
      <c r="E15" s="315">
        <v>4212315</v>
      </c>
      <c r="F15" s="318">
        <v>3642561</v>
      </c>
      <c r="G15" s="319">
        <f t="shared" si="4"/>
        <v>782963</v>
      </c>
      <c r="H15" s="320">
        <f t="shared" si="5"/>
        <v>0.16203721237294327</v>
      </c>
      <c r="I15" s="321">
        <f t="shared" si="6"/>
        <v>-1972397</v>
      </c>
      <c r="J15" s="322">
        <f t="shared" si="7"/>
        <v>-0.35127546813351052</v>
      </c>
    </row>
    <row r="16" spans="1:10" x14ac:dyDescent="0.2">
      <c r="A16" s="21" t="s">
        <v>1184</v>
      </c>
      <c r="B16" s="315">
        <v>6816</v>
      </c>
      <c r="C16" s="316">
        <v>59752</v>
      </c>
      <c r="D16" s="317">
        <v>7616</v>
      </c>
      <c r="E16" s="315">
        <v>7616</v>
      </c>
      <c r="F16" s="318">
        <v>1116</v>
      </c>
      <c r="G16" s="319">
        <f t="shared" si="4"/>
        <v>800</v>
      </c>
      <c r="H16" s="320">
        <f t="shared" si="5"/>
        <v>0.11737089201877934</v>
      </c>
      <c r="I16" s="321">
        <f t="shared" si="6"/>
        <v>-6500</v>
      </c>
      <c r="J16" s="322">
        <f t="shared" si="7"/>
        <v>-0.85346638655462181</v>
      </c>
    </row>
    <row r="17" spans="1:10" x14ac:dyDescent="0.2">
      <c r="A17" s="21" t="s">
        <v>1185</v>
      </c>
      <c r="B17" s="315">
        <v>2543765</v>
      </c>
      <c r="C17" s="316">
        <v>4646932</v>
      </c>
      <c r="D17" s="317">
        <v>2670483</v>
      </c>
      <c r="E17" s="315">
        <v>5008564</v>
      </c>
      <c r="F17" s="318">
        <v>4892165</v>
      </c>
      <c r="G17" s="319">
        <f t="shared" si="4"/>
        <v>126718</v>
      </c>
      <c r="H17" s="320">
        <f t="shared" si="5"/>
        <v>4.9815136225240933E-2</v>
      </c>
      <c r="I17" s="321">
        <f t="shared" si="6"/>
        <v>2221682</v>
      </c>
      <c r="J17" s="322">
        <f t="shared" si="7"/>
        <v>0.83194013966761815</v>
      </c>
    </row>
    <row r="18" spans="1:10" x14ac:dyDescent="0.2">
      <c r="A18" s="21" t="s">
        <v>1186</v>
      </c>
      <c r="B18" s="315">
        <v>57084</v>
      </c>
      <c r="C18" s="316">
        <v>312431</v>
      </c>
      <c r="D18" s="317">
        <v>94162</v>
      </c>
      <c r="E18" s="315">
        <v>62991</v>
      </c>
      <c r="F18" s="318">
        <v>77814</v>
      </c>
      <c r="G18" s="319">
        <f t="shared" si="4"/>
        <v>37078</v>
      </c>
      <c r="H18" s="320">
        <f t="shared" si="5"/>
        <v>0.64953402004064187</v>
      </c>
      <c r="I18" s="321">
        <f t="shared" si="6"/>
        <v>-16348</v>
      </c>
      <c r="J18" s="322">
        <f t="shared" si="7"/>
        <v>-0.17361568360909921</v>
      </c>
    </row>
    <row r="19" spans="1:10" x14ac:dyDescent="0.2">
      <c r="A19" s="21" t="s">
        <v>1187</v>
      </c>
      <c r="B19" s="315">
        <v>186201</v>
      </c>
      <c r="C19" s="316">
        <v>316697</v>
      </c>
      <c r="D19" s="317">
        <v>290147</v>
      </c>
      <c r="E19" s="315">
        <v>528528</v>
      </c>
      <c r="F19" s="318">
        <v>255209</v>
      </c>
      <c r="G19" s="319">
        <f t="shared" si="4"/>
        <v>103946</v>
      </c>
      <c r="H19" s="320">
        <f t="shared" si="5"/>
        <v>0.55824619631473515</v>
      </c>
      <c r="I19" s="321">
        <f t="shared" si="6"/>
        <v>-34938</v>
      </c>
      <c r="J19" s="322">
        <f t="shared" si="7"/>
        <v>-0.1204148242097971</v>
      </c>
    </row>
    <row r="20" spans="1:10" x14ac:dyDescent="0.2">
      <c r="A20" s="21" t="s">
        <v>24</v>
      </c>
      <c r="B20" s="315">
        <v>30901</v>
      </c>
      <c r="C20" s="316">
        <v>33514</v>
      </c>
      <c r="D20" s="317">
        <v>24513</v>
      </c>
      <c r="E20" s="315">
        <v>47626</v>
      </c>
      <c r="F20" s="318">
        <v>16260</v>
      </c>
      <c r="G20" s="319">
        <f t="shared" si="4"/>
        <v>-6388</v>
      </c>
      <c r="H20" s="320">
        <f t="shared" si="5"/>
        <v>-0.20672470146597197</v>
      </c>
      <c r="I20" s="321">
        <f t="shared" si="6"/>
        <v>-8253</v>
      </c>
      <c r="J20" s="322">
        <f t="shared" si="7"/>
        <v>-0.33667849712397502</v>
      </c>
    </row>
    <row r="21" spans="1:10" x14ac:dyDescent="0.2">
      <c r="A21" s="21" t="s">
        <v>1188</v>
      </c>
      <c r="B21" s="315">
        <v>398322</v>
      </c>
      <c r="C21" s="316">
        <v>1670552</v>
      </c>
      <c r="D21" s="317">
        <v>537552</v>
      </c>
      <c r="E21" s="315">
        <v>744635</v>
      </c>
      <c r="F21" s="318">
        <v>387565</v>
      </c>
      <c r="G21" s="319">
        <f t="shared" si="4"/>
        <v>139230</v>
      </c>
      <c r="H21" s="320">
        <f t="shared" si="5"/>
        <v>0.34954132586199105</v>
      </c>
      <c r="I21" s="321">
        <f t="shared" si="6"/>
        <v>-149987</v>
      </c>
      <c r="J21" s="322">
        <f t="shared" si="7"/>
        <v>-0.2790185879691639</v>
      </c>
    </row>
    <row r="22" spans="1:10" x14ac:dyDescent="0.2">
      <c r="A22" s="21" t="s">
        <v>1189</v>
      </c>
      <c r="B22" s="315">
        <v>28946</v>
      </c>
      <c r="C22" s="316">
        <v>196565</v>
      </c>
      <c r="D22" s="317">
        <v>26082</v>
      </c>
      <c r="E22" s="315">
        <v>228582</v>
      </c>
      <c r="F22" s="318">
        <v>19450</v>
      </c>
      <c r="G22" s="319">
        <f t="shared" si="4"/>
        <v>-2864</v>
      </c>
      <c r="H22" s="320">
        <f t="shared" si="5"/>
        <v>-9.8942859116976437E-2</v>
      </c>
      <c r="I22" s="321">
        <f t="shared" si="6"/>
        <v>-6632</v>
      </c>
      <c r="J22" s="322">
        <f t="shared" si="7"/>
        <v>-0.2542749789126601</v>
      </c>
    </row>
    <row r="23" spans="1:10" x14ac:dyDescent="0.2">
      <c r="A23" s="21" t="s">
        <v>1190</v>
      </c>
      <c r="B23" s="315">
        <v>7682</v>
      </c>
      <c r="C23" s="316">
        <v>17252</v>
      </c>
      <c r="D23" s="317">
        <v>6744</v>
      </c>
      <c r="E23" s="315">
        <v>25131</v>
      </c>
      <c r="F23" s="318">
        <v>4744</v>
      </c>
      <c r="G23" s="319">
        <f t="shared" si="4"/>
        <v>-938</v>
      </c>
      <c r="H23" s="320">
        <f t="shared" si="5"/>
        <v>-0.12210361884925801</v>
      </c>
      <c r="I23" s="321">
        <f t="shared" si="6"/>
        <v>-2000</v>
      </c>
      <c r="J23" s="322">
        <f t="shared" si="7"/>
        <v>-0.29655990510083036</v>
      </c>
    </row>
    <row r="24" spans="1:10" x14ac:dyDescent="0.2">
      <c r="A24" s="21" t="s">
        <v>1191</v>
      </c>
      <c r="B24" s="315">
        <v>70347</v>
      </c>
      <c r="C24" s="316">
        <v>119676</v>
      </c>
      <c r="D24" s="317">
        <v>104330</v>
      </c>
      <c r="E24" s="315">
        <v>507497</v>
      </c>
      <c r="F24" s="318">
        <v>119567</v>
      </c>
      <c r="G24" s="319">
        <f t="shared" si="4"/>
        <v>33983</v>
      </c>
      <c r="H24" s="320">
        <f t="shared" si="5"/>
        <v>0.48307674812003354</v>
      </c>
      <c r="I24" s="321">
        <f t="shared" si="6"/>
        <v>15237</v>
      </c>
      <c r="J24" s="322">
        <f t="shared" si="7"/>
        <v>0.14604619955909134</v>
      </c>
    </row>
    <row r="25" spans="1:10" x14ac:dyDescent="0.2">
      <c r="A25" s="21" t="s">
        <v>1192</v>
      </c>
      <c r="B25" s="315">
        <v>110886</v>
      </c>
      <c r="C25" s="316">
        <v>194709</v>
      </c>
      <c r="D25" s="317">
        <v>50558</v>
      </c>
      <c r="E25" s="315">
        <v>157230</v>
      </c>
      <c r="F25" s="318">
        <v>89348</v>
      </c>
      <c r="G25" s="319">
        <f t="shared" si="4"/>
        <v>-60328</v>
      </c>
      <c r="H25" s="320">
        <f t="shared" si="5"/>
        <v>-0.54405425391843876</v>
      </c>
      <c r="I25" s="321">
        <f t="shared" si="6"/>
        <v>38790</v>
      </c>
      <c r="J25" s="322">
        <f t="shared" si="7"/>
        <v>0.76723762807073059</v>
      </c>
    </row>
    <row r="26" spans="1:10" x14ac:dyDescent="0.2">
      <c r="A26" s="21" t="s">
        <v>270</v>
      </c>
      <c r="B26" s="315">
        <v>310217</v>
      </c>
      <c r="C26" s="316">
        <v>373830</v>
      </c>
      <c r="D26" s="317">
        <v>409689</v>
      </c>
      <c r="E26" s="315">
        <v>282227</v>
      </c>
      <c r="F26" s="318">
        <v>392180</v>
      </c>
      <c r="G26" s="319">
        <f t="shared" si="4"/>
        <v>99472</v>
      </c>
      <c r="H26" s="320">
        <f t="shared" si="5"/>
        <v>0.32065296228124185</v>
      </c>
      <c r="I26" s="321">
        <f t="shared" si="6"/>
        <v>-17509</v>
      </c>
      <c r="J26" s="322">
        <f t="shared" si="7"/>
        <v>-4.2737295851243258E-2</v>
      </c>
    </row>
    <row r="27" spans="1:10" x14ac:dyDescent="0.2">
      <c r="A27" s="21" t="s">
        <v>1193</v>
      </c>
      <c r="B27" s="315">
        <v>1014541</v>
      </c>
      <c r="C27" s="316">
        <v>16622687</v>
      </c>
      <c r="D27" s="317">
        <v>3974869</v>
      </c>
      <c r="E27" s="315">
        <v>16228753</v>
      </c>
      <c r="F27" s="318">
        <v>4795198</v>
      </c>
      <c r="G27" s="319">
        <f t="shared" si="4"/>
        <v>2960328</v>
      </c>
      <c r="H27" s="320">
        <f t="shared" si="5"/>
        <v>2.9178988330683531</v>
      </c>
      <c r="I27" s="321">
        <f t="shared" si="6"/>
        <v>820329</v>
      </c>
      <c r="J27" s="322">
        <f t="shared" si="7"/>
        <v>0.20637887688877293</v>
      </c>
    </row>
    <row r="28" spans="1:10" x14ac:dyDescent="0.2">
      <c r="A28" s="21" t="s">
        <v>1194</v>
      </c>
      <c r="B28" s="315">
        <v>29637</v>
      </c>
      <c r="C28" s="316">
        <v>92343</v>
      </c>
      <c r="D28" s="317">
        <v>41960</v>
      </c>
      <c r="E28" s="315">
        <v>109669</v>
      </c>
      <c r="F28" s="318">
        <v>3159</v>
      </c>
      <c r="G28" s="319">
        <f t="shared" si="4"/>
        <v>12323</v>
      </c>
      <c r="H28" s="320">
        <f t="shared" si="5"/>
        <v>0.4157978202922023</v>
      </c>
      <c r="I28" s="321">
        <f t="shared" si="6"/>
        <v>-38801</v>
      </c>
      <c r="J28" s="322">
        <f t="shared" si="7"/>
        <v>-0.92471401334604386</v>
      </c>
    </row>
    <row r="29" spans="1:10" x14ac:dyDescent="0.2">
      <c r="A29" s="21" t="s">
        <v>1195</v>
      </c>
      <c r="B29" s="315">
        <v>4134785</v>
      </c>
      <c r="C29" s="316">
        <v>17122537</v>
      </c>
      <c r="D29" s="317">
        <v>5648051</v>
      </c>
      <c r="E29" s="315">
        <v>22965463</v>
      </c>
      <c r="F29" s="318">
        <v>6673801</v>
      </c>
      <c r="G29" s="319">
        <f t="shared" si="4"/>
        <v>1513266</v>
      </c>
      <c r="H29" s="320">
        <f t="shared" si="5"/>
        <v>0.36598420474099619</v>
      </c>
      <c r="I29" s="321">
        <f t="shared" si="6"/>
        <v>1025750</v>
      </c>
      <c r="J29" s="322">
        <f t="shared" si="7"/>
        <v>0.18161132043602299</v>
      </c>
    </row>
    <row r="30" spans="1:10" x14ac:dyDescent="0.2">
      <c r="A30" s="21" t="s">
        <v>1196</v>
      </c>
      <c r="B30" s="315">
        <v>83461</v>
      </c>
      <c r="C30" s="316">
        <v>81593</v>
      </c>
      <c r="D30" s="317">
        <v>140129</v>
      </c>
      <c r="E30" s="315">
        <v>84386</v>
      </c>
      <c r="F30" s="318">
        <v>146067</v>
      </c>
      <c r="G30" s="319">
        <f t="shared" si="4"/>
        <v>56668</v>
      </c>
      <c r="H30" s="320">
        <f t="shared" si="5"/>
        <v>0.67897580906051924</v>
      </c>
      <c r="I30" s="321">
        <f t="shared" si="6"/>
        <v>5938</v>
      </c>
      <c r="J30" s="322">
        <f t="shared" si="7"/>
        <v>4.237523995746776E-2</v>
      </c>
    </row>
    <row r="31" spans="1:10" x14ac:dyDescent="0.2">
      <c r="A31" s="21" t="s">
        <v>1197</v>
      </c>
      <c r="B31" s="315">
        <v>4676396</v>
      </c>
      <c r="C31" s="316">
        <v>8745973</v>
      </c>
      <c r="D31" s="317">
        <v>6577164</v>
      </c>
      <c r="E31" s="315">
        <v>5999511</v>
      </c>
      <c r="F31" s="318">
        <v>3314485</v>
      </c>
      <c r="G31" s="319">
        <f t="shared" si="4"/>
        <v>1900768</v>
      </c>
      <c r="H31" s="320">
        <f t="shared" si="5"/>
        <v>0.40646001750065647</v>
      </c>
      <c r="I31" s="321">
        <f t="shared" si="6"/>
        <v>-3262679</v>
      </c>
      <c r="J31" s="322">
        <f t="shared" si="7"/>
        <v>-0.49606167643075344</v>
      </c>
    </row>
    <row r="32" spans="1:10" x14ac:dyDescent="0.2">
      <c r="A32" s="21" t="s">
        <v>1198</v>
      </c>
      <c r="B32" s="315">
        <v>84147</v>
      </c>
      <c r="C32" s="316">
        <v>143875</v>
      </c>
      <c r="D32" s="317">
        <v>87362</v>
      </c>
      <c r="E32" s="315">
        <v>17505</v>
      </c>
      <c r="F32" s="318">
        <v>84390</v>
      </c>
      <c r="G32" s="319">
        <f t="shared" si="4"/>
        <v>3215</v>
      </c>
      <c r="H32" s="320">
        <f t="shared" si="5"/>
        <v>3.8206947365919168E-2</v>
      </c>
      <c r="I32" s="321">
        <f t="shared" si="6"/>
        <v>-2972</v>
      </c>
      <c r="J32" s="322">
        <f t="shared" si="7"/>
        <v>-3.4019367688468673E-2</v>
      </c>
    </row>
    <row r="33" spans="1:10" x14ac:dyDescent="0.2">
      <c r="A33" s="21" t="s">
        <v>1199</v>
      </c>
      <c r="B33" s="315">
        <v>41156</v>
      </c>
      <c r="C33" s="316">
        <v>71209</v>
      </c>
      <c r="D33" s="317">
        <v>69078</v>
      </c>
      <c r="E33" s="315">
        <v>64174</v>
      </c>
      <c r="F33" s="318">
        <v>64553</v>
      </c>
      <c r="G33" s="319">
        <f t="shared" si="4"/>
        <v>27922</v>
      </c>
      <c r="H33" s="320">
        <f t="shared" si="5"/>
        <v>0.67844299737583824</v>
      </c>
      <c r="I33" s="321">
        <f t="shared" si="6"/>
        <v>-4525</v>
      </c>
      <c r="J33" s="322">
        <f t="shared" si="7"/>
        <v>-6.5505660268102728E-2</v>
      </c>
    </row>
    <row r="34" spans="1:10" x14ac:dyDescent="0.2">
      <c r="A34" s="21" t="s">
        <v>1200</v>
      </c>
      <c r="B34" s="315">
        <v>5964</v>
      </c>
      <c r="C34" s="316">
        <v>1000</v>
      </c>
      <c r="D34" s="317"/>
      <c r="E34" s="315"/>
      <c r="F34" s="318"/>
      <c r="G34" s="319">
        <f t="shared" si="4"/>
        <v>-5964</v>
      </c>
      <c r="H34" s="320">
        <f t="shared" si="5"/>
        <v>-1</v>
      </c>
      <c r="I34" s="321">
        <f t="shared" si="6"/>
        <v>0</v>
      </c>
      <c r="J34" s="322"/>
    </row>
    <row r="35" spans="1:10" x14ac:dyDescent="0.2">
      <c r="A35" s="21" t="s">
        <v>1201</v>
      </c>
      <c r="B35" s="315">
        <v>6531</v>
      </c>
      <c r="C35" s="316">
        <v>231</v>
      </c>
      <c r="D35" s="317">
        <v>1740</v>
      </c>
      <c r="E35" s="315">
        <v>1740</v>
      </c>
      <c r="F35" s="318">
        <v>1740</v>
      </c>
      <c r="G35" s="319">
        <f t="shared" si="4"/>
        <v>-4791</v>
      </c>
      <c r="H35" s="320">
        <f t="shared" si="5"/>
        <v>-0.73357831878732205</v>
      </c>
      <c r="I35" s="321">
        <f t="shared" si="6"/>
        <v>0</v>
      </c>
      <c r="J35" s="322">
        <f t="shared" si="7"/>
        <v>0</v>
      </c>
    </row>
    <row r="36" spans="1:10" x14ac:dyDescent="0.2">
      <c r="A36" s="21" t="s">
        <v>1202</v>
      </c>
      <c r="B36" s="315">
        <v>14720</v>
      </c>
      <c r="C36" s="316">
        <v>89319</v>
      </c>
      <c r="D36" s="317">
        <v>108371</v>
      </c>
      <c r="E36" s="315">
        <v>152340</v>
      </c>
      <c r="F36" s="318">
        <v>98402</v>
      </c>
      <c r="G36" s="319">
        <f t="shared" si="4"/>
        <v>93651</v>
      </c>
      <c r="H36" s="320">
        <f t="shared" si="5"/>
        <v>6.3621603260869568</v>
      </c>
      <c r="I36" s="321">
        <f t="shared" si="6"/>
        <v>-9969</v>
      </c>
      <c r="J36" s="322">
        <f t="shared" si="7"/>
        <v>-9.1989554401085166E-2</v>
      </c>
    </row>
    <row r="37" spans="1:10" x14ac:dyDescent="0.2">
      <c r="A37" s="21" t="s">
        <v>1203</v>
      </c>
      <c r="B37" s="315"/>
      <c r="C37" s="316"/>
      <c r="D37" s="317"/>
      <c r="E37" s="315"/>
      <c r="F37" s="318"/>
      <c r="G37" s="319">
        <f t="shared" si="4"/>
        <v>0</v>
      </c>
      <c r="H37" s="320"/>
      <c r="I37" s="321">
        <f t="shared" si="6"/>
        <v>0</v>
      </c>
      <c r="J37" s="322"/>
    </row>
    <row r="38" spans="1:10" x14ac:dyDescent="0.2">
      <c r="A38" s="21" t="s">
        <v>1204</v>
      </c>
      <c r="B38" s="315">
        <v>520213</v>
      </c>
      <c r="C38" s="316">
        <v>332586</v>
      </c>
      <c r="D38" s="317">
        <v>479479</v>
      </c>
      <c r="E38" s="315">
        <v>387417</v>
      </c>
      <c r="F38" s="318">
        <v>435650</v>
      </c>
      <c r="G38" s="319">
        <f t="shared" si="4"/>
        <v>-40734</v>
      </c>
      <c r="H38" s="320">
        <f t="shared" si="5"/>
        <v>-7.8302541458979302E-2</v>
      </c>
      <c r="I38" s="321">
        <f t="shared" si="6"/>
        <v>-43829</v>
      </c>
      <c r="J38" s="322">
        <f t="shared" si="7"/>
        <v>-9.1409634207128984E-2</v>
      </c>
    </row>
    <row r="39" spans="1:10" x14ac:dyDescent="0.2">
      <c r="A39" s="21" t="s">
        <v>1205</v>
      </c>
      <c r="B39" s="315">
        <v>359216</v>
      </c>
      <c r="C39" s="316">
        <v>1054950</v>
      </c>
      <c r="D39" s="317">
        <v>376607</v>
      </c>
      <c r="E39" s="315">
        <v>569967</v>
      </c>
      <c r="F39" s="318">
        <v>297168</v>
      </c>
      <c r="G39" s="319">
        <f t="shared" si="4"/>
        <v>17391</v>
      </c>
      <c r="H39" s="320">
        <f t="shared" si="5"/>
        <v>4.8413767760901519E-2</v>
      </c>
      <c r="I39" s="321">
        <f t="shared" si="6"/>
        <v>-79439</v>
      </c>
      <c r="J39" s="322">
        <f t="shared" si="7"/>
        <v>-0.2109334133460079</v>
      </c>
    </row>
    <row r="40" spans="1:10" x14ac:dyDescent="0.2">
      <c r="A40" s="21" t="s">
        <v>1206</v>
      </c>
      <c r="B40" s="315">
        <v>53171</v>
      </c>
      <c r="C40" s="316">
        <v>217596</v>
      </c>
      <c r="D40" s="317">
        <v>52005</v>
      </c>
      <c r="E40" s="315">
        <v>62005</v>
      </c>
      <c r="F40" s="318">
        <v>58005</v>
      </c>
      <c r="G40" s="319">
        <f t="shared" si="4"/>
        <v>-1166</v>
      </c>
      <c r="H40" s="320">
        <f t="shared" si="5"/>
        <v>-2.1929247146000641E-2</v>
      </c>
      <c r="I40" s="321">
        <f t="shared" si="6"/>
        <v>6000</v>
      </c>
      <c r="J40" s="322">
        <f t="shared" si="7"/>
        <v>0.11537352177675224</v>
      </c>
    </row>
    <row r="41" spans="1:10" x14ac:dyDescent="0.2">
      <c r="A41" s="21" t="s">
        <v>1207</v>
      </c>
      <c r="B41" s="315">
        <v>8568</v>
      </c>
      <c r="C41" s="316">
        <v>13068</v>
      </c>
      <c r="D41" s="317">
        <v>2600</v>
      </c>
      <c r="E41" s="315">
        <v>2600</v>
      </c>
      <c r="F41" s="318">
        <v>2600</v>
      </c>
      <c r="G41" s="319">
        <f t="shared" si="4"/>
        <v>-5968</v>
      </c>
      <c r="H41" s="320">
        <f t="shared" si="5"/>
        <v>-0.69654528478057887</v>
      </c>
      <c r="I41" s="321">
        <f t="shared" si="6"/>
        <v>0</v>
      </c>
      <c r="J41" s="322">
        <f t="shared" si="7"/>
        <v>0</v>
      </c>
    </row>
    <row r="42" spans="1:10" x14ac:dyDescent="0.2">
      <c r="A42" s="21" t="s">
        <v>1208</v>
      </c>
      <c r="B42" s="315">
        <v>51059</v>
      </c>
      <c r="C42" s="316">
        <v>229365</v>
      </c>
      <c r="D42" s="317">
        <v>55040</v>
      </c>
      <c r="E42" s="315">
        <v>67111</v>
      </c>
      <c r="F42" s="318">
        <v>53480</v>
      </c>
      <c r="G42" s="319">
        <f t="shared" si="4"/>
        <v>3981</v>
      </c>
      <c r="H42" s="320">
        <f t="shared" si="5"/>
        <v>7.7968624532403691E-2</v>
      </c>
      <c r="I42" s="321">
        <f t="shared" si="6"/>
        <v>-1560</v>
      </c>
      <c r="J42" s="322">
        <f t="shared" si="7"/>
        <v>-2.8343023255813952E-2</v>
      </c>
    </row>
    <row r="43" spans="1:10" x14ac:dyDescent="0.2">
      <c r="A43" s="21" t="s">
        <v>1209</v>
      </c>
      <c r="B43" s="315">
        <v>48083</v>
      </c>
      <c r="C43" s="316">
        <v>58200</v>
      </c>
      <c r="D43" s="317">
        <v>79077</v>
      </c>
      <c r="E43" s="315">
        <v>88099</v>
      </c>
      <c r="F43" s="318">
        <v>54250</v>
      </c>
      <c r="G43" s="319">
        <f t="shared" si="4"/>
        <v>30994</v>
      </c>
      <c r="H43" s="320">
        <f t="shared" si="5"/>
        <v>0.64459372335336818</v>
      </c>
      <c r="I43" s="321">
        <f t="shared" si="6"/>
        <v>-24827</v>
      </c>
      <c r="J43" s="322">
        <f t="shared" si="7"/>
        <v>-0.31395981132314071</v>
      </c>
    </row>
    <row r="44" spans="1:10" x14ac:dyDescent="0.2">
      <c r="A44" s="21" t="s">
        <v>1210</v>
      </c>
      <c r="B44" s="315">
        <v>42382</v>
      </c>
      <c r="C44" s="316">
        <v>49420</v>
      </c>
      <c r="D44" s="317">
        <v>12928</v>
      </c>
      <c r="E44" s="315">
        <v>18928</v>
      </c>
      <c r="F44" s="318">
        <v>3900</v>
      </c>
      <c r="G44" s="319">
        <f t="shared" si="4"/>
        <v>-29454</v>
      </c>
      <c r="H44" s="320">
        <f t="shared" si="5"/>
        <v>-0.69496484356566468</v>
      </c>
      <c r="I44" s="321">
        <f t="shared" si="6"/>
        <v>-9028</v>
      </c>
      <c r="J44" s="322">
        <f t="shared" si="7"/>
        <v>-0.69832920792079212</v>
      </c>
    </row>
    <row r="45" spans="1:10" x14ac:dyDescent="0.2">
      <c r="A45" s="21" t="s">
        <v>1211</v>
      </c>
      <c r="B45" s="315">
        <v>17165</v>
      </c>
      <c r="C45" s="316">
        <v>33960</v>
      </c>
      <c r="D45" s="317">
        <v>23051</v>
      </c>
      <c r="E45" s="315">
        <v>44753</v>
      </c>
      <c r="F45" s="318">
        <v>29132</v>
      </c>
      <c r="G45" s="319">
        <f t="shared" si="4"/>
        <v>5886</v>
      </c>
      <c r="H45" s="320">
        <f t="shared" si="5"/>
        <v>0.34290707835712203</v>
      </c>
      <c r="I45" s="321">
        <f t="shared" si="6"/>
        <v>6081</v>
      </c>
      <c r="J45" s="322">
        <f t="shared" si="7"/>
        <v>0.26380634245802786</v>
      </c>
    </row>
    <row r="46" spans="1:10" x14ac:dyDescent="0.2">
      <c r="A46" s="21" t="s">
        <v>1212</v>
      </c>
      <c r="B46" s="315">
        <v>31901</v>
      </c>
      <c r="C46" s="316">
        <v>36496</v>
      </c>
      <c r="D46" s="317">
        <v>3781</v>
      </c>
      <c r="E46" s="315">
        <v>16927</v>
      </c>
      <c r="F46" s="318">
        <v>1851</v>
      </c>
      <c r="G46" s="319">
        <f t="shared" si="4"/>
        <v>-28120</v>
      </c>
      <c r="H46" s="320">
        <f t="shared" si="5"/>
        <v>-0.88147706968433592</v>
      </c>
      <c r="I46" s="321">
        <f t="shared" si="6"/>
        <v>-1930</v>
      </c>
      <c r="J46" s="322">
        <f t="shared" si="7"/>
        <v>-0.51044697170060827</v>
      </c>
    </row>
    <row r="47" spans="1:10" x14ac:dyDescent="0.2">
      <c r="A47" s="21" t="s">
        <v>1213</v>
      </c>
      <c r="B47" s="315">
        <v>891474</v>
      </c>
      <c r="C47" s="316">
        <v>2643466</v>
      </c>
      <c r="D47" s="317">
        <v>1006855</v>
      </c>
      <c r="E47" s="315">
        <v>1796737</v>
      </c>
      <c r="F47" s="318">
        <v>920113</v>
      </c>
      <c r="G47" s="319">
        <f t="shared" si="4"/>
        <v>115381</v>
      </c>
      <c r="H47" s="320">
        <f t="shared" si="5"/>
        <v>0.12942721829240111</v>
      </c>
      <c r="I47" s="321">
        <f t="shared" si="6"/>
        <v>-86742</v>
      </c>
      <c r="J47" s="322">
        <f t="shared" si="7"/>
        <v>-8.6151431934091804E-2</v>
      </c>
    </row>
    <row r="48" spans="1:10" x14ac:dyDescent="0.2">
      <c r="A48" s="21" t="s">
        <v>1214</v>
      </c>
      <c r="B48" s="315">
        <v>142420</v>
      </c>
      <c r="C48" s="316">
        <v>283722</v>
      </c>
      <c r="D48" s="317">
        <v>251671</v>
      </c>
      <c r="E48" s="315">
        <v>178706</v>
      </c>
      <c r="F48" s="318">
        <v>178123</v>
      </c>
      <c r="G48" s="319">
        <f t="shared" si="4"/>
        <v>109251</v>
      </c>
      <c r="H48" s="320">
        <f t="shared" si="5"/>
        <v>0.76710433927819122</v>
      </c>
      <c r="I48" s="321">
        <f t="shared" si="6"/>
        <v>-73548</v>
      </c>
      <c r="J48" s="322">
        <f t="shared" si="7"/>
        <v>-0.29223867668503722</v>
      </c>
    </row>
    <row r="49" spans="1:10" x14ac:dyDescent="0.2">
      <c r="A49" s="21" t="s">
        <v>1277</v>
      </c>
      <c r="B49" s="315"/>
      <c r="C49" s="316"/>
      <c r="D49" s="317"/>
      <c r="E49" s="315">
        <v>48887</v>
      </c>
      <c r="F49" s="318"/>
      <c r="G49" s="319">
        <f t="shared" si="4"/>
        <v>0</v>
      </c>
      <c r="H49" s="320"/>
      <c r="I49" s="321">
        <f t="shared" si="6"/>
        <v>0</v>
      </c>
      <c r="J49" s="322"/>
    </row>
    <row r="50" spans="1:10" x14ac:dyDescent="0.2">
      <c r="A50" s="21" t="s">
        <v>1215</v>
      </c>
      <c r="B50" s="315">
        <v>447450</v>
      </c>
      <c r="C50" s="316">
        <v>877325</v>
      </c>
      <c r="D50" s="317">
        <v>529768</v>
      </c>
      <c r="E50" s="315">
        <v>573431</v>
      </c>
      <c r="F50" s="318">
        <v>487323</v>
      </c>
      <c r="G50" s="319">
        <f t="shared" si="4"/>
        <v>82318</v>
      </c>
      <c r="H50" s="320">
        <f t="shared" si="5"/>
        <v>0.18397139345178232</v>
      </c>
      <c r="I50" s="321">
        <f t="shared" si="6"/>
        <v>-42445</v>
      </c>
      <c r="J50" s="322">
        <f t="shared" si="7"/>
        <v>-8.0119977046556226E-2</v>
      </c>
    </row>
    <row r="51" spans="1:10" x14ac:dyDescent="0.2">
      <c r="A51" s="21" t="s">
        <v>1216</v>
      </c>
      <c r="B51" s="315">
        <v>975</v>
      </c>
      <c r="C51" s="316"/>
      <c r="D51" s="317"/>
      <c r="E51" s="315"/>
      <c r="F51" s="318"/>
      <c r="G51" s="319">
        <f t="shared" si="4"/>
        <v>-975</v>
      </c>
      <c r="H51" s="320">
        <f t="shared" si="5"/>
        <v>-1</v>
      </c>
      <c r="I51" s="321">
        <f t="shared" si="6"/>
        <v>0</v>
      </c>
      <c r="J51" s="322"/>
    </row>
    <row r="52" spans="1:10" x14ac:dyDescent="0.2">
      <c r="A52" s="21" t="s">
        <v>1217</v>
      </c>
      <c r="B52" s="315">
        <v>10266</v>
      </c>
      <c r="C52" s="316"/>
      <c r="D52" s="317"/>
      <c r="E52" s="315"/>
      <c r="F52" s="318"/>
      <c r="G52" s="319">
        <f t="shared" si="4"/>
        <v>-10266</v>
      </c>
      <c r="H52" s="320">
        <f t="shared" si="5"/>
        <v>-1</v>
      </c>
      <c r="I52" s="321">
        <f t="shared" si="6"/>
        <v>0</v>
      </c>
      <c r="J52" s="322"/>
    </row>
    <row r="53" spans="1:10" x14ac:dyDescent="0.2">
      <c r="A53" s="21" t="s">
        <v>284</v>
      </c>
      <c r="B53" s="315">
        <v>12098</v>
      </c>
      <c r="C53" s="316">
        <v>432</v>
      </c>
      <c r="D53" s="317">
        <v>4156</v>
      </c>
      <c r="E53" s="315"/>
      <c r="F53" s="318"/>
      <c r="G53" s="319">
        <f t="shared" si="4"/>
        <v>-7942</v>
      </c>
      <c r="H53" s="320">
        <f t="shared" si="5"/>
        <v>-0.65647214415605881</v>
      </c>
      <c r="I53" s="321">
        <f t="shared" si="6"/>
        <v>-4156</v>
      </c>
      <c r="J53" s="322">
        <f t="shared" si="7"/>
        <v>-1</v>
      </c>
    </row>
    <row r="54" spans="1:10" x14ac:dyDescent="0.2">
      <c r="A54" s="21" t="s">
        <v>1216</v>
      </c>
      <c r="B54" s="315">
        <v>1558113</v>
      </c>
      <c r="C54" s="316">
        <v>2123076</v>
      </c>
      <c r="D54" s="317">
        <v>2024881</v>
      </c>
      <c r="E54" s="315">
        <v>1265115</v>
      </c>
      <c r="F54" s="318">
        <v>1403925</v>
      </c>
      <c r="G54" s="319">
        <f t="shared" si="4"/>
        <v>466768</v>
      </c>
      <c r="H54" s="320">
        <f t="shared" si="5"/>
        <v>0.29957262406513518</v>
      </c>
      <c r="I54" s="321">
        <f t="shared" si="6"/>
        <v>-620956</v>
      </c>
      <c r="J54" s="322">
        <f t="shared" si="7"/>
        <v>-0.30666295945292588</v>
      </c>
    </row>
    <row r="55" spans="1:10" x14ac:dyDescent="0.2">
      <c r="A55" s="21" t="s">
        <v>1217</v>
      </c>
      <c r="B55" s="315">
        <v>5962018</v>
      </c>
      <c r="C55" s="316">
        <v>5877255</v>
      </c>
      <c r="D55" s="317">
        <v>5569403</v>
      </c>
      <c r="E55" s="315">
        <v>2985375</v>
      </c>
      <c r="F55" s="318">
        <v>3177214</v>
      </c>
      <c r="G55" s="319">
        <f t="shared" si="4"/>
        <v>-392615</v>
      </c>
      <c r="H55" s="320">
        <f t="shared" si="5"/>
        <v>-6.5852702893550469E-2</v>
      </c>
      <c r="I55" s="321">
        <f t="shared" si="6"/>
        <v>-2392189</v>
      </c>
      <c r="J55" s="322">
        <f t="shared" si="7"/>
        <v>-0.42952341570541763</v>
      </c>
    </row>
    <row r="56" spans="1:10" x14ac:dyDescent="0.2">
      <c r="A56" s="21" t="s">
        <v>1276</v>
      </c>
      <c r="B56" s="315">
        <v>93895</v>
      </c>
      <c r="C56" s="316">
        <v>110167</v>
      </c>
      <c r="D56" s="317">
        <v>134725</v>
      </c>
      <c r="E56" s="315">
        <v>97696</v>
      </c>
      <c r="F56" s="318">
        <v>159725</v>
      </c>
      <c r="G56" s="319">
        <f t="shared" si="4"/>
        <v>40830</v>
      </c>
      <c r="H56" s="320">
        <f t="shared" si="5"/>
        <v>0.43484743596570635</v>
      </c>
      <c r="I56" s="321">
        <f t="shared" si="6"/>
        <v>25000</v>
      </c>
      <c r="J56" s="322">
        <f t="shared" si="7"/>
        <v>0.18556318426424198</v>
      </c>
    </row>
    <row r="57" spans="1:10" x14ac:dyDescent="0.2">
      <c r="A57" s="21" t="s">
        <v>284</v>
      </c>
      <c r="B57" s="315">
        <v>4558695</v>
      </c>
      <c r="C57" s="316">
        <v>3662315</v>
      </c>
      <c r="D57" s="317">
        <v>2410955</v>
      </c>
      <c r="E57" s="315">
        <v>2025753</v>
      </c>
      <c r="F57" s="318">
        <v>1245944</v>
      </c>
      <c r="G57" s="319">
        <f t="shared" si="4"/>
        <v>-2147740</v>
      </c>
      <c r="H57" s="320">
        <f t="shared" si="5"/>
        <v>-0.47113044412929578</v>
      </c>
      <c r="I57" s="321">
        <f t="shared" si="6"/>
        <v>-1165011</v>
      </c>
      <c r="J57" s="322">
        <f t="shared" si="7"/>
        <v>-0.48321557225248918</v>
      </c>
    </row>
    <row r="58" spans="1:10" x14ac:dyDescent="0.2">
      <c r="A58" s="21" t="s">
        <v>1218</v>
      </c>
      <c r="B58" s="315">
        <v>5172735</v>
      </c>
      <c r="C58" s="316">
        <v>7120445</v>
      </c>
      <c r="D58" s="317">
        <v>5969126</v>
      </c>
      <c r="E58" s="315">
        <v>5628955</v>
      </c>
      <c r="F58" s="318">
        <v>6389442</v>
      </c>
      <c r="G58" s="319">
        <f t="shared" si="4"/>
        <v>796391</v>
      </c>
      <c r="H58" s="320">
        <f t="shared" si="5"/>
        <v>0.15395936579005109</v>
      </c>
      <c r="I58" s="321">
        <f t="shared" si="6"/>
        <v>420316</v>
      </c>
      <c r="J58" s="322">
        <f t="shared" si="7"/>
        <v>7.0414998778715682E-2</v>
      </c>
    </row>
    <row r="59" spans="1:10" x14ac:dyDescent="0.2">
      <c r="A59" s="21" t="s">
        <v>1219</v>
      </c>
      <c r="B59" s="315">
        <v>1389228</v>
      </c>
      <c r="C59" s="316">
        <v>1706401</v>
      </c>
      <c r="D59" s="317">
        <v>1491850</v>
      </c>
      <c r="E59" s="315">
        <v>1375872</v>
      </c>
      <c r="F59" s="318">
        <v>1534570</v>
      </c>
      <c r="G59" s="319">
        <f t="shared" si="4"/>
        <v>102622</v>
      </c>
      <c r="H59" s="320">
        <f t="shared" si="5"/>
        <v>7.3869803948667892E-2</v>
      </c>
      <c r="I59" s="321">
        <f t="shared" si="6"/>
        <v>42720</v>
      </c>
      <c r="J59" s="322">
        <f t="shared" si="7"/>
        <v>2.8635586687669672E-2</v>
      </c>
    </row>
    <row r="60" spans="1:10" x14ac:dyDescent="0.2">
      <c r="A60" s="21" t="s">
        <v>1220</v>
      </c>
      <c r="B60" s="315">
        <v>180</v>
      </c>
      <c r="C60" s="316">
        <v>180</v>
      </c>
      <c r="D60" s="317">
        <v>180</v>
      </c>
      <c r="E60" s="315">
        <v>180</v>
      </c>
      <c r="F60" s="318">
        <v>180</v>
      </c>
      <c r="G60" s="319">
        <f t="shared" si="4"/>
        <v>0</v>
      </c>
      <c r="H60" s="320">
        <f t="shared" si="5"/>
        <v>0</v>
      </c>
      <c r="I60" s="321">
        <f t="shared" si="6"/>
        <v>0</v>
      </c>
      <c r="J60" s="322">
        <f t="shared" si="7"/>
        <v>0</v>
      </c>
    </row>
    <row r="61" spans="1:10" x14ac:dyDescent="0.2">
      <c r="A61" s="21" t="s">
        <v>1221</v>
      </c>
      <c r="B61" s="315">
        <v>238063</v>
      </c>
      <c r="C61" s="316">
        <v>255010</v>
      </c>
      <c r="D61" s="317">
        <v>225425</v>
      </c>
      <c r="E61" s="315">
        <v>238465</v>
      </c>
      <c r="F61" s="318">
        <v>225565</v>
      </c>
      <c r="G61" s="319">
        <f t="shared" si="4"/>
        <v>-12638</v>
      </c>
      <c r="H61" s="320">
        <f t="shared" si="5"/>
        <v>-5.3086787951088579E-2</v>
      </c>
      <c r="I61" s="321">
        <f t="shared" si="6"/>
        <v>140</v>
      </c>
      <c r="J61" s="322">
        <f t="shared" si="7"/>
        <v>6.2104912942220248E-4</v>
      </c>
    </row>
    <row r="62" spans="1:10" x14ac:dyDescent="0.2">
      <c r="A62" s="21" t="s">
        <v>1222</v>
      </c>
      <c r="B62" s="315">
        <v>449925</v>
      </c>
      <c r="C62" s="316">
        <v>443771</v>
      </c>
      <c r="D62" s="317">
        <v>412290</v>
      </c>
      <c r="E62" s="315">
        <v>403079</v>
      </c>
      <c r="F62" s="318">
        <v>414221</v>
      </c>
      <c r="G62" s="319">
        <f t="shared" si="4"/>
        <v>-37635</v>
      </c>
      <c r="H62" s="320">
        <f t="shared" si="5"/>
        <v>-8.3647274545757627E-2</v>
      </c>
      <c r="I62" s="321">
        <f t="shared" si="6"/>
        <v>1931</v>
      </c>
      <c r="J62" s="322">
        <f t="shared" si="7"/>
        <v>4.6835964976109047E-3</v>
      </c>
    </row>
    <row r="63" spans="1:10" x14ac:dyDescent="0.2">
      <c r="A63" s="21" t="s">
        <v>1223</v>
      </c>
      <c r="B63" s="315">
        <v>700469</v>
      </c>
      <c r="C63" s="316">
        <v>1375655</v>
      </c>
      <c r="D63" s="317">
        <v>862308</v>
      </c>
      <c r="E63" s="315">
        <v>1191511</v>
      </c>
      <c r="F63" s="318">
        <v>1042504</v>
      </c>
      <c r="G63" s="319">
        <f t="shared" si="4"/>
        <v>161839</v>
      </c>
      <c r="H63" s="320">
        <f t="shared" si="5"/>
        <v>0.23104377210126359</v>
      </c>
      <c r="I63" s="321">
        <f t="shared" si="6"/>
        <v>180196</v>
      </c>
      <c r="J63" s="322">
        <f t="shared" si="7"/>
        <v>0.20896941696006532</v>
      </c>
    </row>
    <row r="64" spans="1:10" x14ac:dyDescent="0.2">
      <c r="A64" s="21" t="s">
        <v>1224</v>
      </c>
      <c r="B64" s="315">
        <v>85969</v>
      </c>
      <c r="C64" s="316">
        <v>124316</v>
      </c>
      <c r="D64" s="317">
        <v>135263</v>
      </c>
      <c r="E64" s="315">
        <v>146456</v>
      </c>
      <c r="F64" s="318">
        <v>126616</v>
      </c>
      <c r="G64" s="319">
        <f t="shared" si="4"/>
        <v>49294</v>
      </c>
      <c r="H64" s="320">
        <f t="shared" si="5"/>
        <v>0.57339273459037565</v>
      </c>
      <c r="I64" s="321">
        <f t="shared" si="6"/>
        <v>-8647</v>
      </c>
      <c r="J64" s="322">
        <f t="shared" si="7"/>
        <v>-6.3927311977406975E-2</v>
      </c>
    </row>
    <row r="65" spans="1:10" x14ac:dyDescent="0.2">
      <c r="A65" s="21" t="s">
        <v>1225</v>
      </c>
      <c r="B65" s="315">
        <v>3719</v>
      </c>
      <c r="C65" s="316">
        <v>3580</v>
      </c>
      <c r="D65" s="317">
        <v>11800</v>
      </c>
      <c r="E65" s="315">
        <v>39620</v>
      </c>
      <c r="F65" s="318">
        <v>35820</v>
      </c>
      <c r="G65" s="319">
        <f t="shared" si="4"/>
        <v>8081</v>
      </c>
      <c r="H65" s="320">
        <f t="shared" si="5"/>
        <v>2.1728959397687548</v>
      </c>
      <c r="I65" s="321">
        <f t="shared" si="6"/>
        <v>24020</v>
      </c>
      <c r="J65" s="322">
        <f t="shared" si="7"/>
        <v>2.035593220338983</v>
      </c>
    </row>
    <row r="66" spans="1:10" x14ac:dyDescent="0.2">
      <c r="A66" s="21" t="s">
        <v>1226</v>
      </c>
      <c r="B66" s="315">
        <v>489749</v>
      </c>
      <c r="C66" s="316">
        <v>751251</v>
      </c>
      <c r="D66" s="317">
        <v>456909</v>
      </c>
      <c r="E66" s="315">
        <v>620314</v>
      </c>
      <c r="F66" s="318">
        <v>425032</v>
      </c>
      <c r="G66" s="319">
        <f t="shared" si="4"/>
        <v>-32840</v>
      </c>
      <c r="H66" s="320">
        <f t="shared" si="5"/>
        <v>-6.7054756620227918E-2</v>
      </c>
      <c r="I66" s="321">
        <f t="shared" si="6"/>
        <v>-31877</v>
      </c>
      <c r="J66" s="322">
        <f t="shared" si="7"/>
        <v>-6.9766627490375543E-2</v>
      </c>
    </row>
    <row r="67" spans="1:10" x14ac:dyDescent="0.2">
      <c r="A67" s="21" t="s">
        <v>1227</v>
      </c>
      <c r="B67" s="315">
        <v>92414</v>
      </c>
      <c r="C67" s="316">
        <v>112254</v>
      </c>
      <c r="D67" s="317">
        <v>95681</v>
      </c>
      <c r="E67" s="315">
        <v>111361</v>
      </c>
      <c r="F67" s="318">
        <v>78231</v>
      </c>
      <c r="G67" s="319">
        <f t="shared" si="4"/>
        <v>3267</v>
      </c>
      <c r="H67" s="320">
        <f t="shared" si="5"/>
        <v>3.535178652585106E-2</v>
      </c>
      <c r="I67" s="321">
        <f t="shared" si="6"/>
        <v>-17450</v>
      </c>
      <c r="J67" s="322">
        <f t="shared" si="7"/>
        <v>-0.18237685642917612</v>
      </c>
    </row>
    <row r="68" spans="1:10" x14ac:dyDescent="0.2">
      <c r="A68" s="21" t="s">
        <v>1228</v>
      </c>
      <c r="B68" s="315"/>
      <c r="C68" s="316">
        <v>31549</v>
      </c>
      <c r="D68" s="317">
        <v>4550</v>
      </c>
      <c r="E68" s="315">
        <v>3000</v>
      </c>
      <c r="F68" s="318">
        <v>2228</v>
      </c>
      <c r="G68" s="319">
        <f t="shared" si="4"/>
        <v>4550</v>
      </c>
      <c r="H68" s="320"/>
      <c r="I68" s="321">
        <f t="shared" si="6"/>
        <v>-2322</v>
      </c>
      <c r="J68" s="322">
        <f t="shared" si="7"/>
        <v>-0.51032967032967036</v>
      </c>
    </row>
    <row r="69" spans="1:10" x14ac:dyDescent="0.2">
      <c r="A69" s="21" t="s">
        <v>1229</v>
      </c>
      <c r="B69" s="315">
        <v>2850</v>
      </c>
      <c r="C69" s="316">
        <v>679578</v>
      </c>
      <c r="D69" s="317">
        <v>8890</v>
      </c>
      <c r="E69" s="315">
        <v>1491810</v>
      </c>
      <c r="F69" s="318">
        <v>1597930</v>
      </c>
      <c r="G69" s="319">
        <f t="shared" si="4"/>
        <v>6040</v>
      </c>
      <c r="H69" s="320">
        <f t="shared" si="5"/>
        <v>2.119298245614035</v>
      </c>
      <c r="I69" s="321">
        <f t="shared" si="6"/>
        <v>1589040</v>
      </c>
      <c r="J69" s="322">
        <f t="shared" si="7"/>
        <v>178.74465691788527</v>
      </c>
    </row>
    <row r="70" spans="1:10" x14ac:dyDescent="0.2">
      <c r="A70" s="21" t="s">
        <v>1230</v>
      </c>
      <c r="B70" s="315">
        <v>374251</v>
      </c>
      <c r="C70" s="316">
        <v>769472</v>
      </c>
      <c r="D70" s="317">
        <v>249554</v>
      </c>
      <c r="E70" s="315">
        <v>1526341</v>
      </c>
      <c r="F70" s="318">
        <v>1663934</v>
      </c>
      <c r="G70" s="319">
        <f t="shared" si="4"/>
        <v>-124697</v>
      </c>
      <c r="H70" s="320">
        <f t="shared" si="5"/>
        <v>-0.33319082647741755</v>
      </c>
      <c r="I70" s="321">
        <f t="shared" si="6"/>
        <v>1414380</v>
      </c>
      <c r="J70" s="322">
        <f t="shared" si="7"/>
        <v>5.6676310537999788</v>
      </c>
    </row>
    <row r="71" spans="1:10" x14ac:dyDescent="0.2">
      <c r="A71" s="21" t="s">
        <v>1231</v>
      </c>
      <c r="B71" s="315">
        <v>3186099</v>
      </c>
      <c r="C71" s="316">
        <v>4676730</v>
      </c>
      <c r="D71" s="317">
        <v>703681</v>
      </c>
      <c r="E71" s="315">
        <v>3048291</v>
      </c>
      <c r="F71" s="318">
        <v>1807433</v>
      </c>
      <c r="G71" s="319">
        <f t="shared" si="4"/>
        <v>-2482418</v>
      </c>
      <c r="H71" s="320">
        <f t="shared" si="5"/>
        <v>-0.77914025898128092</v>
      </c>
      <c r="I71" s="321">
        <f t="shared" si="6"/>
        <v>1103752</v>
      </c>
      <c r="J71" s="322">
        <f t="shared" si="7"/>
        <v>1.5685402902735757</v>
      </c>
    </row>
    <row r="72" spans="1:10" x14ac:dyDescent="0.2">
      <c r="A72" s="21" t="s">
        <v>1232</v>
      </c>
      <c r="B72" s="315">
        <v>1574500</v>
      </c>
      <c r="C72" s="316">
        <v>5909838</v>
      </c>
      <c r="D72" s="317">
        <v>16216445</v>
      </c>
      <c r="E72" s="315">
        <v>16216445</v>
      </c>
      <c r="F72" s="318"/>
      <c r="G72" s="319">
        <f t="shared" si="4"/>
        <v>14641945</v>
      </c>
      <c r="H72" s="320">
        <f t="shared" si="5"/>
        <v>9.2994252143537626</v>
      </c>
      <c r="I72" s="321">
        <f t="shared" si="6"/>
        <v>-16216445</v>
      </c>
      <c r="J72" s="322">
        <f t="shared" si="7"/>
        <v>-1</v>
      </c>
    </row>
    <row r="73" spans="1:10" x14ac:dyDescent="0.2">
      <c r="A73" s="21" t="s">
        <v>1278</v>
      </c>
      <c r="B73" s="315"/>
      <c r="C73" s="316"/>
      <c r="D73" s="317">
        <v>649</v>
      </c>
      <c r="E73" s="315">
        <v>649</v>
      </c>
      <c r="F73" s="318">
        <v>649</v>
      </c>
      <c r="G73" s="319">
        <f t="shared" ref="G73:G132" si="8">+D73-B73</f>
        <v>649</v>
      </c>
      <c r="H73" s="320"/>
      <c r="I73" s="321">
        <f t="shared" ref="I73:I132" si="9">+F73-D73</f>
        <v>0</v>
      </c>
      <c r="J73" s="322">
        <f t="shared" ref="J73:J127" si="10">+I73/D73</f>
        <v>0</v>
      </c>
    </row>
    <row r="74" spans="1:10" x14ac:dyDescent="0.2">
      <c r="A74" s="21" t="s">
        <v>1188</v>
      </c>
      <c r="B74" s="315">
        <v>298905</v>
      </c>
      <c r="C74" s="316">
        <v>1223704</v>
      </c>
      <c r="D74" s="317">
        <v>213796</v>
      </c>
      <c r="E74" s="315">
        <v>415859</v>
      </c>
      <c r="F74" s="318">
        <v>289868</v>
      </c>
      <c r="G74" s="319">
        <f t="shared" si="8"/>
        <v>-85109</v>
      </c>
      <c r="H74" s="320">
        <f t="shared" ref="H74:H126" si="11">+G74/B74</f>
        <v>-0.28473595289473241</v>
      </c>
      <c r="I74" s="321">
        <f t="shared" si="9"/>
        <v>76072</v>
      </c>
      <c r="J74" s="322">
        <f t="shared" si="10"/>
        <v>0.35581582443076576</v>
      </c>
    </row>
    <row r="75" spans="1:10" x14ac:dyDescent="0.2">
      <c r="A75" s="21" t="s">
        <v>1233</v>
      </c>
      <c r="B75" s="315">
        <v>7187</v>
      </c>
      <c r="C75" s="316">
        <v>29208</v>
      </c>
      <c r="D75" s="317">
        <v>12200</v>
      </c>
      <c r="E75" s="315">
        <v>896400</v>
      </c>
      <c r="F75" s="318">
        <v>782450</v>
      </c>
      <c r="G75" s="319">
        <f t="shared" si="8"/>
        <v>5013</v>
      </c>
      <c r="H75" s="320">
        <f t="shared" si="11"/>
        <v>0.69750939195770145</v>
      </c>
      <c r="I75" s="321">
        <f t="shared" si="9"/>
        <v>770250</v>
      </c>
      <c r="J75" s="322">
        <f t="shared" si="10"/>
        <v>63.135245901639344</v>
      </c>
    </row>
    <row r="76" spans="1:10" x14ac:dyDescent="0.2">
      <c r="A76" s="21" t="s">
        <v>1234</v>
      </c>
      <c r="B76" s="315">
        <v>337332</v>
      </c>
      <c r="C76" s="316">
        <v>1506175</v>
      </c>
      <c r="D76" s="317">
        <v>276454</v>
      </c>
      <c r="E76" s="315">
        <v>1707321</v>
      </c>
      <c r="F76" s="318">
        <v>1207442</v>
      </c>
      <c r="G76" s="319">
        <f t="shared" si="8"/>
        <v>-60878</v>
      </c>
      <c r="H76" s="320">
        <f t="shared" si="11"/>
        <v>-0.18046909276321249</v>
      </c>
      <c r="I76" s="321">
        <f t="shared" si="9"/>
        <v>930988</v>
      </c>
      <c r="J76" s="322">
        <f t="shared" si="10"/>
        <v>3.3676054605829542</v>
      </c>
    </row>
    <row r="77" spans="1:10" x14ac:dyDescent="0.2">
      <c r="A77" s="21" t="s">
        <v>1235</v>
      </c>
      <c r="B77" s="315">
        <v>53872</v>
      </c>
      <c r="C77" s="316">
        <v>139164</v>
      </c>
      <c r="D77" s="317">
        <v>16599</v>
      </c>
      <c r="E77" s="315">
        <v>34758</v>
      </c>
      <c r="F77" s="318">
        <v>21648</v>
      </c>
      <c r="G77" s="319">
        <f t="shared" si="8"/>
        <v>-37273</v>
      </c>
      <c r="H77" s="320">
        <f t="shared" si="11"/>
        <v>-0.69188075438075436</v>
      </c>
      <c r="I77" s="321">
        <f t="shared" si="9"/>
        <v>5049</v>
      </c>
      <c r="J77" s="322">
        <f t="shared" si="10"/>
        <v>0.30417495029821073</v>
      </c>
    </row>
    <row r="78" spans="1:10" x14ac:dyDescent="0.2">
      <c r="A78" s="21" t="s">
        <v>1236</v>
      </c>
      <c r="B78" s="315">
        <v>569770</v>
      </c>
      <c r="C78" s="316">
        <v>922305</v>
      </c>
      <c r="D78" s="317">
        <v>610695</v>
      </c>
      <c r="E78" s="315">
        <v>805992</v>
      </c>
      <c r="F78" s="318">
        <v>146233</v>
      </c>
      <c r="G78" s="319">
        <f t="shared" si="8"/>
        <v>40925</v>
      </c>
      <c r="H78" s="320">
        <f t="shared" si="11"/>
        <v>7.182722853081068E-2</v>
      </c>
      <c r="I78" s="321">
        <f t="shared" si="9"/>
        <v>-464462</v>
      </c>
      <c r="J78" s="322">
        <f t="shared" si="10"/>
        <v>-0.76054659036016337</v>
      </c>
    </row>
    <row r="79" spans="1:10" x14ac:dyDescent="0.2">
      <c r="A79" s="21" t="s">
        <v>1188</v>
      </c>
      <c r="B79" s="315">
        <v>74660</v>
      </c>
      <c r="C79" s="316">
        <v>117610</v>
      </c>
      <c r="D79" s="317">
        <v>108307</v>
      </c>
      <c r="E79" s="315">
        <v>186548</v>
      </c>
      <c r="F79" s="318">
        <v>57659</v>
      </c>
      <c r="G79" s="319">
        <f t="shared" si="8"/>
        <v>33647</v>
      </c>
      <c r="H79" s="320">
        <f t="shared" si="11"/>
        <v>0.4506697026520225</v>
      </c>
      <c r="I79" s="321">
        <f t="shared" si="9"/>
        <v>-50648</v>
      </c>
      <c r="J79" s="322">
        <f t="shared" si="10"/>
        <v>-0.46763367095386266</v>
      </c>
    </row>
    <row r="80" spans="1:10" x14ac:dyDescent="0.2">
      <c r="A80" s="21" t="s">
        <v>1233</v>
      </c>
      <c r="B80" s="315">
        <v>500</v>
      </c>
      <c r="C80" s="316">
        <v>4730</v>
      </c>
      <c r="D80" s="317">
        <v>12965</v>
      </c>
      <c r="E80" s="315">
        <v>450</v>
      </c>
      <c r="F80" s="318">
        <v>450</v>
      </c>
      <c r="G80" s="319">
        <f t="shared" si="8"/>
        <v>12465</v>
      </c>
      <c r="H80" s="320">
        <f t="shared" si="11"/>
        <v>24.93</v>
      </c>
      <c r="I80" s="321">
        <f t="shared" si="9"/>
        <v>-12515</v>
      </c>
      <c r="J80" s="322">
        <f t="shared" si="10"/>
        <v>-0.96529116853065944</v>
      </c>
    </row>
    <row r="81" spans="1:10" x14ac:dyDescent="0.2">
      <c r="A81" s="21" t="s">
        <v>1234</v>
      </c>
      <c r="B81" s="315">
        <v>4381</v>
      </c>
      <c r="C81" s="316">
        <v>24396</v>
      </c>
      <c r="D81" s="317">
        <v>23860</v>
      </c>
      <c r="E81" s="315">
        <v>21894</v>
      </c>
      <c r="F81" s="318">
        <v>21394</v>
      </c>
      <c r="G81" s="319">
        <f t="shared" si="8"/>
        <v>19479</v>
      </c>
      <c r="H81" s="320">
        <f t="shared" si="11"/>
        <v>4.4462451495092443</v>
      </c>
      <c r="I81" s="321">
        <f t="shared" si="9"/>
        <v>-2466</v>
      </c>
      <c r="J81" s="322">
        <f t="shared" si="10"/>
        <v>-0.10335289186923721</v>
      </c>
    </row>
    <row r="82" spans="1:10" x14ac:dyDescent="0.2">
      <c r="A82" s="21" t="s">
        <v>1235</v>
      </c>
      <c r="B82" s="315">
        <v>9700</v>
      </c>
      <c r="C82" s="316">
        <v>16783</v>
      </c>
      <c r="D82" s="317">
        <v>16700</v>
      </c>
      <c r="E82" s="315">
        <v>23518</v>
      </c>
      <c r="F82" s="318">
        <v>8250</v>
      </c>
      <c r="G82" s="319">
        <f t="shared" si="8"/>
        <v>7000</v>
      </c>
      <c r="H82" s="320">
        <f t="shared" si="11"/>
        <v>0.72164948453608246</v>
      </c>
      <c r="I82" s="321">
        <f t="shared" si="9"/>
        <v>-8450</v>
      </c>
      <c r="J82" s="322">
        <f t="shared" si="10"/>
        <v>-0.50598802395209586</v>
      </c>
    </row>
    <row r="83" spans="1:10" x14ac:dyDescent="0.2">
      <c r="A83" s="21" t="s">
        <v>1237</v>
      </c>
      <c r="B83" s="315">
        <v>2047718</v>
      </c>
      <c r="C83" s="316">
        <v>7392</v>
      </c>
      <c r="D83" s="317">
        <v>1904285</v>
      </c>
      <c r="E83" s="315">
        <v>839434</v>
      </c>
      <c r="F83" s="318">
        <v>1898785</v>
      </c>
      <c r="G83" s="319">
        <f t="shared" si="8"/>
        <v>-143433</v>
      </c>
      <c r="H83" s="320">
        <f t="shared" si="11"/>
        <v>-7.0045289439268493E-2</v>
      </c>
      <c r="I83" s="321">
        <f t="shared" si="9"/>
        <v>-5500</v>
      </c>
      <c r="J83" s="322">
        <f t="shared" si="10"/>
        <v>-2.8882231388683943E-3</v>
      </c>
    </row>
    <row r="84" spans="1:10" x14ac:dyDescent="0.2">
      <c r="A84" s="21" t="s">
        <v>1238</v>
      </c>
      <c r="B84" s="315">
        <v>36647</v>
      </c>
      <c r="C84" s="316">
        <v>23836</v>
      </c>
      <c r="D84" s="317">
        <v>40406</v>
      </c>
      <c r="E84" s="315">
        <v>36053</v>
      </c>
      <c r="F84" s="318">
        <v>39755</v>
      </c>
      <c r="G84" s="319">
        <f t="shared" si="8"/>
        <v>3759</v>
      </c>
      <c r="H84" s="320">
        <f t="shared" si="11"/>
        <v>0.10257319835184327</v>
      </c>
      <c r="I84" s="321">
        <f t="shared" si="9"/>
        <v>-651</v>
      </c>
      <c r="J84" s="322">
        <f t="shared" si="10"/>
        <v>-1.6111468593773201E-2</v>
      </c>
    </row>
    <row r="85" spans="1:10" x14ac:dyDescent="0.2">
      <c r="A85" s="21" t="s">
        <v>1239</v>
      </c>
      <c r="B85" s="315">
        <v>3066</v>
      </c>
      <c r="C85" s="316">
        <v>2160</v>
      </c>
      <c r="D85" s="317">
        <v>8500</v>
      </c>
      <c r="E85" s="315">
        <v>10660</v>
      </c>
      <c r="F85" s="318"/>
      <c r="G85" s="319">
        <f t="shared" si="8"/>
        <v>5434</v>
      </c>
      <c r="H85" s="320">
        <f t="shared" si="11"/>
        <v>1.7723418134377038</v>
      </c>
      <c r="I85" s="321">
        <f t="shared" si="9"/>
        <v>-8500</v>
      </c>
      <c r="J85" s="322">
        <f t="shared" si="10"/>
        <v>-1</v>
      </c>
    </row>
    <row r="86" spans="1:10" x14ac:dyDescent="0.2">
      <c r="A86" s="21" t="s">
        <v>1240</v>
      </c>
      <c r="B86" s="315">
        <v>444147</v>
      </c>
      <c r="C86" s="316">
        <v>497680</v>
      </c>
      <c r="D86" s="317">
        <v>472753</v>
      </c>
      <c r="E86" s="315">
        <v>578970</v>
      </c>
      <c r="F86" s="318">
        <v>392807</v>
      </c>
      <c r="G86" s="319">
        <f t="shared" si="8"/>
        <v>28606</v>
      </c>
      <c r="H86" s="320">
        <f t="shared" si="11"/>
        <v>6.4406604119807184E-2</v>
      </c>
      <c r="I86" s="321">
        <f t="shared" si="9"/>
        <v>-79946</v>
      </c>
      <c r="J86" s="322">
        <f t="shared" si="10"/>
        <v>-0.16910733512003095</v>
      </c>
    </row>
    <row r="87" spans="1:10" x14ac:dyDescent="0.2">
      <c r="A87" s="21" t="s">
        <v>1241</v>
      </c>
      <c r="B87" s="315">
        <v>1500</v>
      </c>
      <c r="C87" s="316">
        <v>6456</v>
      </c>
      <c r="D87" s="317">
        <v>2750</v>
      </c>
      <c r="E87" s="315">
        <v>1800</v>
      </c>
      <c r="F87" s="318">
        <v>2750</v>
      </c>
      <c r="G87" s="319">
        <f t="shared" si="8"/>
        <v>1250</v>
      </c>
      <c r="H87" s="320">
        <f t="shared" si="11"/>
        <v>0.83333333333333337</v>
      </c>
      <c r="I87" s="321">
        <f t="shared" si="9"/>
        <v>0</v>
      </c>
      <c r="J87" s="322">
        <f t="shared" si="10"/>
        <v>0</v>
      </c>
    </row>
    <row r="88" spans="1:10" x14ac:dyDescent="0.2">
      <c r="A88" s="21" t="s">
        <v>1242</v>
      </c>
      <c r="B88" s="315">
        <v>92401</v>
      </c>
      <c r="C88" s="316">
        <v>86175</v>
      </c>
      <c r="D88" s="317">
        <v>99467</v>
      </c>
      <c r="E88" s="315">
        <v>149282</v>
      </c>
      <c r="F88" s="318">
        <v>120393</v>
      </c>
      <c r="G88" s="319">
        <f t="shared" si="8"/>
        <v>7066</v>
      </c>
      <c r="H88" s="320">
        <f t="shared" si="11"/>
        <v>7.647103386326988E-2</v>
      </c>
      <c r="I88" s="321">
        <f t="shared" si="9"/>
        <v>20926</v>
      </c>
      <c r="J88" s="322">
        <f t="shared" si="10"/>
        <v>0.21038133250223692</v>
      </c>
    </row>
    <row r="89" spans="1:10" x14ac:dyDescent="0.2">
      <c r="A89" s="21" t="s">
        <v>1243</v>
      </c>
      <c r="B89" s="315">
        <v>124041</v>
      </c>
      <c r="C89" s="316">
        <v>42870</v>
      </c>
      <c r="D89" s="317">
        <v>124041</v>
      </c>
      <c r="E89" s="315">
        <v>237825</v>
      </c>
      <c r="F89" s="318">
        <v>212680</v>
      </c>
      <c r="G89" s="319">
        <f t="shared" si="8"/>
        <v>0</v>
      </c>
      <c r="H89" s="320">
        <f t="shared" si="11"/>
        <v>0</v>
      </c>
      <c r="I89" s="321">
        <f t="shared" si="9"/>
        <v>88639</v>
      </c>
      <c r="J89" s="322">
        <f t="shared" si="10"/>
        <v>0.71459436799122866</v>
      </c>
    </row>
    <row r="90" spans="1:10" x14ac:dyDescent="0.2">
      <c r="A90" s="21" t="s">
        <v>1244</v>
      </c>
      <c r="B90" s="315"/>
      <c r="C90" s="316">
        <v>1120</v>
      </c>
      <c r="D90" s="317"/>
      <c r="E90" s="315"/>
      <c r="F90" s="318"/>
      <c r="G90" s="319">
        <f t="shared" si="8"/>
        <v>0</v>
      </c>
      <c r="H90" s="320"/>
      <c r="I90" s="321">
        <f t="shared" si="9"/>
        <v>0</v>
      </c>
      <c r="J90" s="322"/>
    </row>
    <row r="91" spans="1:10" x14ac:dyDescent="0.2">
      <c r="A91" s="21" t="s">
        <v>1245</v>
      </c>
      <c r="B91" s="315">
        <v>6678</v>
      </c>
      <c r="C91" s="316">
        <v>20642</v>
      </c>
      <c r="D91" s="317">
        <v>17586</v>
      </c>
      <c r="E91" s="315">
        <v>28076</v>
      </c>
      <c r="F91" s="318">
        <v>13641</v>
      </c>
      <c r="G91" s="319">
        <f t="shared" si="8"/>
        <v>10908</v>
      </c>
      <c r="H91" s="320">
        <f t="shared" si="11"/>
        <v>1.633423180592992</v>
      </c>
      <c r="I91" s="321">
        <f t="shared" si="9"/>
        <v>-3945</v>
      </c>
      <c r="J91" s="322">
        <f t="shared" si="10"/>
        <v>-0.22432616854315934</v>
      </c>
    </row>
    <row r="92" spans="1:10" x14ac:dyDescent="0.2">
      <c r="A92" s="21" t="s">
        <v>1246</v>
      </c>
      <c r="B92" s="315">
        <v>57348</v>
      </c>
      <c r="C92" s="316">
        <v>72348</v>
      </c>
      <c r="D92" s="317">
        <v>38739</v>
      </c>
      <c r="E92" s="315">
        <v>1826</v>
      </c>
      <c r="F92" s="318">
        <v>1826</v>
      </c>
      <c r="G92" s="319">
        <f t="shared" si="8"/>
        <v>-18609</v>
      </c>
      <c r="H92" s="320">
        <f t="shared" si="11"/>
        <v>-0.32449257166771289</v>
      </c>
      <c r="I92" s="321">
        <f t="shared" si="9"/>
        <v>-36913</v>
      </c>
      <c r="J92" s="322">
        <f t="shared" si="10"/>
        <v>-0.95286403882392423</v>
      </c>
    </row>
    <row r="93" spans="1:10" x14ac:dyDescent="0.2">
      <c r="A93" s="21" t="s">
        <v>1247</v>
      </c>
      <c r="B93" s="315">
        <v>31500</v>
      </c>
      <c r="C93" s="316">
        <v>35500</v>
      </c>
      <c r="D93" s="317"/>
      <c r="E93" s="315"/>
      <c r="F93" s="318"/>
      <c r="G93" s="319">
        <f t="shared" si="8"/>
        <v>-31500</v>
      </c>
      <c r="H93" s="320">
        <f t="shared" si="11"/>
        <v>-1</v>
      </c>
      <c r="I93" s="321">
        <f t="shared" si="9"/>
        <v>0</v>
      </c>
      <c r="J93" s="322"/>
    </row>
    <row r="94" spans="1:10" x14ac:dyDescent="0.2">
      <c r="A94" s="21" t="s">
        <v>1248</v>
      </c>
      <c r="B94" s="315">
        <v>2170</v>
      </c>
      <c r="C94" s="316">
        <v>2170</v>
      </c>
      <c r="D94" s="317"/>
      <c r="E94" s="315"/>
      <c r="F94" s="318"/>
      <c r="G94" s="319">
        <f t="shared" si="8"/>
        <v>-2170</v>
      </c>
      <c r="H94" s="320">
        <f t="shared" si="11"/>
        <v>-1</v>
      </c>
      <c r="I94" s="321">
        <f t="shared" si="9"/>
        <v>0</v>
      </c>
      <c r="J94" s="322"/>
    </row>
    <row r="95" spans="1:10" x14ac:dyDescent="0.2">
      <c r="A95" s="21" t="s">
        <v>1279</v>
      </c>
      <c r="B95" s="315"/>
      <c r="C95" s="316"/>
      <c r="D95" s="317"/>
      <c r="E95" s="315">
        <v>25000</v>
      </c>
      <c r="F95" s="318"/>
      <c r="G95" s="319">
        <f t="shared" si="8"/>
        <v>0</v>
      </c>
      <c r="H95" s="320"/>
      <c r="I95" s="321">
        <f t="shared" si="9"/>
        <v>0</v>
      </c>
      <c r="J95" s="322"/>
    </row>
    <row r="96" spans="1:10" x14ac:dyDescent="0.2">
      <c r="A96" s="21" t="s">
        <v>1249</v>
      </c>
      <c r="B96" s="315">
        <v>10500</v>
      </c>
      <c r="C96" s="316">
        <v>11700</v>
      </c>
      <c r="D96" s="317"/>
      <c r="E96" s="315"/>
      <c r="F96" s="318"/>
      <c r="G96" s="319">
        <f t="shared" si="8"/>
        <v>-10500</v>
      </c>
      <c r="H96" s="320">
        <f t="shared" si="11"/>
        <v>-1</v>
      </c>
      <c r="I96" s="321">
        <f t="shared" si="9"/>
        <v>0</v>
      </c>
      <c r="J96" s="322"/>
    </row>
    <row r="97" spans="1:10" x14ac:dyDescent="0.2">
      <c r="A97" s="21" t="s">
        <v>1250</v>
      </c>
      <c r="B97" s="315">
        <v>2271</v>
      </c>
      <c r="C97" s="316">
        <v>113520</v>
      </c>
      <c r="D97" s="317">
        <v>1497380</v>
      </c>
      <c r="E97" s="315">
        <v>1551652</v>
      </c>
      <c r="F97" s="318"/>
      <c r="G97" s="319">
        <f t="shared" si="8"/>
        <v>1495109</v>
      </c>
      <c r="H97" s="320">
        <f t="shared" si="11"/>
        <v>658.34830471158079</v>
      </c>
      <c r="I97" s="321">
        <f t="shared" si="9"/>
        <v>-1497380</v>
      </c>
      <c r="J97" s="322">
        <f t="shared" si="10"/>
        <v>-1</v>
      </c>
    </row>
    <row r="98" spans="1:10" x14ac:dyDescent="0.2">
      <c r="A98" s="21" t="s">
        <v>1246</v>
      </c>
      <c r="B98" s="315">
        <v>44064</v>
      </c>
      <c r="C98" s="316">
        <v>153391</v>
      </c>
      <c r="D98" s="317">
        <v>60310</v>
      </c>
      <c r="E98" s="315">
        <v>194243</v>
      </c>
      <c r="F98" s="318">
        <v>21250</v>
      </c>
      <c r="G98" s="319">
        <f t="shared" si="8"/>
        <v>16246</v>
      </c>
      <c r="H98" s="320">
        <f t="shared" si="11"/>
        <v>0.3686909949164851</v>
      </c>
      <c r="I98" s="321">
        <f t="shared" si="9"/>
        <v>-39060</v>
      </c>
      <c r="J98" s="322">
        <f t="shared" si="10"/>
        <v>-0.64765378875808322</v>
      </c>
    </row>
    <row r="99" spans="1:10" x14ac:dyDescent="0.2">
      <c r="A99" s="21" t="s">
        <v>1247</v>
      </c>
      <c r="B99" s="315">
        <v>62849</v>
      </c>
      <c r="C99" s="316">
        <v>65849</v>
      </c>
      <c r="D99" s="317"/>
      <c r="E99" s="315"/>
      <c r="F99" s="318"/>
      <c r="G99" s="319">
        <f t="shared" si="8"/>
        <v>-62849</v>
      </c>
      <c r="H99" s="320">
        <f t="shared" si="11"/>
        <v>-1</v>
      </c>
      <c r="I99" s="321">
        <f t="shared" si="9"/>
        <v>0</v>
      </c>
      <c r="J99" s="322"/>
    </row>
    <row r="100" spans="1:10" x14ac:dyDescent="0.2">
      <c r="A100" s="21" t="s">
        <v>1249</v>
      </c>
      <c r="B100" s="315">
        <v>8000</v>
      </c>
      <c r="C100" s="316">
        <v>8000</v>
      </c>
      <c r="D100" s="317"/>
      <c r="E100" s="315"/>
      <c r="F100" s="318"/>
      <c r="G100" s="319">
        <f t="shared" si="8"/>
        <v>-8000</v>
      </c>
      <c r="H100" s="320">
        <f t="shared" si="11"/>
        <v>-1</v>
      </c>
      <c r="I100" s="321">
        <f t="shared" si="9"/>
        <v>0</v>
      </c>
      <c r="J100" s="322"/>
    </row>
    <row r="101" spans="1:10" x14ac:dyDescent="0.2">
      <c r="A101" s="21" t="s">
        <v>1251</v>
      </c>
      <c r="B101" s="315"/>
      <c r="C101" s="316">
        <v>241600</v>
      </c>
      <c r="D101" s="317">
        <v>54650</v>
      </c>
      <c r="E101" s="315">
        <v>12650</v>
      </c>
      <c r="F101" s="318">
        <v>12650</v>
      </c>
      <c r="G101" s="319">
        <f t="shared" si="8"/>
        <v>54650</v>
      </c>
      <c r="H101" s="320"/>
      <c r="I101" s="321">
        <f t="shared" si="9"/>
        <v>-42000</v>
      </c>
      <c r="J101" s="322">
        <f t="shared" si="10"/>
        <v>-0.76852698993595614</v>
      </c>
    </row>
    <row r="102" spans="1:10" x14ac:dyDescent="0.2">
      <c r="A102" s="21" t="s">
        <v>1279</v>
      </c>
      <c r="B102" s="315"/>
      <c r="C102" s="316"/>
      <c r="D102" s="317"/>
      <c r="E102" s="315">
        <v>30000</v>
      </c>
      <c r="F102" s="318"/>
      <c r="G102" s="319">
        <f t="shared" si="8"/>
        <v>0</v>
      </c>
      <c r="H102" s="320"/>
      <c r="I102" s="321">
        <f t="shared" si="9"/>
        <v>0</v>
      </c>
      <c r="J102" s="322"/>
    </row>
    <row r="103" spans="1:10" x14ac:dyDescent="0.2">
      <c r="A103" s="21" t="s">
        <v>1250</v>
      </c>
      <c r="B103" s="315">
        <v>177528</v>
      </c>
      <c r="C103" s="316">
        <v>310838</v>
      </c>
      <c r="D103" s="317">
        <v>97950</v>
      </c>
      <c r="E103" s="315">
        <v>85800</v>
      </c>
      <c r="F103" s="318">
        <v>78112</v>
      </c>
      <c r="G103" s="319">
        <f t="shared" si="8"/>
        <v>-79578</v>
      </c>
      <c r="H103" s="320">
        <f t="shared" si="11"/>
        <v>-0.44825604974989863</v>
      </c>
      <c r="I103" s="321">
        <f t="shared" si="9"/>
        <v>-19838</v>
      </c>
      <c r="J103" s="322">
        <f t="shared" si="10"/>
        <v>-0.20253190403266974</v>
      </c>
    </row>
    <row r="104" spans="1:10" x14ac:dyDescent="0.2">
      <c r="A104" s="21" t="s">
        <v>1252</v>
      </c>
      <c r="B104" s="315">
        <v>64293</v>
      </c>
      <c r="C104" s="316">
        <v>25248</v>
      </c>
      <c r="D104" s="317">
        <v>74686</v>
      </c>
      <c r="E104" s="315">
        <v>36793</v>
      </c>
      <c r="F104" s="318">
        <v>42513</v>
      </c>
      <c r="G104" s="319">
        <f t="shared" si="8"/>
        <v>10393</v>
      </c>
      <c r="H104" s="320">
        <f t="shared" si="11"/>
        <v>0.16165056849112655</v>
      </c>
      <c r="I104" s="321">
        <f t="shared" si="9"/>
        <v>-32173</v>
      </c>
      <c r="J104" s="322">
        <f t="shared" si="10"/>
        <v>-0.4307768524221407</v>
      </c>
    </row>
    <row r="105" spans="1:10" x14ac:dyDescent="0.2">
      <c r="A105" s="21" t="s">
        <v>1253</v>
      </c>
      <c r="B105" s="315">
        <v>97390</v>
      </c>
      <c r="C105" s="316">
        <v>113025</v>
      </c>
      <c r="D105" s="317">
        <v>137862</v>
      </c>
      <c r="E105" s="315">
        <v>92851</v>
      </c>
      <c r="F105" s="318">
        <v>90448</v>
      </c>
      <c r="G105" s="319">
        <f t="shared" si="8"/>
        <v>40472</v>
      </c>
      <c r="H105" s="320">
        <f t="shared" si="11"/>
        <v>0.41556627990553446</v>
      </c>
      <c r="I105" s="321">
        <f t="shared" si="9"/>
        <v>-47414</v>
      </c>
      <c r="J105" s="322">
        <f t="shared" si="10"/>
        <v>-0.34392363377870622</v>
      </c>
    </row>
    <row r="106" spans="1:10" x14ac:dyDescent="0.2">
      <c r="A106" s="21" t="s">
        <v>1254</v>
      </c>
      <c r="B106" s="315">
        <v>21529</v>
      </c>
      <c r="C106" s="316">
        <v>10229</v>
      </c>
      <c r="D106" s="317">
        <v>60872</v>
      </c>
      <c r="E106" s="315">
        <v>77199</v>
      </c>
      <c r="F106" s="318">
        <v>16599</v>
      </c>
      <c r="G106" s="319">
        <f t="shared" si="8"/>
        <v>39343</v>
      </c>
      <c r="H106" s="320">
        <f t="shared" si="11"/>
        <v>1.8274420549026893</v>
      </c>
      <c r="I106" s="321">
        <f t="shared" si="9"/>
        <v>-44273</v>
      </c>
      <c r="J106" s="322">
        <f t="shared" si="10"/>
        <v>-0.7273130503351295</v>
      </c>
    </row>
    <row r="107" spans="1:10" x14ac:dyDescent="0.2">
      <c r="A107" s="21" t="s">
        <v>1255</v>
      </c>
      <c r="B107" s="315">
        <v>28356</v>
      </c>
      <c r="C107" s="316">
        <v>66382</v>
      </c>
      <c r="D107" s="317">
        <v>398557</v>
      </c>
      <c r="E107" s="315">
        <v>139552</v>
      </c>
      <c r="F107" s="318">
        <v>52937</v>
      </c>
      <c r="G107" s="319">
        <f t="shared" si="8"/>
        <v>370201</v>
      </c>
      <c r="H107" s="320">
        <f t="shared" si="11"/>
        <v>13.055473268444068</v>
      </c>
      <c r="I107" s="321">
        <f t="shared" si="9"/>
        <v>-345620</v>
      </c>
      <c r="J107" s="322">
        <f t="shared" si="10"/>
        <v>-0.86717834588277209</v>
      </c>
    </row>
    <row r="108" spans="1:10" x14ac:dyDescent="0.2">
      <c r="A108" s="21" t="s">
        <v>1256</v>
      </c>
      <c r="B108" s="315">
        <v>35563</v>
      </c>
      <c r="C108" s="316">
        <v>16409</v>
      </c>
      <c r="D108" s="317">
        <v>386790</v>
      </c>
      <c r="E108" s="315">
        <v>386680</v>
      </c>
      <c r="F108" s="318">
        <v>57354</v>
      </c>
      <c r="G108" s="319">
        <f t="shared" si="8"/>
        <v>351227</v>
      </c>
      <c r="H108" s="320">
        <f t="shared" si="11"/>
        <v>9.8761915473947646</v>
      </c>
      <c r="I108" s="321">
        <f t="shared" si="9"/>
        <v>-329436</v>
      </c>
      <c r="J108" s="322">
        <f t="shared" si="10"/>
        <v>-0.85171798650430464</v>
      </c>
    </row>
    <row r="109" spans="1:10" x14ac:dyDescent="0.2">
      <c r="A109" s="421" t="s">
        <v>1257</v>
      </c>
      <c r="B109" s="521">
        <v>33191</v>
      </c>
      <c r="C109" s="521">
        <v>40637</v>
      </c>
      <c r="D109" s="521">
        <v>35862</v>
      </c>
      <c r="E109" s="521">
        <v>39282</v>
      </c>
      <c r="F109" s="521">
        <v>35260</v>
      </c>
      <c r="G109" s="521">
        <f t="shared" si="8"/>
        <v>2671</v>
      </c>
      <c r="H109" s="522">
        <f t="shared" si="11"/>
        <v>8.0473622367509268E-2</v>
      </c>
      <c r="I109" s="521">
        <f t="shared" si="9"/>
        <v>-602</v>
      </c>
      <c r="J109" s="522">
        <f t="shared" si="10"/>
        <v>-1.6786570743405275E-2</v>
      </c>
    </row>
    <row r="110" spans="1:10" x14ac:dyDescent="0.2">
      <c r="A110" s="421" t="s">
        <v>1258</v>
      </c>
      <c r="B110" s="521">
        <v>12900</v>
      </c>
      <c r="C110" s="521">
        <v>55001</v>
      </c>
      <c r="D110" s="521">
        <v>119670</v>
      </c>
      <c r="E110" s="521">
        <v>119670</v>
      </c>
      <c r="F110" s="521">
        <v>48300</v>
      </c>
      <c r="G110" s="521">
        <f t="shared" si="8"/>
        <v>106770</v>
      </c>
      <c r="H110" s="522">
        <f t="shared" si="11"/>
        <v>8.2767441860465123</v>
      </c>
      <c r="I110" s="521">
        <f t="shared" si="9"/>
        <v>-71370</v>
      </c>
      <c r="J110" s="522">
        <f t="shared" si="10"/>
        <v>-0.59639007269992483</v>
      </c>
    </row>
    <row r="111" spans="1:10" x14ac:dyDescent="0.2">
      <c r="A111" s="421" t="s">
        <v>1259</v>
      </c>
      <c r="B111" s="521">
        <v>15787257</v>
      </c>
      <c r="C111" s="521">
        <v>13062476</v>
      </c>
      <c r="D111" s="521">
        <v>12938000</v>
      </c>
      <c r="E111" s="521">
        <v>12935998</v>
      </c>
      <c r="F111" s="521"/>
      <c r="G111" s="521">
        <f t="shared" si="8"/>
        <v>-2849257</v>
      </c>
      <c r="H111" s="522">
        <f t="shared" si="11"/>
        <v>-0.18047828067915789</v>
      </c>
      <c r="I111" s="521">
        <f t="shared" si="9"/>
        <v>-12938000</v>
      </c>
      <c r="J111" s="522">
        <f t="shared" si="10"/>
        <v>-1</v>
      </c>
    </row>
    <row r="112" spans="1:10" x14ac:dyDescent="0.2">
      <c r="A112" s="421" t="s">
        <v>1260</v>
      </c>
      <c r="B112" s="521"/>
      <c r="C112" s="521">
        <v>45000</v>
      </c>
      <c r="D112" s="521"/>
      <c r="E112" s="521">
        <v>45000</v>
      </c>
      <c r="F112" s="521">
        <v>45000</v>
      </c>
      <c r="G112" s="521">
        <f t="shared" si="8"/>
        <v>0</v>
      </c>
      <c r="H112" s="522"/>
      <c r="I112" s="521">
        <f t="shared" si="9"/>
        <v>45000</v>
      </c>
      <c r="J112" s="522"/>
    </row>
    <row r="113" spans="1:10" x14ac:dyDescent="0.2">
      <c r="A113" s="421" t="s">
        <v>284</v>
      </c>
      <c r="B113" s="521">
        <v>68370</v>
      </c>
      <c r="C113" s="521"/>
      <c r="D113" s="521"/>
      <c r="E113" s="521"/>
      <c r="F113" s="521"/>
      <c r="G113" s="521">
        <f t="shared" si="8"/>
        <v>-68370</v>
      </c>
      <c r="H113" s="522">
        <f t="shared" si="11"/>
        <v>-1</v>
      </c>
      <c r="I113" s="521">
        <f t="shared" si="9"/>
        <v>0</v>
      </c>
      <c r="J113" s="522"/>
    </row>
    <row r="114" spans="1:10" x14ac:dyDescent="0.2">
      <c r="A114" s="421" t="s">
        <v>1261</v>
      </c>
      <c r="B114" s="521"/>
      <c r="C114" s="521">
        <v>6800</v>
      </c>
      <c r="D114" s="521"/>
      <c r="E114" s="521"/>
      <c r="F114" s="521"/>
      <c r="G114" s="521">
        <f t="shared" si="8"/>
        <v>0</v>
      </c>
      <c r="H114" s="522"/>
      <c r="I114" s="521">
        <f t="shared" si="9"/>
        <v>0</v>
      </c>
      <c r="J114" s="522"/>
    </row>
    <row r="115" spans="1:10" x14ac:dyDescent="0.2">
      <c r="A115" s="421" t="s">
        <v>1262</v>
      </c>
      <c r="B115" s="521">
        <v>11400</v>
      </c>
      <c r="C115" s="521"/>
      <c r="D115" s="521">
        <v>11400</v>
      </c>
      <c r="E115" s="521"/>
      <c r="F115" s="521"/>
      <c r="G115" s="521">
        <f t="shared" si="8"/>
        <v>0</v>
      </c>
      <c r="H115" s="522">
        <f t="shared" si="11"/>
        <v>0</v>
      </c>
      <c r="I115" s="521">
        <f t="shared" si="9"/>
        <v>-11400</v>
      </c>
      <c r="J115" s="522">
        <f t="shared" si="10"/>
        <v>-1</v>
      </c>
    </row>
    <row r="116" spans="1:10" x14ac:dyDescent="0.2">
      <c r="A116" s="421" t="s">
        <v>1263</v>
      </c>
      <c r="B116" s="521">
        <v>17522</v>
      </c>
      <c r="C116" s="521">
        <v>59434</v>
      </c>
      <c r="D116" s="521">
        <v>40856</v>
      </c>
      <c r="E116" s="521">
        <v>41206</v>
      </c>
      <c r="F116" s="521">
        <v>1500</v>
      </c>
      <c r="G116" s="521">
        <f t="shared" si="8"/>
        <v>23334</v>
      </c>
      <c r="H116" s="522">
        <f t="shared" si="11"/>
        <v>1.3316972948293573</v>
      </c>
      <c r="I116" s="521">
        <f t="shared" si="9"/>
        <v>-39356</v>
      </c>
      <c r="J116" s="522">
        <f t="shared" si="10"/>
        <v>-0.9632856863129039</v>
      </c>
    </row>
    <row r="117" spans="1:10" x14ac:dyDescent="0.2">
      <c r="A117" s="421" t="s">
        <v>1264</v>
      </c>
      <c r="B117" s="521">
        <v>2046815</v>
      </c>
      <c r="C117" s="521">
        <v>2891476</v>
      </c>
      <c r="D117" s="521">
        <v>1880897</v>
      </c>
      <c r="E117" s="521">
        <v>1109733</v>
      </c>
      <c r="F117" s="521">
        <v>925842</v>
      </c>
      <c r="G117" s="521">
        <f t="shared" si="8"/>
        <v>-165918</v>
      </c>
      <c r="H117" s="522">
        <f t="shared" si="11"/>
        <v>-8.1061551727928519E-2</v>
      </c>
      <c r="I117" s="521">
        <f t="shared" si="9"/>
        <v>-955055</v>
      </c>
      <c r="J117" s="522">
        <f t="shared" si="10"/>
        <v>-0.50776570965874257</v>
      </c>
    </row>
    <row r="118" spans="1:10" x14ac:dyDescent="0.2">
      <c r="A118" s="421" t="s">
        <v>1265</v>
      </c>
      <c r="B118" s="521">
        <v>424</v>
      </c>
      <c r="C118" s="521">
        <v>14965</v>
      </c>
      <c r="D118" s="521">
        <v>146000</v>
      </c>
      <c r="E118" s="521">
        <v>125510</v>
      </c>
      <c r="F118" s="521"/>
      <c r="G118" s="521">
        <f t="shared" si="8"/>
        <v>145576</v>
      </c>
      <c r="H118" s="522">
        <f t="shared" si="11"/>
        <v>343.33962264150944</v>
      </c>
      <c r="I118" s="521">
        <f t="shared" si="9"/>
        <v>-146000</v>
      </c>
      <c r="J118" s="522">
        <f t="shared" si="10"/>
        <v>-1</v>
      </c>
    </row>
    <row r="119" spans="1:10" x14ac:dyDescent="0.2">
      <c r="A119" s="421" t="s">
        <v>1266</v>
      </c>
      <c r="B119" s="521">
        <v>23350</v>
      </c>
      <c r="C119" s="521">
        <v>91639</v>
      </c>
      <c r="D119" s="521">
        <v>58350</v>
      </c>
      <c r="E119" s="521">
        <v>55563</v>
      </c>
      <c r="F119" s="521">
        <v>88616</v>
      </c>
      <c r="G119" s="521">
        <f t="shared" si="8"/>
        <v>35000</v>
      </c>
      <c r="H119" s="522">
        <f t="shared" si="11"/>
        <v>1.4989293361884368</v>
      </c>
      <c r="I119" s="521">
        <f t="shared" si="9"/>
        <v>30266</v>
      </c>
      <c r="J119" s="522">
        <f t="shared" si="10"/>
        <v>0.51869751499571548</v>
      </c>
    </row>
    <row r="120" spans="1:10" x14ac:dyDescent="0.2">
      <c r="A120" s="421" t="s">
        <v>1267</v>
      </c>
      <c r="B120" s="521">
        <v>1174</v>
      </c>
      <c r="C120" s="521"/>
      <c r="D120" s="521"/>
      <c r="E120" s="521"/>
      <c r="F120" s="521"/>
      <c r="G120" s="521">
        <f t="shared" si="8"/>
        <v>-1174</v>
      </c>
      <c r="H120" s="522">
        <f t="shared" si="11"/>
        <v>-1</v>
      </c>
      <c r="I120" s="521">
        <f t="shared" si="9"/>
        <v>0</v>
      </c>
      <c r="J120" s="522"/>
    </row>
    <row r="121" spans="1:10" x14ac:dyDescent="0.2">
      <c r="A121" s="421" t="s">
        <v>1268</v>
      </c>
      <c r="B121" s="521">
        <v>3175477</v>
      </c>
      <c r="C121" s="521">
        <v>2863463</v>
      </c>
      <c r="D121" s="521">
        <v>2332053</v>
      </c>
      <c r="E121" s="521">
        <v>2765471</v>
      </c>
      <c r="F121" s="521">
        <v>2037675</v>
      </c>
      <c r="G121" s="521">
        <f t="shared" si="8"/>
        <v>-843424</v>
      </c>
      <c r="H121" s="522">
        <f t="shared" si="11"/>
        <v>-0.26560545077164788</v>
      </c>
      <c r="I121" s="521">
        <f t="shared" si="9"/>
        <v>-294378</v>
      </c>
      <c r="J121" s="522">
        <f t="shared" si="10"/>
        <v>-0.12623126489835351</v>
      </c>
    </row>
    <row r="122" spans="1:10" x14ac:dyDescent="0.2">
      <c r="A122" s="421" t="s">
        <v>1269</v>
      </c>
      <c r="B122" s="521">
        <v>6550</v>
      </c>
      <c r="C122" s="521">
        <v>3370</v>
      </c>
      <c r="D122" s="521">
        <v>5200</v>
      </c>
      <c r="E122" s="521">
        <v>6450</v>
      </c>
      <c r="F122" s="521">
        <v>4600</v>
      </c>
      <c r="G122" s="521">
        <f t="shared" si="8"/>
        <v>-1350</v>
      </c>
      <c r="H122" s="522">
        <f t="shared" si="11"/>
        <v>-0.20610687022900764</v>
      </c>
      <c r="I122" s="521">
        <f t="shared" si="9"/>
        <v>-600</v>
      </c>
      <c r="J122" s="522">
        <f t="shared" si="10"/>
        <v>-0.11538461538461539</v>
      </c>
    </row>
    <row r="123" spans="1:10" x14ac:dyDescent="0.2">
      <c r="A123" s="421" t="s">
        <v>1270</v>
      </c>
      <c r="B123" s="521">
        <v>12862</v>
      </c>
      <c r="C123" s="521">
        <v>420781</v>
      </c>
      <c r="D123" s="521">
        <v>1201956</v>
      </c>
      <c r="E123" s="521">
        <v>1082257</v>
      </c>
      <c r="F123" s="521">
        <v>895624</v>
      </c>
      <c r="G123" s="521">
        <f t="shared" si="8"/>
        <v>1189094</v>
      </c>
      <c r="H123" s="522">
        <f t="shared" si="11"/>
        <v>92.450163271652926</v>
      </c>
      <c r="I123" s="521">
        <f t="shared" si="9"/>
        <v>-306332</v>
      </c>
      <c r="J123" s="522">
        <f t="shared" si="10"/>
        <v>-0.25486124284083611</v>
      </c>
    </row>
    <row r="124" spans="1:10" x14ac:dyDescent="0.2">
      <c r="A124" s="421" t="s">
        <v>1271</v>
      </c>
      <c r="B124" s="521">
        <v>772690</v>
      </c>
      <c r="C124" s="521">
        <v>2067916</v>
      </c>
      <c r="D124" s="521">
        <v>1323818</v>
      </c>
      <c r="E124" s="521">
        <v>1544554</v>
      </c>
      <c r="F124" s="521">
        <v>1153137</v>
      </c>
      <c r="G124" s="521">
        <f t="shared" si="8"/>
        <v>551128</v>
      </c>
      <c r="H124" s="522">
        <f t="shared" si="11"/>
        <v>0.71325887483984518</v>
      </c>
      <c r="I124" s="521">
        <f t="shared" si="9"/>
        <v>-170681</v>
      </c>
      <c r="J124" s="522">
        <f t="shared" si="10"/>
        <v>-0.12893086511892118</v>
      </c>
    </row>
    <row r="125" spans="1:10" x14ac:dyDescent="0.2">
      <c r="A125" s="421" t="s">
        <v>1280</v>
      </c>
      <c r="B125" s="521"/>
      <c r="C125" s="521"/>
      <c r="D125" s="521"/>
      <c r="E125" s="521">
        <v>32400</v>
      </c>
      <c r="F125" s="521"/>
      <c r="G125" s="521">
        <f t="shared" si="8"/>
        <v>0</v>
      </c>
      <c r="H125" s="522"/>
      <c r="I125" s="521">
        <f t="shared" si="9"/>
        <v>0</v>
      </c>
      <c r="J125" s="522"/>
    </row>
    <row r="126" spans="1:10" x14ac:dyDescent="0.2">
      <c r="A126" s="421" t="s">
        <v>1272</v>
      </c>
      <c r="B126" s="521">
        <v>6290678</v>
      </c>
      <c r="C126" s="521">
        <v>18028069</v>
      </c>
      <c r="D126" s="521">
        <v>7384954</v>
      </c>
      <c r="E126" s="521">
        <v>24156121</v>
      </c>
      <c r="F126" s="521">
        <v>5249982</v>
      </c>
      <c r="G126" s="521">
        <f t="shared" si="8"/>
        <v>1094276</v>
      </c>
      <c r="H126" s="522">
        <f t="shared" si="11"/>
        <v>0.17395199690716961</v>
      </c>
      <c r="I126" s="521">
        <f t="shared" si="9"/>
        <v>-2134972</v>
      </c>
      <c r="J126" s="522">
        <f t="shared" si="10"/>
        <v>-0.28909753534009824</v>
      </c>
    </row>
    <row r="127" spans="1:10" x14ac:dyDescent="0.2">
      <c r="A127" s="421" t="s">
        <v>1281</v>
      </c>
      <c r="B127" s="521"/>
      <c r="C127" s="521"/>
      <c r="D127" s="521">
        <v>1000</v>
      </c>
      <c r="E127" s="521">
        <v>1000</v>
      </c>
      <c r="F127" s="521">
        <v>1000</v>
      </c>
      <c r="G127" s="521">
        <f t="shared" si="8"/>
        <v>1000</v>
      </c>
      <c r="H127" s="522"/>
      <c r="I127" s="521">
        <f t="shared" si="9"/>
        <v>0</v>
      </c>
      <c r="J127" s="522">
        <f t="shared" si="10"/>
        <v>0</v>
      </c>
    </row>
    <row r="128" spans="1:10" s="526" customFormat="1" ht="24" x14ac:dyDescent="0.2">
      <c r="A128" s="523" t="s">
        <v>1287</v>
      </c>
      <c r="B128" s="524"/>
      <c r="C128" s="524"/>
      <c r="D128" s="524"/>
      <c r="E128" s="524"/>
      <c r="F128" s="524">
        <v>10100</v>
      </c>
      <c r="G128" s="524">
        <f t="shared" si="8"/>
        <v>0</v>
      </c>
      <c r="H128" s="525"/>
      <c r="I128" s="524">
        <f t="shared" si="9"/>
        <v>10100</v>
      </c>
      <c r="J128" s="525"/>
    </row>
    <row r="129" spans="1:10" x14ac:dyDescent="0.2">
      <c r="A129" s="421" t="s">
        <v>1282</v>
      </c>
      <c r="B129" s="521"/>
      <c r="C129" s="521"/>
      <c r="D129" s="521"/>
      <c r="E129" s="521">
        <v>39500</v>
      </c>
      <c r="F129" s="521"/>
      <c r="G129" s="521">
        <f t="shared" si="8"/>
        <v>0</v>
      </c>
      <c r="H129" s="522"/>
      <c r="I129" s="521">
        <f t="shared" si="9"/>
        <v>0</v>
      </c>
      <c r="J129" s="522"/>
    </row>
    <row r="130" spans="1:10" x14ac:dyDescent="0.2">
      <c r="A130" s="421" t="s">
        <v>1283</v>
      </c>
      <c r="B130" s="521"/>
      <c r="C130" s="521"/>
      <c r="D130" s="521"/>
      <c r="E130" s="521">
        <v>39000</v>
      </c>
      <c r="F130" s="521"/>
      <c r="G130" s="521">
        <f t="shared" si="8"/>
        <v>0</v>
      </c>
      <c r="H130" s="522"/>
      <c r="I130" s="521">
        <f t="shared" si="9"/>
        <v>0</v>
      </c>
      <c r="J130" s="522"/>
    </row>
    <row r="131" spans="1:10" x14ac:dyDescent="0.2">
      <c r="A131" s="421" t="s">
        <v>1284</v>
      </c>
      <c r="B131" s="521"/>
      <c r="C131" s="521"/>
      <c r="D131" s="521"/>
      <c r="E131" s="521">
        <v>64500</v>
      </c>
      <c r="F131" s="521"/>
      <c r="G131" s="521">
        <f t="shared" si="8"/>
        <v>0</v>
      </c>
      <c r="H131" s="522"/>
      <c r="I131" s="521">
        <f t="shared" si="9"/>
        <v>0</v>
      </c>
      <c r="J131" s="522"/>
    </row>
    <row r="132" spans="1:10" x14ac:dyDescent="0.2">
      <c r="A132" s="421" t="s">
        <v>1285</v>
      </c>
      <c r="B132" s="521"/>
      <c r="C132" s="521"/>
      <c r="D132" s="521"/>
      <c r="E132" s="521">
        <v>14000</v>
      </c>
      <c r="F132" s="521"/>
      <c r="G132" s="521">
        <f t="shared" si="8"/>
        <v>0</v>
      </c>
      <c r="H132" s="522"/>
      <c r="I132" s="521">
        <f t="shared" si="9"/>
        <v>0</v>
      </c>
      <c r="J132" s="522"/>
    </row>
    <row r="133" spans="1:10" x14ac:dyDescent="0.2">
      <c r="A133" s="421" t="s">
        <v>1273</v>
      </c>
      <c r="B133" s="521">
        <f>55629646+3798333+1626201+1617107</f>
        <v>62671287</v>
      </c>
      <c r="C133" s="521">
        <f>68207323+6043133+1963359+2198719</f>
        <v>78412534</v>
      </c>
      <c r="D133" s="521">
        <f>70857205+3713262+1690793+1043179</f>
        <v>77304439</v>
      </c>
      <c r="E133" s="521">
        <f>88429940+5898971+2377031+249018</f>
        <v>96954960</v>
      </c>
      <c r="F133" s="521">
        <f>66522100+4491594+1290235+1726718</f>
        <v>74030647</v>
      </c>
      <c r="G133" s="521">
        <f t="shared" si="0"/>
        <v>14633152</v>
      </c>
      <c r="H133" s="522">
        <f t="shared" si="1"/>
        <v>0.23349052972216766</v>
      </c>
      <c r="I133" s="521">
        <f t="shared" si="2"/>
        <v>-3273792</v>
      </c>
      <c r="J133" s="522">
        <f t="shared" si="3"/>
        <v>-4.2349340378758843E-2</v>
      </c>
    </row>
    <row r="134" spans="1:10" x14ac:dyDescent="0.2">
      <c r="A134" s="421" t="s">
        <v>1274</v>
      </c>
      <c r="B134" s="521"/>
      <c r="C134" s="521">
        <v>1479</v>
      </c>
      <c r="D134" s="521">
        <v>218</v>
      </c>
      <c r="E134" s="521">
        <v>218</v>
      </c>
      <c r="F134" s="521">
        <v>5400</v>
      </c>
      <c r="G134" s="521">
        <f t="shared" si="0"/>
        <v>218</v>
      </c>
      <c r="H134" s="522"/>
      <c r="I134" s="521">
        <f t="shared" si="2"/>
        <v>5182</v>
      </c>
      <c r="J134" s="522">
        <f t="shared" si="3"/>
        <v>23.770642201834864</v>
      </c>
    </row>
    <row r="135" spans="1:10" x14ac:dyDescent="0.2">
      <c r="A135" s="421" t="s">
        <v>1286</v>
      </c>
      <c r="B135" s="521"/>
      <c r="C135" s="521"/>
      <c r="D135" s="521"/>
      <c r="E135" s="521">
        <v>314547</v>
      </c>
      <c r="F135" s="521"/>
      <c r="G135" s="521">
        <f t="shared" ref="G135:G136" si="12">+D135-B135</f>
        <v>0</v>
      </c>
      <c r="H135" s="522"/>
      <c r="I135" s="521">
        <f t="shared" ref="I135:I136" si="13">+F135-D135</f>
        <v>0</v>
      </c>
      <c r="J135" s="522"/>
    </row>
    <row r="136" spans="1:10" x14ac:dyDescent="0.2">
      <c r="A136" s="421" t="s">
        <v>1288</v>
      </c>
      <c r="B136" s="521"/>
      <c r="C136" s="521"/>
      <c r="D136" s="521"/>
      <c r="E136" s="521"/>
      <c r="F136" s="521">
        <v>494704</v>
      </c>
      <c r="G136" s="521">
        <f t="shared" si="12"/>
        <v>0</v>
      </c>
      <c r="H136" s="522"/>
      <c r="I136" s="521">
        <f t="shared" si="13"/>
        <v>494704</v>
      </c>
      <c r="J136" s="522"/>
    </row>
    <row r="137" spans="1:10" x14ac:dyDescent="0.2">
      <c r="A137" s="421" t="s">
        <v>1275</v>
      </c>
      <c r="B137" s="521">
        <v>18112054</v>
      </c>
      <c r="C137" s="521"/>
      <c r="D137" s="521">
        <v>5138682</v>
      </c>
      <c r="E137" s="521">
        <v>5138682</v>
      </c>
      <c r="F137" s="521"/>
      <c r="G137" s="521">
        <f t="shared" si="0"/>
        <v>-12973372</v>
      </c>
      <c r="H137" s="522">
        <f t="shared" si="1"/>
        <v>-0.71628386266957911</v>
      </c>
      <c r="I137" s="521">
        <f t="shared" si="2"/>
        <v>-5138682</v>
      </c>
      <c r="J137" s="522">
        <f t="shared" si="3"/>
        <v>-1</v>
      </c>
    </row>
    <row r="138" spans="1:10" ht="12.75" thickBot="1" x14ac:dyDescent="0.25">
      <c r="A138" s="22" t="s">
        <v>43</v>
      </c>
      <c r="B138" s="517">
        <f t="shared" ref="B138:G138" si="14">SUM(B6:B137)</f>
        <v>175446187</v>
      </c>
      <c r="C138" s="517">
        <f t="shared" si="14"/>
        <v>242611161</v>
      </c>
      <c r="D138" s="517">
        <f t="shared" si="14"/>
        <v>200509606</v>
      </c>
      <c r="E138" s="517">
        <f t="shared" si="14"/>
        <v>273843741</v>
      </c>
      <c r="F138" s="517">
        <f t="shared" si="14"/>
        <v>159630136</v>
      </c>
      <c r="G138" s="517">
        <f t="shared" si="14"/>
        <v>25063419</v>
      </c>
      <c r="H138" s="518">
        <f>+G138/B138</f>
        <v>0.14285530753654965</v>
      </c>
      <c r="I138" s="519">
        <f>SUM(I6:I137)</f>
        <v>-40879470</v>
      </c>
      <c r="J138" s="520">
        <f>+I138/D138</f>
        <v>-0.20387786308851458</v>
      </c>
    </row>
    <row r="139" spans="1:10" x14ac:dyDescent="0.2">
      <c r="A139" s="1" t="s">
        <v>45</v>
      </c>
      <c r="B139" s="2"/>
      <c r="C139" s="323"/>
      <c r="D139" s="323"/>
      <c r="E139" s="323"/>
      <c r="F139" s="323"/>
      <c r="G139" s="2"/>
      <c r="H139" s="2"/>
      <c r="I139" s="2"/>
    </row>
    <row r="140" spans="1:10" x14ac:dyDescent="0.2">
      <c r="A140" s="1" t="s">
        <v>2033</v>
      </c>
      <c r="B140" s="29"/>
      <c r="C140" s="29"/>
      <c r="D140" s="29"/>
      <c r="E140" s="29"/>
      <c r="F140" s="29"/>
      <c r="G140" s="29"/>
      <c r="H140" s="29"/>
      <c r="I140" s="29"/>
    </row>
    <row r="141" spans="1:10" x14ac:dyDescent="0.2">
      <c r="A141" s="1" t="s">
        <v>164</v>
      </c>
      <c r="B141" s="2"/>
      <c r="C141" s="2"/>
      <c r="D141" s="2"/>
      <c r="E141" s="2"/>
      <c r="F141" s="2"/>
      <c r="G141" s="2"/>
      <c r="H141" s="2"/>
      <c r="I141" s="2"/>
    </row>
    <row r="142" spans="1:10" x14ac:dyDescent="0.2">
      <c r="A142" s="1"/>
      <c r="B142" s="2"/>
      <c r="C142" s="323"/>
      <c r="D142" s="323"/>
      <c r="E142" s="323"/>
      <c r="F142" s="323"/>
      <c r="G142" s="2"/>
      <c r="H142" s="2"/>
      <c r="I142" s="2"/>
    </row>
    <row r="143" spans="1:10" x14ac:dyDescent="0.2">
      <c r="D143" s="324"/>
    </row>
  </sheetData>
  <mergeCells count="10">
    <mergeCell ref="G4:G5"/>
    <mergeCell ref="H4:H5"/>
    <mergeCell ref="I4:I5"/>
    <mergeCell ref="J4:J5"/>
    <mergeCell ref="A4:A5"/>
    <mergeCell ref="B4:B5"/>
    <mergeCell ref="C4:C5"/>
    <mergeCell ref="D4:D5"/>
    <mergeCell ref="E4:E5"/>
    <mergeCell ref="F4:F5"/>
  </mergeCells>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pageSetUpPr fitToPage="1"/>
  </sheetPr>
  <dimension ref="A1:Y19"/>
  <sheetViews>
    <sheetView view="pageLayout" zoomScale="55" zoomScaleNormal="68" zoomScaleSheetLayoutView="90" zoomScalePageLayoutView="55" workbookViewId="0">
      <selection activeCell="O28" sqref="O28"/>
    </sheetView>
  </sheetViews>
  <sheetFormatPr baseColWidth="10" defaultRowHeight="12" x14ac:dyDescent="0.2"/>
  <cols>
    <col min="1" max="1" width="48.85546875" style="314" customWidth="1"/>
    <col min="2" max="5" width="15.7109375" style="314" customWidth="1"/>
    <col min="6" max="6" width="22.7109375" style="314" customWidth="1"/>
    <col min="7" max="7" width="15.7109375" style="314" customWidth="1"/>
    <col min="8" max="8" width="31" style="314" customWidth="1"/>
    <col min="9" max="14" width="15.7109375" style="314" customWidth="1"/>
    <col min="15" max="16384" width="11.42578125" style="314"/>
  </cols>
  <sheetData>
    <row r="1" spans="1:25" s="312" customFormat="1" ht="15.75" customHeight="1" x14ac:dyDescent="0.2">
      <c r="A1" s="51" t="s">
        <v>1166</v>
      </c>
      <c r="B1" s="51"/>
      <c r="C1" s="51"/>
      <c r="D1" s="51"/>
      <c r="E1" s="51"/>
      <c r="F1" s="51"/>
      <c r="G1" s="51"/>
      <c r="H1" s="51"/>
      <c r="I1" s="51"/>
      <c r="J1" s="51"/>
      <c r="K1" s="51"/>
      <c r="L1" s="51"/>
      <c r="M1" s="51"/>
      <c r="N1" s="51"/>
    </row>
    <row r="2" spans="1:25" s="312" customFormat="1" x14ac:dyDescent="0.2">
      <c r="A2" s="51" t="s">
        <v>696</v>
      </c>
      <c r="B2" s="51"/>
      <c r="C2" s="51"/>
      <c r="D2" s="51"/>
      <c r="E2" s="51"/>
      <c r="F2" s="51"/>
      <c r="G2" s="51"/>
      <c r="H2" s="51"/>
      <c r="I2" s="51"/>
      <c r="J2" s="51"/>
      <c r="K2" s="51"/>
      <c r="L2" s="51"/>
      <c r="M2" s="51"/>
      <c r="N2" s="51"/>
      <c r="O2" s="51"/>
      <c r="P2" s="51"/>
      <c r="Q2" s="51"/>
      <c r="R2" s="51"/>
      <c r="S2" s="51"/>
      <c r="T2" s="51"/>
      <c r="U2" s="51"/>
      <c r="V2" s="51"/>
      <c r="W2" s="51"/>
      <c r="X2" s="51"/>
      <c r="Y2" s="51"/>
    </row>
    <row r="3" spans="1:25" ht="12.75" thickBot="1" x14ac:dyDescent="0.25">
      <c r="A3" s="313"/>
      <c r="B3" s="5"/>
      <c r="G3" s="5"/>
      <c r="H3" s="5"/>
    </row>
    <row r="4" spans="1:25" ht="13.5" hidden="1" customHeight="1" x14ac:dyDescent="0.2">
      <c r="A4" s="28" t="s">
        <v>82</v>
      </c>
      <c r="B4" s="26"/>
      <c r="C4" s="35"/>
      <c r="D4" s="35"/>
      <c r="E4" s="35"/>
      <c r="F4" s="35"/>
      <c r="G4" s="35"/>
      <c r="H4" s="35"/>
      <c r="I4" s="35"/>
      <c r="J4" s="35"/>
      <c r="K4" s="35"/>
      <c r="L4" s="35"/>
      <c r="M4" s="35"/>
      <c r="N4" s="35"/>
    </row>
    <row r="5" spans="1:25" ht="57" customHeight="1" thickBot="1" x14ac:dyDescent="0.25">
      <c r="A5" s="310" t="s">
        <v>85</v>
      </c>
      <c r="B5" s="89" t="s">
        <v>86</v>
      </c>
      <c r="C5" s="87" t="s">
        <v>87</v>
      </c>
      <c r="D5" s="87" t="s">
        <v>204</v>
      </c>
      <c r="E5" s="87" t="s">
        <v>205</v>
      </c>
      <c r="F5" s="87" t="s">
        <v>241</v>
      </c>
      <c r="G5" s="87" t="s">
        <v>165</v>
      </c>
      <c r="H5" s="87" t="s">
        <v>203</v>
      </c>
      <c r="I5" s="87" t="s">
        <v>167</v>
      </c>
      <c r="J5" s="87" t="s">
        <v>166</v>
      </c>
      <c r="K5" s="87" t="s">
        <v>168</v>
      </c>
      <c r="L5" s="87" t="s">
        <v>169</v>
      </c>
      <c r="M5" s="87" t="s">
        <v>170</v>
      </c>
      <c r="N5" s="87" t="s">
        <v>171</v>
      </c>
    </row>
    <row r="6" spans="1:25" ht="18" customHeight="1" x14ac:dyDescent="0.2">
      <c r="A6" s="723">
        <v>2019</v>
      </c>
      <c r="B6" s="724"/>
      <c r="C6" s="724"/>
      <c r="D6" s="724"/>
      <c r="E6" s="724"/>
      <c r="F6" s="724"/>
      <c r="G6" s="724"/>
      <c r="H6" s="724"/>
      <c r="I6" s="724"/>
      <c r="J6" s="724"/>
      <c r="K6" s="724"/>
      <c r="L6" s="724"/>
      <c r="M6" s="724"/>
      <c r="N6" s="725"/>
    </row>
    <row r="7" spans="1:25" ht="111" customHeight="1" x14ac:dyDescent="0.2">
      <c r="A7" s="574" t="s">
        <v>657</v>
      </c>
      <c r="B7" s="577">
        <v>284650</v>
      </c>
      <c r="C7" s="577" t="s">
        <v>658</v>
      </c>
      <c r="D7" s="577" t="s">
        <v>659</v>
      </c>
      <c r="E7" s="577" t="s">
        <v>660</v>
      </c>
      <c r="F7" s="577">
        <v>13494702.91</v>
      </c>
      <c r="G7" s="578">
        <v>43481</v>
      </c>
      <c r="H7" s="579" t="s">
        <v>661</v>
      </c>
      <c r="I7" s="577" t="s">
        <v>662</v>
      </c>
      <c r="J7" s="578">
        <f>+G7+180</f>
        <v>43661</v>
      </c>
      <c r="K7" s="577" t="s">
        <v>663</v>
      </c>
      <c r="L7" s="577" t="s">
        <v>663</v>
      </c>
      <c r="M7" s="577" t="s">
        <v>663</v>
      </c>
      <c r="N7" s="580" t="s">
        <v>663</v>
      </c>
    </row>
    <row r="8" spans="1:25" ht="120" customHeight="1" x14ac:dyDescent="0.2">
      <c r="A8" s="575" t="s">
        <v>664</v>
      </c>
      <c r="B8" s="577">
        <v>59733</v>
      </c>
      <c r="C8" s="577" t="s">
        <v>658</v>
      </c>
      <c r="D8" s="577" t="s">
        <v>659</v>
      </c>
      <c r="E8" s="577" t="s">
        <v>665</v>
      </c>
      <c r="F8" s="581">
        <v>42627541.75</v>
      </c>
      <c r="G8" s="578">
        <v>43593</v>
      </c>
      <c r="H8" s="579" t="s">
        <v>666</v>
      </c>
      <c r="I8" s="577" t="s">
        <v>667</v>
      </c>
      <c r="J8" s="578">
        <f>+G8+548</f>
        <v>44141</v>
      </c>
      <c r="K8" s="577" t="s">
        <v>663</v>
      </c>
      <c r="L8" s="577" t="s">
        <v>663</v>
      </c>
      <c r="M8" s="577" t="s">
        <v>663</v>
      </c>
      <c r="N8" s="580" t="s">
        <v>663</v>
      </c>
    </row>
    <row r="9" spans="1:25" ht="87" customHeight="1" x14ac:dyDescent="0.2">
      <c r="A9" s="575" t="s">
        <v>668</v>
      </c>
      <c r="B9" s="577">
        <v>281545</v>
      </c>
      <c r="C9" s="577" t="s">
        <v>658</v>
      </c>
      <c r="D9" s="577" t="s">
        <v>659</v>
      </c>
      <c r="E9" s="577" t="s">
        <v>669</v>
      </c>
      <c r="F9" s="581">
        <v>26867270.91</v>
      </c>
      <c r="G9" s="578">
        <v>43594</v>
      </c>
      <c r="H9" s="579" t="s">
        <v>670</v>
      </c>
      <c r="I9" s="577" t="s">
        <v>671</v>
      </c>
      <c r="J9" s="578">
        <f>+G9+450</f>
        <v>44044</v>
      </c>
      <c r="K9" s="577" t="s">
        <v>663</v>
      </c>
      <c r="L9" s="577" t="s">
        <v>663</v>
      </c>
      <c r="M9" s="577" t="s">
        <v>663</v>
      </c>
      <c r="N9" s="580" t="s">
        <v>663</v>
      </c>
    </row>
    <row r="10" spans="1:25" ht="96" customHeight="1" x14ac:dyDescent="0.2">
      <c r="A10" s="575" t="s">
        <v>672</v>
      </c>
      <c r="B10" s="577">
        <v>358297</v>
      </c>
      <c r="C10" s="577" t="s">
        <v>658</v>
      </c>
      <c r="D10" s="577" t="s">
        <v>659</v>
      </c>
      <c r="E10" s="577" t="s">
        <v>673</v>
      </c>
      <c r="F10" s="581" t="s">
        <v>674</v>
      </c>
      <c r="G10" s="578">
        <v>43479</v>
      </c>
      <c r="H10" s="579" t="s">
        <v>675</v>
      </c>
      <c r="I10" s="577" t="s">
        <v>676</v>
      </c>
      <c r="J10" s="578">
        <f>+G10+310</f>
        <v>43789</v>
      </c>
      <c r="K10" s="577" t="s">
        <v>663</v>
      </c>
      <c r="L10" s="577" t="s">
        <v>663</v>
      </c>
      <c r="M10" s="577" t="s">
        <v>663</v>
      </c>
      <c r="N10" s="580" t="s">
        <v>663</v>
      </c>
    </row>
    <row r="11" spans="1:25" ht="56.25" customHeight="1" x14ac:dyDescent="0.2">
      <c r="A11" s="576" t="s">
        <v>677</v>
      </c>
      <c r="B11" s="577">
        <v>2279375</v>
      </c>
      <c r="C11" s="577" t="s">
        <v>658</v>
      </c>
      <c r="D11" s="577" t="s">
        <v>659</v>
      </c>
      <c r="E11" s="577" t="s">
        <v>678</v>
      </c>
      <c r="F11" s="581" t="s">
        <v>679</v>
      </c>
      <c r="G11" s="578">
        <v>43581</v>
      </c>
      <c r="H11" s="579" t="s">
        <v>680</v>
      </c>
      <c r="I11" s="577" t="s">
        <v>681</v>
      </c>
      <c r="J11" s="578">
        <f>+G11+540</f>
        <v>44121</v>
      </c>
      <c r="K11" s="577" t="s">
        <v>663</v>
      </c>
      <c r="L11" s="577" t="s">
        <v>663</v>
      </c>
      <c r="M11" s="577" t="s">
        <v>663</v>
      </c>
      <c r="N11" s="580" t="s">
        <v>663</v>
      </c>
    </row>
    <row r="12" spans="1:25" ht="12.75" thickBot="1" x14ac:dyDescent="0.25">
      <c r="A12" s="726">
        <v>2020</v>
      </c>
      <c r="B12" s="727"/>
      <c r="C12" s="727"/>
      <c r="D12" s="727"/>
      <c r="E12" s="727"/>
      <c r="F12" s="727"/>
      <c r="G12" s="727"/>
      <c r="H12" s="727"/>
      <c r="I12" s="727"/>
      <c r="J12" s="727"/>
      <c r="K12" s="727"/>
      <c r="L12" s="727"/>
      <c r="M12" s="727"/>
      <c r="N12" s="728"/>
    </row>
    <row r="13" spans="1:25" ht="130.5" customHeight="1" thickBot="1" x14ac:dyDescent="0.25">
      <c r="A13" s="582" t="s">
        <v>1320</v>
      </c>
      <c r="B13" s="583">
        <v>105417</v>
      </c>
      <c r="C13" s="584" t="s">
        <v>1319</v>
      </c>
      <c r="D13" s="585" t="s">
        <v>1318</v>
      </c>
      <c r="E13" s="584" t="s">
        <v>1317</v>
      </c>
      <c r="F13" s="586">
        <v>329373420.56</v>
      </c>
      <c r="G13" s="587">
        <v>44014</v>
      </c>
      <c r="H13" s="584" t="s">
        <v>1316</v>
      </c>
      <c r="I13" s="587">
        <v>44895</v>
      </c>
      <c r="J13" s="587">
        <v>44927</v>
      </c>
      <c r="K13" s="585"/>
      <c r="L13" s="585"/>
      <c r="M13" s="585"/>
      <c r="N13" s="588"/>
    </row>
    <row r="14" spans="1:25" ht="27.75" customHeight="1" thickBot="1" x14ac:dyDescent="0.25">
      <c r="A14" s="573" t="s">
        <v>0</v>
      </c>
      <c r="B14" s="565"/>
      <c r="C14" s="20"/>
      <c r="D14" s="20"/>
      <c r="E14" s="20"/>
      <c r="F14" s="572" t="e">
        <f>+F7+F8+F9+F10+F11+F13</f>
        <v>#VALUE!</v>
      </c>
      <c r="G14" s="20"/>
      <c r="H14" s="20"/>
      <c r="I14" s="20"/>
      <c r="J14" s="20"/>
      <c r="K14" s="20"/>
      <c r="L14" s="20"/>
      <c r="M14" s="20"/>
      <c r="N14" s="20"/>
    </row>
    <row r="15" spans="1:25" x14ac:dyDescent="0.2">
      <c r="A15" s="571" t="s">
        <v>372</v>
      </c>
      <c r="B15" s="567"/>
      <c r="C15" s="567"/>
      <c r="D15" s="567"/>
      <c r="E15" s="567"/>
      <c r="F15" s="567"/>
      <c r="G15" s="567"/>
      <c r="H15" s="567"/>
      <c r="I15" s="567"/>
      <c r="J15" s="567"/>
      <c r="K15" s="567"/>
      <c r="L15" s="567"/>
    </row>
    <row r="16" spans="1:25" x14ac:dyDescent="0.2">
      <c r="A16" s="8"/>
      <c r="B16" s="8"/>
    </row>
    <row r="17" spans="1:1" x14ac:dyDescent="0.2">
      <c r="A17" s="8"/>
    </row>
    <row r="18" spans="1:1" x14ac:dyDescent="0.2">
      <c r="A18" s="8"/>
    </row>
    <row r="19" spans="1:1" x14ac:dyDescent="0.2">
      <c r="A19" s="8"/>
    </row>
  </sheetData>
  <mergeCells count="2">
    <mergeCell ref="A6:N6"/>
    <mergeCell ref="A12:N12"/>
  </mergeCells>
  <printOptions horizontalCentered="1"/>
  <pageMargins left="0.25" right="0.25" top="0.75" bottom="0.75" header="0.3" footer="0.3"/>
  <pageSetup paperSize="9" scale="52"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Y66"/>
  <sheetViews>
    <sheetView view="pageLayout" zoomScale="70" zoomScaleNormal="70" zoomScaleSheetLayoutView="85" zoomScalePageLayoutView="70" workbookViewId="0">
      <selection activeCell="A2" sqref="A2"/>
    </sheetView>
  </sheetViews>
  <sheetFormatPr baseColWidth="10" defaultRowHeight="12" x14ac:dyDescent="0.2"/>
  <cols>
    <col min="1" max="1" width="48.5703125" style="314" customWidth="1"/>
    <col min="2" max="2" width="20.28515625" style="513" customWidth="1"/>
    <col min="3" max="3" width="20.28515625" style="314" customWidth="1"/>
    <col min="4" max="4" width="17.7109375" style="420" customWidth="1"/>
    <col min="5" max="5" width="17.7109375" style="329" customWidth="1"/>
    <col min="6" max="9" width="17.7109375" style="314" customWidth="1"/>
    <col min="10" max="10" width="36.42578125" style="314" customWidth="1"/>
    <col min="11" max="16384" width="11.42578125" style="314"/>
  </cols>
  <sheetData>
    <row r="1" spans="1:25" s="312" customFormat="1" ht="15.75" customHeight="1" x14ac:dyDescent="0.2">
      <c r="A1" s="51" t="s">
        <v>1167</v>
      </c>
      <c r="B1" s="502"/>
      <c r="C1" s="51"/>
      <c r="D1" s="503"/>
      <c r="E1" s="327"/>
      <c r="F1" s="51"/>
      <c r="G1" s="51"/>
      <c r="H1" s="51"/>
      <c r="I1" s="51"/>
      <c r="J1" s="51"/>
    </row>
    <row r="2" spans="1:25" s="312" customFormat="1" x14ac:dyDescent="0.2">
      <c r="A2" s="51" t="s">
        <v>696</v>
      </c>
      <c r="B2" s="502"/>
      <c r="C2" s="51"/>
      <c r="D2" s="503"/>
      <c r="E2" s="327"/>
      <c r="F2" s="51"/>
      <c r="G2" s="51"/>
      <c r="H2" s="51"/>
      <c r="I2" s="51"/>
      <c r="J2" s="51"/>
      <c r="K2" s="51"/>
      <c r="L2" s="51"/>
      <c r="M2" s="51"/>
      <c r="N2" s="51"/>
      <c r="O2" s="51"/>
      <c r="P2" s="51"/>
      <c r="Q2" s="51"/>
      <c r="R2" s="51"/>
      <c r="S2" s="51"/>
      <c r="T2" s="51"/>
      <c r="U2" s="51"/>
      <c r="V2" s="51"/>
      <c r="W2" s="51"/>
      <c r="X2" s="51"/>
      <c r="Y2" s="51"/>
    </row>
    <row r="3" spans="1:25" ht="14.25" customHeight="1" thickBot="1" x14ac:dyDescent="0.25">
      <c r="A3" s="504"/>
      <c r="B3" s="505"/>
      <c r="C3" s="504"/>
      <c r="D3" s="506"/>
      <c r="E3" s="507"/>
      <c r="F3" s="508"/>
      <c r="G3" s="7"/>
    </row>
    <row r="4" spans="1:25" ht="13.5" hidden="1" customHeight="1" x14ac:dyDescent="0.2">
      <c r="A4" s="26" t="s">
        <v>82</v>
      </c>
      <c r="B4" s="509"/>
      <c r="C4" s="28"/>
      <c r="D4" s="510"/>
      <c r="E4" s="36"/>
      <c r="F4" s="36"/>
      <c r="G4" s="36" t="s">
        <v>30</v>
      </c>
      <c r="H4" s="36" t="s">
        <v>83</v>
      </c>
      <c r="I4" s="35"/>
      <c r="J4" s="35"/>
    </row>
    <row r="5" spans="1:25" ht="36.75" thickBot="1" x14ac:dyDescent="0.25">
      <c r="A5" s="88" t="s">
        <v>88</v>
      </c>
      <c r="B5" s="89" t="s">
        <v>87</v>
      </c>
      <c r="C5" s="89" t="s">
        <v>204</v>
      </c>
      <c r="D5" s="87" t="s">
        <v>205</v>
      </c>
      <c r="E5" s="87" t="s">
        <v>2</v>
      </c>
      <c r="F5" s="87" t="s">
        <v>203</v>
      </c>
      <c r="G5" s="89" t="s">
        <v>90</v>
      </c>
      <c r="H5" s="87" t="s">
        <v>165</v>
      </c>
      <c r="I5" s="87" t="s">
        <v>170</v>
      </c>
      <c r="J5" s="87" t="s">
        <v>89</v>
      </c>
    </row>
    <row r="6" spans="1:25" ht="19.5" customHeight="1" x14ac:dyDescent="0.2">
      <c r="A6" s="729">
        <v>2019</v>
      </c>
      <c r="B6" s="730"/>
      <c r="C6" s="730"/>
      <c r="D6" s="730"/>
      <c r="E6" s="730"/>
      <c r="F6" s="730"/>
      <c r="G6" s="730"/>
      <c r="H6" s="730"/>
      <c r="I6" s="730"/>
      <c r="J6" s="731"/>
    </row>
    <row r="7" spans="1:25" ht="90" customHeight="1" x14ac:dyDescent="0.2">
      <c r="A7" s="589" t="s">
        <v>1321</v>
      </c>
      <c r="B7" s="590" t="s">
        <v>1322</v>
      </c>
      <c r="C7" s="591" t="s">
        <v>663</v>
      </c>
      <c r="D7" s="511" t="s">
        <v>1323</v>
      </c>
      <c r="E7" s="512">
        <v>2970514.35</v>
      </c>
      <c r="F7" s="589" t="s">
        <v>1324</v>
      </c>
      <c r="G7" s="592" t="s">
        <v>1325</v>
      </c>
      <c r="H7" s="593">
        <v>44021</v>
      </c>
      <c r="I7" s="594" t="s">
        <v>1326</v>
      </c>
      <c r="J7" s="591" t="s">
        <v>1327</v>
      </c>
    </row>
    <row r="8" spans="1:25" ht="114.75" x14ac:dyDescent="0.2">
      <c r="A8" s="589" t="s">
        <v>1328</v>
      </c>
      <c r="B8" s="590" t="s">
        <v>1322</v>
      </c>
      <c r="C8" s="591" t="s">
        <v>663</v>
      </c>
      <c r="D8" s="511" t="s">
        <v>1329</v>
      </c>
      <c r="E8" s="512">
        <v>455000</v>
      </c>
      <c r="F8" s="511" t="s">
        <v>683</v>
      </c>
      <c r="G8" s="595" t="s">
        <v>687</v>
      </c>
      <c r="H8" s="596"/>
      <c r="I8" s="596"/>
      <c r="J8" s="590" t="s">
        <v>1330</v>
      </c>
    </row>
    <row r="9" spans="1:25" ht="89.25" x14ac:dyDescent="0.2">
      <c r="A9" s="589" t="s">
        <v>1331</v>
      </c>
      <c r="B9" s="590" t="s">
        <v>682</v>
      </c>
      <c r="C9" s="591" t="s">
        <v>663</v>
      </c>
      <c r="D9" s="511" t="s">
        <v>1332</v>
      </c>
      <c r="E9" s="512">
        <v>800331.2</v>
      </c>
      <c r="F9" s="589" t="s">
        <v>663</v>
      </c>
      <c r="G9" s="592" t="s">
        <v>1333</v>
      </c>
      <c r="H9" s="593" t="s">
        <v>663</v>
      </c>
      <c r="I9" s="593" t="s">
        <v>663</v>
      </c>
      <c r="J9" s="591" t="s">
        <v>663</v>
      </c>
    </row>
    <row r="10" spans="1:25" ht="38.25" x14ac:dyDescent="0.2">
      <c r="A10" s="597" t="s">
        <v>1334</v>
      </c>
      <c r="B10" s="590" t="s">
        <v>682</v>
      </c>
      <c r="C10" s="591"/>
      <c r="D10" s="597" t="s">
        <v>1317</v>
      </c>
      <c r="E10" s="598">
        <v>365970467.27999997</v>
      </c>
      <c r="F10" s="589"/>
      <c r="G10" s="595" t="s">
        <v>687</v>
      </c>
      <c r="H10" s="593"/>
      <c r="I10" s="593"/>
      <c r="J10" s="591"/>
    </row>
    <row r="11" spans="1:25" ht="63.75" x14ac:dyDescent="0.2">
      <c r="A11" s="589" t="s">
        <v>691</v>
      </c>
      <c r="B11" s="590" t="s">
        <v>682</v>
      </c>
      <c r="C11" s="591"/>
      <c r="D11" s="597" t="s">
        <v>692</v>
      </c>
      <c r="E11" s="598">
        <v>830250</v>
      </c>
      <c r="F11" s="589"/>
      <c r="G11" s="595" t="s">
        <v>687</v>
      </c>
      <c r="H11" s="593"/>
      <c r="I11" s="593"/>
      <c r="J11" s="591"/>
    </row>
    <row r="12" spans="1:25" ht="76.5" x14ac:dyDescent="0.2">
      <c r="A12" s="589" t="s">
        <v>1335</v>
      </c>
      <c r="B12" s="590" t="s">
        <v>682</v>
      </c>
      <c r="C12" s="591"/>
      <c r="D12" s="511" t="s">
        <v>1336</v>
      </c>
      <c r="E12" s="598">
        <v>706426</v>
      </c>
      <c r="F12" s="589"/>
      <c r="G12" s="595" t="s">
        <v>687</v>
      </c>
      <c r="H12" s="593"/>
      <c r="I12" s="593"/>
      <c r="J12" s="591"/>
    </row>
    <row r="13" spans="1:25" ht="102" x14ac:dyDescent="0.2">
      <c r="A13" s="589" t="s">
        <v>1337</v>
      </c>
      <c r="B13" s="590" t="s">
        <v>682</v>
      </c>
      <c r="C13" s="591"/>
      <c r="D13" s="511" t="s">
        <v>1338</v>
      </c>
      <c r="E13" s="599">
        <v>522091.12</v>
      </c>
      <c r="F13" s="589"/>
      <c r="G13" s="595" t="s">
        <v>687</v>
      </c>
      <c r="H13" s="593"/>
      <c r="I13" s="593"/>
      <c r="J13" s="591"/>
    </row>
    <row r="14" spans="1:25" ht="51" x14ac:dyDescent="0.2">
      <c r="A14" s="589" t="s">
        <v>1339</v>
      </c>
      <c r="B14" s="590" t="s">
        <v>682</v>
      </c>
      <c r="C14" s="591"/>
      <c r="D14" s="511" t="s">
        <v>1340</v>
      </c>
      <c r="E14" s="600">
        <v>1761000</v>
      </c>
      <c r="F14" s="589"/>
      <c r="G14" s="595" t="s">
        <v>687</v>
      </c>
      <c r="H14" s="593"/>
      <c r="I14" s="593"/>
      <c r="J14" s="591"/>
    </row>
    <row r="15" spans="1:25" ht="76.5" x14ac:dyDescent="0.2">
      <c r="A15" s="589" t="s">
        <v>1341</v>
      </c>
      <c r="B15" s="590" t="s">
        <v>682</v>
      </c>
      <c r="C15" s="591"/>
      <c r="D15" s="511" t="s">
        <v>1342</v>
      </c>
      <c r="E15" s="598">
        <v>800331.2</v>
      </c>
      <c r="F15" s="589"/>
      <c r="G15" s="595" t="s">
        <v>687</v>
      </c>
      <c r="H15" s="593"/>
      <c r="I15" s="593"/>
      <c r="J15" s="591"/>
    </row>
    <row r="16" spans="1:25" ht="102" x14ac:dyDescent="0.2">
      <c r="A16" s="597" t="s">
        <v>1343</v>
      </c>
      <c r="B16" s="590" t="s">
        <v>682</v>
      </c>
      <c r="C16" s="591"/>
      <c r="D16" s="511" t="s">
        <v>1344</v>
      </c>
      <c r="E16" s="598">
        <v>431776</v>
      </c>
      <c r="F16" s="589"/>
      <c r="G16" s="595" t="s">
        <v>687</v>
      </c>
      <c r="H16" s="593"/>
      <c r="I16" s="593"/>
      <c r="J16" s="591"/>
    </row>
    <row r="17" spans="1:10" ht="102" x14ac:dyDescent="0.2">
      <c r="A17" s="589" t="s">
        <v>685</v>
      </c>
      <c r="B17" s="590" t="s">
        <v>682</v>
      </c>
      <c r="C17" s="591"/>
      <c r="D17" s="597" t="s">
        <v>686</v>
      </c>
      <c r="E17" s="598">
        <v>4900157.46</v>
      </c>
      <c r="F17" s="589"/>
      <c r="G17" s="595" t="s">
        <v>687</v>
      </c>
      <c r="H17" s="593"/>
      <c r="I17" s="593"/>
      <c r="J17" s="591"/>
    </row>
    <row r="18" spans="1:10" ht="76.5" x14ac:dyDescent="0.2">
      <c r="A18" s="597" t="s">
        <v>688</v>
      </c>
      <c r="B18" s="590" t="s">
        <v>682</v>
      </c>
      <c r="C18" s="591"/>
      <c r="D18" s="597" t="s">
        <v>689</v>
      </c>
      <c r="E18" s="598">
        <v>1122285.67</v>
      </c>
      <c r="F18" s="589"/>
      <c r="G18" s="595" t="s">
        <v>687</v>
      </c>
      <c r="H18" s="593"/>
      <c r="I18" s="593"/>
      <c r="J18" s="591"/>
    </row>
    <row r="19" spans="1:10" ht="63.75" customHeight="1" x14ac:dyDescent="0.2">
      <c r="A19" s="589" t="s">
        <v>690</v>
      </c>
      <c r="B19" s="590" t="s">
        <v>682</v>
      </c>
      <c r="C19" s="591"/>
      <c r="D19" s="597" t="s">
        <v>692</v>
      </c>
      <c r="E19" s="598">
        <v>830250</v>
      </c>
      <c r="F19" s="589"/>
      <c r="G19" s="595" t="s">
        <v>687</v>
      </c>
      <c r="H19" s="593"/>
      <c r="I19" s="593"/>
      <c r="J19" s="591"/>
    </row>
    <row r="20" spans="1:10" ht="76.5" x14ac:dyDescent="0.2">
      <c r="A20" s="589" t="s">
        <v>693</v>
      </c>
      <c r="B20" s="590" t="s">
        <v>682</v>
      </c>
      <c r="C20" s="591"/>
      <c r="D20" s="601" t="s">
        <v>694</v>
      </c>
      <c r="E20" s="598">
        <v>1159552.44</v>
      </c>
      <c r="F20" s="589"/>
      <c r="G20" s="595" t="s">
        <v>687</v>
      </c>
      <c r="H20" s="593"/>
      <c r="I20" s="593"/>
      <c r="J20" s="591"/>
    </row>
    <row r="21" spans="1:10" ht="89.25" x14ac:dyDescent="0.2">
      <c r="A21" s="589" t="s">
        <v>1345</v>
      </c>
      <c r="B21" s="590" t="s">
        <v>682</v>
      </c>
      <c r="C21" s="591"/>
      <c r="D21" s="597" t="s">
        <v>695</v>
      </c>
      <c r="E21" s="598">
        <v>688987.5</v>
      </c>
      <c r="F21" s="589"/>
      <c r="G21" s="595" t="s">
        <v>687</v>
      </c>
      <c r="H21" s="593"/>
      <c r="I21" s="593"/>
      <c r="J21" s="591"/>
    </row>
    <row r="22" spans="1:10" ht="76.5" x14ac:dyDescent="0.2">
      <c r="A22" s="589" t="s">
        <v>1346</v>
      </c>
      <c r="B22" s="602" t="s">
        <v>1347</v>
      </c>
      <c r="C22" s="591"/>
      <c r="D22" s="597" t="s">
        <v>1348</v>
      </c>
      <c r="E22" s="603">
        <v>1128425.3799999999</v>
      </c>
      <c r="F22" s="589"/>
      <c r="G22" s="595" t="s">
        <v>687</v>
      </c>
      <c r="H22" s="593"/>
      <c r="I22" s="593"/>
      <c r="J22" s="591"/>
    </row>
    <row r="23" spans="1:10" ht="114.75" x14ac:dyDescent="0.2">
      <c r="A23" s="589" t="s">
        <v>1349</v>
      </c>
      <c r="B23" s="604" t="s">
        <v>1322</v>
      </c>
      <c r="C23" s="591"/>
      <c r="D23" s="597" t="s">
        <v>1350</v>
      </c>
      <c r="E23" s="598">
        <v>2131623.5499999998</v>
      </c>
      <c r="F23" s="589"/>
      <c r="G23" s="595" t="s">
        <v>687</v>
      </c>
      <c r="H23" s="593"/>
      <c r="I23" s="593"/>
      <c r="J23" s="591"/>
    </row>
    <row r="24" spans="1:10" ht="51" x14ac:dyDescent="0.2">
      <c r="A24" s="589" t="s">
        <v>1351</v>
      </c>
      <c r="B24" s="590" t="s">
        <v>1347</v>
      </c>
      <c r="C24" s="591"/>
      <c r="D24" s="597" t="s">
        <v>1352</v>
      </c>
      <c r="E24" s="598">
        <v>16020427.24</v>
      </c>
      <c r="F24" s="589"/>
      <c r="G24" s="595" t="s">
        <v>687</v>
      </c>
      <c r="H24" s="593"/>
      <c r="I24" s="593"/>
      <c r="J24" s="591"/>
    </row>
    <row r="25" spans="1:10" ht="102" x14ac:dyDescent="0.2">
      <c r="A25" s="589" t="s">
        <v>1353</v>
      </c>
      <c r="B25" s="604" t="s">
        <v>1322</v>
      </c>
      <c r="C25" s="591"/>
      <c r="D25" s="601" t="s">
        <v>1354</v>
      </c>
      <c r="E25" s="598">
        <v>2970514.35</v>
      </c>
      <c r="F25" s="589"/>
      <c r="G25" s="595" t="s">
        <v>687</v>
      </c>
      <c r="H25" s="593"/>
      <c r="I25" s="593"/>
      <c r="J25" s="591"/>
    </row>
    <row r="26" spans="1:10" ht="102" x14ac:dyDescent="0.2">
      <c r="A26" s="589" t="s">
        <v>1355</v>
      </c>
      <c r="B26" s="604" t="s">
        <v>1322</v>
      </c>
      <c r="C26" s="591"/>
      <c r="D26" s="601" t="s">
        <v>1356</v>
      </c>
      <c r="E26" s="598">
        <v>1975527.19</v>
      </c>
      <c r="F26" s="589"/>
      <c r="G26" s="595" t="s">
        <v>687</v>
      </c>
      <c r="H26" s="593"/>
      <c r="I26" s="593"/>
      <c r="J26" s="591"/>
    </row>
    <row r="27" spans="1:10" ht="102" x14ac:dyDescent="0.2">
      <c r="A27" s="597" t="s">
        <v>1357</v>
      </c>
      <c r="B27" s="604" t="s">
        <v>1322</v>
      </c>
      <c r="C27" s="591"/>
      <c r="D27" s="597" t="s">
        <v>1358</v>
      </c>
      <c r="E27" s="598">
        <v>604500</v>
      </c>
      <c r="F27" s="589"/>
      <c r="G27" s="595" t="s">
        <v>687</v>
      </c>
      <c r="H27" s="593"/>
      <c r="I27" s="593"/>
      <c r="J27" s="591"/>
    </row>
    <row r="28" spans="1:10" ht="89.25" x14ac:dyDescent="0.2">
      <c r="A28" s="589" t="s">
        <v>1359</v>
      </c>
      <c r="B28" s="604" t="s">
        <v>1322</v>
      </c>
      <c r="C28" s="591"/>
      <c r="D28" s="597" t="s">
        <v>1329</v>
      </c>
      <c r="E28" s="598">
        <v>1619205</v>
      </c>
      <c r="F28" s="589"/>
      <c r="G28" s="595" t="s">
        <v>687</v>
      </c>
      <c r="H28" s="593"/>
      <c r="I28" s="593"/>
      <c r="J28" s="591"/>
    </row>
    <row r="29" spans="1:10" ht="102" x14ac:dyDescent="0.2">
      <c r="A29" s="589" t="s">
        <v>1360</v>
      </c>
      <c r="B29" s="590" t="s">
        <v>1347</v>
      </c>
      <c r="C29" s="591"/>
      <c r="D29" s="597" t="s">
        <v>1348</v>
      </c>
      <c r="E29" s="598">
        <v>1110122.26</v>
      </c>
      <c r="F29" s="589"/>
      <c r="G29" s="595" t="s">
        <v>687</v>
      </c>
      <c r="H29" s="593"/>
      <c r="I29" s="593"/>
      <c r="J29" s="591"/>
    </row>
    <row r="30" spans="1:10" ht="76.5" x14ac:dyDescent="0.2">
      <c r="A30" s="589" t="s">
        <v>1346</v>
      </c>
      <c r="B30" s="590" t="s">
        <v>1347</v>
      </c>
      <c r="C30" s="591"/>
      <c r="D30" s="597" t="s">
        <v>1361</v>
      </c>
      <c r="E30" s="598">
        <v>1128425.3799999999</v>
      </c>
      <c r="F30" s="589"/>
      <c r="G30" s="595" t="s">
        <v>687</v>
      </c>
      <c r="H30" s="593"/>
      <c r="I30" s="593"/>
      <c r="J30" s="591"/>
    </row>
    <row r="31" spans="1:10" ht="12.75" x14ac:dyDescent="0.2">
      <c r="A31" s="589"/>
      <c r="B31" s="590"/>
      <c r="C31" s="591"/>
      <c r="D31" s="511"/>
      <c r="E31" s="512">
        <f>SUM(E7:E30)</f>
        <v>412638190.56999999</v>
      </c>
      <c r="F31" s="511"/>
      <c r="G31" s="595"/>
      <c r="H31" s="596"/>
      <c r="I31" s="596"/>
      <c r="J31" s="591"/>
    </row>
    <row r="32" spans="1:10" ht="12.75" x14ac:dyDescent="0.2">
      <c r="A32" s="732">
        <v>2020</v>
      </c>
      <c r="B32" s="732"/>
      <c r="C32" s="732"/>
      <c r="D32" s="732"/>
      <c r="E32" s="732"/>
      <c r="F32" s="732"/>
      <c r="G32" s="732"/>
      <c r="H32" s="732"/>
      <c r="I32" s="732"/>
      <c r="J32" s="732"/>
    </row>
    <row r="33" spans="1:10" ht="89.25" x14ac:dyDescent="0.2">
      <c r="A33" s="589" t="s">
        <v>1362</v>
      </c>
      <c r="B33" s="590" t="s">
        <v>682</v>
      </c>
      <c r="C33" s="591" t="s">
        <v>663</v>
      </c>
      <c r="D33" s="605" t="s">
        <v>1363</v>
      </c>
      <c r="E33" s="512">
        <v>462000</v>
      </c>
      <c r="F33" s="591"/>
      <c r="G33" s="595" t="s">
        <v>687</v>
      </c>
      <c r="H33" s="595"/>
      <c r="I33" s="595"/>
      <c r="J33" s="595"/>
    </row>
    <row r="34" spans="1:10" ht="76.5" x14ac:dyDescent="0.2">
      <c r="A34" s="606" t="s">
        <v>1364</v>
      </c>
      <c r="B34" s="590" t="s">
        <v>682</v>
      </c>
      <c r="C34" s="591"/>
      <c r="D34" s="511"/>
      <c r="E34" s="512">
        <v>874660</v>
      </c>
      <c r="F34" s="591"/>
      <c r="G34" s="592" t="s">
        <v>1365</v>
      </c>
      <c r="H34" s="595"/>
      <c r="I34" s="595"/>
      <c r="J34" s="592" t="s">
        <v>1366</v>
      </c>
    </row>
    <row r="35" spans="1:10" ht="76.5" x14ac:dyDescent="0.2">
      <c r="A35" s="606" t="s">
        <v>1367</v>
      </c>
      <c r="B35" s="590" t="s">
        <v>682</v>
      </c>
      <c r="C35" s="591"/>
      <c r="D35" s="597" t="s">
        <v>1368</v>
      </c>
      <c r="E35" s="512">
        <v>1387152.91</v>
      </c>
      <c r="F35" s="591"/>
      <c r="G35" s="595" t="s">
        <v>687</v>
      </c>
      <c r="H35" s="595"/>
      <c r="I35" s="595"/>
      <c r="J35" s="595"/>
    </row>
    <row r="36" spans="1:10" ht="76.5" x14ac:dyDescent="0.2">
      <c r="A36" s="606" t="s">
        <v>1369</v>
      </c>
      <c r="B36" s="590" t="s">
        <v>682</v>
      </c>
      <c r="C36" s="591"/>
      <c r="D36" s="597" t="s">
        <v>1370</v>
      </c>
      <c r="E36" s="512">
        <v>577645.02</v>
      </c>
      <c r="F36" s="591"/>
      <c r="G36" s="595" t="s">
        <v>687</v>
      </c>
      <c r="H36" s="595"/>
      <c r="I36" s="595"/>
      <c r="J36" s="595"/>
    </row>
    <row r="37" spans="1:10" ht="89.25" x14ac:dyDescent="0.2">
      <c r="A37" s="606" t="s">
        <v>1371</v>
      </c>
      <c r="B37" s="590" t="s">
        <v>682</v>
      </c>
      <c r="C37" s="591"/>
      <c r="D37" s="597" t="s">
        <v>1372</v>
      </c>
      <c r="E37" s="512">
        <v>440000</v>
      </c>
      <c r="F37" s="591"/>
      <c r="G37" s="595" t="s">
        <v>687</v>
      </c>
      <c r="H37" s="595"/>
      <c r="I37" s="595"/>
      <c r="J37" s="595"/>
    </row>
    <row r="38" spans="1:10" ht="76.5" x14ac:dyDescent="0.2">
      <c r="A38" s="606" t="s">
        <v>1373</v>
      </c>
      <c r="B38" s="590" t="s">
        <v>682</v>
      </c>
      <c r="C38" s="591" t="s">
        <v>663</v>
      </c>
      <c r="D38" s="597" t="s">
        <v>1374</v>
      </c>
      <c r="E38" s="512">
        <v>975000</v>
      </c>
      <c r="F38" s="591"/>
      <c r="G38" s="595" t="s">
        <v>687</v>
      </c>
      <c r="H38" s="595"/>
      <c r="I38" s="595"/>
      <c r="J38" s="595"/>
    </row>
    <row r="39" spans="1:10" ht="76.5" x14ac:dyDescent="0.2">
      <c r="A39" s="606" t="s">
        <v>1375</v>
      </c>
      <c r="B39" s="590" t="s">
        <v>682</v>
      </c>
      <c r="C39" s="591" t="s">
        <v>663</v>
      </c>
      <c r="D39" s="511"/>
      <c r="E39" s="512">
        <v>595400</v>
      </c>
      <c r="F39" s="591"/>
      <c r="G39" s="590" t="s">
        <v>1376</v>
      </c>
      <c r="H39" s="595"/>
      <c r="I39" s="595"/>
      <c r="J39" s="595"/>
    </row>
    <row r="40" spans="1:10" ht="76.5" x14ac:dyDescent="0.2">
      <c r="A40" s="606" t="s">
        <v>1377</v>
      </c>
      <c r="B40" s="590" t="s">
        <v>682</v>
      </c>
      <c r="C40" s="591" t="s">
        <v>663</v>
      </c>
      <c r="D40" s="511"/>
      <c r="E40" s="512">
        <v>504000.2</v>
      </c>
      <c r="F40" s="591"/>
      <c r="G40" s="595" t="s">
        <v>684</v>
      </c>
      <c r="H40" s="595"/>
      <c r="I40" s="595"/>
      <c r="J40" s="595"/>
    </row>
    <row r="41" spans="1:10" ht="114.75" x14ac:dyDescent="0.2">
      <c r="A41" s="606" t="s">
        <v>1378</v>
      </c>
      <c r="B41" s="590" t="s">
        <v>1322</v>
      </c>
      <c r="C41" s="591"/>
      <c r="D41" s="607" t="s">
        <v>1379</v>
      </c>
      <c r="E41" s="608">
        <v>1759116</v>
      </c>
      <c r="F41" s="607" t="s">
        <v>1380</v>
      </c>
      <c r="G41" s="592" t="s">
        <v>1381</v>
      </c>
      <c r="H41" s="596">
        <v>44046</v>
      </c>
      <c r="I41" s="592" t="s">
        <v>1382</v>
      </c>
      <c r="J41" s="595"/>
    </row>
    <row r="42" spans="1:10" ht="12.75" x14ac:dyDescent="0.2">
      <c r="A42" s="606"/>
      <c r="B42" s="609"/>
      <c r="C42" s="609"/>
      <c r="D42" s="609"/>
      <c r="E42" s="610">
        <f>SUM(E33:E41)</f>
        <v>7574974.1299999999</v>
      </c>
      <c r="F42" s="609"/>
      <c r="G42" s="609"/>
      <c r="H42" s="609"/>
      <c r="I42" s="609"/>
      <c r="J42" s="609"/>
    </row>
    <row r="43" spans="1:10" ht="12.75" x14ac:dyDescent="0.2">
      <c r="A43" s="733" t="s">
        <v>1383</v>
      </c>
      <c r="B43" s="733"/>
      <c r="C43" s="733"/>
      <c r="D43" s="733"/>
      <c r="E43" s="733"/>
      <c r="F43" s="733"/>
      <c r="G43" s="733"/>
      <c r="H43" s="733"/>
      <c r="I43" s="733"/>
      <c r="J43" s="733"/>
    </row>
    <row r="44" spans="1:10" ht="102" x14ac:dyDescent="0.2">
      <c r="A44" s="606" t="s">
        <v>1384</v>
      </c>
      <c r="B44" s="611" t="s">
        <v>1383</v>
      </c>
      <c r="C44" s="606"/>
      <c r="D44" s="597" t="s">
        <v>1385</v>
      </c>
      <c r="E44" s="612" t="s">
        <v>1386</v>
      </c>
      <c r="F44" s="606"/>
      <c r="G44" s="606" t="s">
        <v>1387</v>
      </c>
      <c r="H44" s="606"/>
      <c r="I44" s="606"/>
      <c r="J44" s="606"/>
    </row>
    <row r="45" spans="1:10" ht="102" x14ac:dyDescent="0.2">
      <c r="A45" s="606" t="s">
        <v>1388</v>
      </c>
      <c r="B45" s="611" t="s">
        <v>1383</v>
      </c>
      <c r="C45" s="606"/>
      <c r="D45" s="597" t="s">
        <v>1389</v>
      </c>
      <c r="E45" s="612" t="s">
        <v>1390</v>
      </c>
      <c r="F45" s="606"/>
      <c r="G45" s="606" t="s">
        <v>1387</v>
      </c>
      <c r="H45" s="606"/>
      <c r="I45" s="606"/>
      <c r="J45" s="606"/>
    </row>
    <row r="46" spans="1:10" ht="102" x14ac:dyDescent="0.2">
      <c r="A46" s="606" t="s">
        <v>1391</v>
      </c>
      <c r="B46" s="611" t="s">
        <v>1383</v>
      </c>
      <c r="C46" s="606"/>
      <c r="D46" s="597" t="s">
        <v>1392</v>
      </c>
      <c r="E46" s="612" t="s">
        <v>1393</v>
      </c>
      <c r="F46" s="606"/>
      <c r="G46" s="606" t="s">
        <v>1387</v>
      </c>
      <c r="H46" s="606"/>
      <c r="I46" s="606"/>
      <c r="J46" s="606"/>
    </row>
    <row r="47" spans="1:10" ht="102" x14ac:dyDescent="0.2">
      <c r="A47" s="606" t="s">
        <v>1394</v>
      </c>
      <c r="B47" s="611" t="s">
        <v>1383</v>
      </c>
      <c r="C47" s="606"/>
      <c r="D47" s="597" t="s">
        <v>1395</v>
      </c>
      <c r="E47" s="612" t="s">
        <v>1396</v>
      </c>
      <c r="F47" s="606"/>
      <c r="G47" s="606" t="s">
        <v>1387</v>
      </c>
      <c r="H47" s="606"/>
      <c r="I47" s="606"/>
      <c r="J47" s="606"/>
    </row>
    <row r="48" spans="1:10" ht="102" x14ac:dyDescent="0.2">
      <c r="A48" s="606" t="s">
        <v>1397</v>
      </c>
      <c r="B48" s="611" t="s">
        <v>1383</v>
      </c>
      <c r="C48" s="606"/>
      <c r="D48" s="597" t="s">
        <v>1398</v>
      </c>
      <c r="E48" s="612" t="s">
        <v>1399</v>
      </c>
      <c r="F48" s="606"/>
      <c r="G48" s="606" t="s">
        <v>1387</v>
      </c>
      <c r="H48" s="606"/>
      <c r="I48" s="606"/>
      <c r="J48" s="606"/>
    </row>
    <row r="49" spans="1:10" ht="102" x14ac:dyDescent="0.2">
      <c r="A49" s="606" t="s">
        <v>1391</v>
      </c>
      <c r="B49" s="611" t="s">
        <v>1383</v>
      </c>
      <c r="C49" s="606"/>
      <c r="D49" s="597" t="s">
        <v>1400</v>
      </c>
      <c r="E49" s="612" t="s">
        <v>1393</v>
      </c>
      <c r="F49" s="606"/>
      <c r="G49" s="606" t="s">
        <v>1387</v>
      </c>
      <c r="H49" s="606"/>
      <c r="I49" s="606"/>
      <c r="J49" s="606"/>
    </row>
    <row r="50" spans="1:10" ht="102" x14ac:dyDescent="0.2">
      <c r="A50" s="606" t="s">
        <v>1401</v>
      </c>
      <c r="B50" s="611" t="s">
        <v>1383</v>
      </c>
      <c r="C50" s="606"/>
      <c r="D50" s="597" t="s">
        <v>1402</v>
      </c>
      <c r="E50" s="612" t="s">
        <v>1403</v>
      </c>
      <c r="F50" s="606"/>
      <c r="G50" s="606" t="s">
        <v>1387</v>
      </c>
      <c r="H50" s="606"/>
      <c r="I50" s="606"/>
      <c r="J50" s="606"/>
    </row>
    <row r="51" spans="1:10" ht="102" x14ac:dyDescent="0.2">
      <c r="A51" s="606" t="s">
        <v>1404</v>
      </c>
      <c r="B51" s="611" t="s">
        <v>1383</v>
      </c>
      <c r="C51" s="606"/>
      <c r="D51" s="597" t="s">
        <v>1405</v>
      </c>
      <c r="E51" s="612" t="s">
        <v>1406</v>
      </c>
      <c r="F51" s="606"/>
      <c r="G51" s="606" t="s">
        <v>1387</v>
      </c>
      <c r="H51" s="606"/>
      <c r="I51" s="606"/>
      <c r="J51" s="606"/>
    </row>
    <row r="52" spans="1:10" ht="102" x14ac:dyDescent="0.2">
      <c r="A52" s="606" t="s">
        <v>1407</v>
      </c>
      <c r="B52" s="611" t="s">
        <v>1383</v>
      </c>
      <c r="C52" s="606"/>
      <c r="D52" s="597" t="s">
        <v>1408</v>
      </c>
      <c r="E52" s="612" t="s">
        <v>1409</v>
      </c>
      <c r="F52" s="606"/>
      <c r="G52" s="606" t="s">
        <v>1387</v>
      </c>
      <c r="H52" s="606"/>
      <c r="I52" s="606"/>
      <c r="J52" s="606"/>
    </row>
    <row r="53" spans="1:10" ht="102" x14ac:dyDescent="0.2">
      <c r="A53" s="606" t="s">
        <v>1410</v>
      </c>
      <c r="B53" s="611" t="s">
        <v>1383</v>
      </c>
      <c r="C53" s="606"/>
      <c r="D53" s="597" t="s">
        <v>1411</v>
      </c>
      <c r="E53" s="612" t="s">
        <v>1412</v>
      </c>
      <c r="F53" s="606"/>
      <c r="G53" s="606" t="s">
        <v>1387</v>
      </c>
      <c r="H53" s="606"/>
      <c r="I53" s="606"/>
      <c r="J53" s="606"/>
    </row>
    <row r="54" spans="1:10" ht="102" x14ac:dyDescent="0.2">
      <c r="A54" s="606" t="s">
        <v>1413</v>
      </c>
      <c r="B54" s="611" t="s">
        <v>1383</v>
      </c>
      <c r="C54" s="606"/>
      <c r="D54" s="597" t="s">
        <v>1414</v>
      </c>
      <c r="E54" s="612" t="s">
        <v>1415</v>
      </c>
      <c r="F54" s="606"/>
      <c r="G54" s="606" t="s">
        <v>1387</v>
      </c>
      <c r="H54" s="606"/>
      <c r="I54" s="606"/>
      <c r="J54" s="606"/>
    </row>
    <row r="55" spans="1:10" ht="76.5" x14ac:dyDescent="0.2">
      <c r="A55" s="606" t="s">
        <v>1416</v>
      </c>
      <c r="B55" s="611" t="s">
        <v>1383</v>
      </c>
      <c r="C55" s="606"/>
      <c r="D55" s="597" t="s">
        <v>1417</v>
      </c>
      <c r="E55" s="612" t="s">
        <v>1409</v>
      </c>
      <c r="F55" s="606"/>
      <c r="G55" s="606" t="s">
        <v>1387</v>
      </c>
      <c r="H55" s="606"/>
      <c r="I55" s="606"/>
      <c r="J55" s="606"/>
    </row>
    <row r="56" spans="1:10" ht="102" x14ac:dyDescent="0.2">
      <c r="A56" s="606" t="s">
        <v>1418</v>
      </c>
      <c r="B56" s="611" t="s">
        <v>1383</v>
      </c>
      <c r="C56" s="606"/>
      <c r="D56" s="597" t="s">
        <v>1419</v>
      </c>
      <c r="E56" s="613">
        <v>4029500</v>
      </c>
      <c r="F56" s="606"/>
      <c r="G56" s="606" t="s">
        <v>1387</v>
      </c>
      <c r="H56" s="606"/>
      <c r="I56" s="606"/>
      <c r="J56" s="606" t="s">
        <v>1420</v>
      </c>
    </row>
    <row r="57" spans="1:10" ht="114.75" x14ac:dyDescent="0.2">
      <c r="A57" s="606" t="s">
        <v>1421</v>
      </c>
      <c r="B57" s="611" t="s">
        <v>1383</v>
      </c>
      <c r="C57" s="606"/>
      <c r="D57" s="597" t="s">
        <v>1422</v>
      </c>
      <c r="E57" s="613">
        <v>990000</v>
      </c>
      <c r="F57" s="606" t="s">
        <v>1423</v>
      </c>
      <c r="G57" s="606" t="s">
        <v>1424</v>
      </c>
      <c r="H57" s="606" t="s">
        <v>1425</v>
      </c>
      <c r="I57" s="606" t="s">
        <v>1426</v>
      </c>
      <c r="J57" s="606"/>
    </row>
    <row r="58" spans="1:10" ht="102" x14ac:dyDescent="0.2">
      <c r="A58" s="606" t="s">
        <v>1427</v>
      </c>
      <c r="B58" s="611" t="s">
        <v>1383</v>
      </c>
      <c r="C58" s="606"/>
      <c r="D58" s="606"/>
      <c r="E58" s="612" t="s">
        <v>1428</v>
      </c>
      <c r="F58" s="606" t="s">
        <v>1429</v>
      </c>
      <c r="G58" s="606" t="s">
        <v>1430</v>
      </c>
      <c r="H58" s="606" t="s">
        <v>1431</v>
      </c>
      <c r="I58" s="606" t="s">
        <v>1326</v>
      </c>
      <c r="J58" s="606"/>
    </row>
    <row r="59" spans="1:10" ht="102" x14ac:dyDescent="0.2">
      <c r="A59" s="606" t="s">
        <v>1432</v>
      </c>
      <c r="B59" s="611" t="s">
        <v>1383</v>
      </c>
      <c r="C59" s="606"/>
      <c r="D59" s="606"/>
      <c r="E59" s="612" t="s">
        <v>1433</v>
      </c>
      <c r="F59" s="606"/>
      <c r="G59" s="606" t="s">
        <v>1434</v>
      </c>
      <c r="H59" s="606"/>
      <c r="I59" s="606"/>
      <c r="J59" s="606"/>
    </row>
    <row r="60" spans="1:10" ht="127.5" x14ac:dyDescent="0.2">
      <c r="A60" s="606" t="s">
        <v>1435</v>
      </c>
      <c r="B60" s="611" t="s">
        <v>1383</v>
      </c>
      <c r="C60" s="606"/>
      <c r="D60" s="597" t="s">
        <v>1436</v>
      </c>
      <c r="E60" s="599">
        <v>1997039.13</v>
      </c>
      <c r="F60" s="606" t="s">
        <v>1437</v>
      </c>
      <c r="G60" s="606" t="s">
        <v>1438</v>
      </c>
      <c r="H60" s="606" t="s">
        <v>1439</v>
      </c>
      <c r="I60" s="606" t="s">
        <v>1440</v>
      </c>
      <c r="J60" s="606"/>
    </row>
    <row r="61" spans="1:10" ht="127.5" x14ac:dyDescent="0.2">
      <c r="A61" s="606" t="s">
        <v>1441</v>
      </c>
      <c r="B61" s="611" t="s">
        <v>1383</v>
      </c>
      <c r="C61" s="606"/>
      <c r="D61" s="606"/>
      <c r="E61" s="612" t="s">
        <v>1442</v>
      </c>
      <c r="F61" s="606"/>
      <c r="G61" s="606" t="s">
        <v>1434</v>
      </c>
      <c r="H61" s="606"/>
      <c r="I61" s="606"/>
      <c r="J61" s="606"/>
    </row>
    <row r="62" spans="1:10" ht="102" x14ac:dyDescent="0.2">
      <c r="A62" s="606" t="s">
        <v>1443</v>
      </c>
      <c r="B62" s="611" t="s">
        <v>1383</v>
      </c>
      <c r="C62" s="606"/>
      <c r="D62" s="606"/>
      <c r="E62" s="612" t="s">
        <v>1444</v>
      </c>
      <c r="F62" s="606"/>
      <c r="G62" s="606" t="s">
        <v>1434</v>
      </c>
      <c r="H62" s="606"/>
      <c r="I62" s="606"/>
      <c r="J62" s="606"/>
    </row>
    <row r="63" spans="1:10" ht="102" x14ac:dyDescent="0.2">
      <c r="A63" s="606" t="s">
        <v>1445</v>
      </c>
      <c r="B63" s="611" t="s">
        <v>1383</v>
      </c>
      <c r="C63" s="606"/>
      <c r="D63" s="597" t="s">
        <v>1446</v>
      </c>
      <c r="E63" s="613">
        <v>45000</v>
      </c>
      <c r="F63" s="606"/>
      <c r="G63" s="606" t="s">
        <v>1447</v>
      </c>
      <c r="H63" s="606"/>
      <c r="I63" s="606"/>
      <c r="J63" s="606"/>
    </row>
    <row r="64" spans="1:10" ht="12.75" x14ac:dyDescent="0.2">
      <c r="A64" s="606"/>
      <c r="B64" s="606"/>
      <c r="C64" s="606"/>
      <c r="D64" s="606"/>
      <c r="E64" s="612">
        <f>SUM(E44:E63)</f>
        <v>7061539.1299999999</v>
      </c>
      <c r="F64" s="606"/>
      <c r="G64" s="606"/>
      <c r="H64" s="606"/>
      <c r="I64" s="606"/>
      <c r="J64" s="606"/>
    </row>
    <row r="65" spans="1:10" ht="12.75" x14ac:dyDescent="0.2">
      <c r="A65" s="589"/>
      <c r="B65" s="590"/>
      <c r="C65" s="591" t="s">
        <v>663</v>
      </c>
      <c r="D65" s="511"/>
      <c r="E65" s="512"/>
      <c r="F65" s="591"/>
      <c r="G65" s="595"/>
      <c r="H65" s="595"/>
      <c r="I65" s="595"/>
      <c r="J65" s="595"/>
    </row>
    <row r="66" spans="1:10" ht="13.5" thickBot="1" x14ac:dyDescent="0.25">
      <c r="A66" s="614" t="s">
        <v>0</v>
      </c>
      <c r="B66" s="615"/>
      <c r="C66" s="616"/>
      <c r="D66" s="615"/>
      <c r="E66" s="617">
        <f>E42+E64</f>
        <v>14636513.26</v>
      </c>
      <c r="F66" s="616"/>
      <c r="G66" s="618"/>
      <c r="H66" s="618"/>
      <c r="I66" s="618"/>
      <c r="J66" s="619"/>
    </row>
  </sheetData>
  <mergeCells count="3">
    <mergeCell ref="A6:J6"/>
    <mergeCell ref="A32:J32"/>
    <mergeCell ref="A43:J43"/>
  </mergeCells>
  <printOptions horizontalCentered="1"/>
  <pageMargins left="0.74803149606299213" right="0.74803149606299213" top="0.98425196850393704" bottom="0.98425196850393704" header="0.51181102362204722" footer="0.51181102362204722"/>
  <pageSetup paperSize="9" scale="50"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rowBreaks count="1" manualBreakCount="1">
    <brk id="1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pageSetUpPr fitToPage="1"/>
  </sheetPr>
  <dimension ref="A1:W20"/>
  <sheetViews>
    <sheetView view="pageLayout" zoomScale="85" zoomScaleNormal="100" zoomScaleSheetLayoutView="100" zoomScalePageLayoutView="85" workbookViewId="0">
      <selection activeCell="B9" sqref="B9"/>
    </sheetView>
  </sheetViews>
  <sheetFormatPr baseColWidth="10" defaultRowHeight="12" x14ac:dyDescent="0.2"/>
  <cols>
    <col min="1" max="1" width="35.7109375" style="3" customWidth="1"/>
    <col min="2" max="2" width="30.7109375" style="3" customWidth="1"/>
    <col min="3" max="3" width="31.140625" style="50" customWidth="1"/>
    <col min="4" max="4" width="23.28515625" style="3" customWidth="1"/>
    <col min="5" max="5" width="22.28515625" style="39" customWidth="1"/>
    <col min="6" max="6" width="32.85546875" style="3" customWidth="1"/>
    <col min="7" max="7" width="39.5703125" style="3" customWidth="1"/>
    <col min="8" max="8" width="23.5703125" style="3" customWidth="1"/>
    <col min="9" max="16384" width="11.42578125" style="3"/>
  </cols>
  <sheetData>
    <row r="1" spans="1:23" s="4" customFormat="1" x14ac:dyDescent="0.2">
      <c r="A1" s="51" t="s">
        <v>1168</v>
      </c>
      <c r="B1" s="51"/>
      <c r="C1" s="51"/>
      <c r="D1" s="51"/>
      <c r="E1" s="51"/>
      <c r="F1" s="51"/>
      <c r="G1" s="51"/>
    </row>
    <row r="2" spans="1:23" s="4" customFormat="1" x14ac:dyDescent="0.2">
      <c r="A2" s="51" t="s">
        <v>696</v>
      </c>
      <c r="B2" s="51"/>
      <c r="C2" s="51"/>
      <c r="D2" s="51"/>
      <c r="E2" s="51"/>
      <c r="F2" s="51"/>
      <c r="G2" s="51"/>
      <c r="H2" s="51"/>
      <c r="I2" s="51"/>
      <c r="J2" s="51"/>
      <c r="K2" s="51"/>
      <c r="L2" s="51"/>
      <c r="M2" s="51"/>
      <c r="N2" s="51"/>
      <c r="O2" s="51"/>
      <c r="P2" s="51"/>
      <c r="Q2" s="51"/>
      <c r="R2" s="51"/>
      <c r="S2" s="51"/>
      <c r="T2" s="51"/>
      <c r="U2" s="51"/>
      <c r="V2" s="51"/>
      <c r="W2" s="51"/>
    </row>
    <row r="3" spans="1:23" ht="12.75" thickBot="1" x14ac:dyDescent="0.25">
      <c r="A3" s="6"/>
      <c r="B3" s="6"/>
      <c r="C3" s="6"/>
      <c r="D3" s="7"/>
      <c r="E3" s="7"/>
      <c r="F3" s="7"/>
    </row>
    <row r="4" spans="1:23" ht="12.75" thickBot="1" x14ac:dyDescent="0.25">
      <c r="A4" s="737" t="s">
        <v>31</v>
      </c>
      <c r="B4" s="737" t="s">
        <v>373</v>
      </c>
      <c r="C4" s="737" t="s">
        <v>374</v>
      </c>
      <c r="D4" s="90" t="s">
        <v>425</v>
      </c>
      <c r="E4" s="90" t="s">
        <v>370</v>
      </c>
      <c r="F4" s="139" t="s">
        <v>371</v>
      </c>
      <c r="G4" s="737" t="s">
        <v>46</v>
      </c>
      <c r="H4" s="737" t="s">
        <v>121</v>
      </c>
    </row>
    <row r="5" spans="1:23" ht="12.75" customHeight="1" thickBot="1" x14ac:dyDescent="0.25">
      <c r="A5" s="738"/>
      <c r="B5" s="738"/>
      <c r="C5" s="738"/>
      <c r="D5" s="91" t="s">
        <v>369</v>
      </c>
      <c r="E5" s="91" t="s">
        <v>369</v>
      </c>
      <c r="F5" s="91" t="s">
        <v>369</v>
      </c>
      <c r="G5" s="739"/>
      <c r="H5" s="739"/>
    </row>
    <row r="6" spans="1:23" ht="12" customHeight="1" x14ac:dyDescent="0.2">
      <c r="A6" s="24">
        <v>1</v>
      </c>
      <c r="B6" s="24" t="s">
        <v>98</v>
      </c>
      <c r="C6" s="24" t="s">
        <v>98</v>
      </c>
      <c r="D6" s="23"/>
      <c r="E6" s="2"/>
      <c r="F6" s="114"/>
      <c r="G6" s="19"/>
      <c r="H6" s="19"/>
    </row>
    <row r="7" spans="1:23" x14ac:dyDescent="0.2">
      <c r="A7" s="24">
        <v>2</v>
      </c>
      <c r="B7" s="24" t="s">
        <v>98</v>
      </c>
      <c r="C7" s="24" t="s">
        <v>98</v>
      </c>
      <c r="D7" s="23"/>
      <c r="E7" s="2"/>
      <c r="F7" s="114"/>
      <c r="G7" s="19"/>
      <c r="H7" s="19"/>
    </row>
    <row r="8" spans="1:23" x14ac:dyDescent="0.2">
      <c r="A8" s="24">
        <v>3</v>
      </c>
      <c r="B8" s="24" t="s">
        <v>98</v>
      </c>
      <c r="C8" s="24" t="s">
        <v>98</v>
      </c>
      <c r="D8" s="23"/>
      <c r="E8" s="2"/>
      <c r="F8" s="114"/>
      <c r="G8" s="19"/>
      <c r="H8" s="19"/>
    </row>
    <row r="9" spans="1:23" x14ac:dyDescent="0.2">
      <c r="A9" s="24">
        <v>4</v>
      </c>
      <c r="B9" s="24" t="s">
        <v>98</v>
      </c>
      <c r="C9" s="734" t="s">
        <v>499</v>
      </c>
      <c r="D9" s="735"/>
      <c r="E9" s="736"/>
      <c r="F9" s="114"/>
      <c r="G9" s="19"/>
      <c r="H9" s="19"/>
    </row>
    <row r="10" spans="1:23" x14ac:dyDescent="0.2">
      <c r="A10" s="24">
        <v>5</v>
      </c>
      <c r="B10" s="24" t="s">
        <v>98</v>
      </c>
      <c r="C10" s="734"/>
      <c r="D10" s="735"/>
      <c r="E10" s="736"/>
      <c r="F10" s="114"/>
      <c r="G10" s="19"/>
      <c r="H10" s="19"/>
    </row>
    <row r="11" spans="1:23" x14ac:dyDescent="0.2">
      <c r="A11" s="24">
        <v>6</v>
      </c>
      <c r="B11" s="24"/>
      <c r="C11" s="734"/>
      <c r="D11" s="735"/>
      <c r="E11" s="736"/>
      <c r="F11" s="114"/>
      <c r="G11" s="19"/>
      <c r="H11" s="19"/>
    </row>
    <row r="12" spans="1:23" x14ac:dyDescent="0.2">
      <c r="A12" s="24">
        <v>7</v>
      </c>
      <c r="B12" s="24"/>
      <c r="C12" s="24"/>
      <c r="D12" s="23"/>
      <c r="E12" s="2"/>
      <c r="F12" s="114"/>
      <c r="G12" s="19"/>
      <c r="H12" s="19"/>
    </row>
    <row r="13" spans="1:23" x14ac:dyDescent="0.2">
      <c r="A13" s="24">
        <v>8</v>
      </c>
      <c r="B13" s="24"/>
      <c r="C13" s="24"/>
      <c r="D13" s="23"/>
      <c r="E13" s="2"/>
      <c r="F13" s="114"/>
      <c r="G13" s="19"/>
      <c r="H13" s="19"/>
    </row>
    <row r="14" spans="1:23" x14ac:dyDescent="0.2">
      <c r="A14" s="24">
        <v>9</v>
      </c>
      <c r="B14" s="24"/>
      <c r="C14" s="24"/>
      <c r="D14" s="23"/>
      <c r="E14" s="2"/>
      <c r="F14" s="114"/>
      <c r="G14" s="19"/>
      <c r="H14" s="19"/>
    </row>
    <row r="15" spans="1:23" x14ac:dyDescent="0.2">
      <c r="A15" s="24"/>
      <c r="B15" s="24"/>
      <c r="C15" s="24"/>
      <c r="D15" s="23"/>
      <c r="E15" s="2"/>
      <c r="F15" s="114"/>
      <c r="G15" s="19"/>
      <c r="H15" s="19"/>
    </row>
    <row r="16" spans="1:23" ht="12.75" thickBot="1" x14ac:dyDescent="0.25">
      <c r="A16" s="27"/>
      <c r="B16" s="27"/>
      <c r="C16" s="27"/>
      <c r="D16" s="13"/>
      <c r="E16" s="11"/>
      <c r="F16" s="115"/>
      <c r="G16" s="15"/>
      <c r="H16" s="15"/>
    </row>
    <row r="17" spans="1:8" ht="12.75" thickBot="1" x14ac:dyDescent="0.25">
      <c r="A17" s="37" t="s">
        <v>32</v>
      </c>
      <c r="B17" s="22"/>
      <c r="C17" s="22"/>
      <c r="D17" s="16"/>
      <c r="E17" s="17"/>
      <c r="F17" s="116"/>
      <c r="G17" s="18"/>
      <c r="H17" s="18"/>
    </row>
    <row r="18" spans="1:8" x14ac:dyDescent="0.2">
      <c r="A18" s="10"/>
      <c r="B18" s="10"/>
      <c r="C18" s="10"/>
      <c r="D18" s="2"/>
      <c r="E18" s="2"/>
      <c r="F18" s="2"/>
    </row>
    <row r="19" spans="1:8" x14ac:dyDescent="0.2">
      <c r="A19" s="8" t="s">
        <v>47</v>
      </c>
      <c r="B19" s="8"/>
      <c r="C19" s="8"/>
      <c r="D19" s="2"/>
      <c r="E19" s="2"/>
      <c r="F19" s="2"/>
    </row>
    <row r="20" spans="1:8" x14ac:dyDescent="0.2">
      <c r="A20" s="1" t="s">
        <v>122</v>
      </c>
      <c r="B20" s="1"/>
      <c r="C20" s="1"/>
      <c r="D20" s="2"/>
      <c r="E20" s="2"/>
      <c r="F20" s="2"/>
    </row>
  </sheetData>
  <mergeCells count="6">
    <mergeCell ref="C9:E11"/>
    <mergeCell ref="B4:B5"/>
    <mergeCell ref="H4:H5"/>
    <mergeCell ref="A4:A5"/>
    <mergeCell ref="G4:G5"/>
    <mergeCell ref="C4:C5"/>
  </mergeCells>
  <phoneticPr fontId="0" type="noConversion"/>
  <printOptions horizontalCentered="1"/>
  <pageMargins left="0.25" right="0.29950980392156862" top="0.75" bottom="0.75" header="0.3" footer="0.3"/>
  <pageSetup paperSize="9" scale="6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V31"/>
  <sheetViews>
    <sheetView view="pageLayout" zoomScale="85" zoomScaleNormal="100" zoomScaleSheetLayoutView="100" zoomScalePageLayoutView="85" workbookViewId="0">
      <selection activeCell="J26" sqref="J26"/>
    </sheetView>
  </sheetViews>
  <sheetFormatPr baseColWidth="10" defaultRowHeight="12" x14ac:dyDescent="0.2"/>
  <cols>
    <col min="1" max="1" width="42" style="117" bestFit="1" customWidth="1"/>
    <col min="2" max="2" width="23.5703125" style="117" customWidth="1"/>
    <col min="3" max="3" width="35.42578125" style="117" customWidth="1"/>
    <col min="4" max="8" width="15.7109375" style="117" customWidth="1"/>
    <col min="9" max="16384" width="11.42578125" style="117"/>
  </cols>
  <sheetData>
    <row r="1" spans="1:22" s="130" customFormat="1" ht="15.75" x14ac:dyDescent="0.25">
      <c r="A1" s="132" t="s">
        <v>1169</v>
      </c>
      <c r="B1" s="131"/>
      <c r="C1" s="131"/>
      <c r="D1" s="131"/>
      <c r="E1" s="131"/>
      <c r="F1" s="131"/>
      <c r="G1" s="131"/>
      <c r="H1" s="131"/>
    </row>
    <row r="2" spans="1:22" s="129" customFormat="1" ht="15.75" x14ac:dyDescent="0.2">
      <c r="A2" s="51" t="s">
        <v>426</v>
      </c>
      <c r="B2" s="53"/>
      <c r="C2" s="53"/>
      <c r="D2" s="53"/>
      <c r="E2" s="53"/>
      <c r="F2" s="53"/>
      <c r="G2" s="53"/>
      <c r="H2" s="53"/>
      <c r="I2" s="53"/>
      <c r="J2" s="53"/>
      <c r="K2" s="53"/>
      <c r="L2" s="53"/>
      <c r="M2" s="53"/>
      <c r="N2" s="53"/>
      <c r="O2" s="53"/>
      <c r="P2" s="53"/>
      <c r="Q2" s="53"/>
      <c r="R2" s="53"/>
      <c r="S2" s="53"/>
      <c r="T2" s="53"/>
      <c r="U2" s="53"/>
      <c r="V2" s="53"/>
    </row>
    <row r="3" spans="1:22" ht="12.75" thickBot="1" x14ac:dyDescent="0.25"/>
    <row r="4" spans="1:22" ht="12.75" thickBot="1" x14ac:dyDescent="0.25">
      <c r="A4" s="742" t="s">
        <v>382</v>
      </c>
      <c r="B4" s="742" t="s">
        <v>100</v>
      </c>
      <c r="C4" s="740" t="s">
        <v>381</v>
      </c>
      <c r="D4" s="741"/>
      <c r="E4" s="741"/>
      <c r="F4" s="741"/>
      <c r="G4" s="741"/>
      <c r="H4" s="741"/>
    </row>
    <row r="5" spans="1:22" s="124" customFormat="1" ht="13.5" customHeight="1" thickBot="1" x14ac:dyDescent="0.25">
      <c r="A5" s="743"/>
      <c r="B5" s="743"/>
      <c r="C5" s="128" t="s">
        <v>380</v>
      </c>
      <c r="D5" s="127" t="s">
        <v>379</v>
      </c>
      <c r="E5" s="126" t="s">
        <v>378</v>
      </c>
      <c r="F5" s="125" t="s">
        <v>377</v>
      </c>
      <c r="G5" s="125" t="s">
        <v>1314</v>
      </c>
      <c r="H5" s="125" t="s">
        <v>1315</v>
      </c>
    </row>
    <row r="6" spans="1:22" x14ac:dyDescent="0.2">
      <c r="A6" s="123"/>
      <c r="B6" s="481"/>
      <c r="C6" s="122"/>
      <c r="D6" s="483"/>
      <c r="E6" s="484"/>
      <c r="F6" s="122"/>
      <c r="G6" s="487"/>
      <c r="H6" s="487"/>
    </row>
    <row r="7" spans="1:22" x14ac:dyDescent="0.2">
      <c r="A7" s="120" t="s">
        <v>33</v>
      </c>
      <c r="B7" s="482">
        <v>902</v>
      </c>
      <c r="C7" s="122" t="s">
        <v>1311</v>
      </c>
      <c r="D7" s="653" t="s">
        <v>588</v>
      </c>
      <c r="E7" s="485">
        <v>2005</v>
      </c>
      <c r="F7" s="486" t="s">
        <v>594</v>
      </c>
      <c r="G7" s="487">
        <v>0</v>
      </c>
      <c r="H7" s="487">
        <v>0</v>
      </c>
    </row>
    <row r="8" spans="1:22" x14ac:dyDescent="0.2">
      <c r="A8" s="120"/>
      <c r="B8" s="482"/>
      <c r="C8" s="122"/>
      <c r="D8" s="653"/>
      <c r="E8" s="568"/>
      <c r="F8" s="122"/>
      <c r="G8" s="122"/>
      <c r="H8" s="122"/>
    </row>
    <row r="9" spans="1:22" x14ac:dyDescent="0.2">
      <c r="A9" s="120" t="s">
        <v>34</v>
      </c>
      <c r="B9" s="482">
        <v>902</v>
      </c>
      <c r="C9" s="122"/>
      <c r="D9" s="653" t="s">
        <v>589</v>
      </c>
      <c r="E9" s="485">
        <v>2001</v>
      </c>
      <c r="F9" s="486" t="s">
        <v>594</v>
      </c>
      <c r="G9" s="487">
        <v>7947.95</v>
      </c>
      <c r="H9" s="487">
        <v>2465.9699999999998</v>
      </c>
    </row>
    <row r="10" spans="1:22" x14ac:dyDescent="0.2">
      <c r="A10" s="120"/>
      <c r="B10" s="482"/>
      <c r="C10" s="122" t="s">
        <v>1312</v>
      </c>
      <c r="D10" s="653"/>
      <c r="E10" s="568"/>
      <c r="F10" s="122"/>
      <c r="G10" s="122"/>
      <c r="H10" s="122"/>
    </row>
    <row r="11" spans="1:22" x14ac:dyDescent="0.2">
      <c r="A11" s="120" t="s">
        <v>35</v>
      </c>
      <c r="B11" s="482"/>
      <c r="C11" s="122"/>
      <c r="D11" s="653"/>
      <c r="E11" s="568"/>
      <c r="F11" s="122"/>
      <c r="G11" s="122"/>
      <c r="H11" s="122"/>
    </row>
    <row r="12" spans="1:22" x14ac:dyDescent="0.2">
      <c r="A12" s="120" t="s">
        <v>376</v>
      </c>
      <c r="B12" s="482"/>
      <c r="C12" s="122"/>
      <c r="D12" s="653"/>
      <c r="E12" s="568"/>
      <c r="F12" s="122"/>
      <c r="G12" s="122"/>
      <c r="H12" s="122"/>
    </row>
    <row r="13" spans="1:22" x14ac:dyDescent="0.2">
      <c r="A13" s="120"/>
      <c r="B13" s="482"/>
      <c r="C13" s="122"/>
      <c r="D13" s="653"/>
      <c r="E13" s="568"/>
      <c r="F13" s="122"/>
      <c r="G13" s="122"/>
      <c r="H13" s="122"/>
    </row>
    <row r="14" spans="1:22" x14ac:dyDescent="0.2">
      <c r="A14" s="120" t="s">
        <v>36</v>
      </c>
      <c r="B14" s="482"/>
      <c r="C14" s="122"/>
      <c r="D14" s="653"/>
      <c r="E14" s="568"/>
      <c r="F14" s="122"/>
      <c r="G14" s="122"/>
      <c r="H14" s="122"/>
    </row>
    <row r="15" spans="1:22" x14ac:dyDescent="0.2">
      <c r="A15" s="120" t="s">
        <v>583</v>
      </c>
      <c r="B15" s="482">
        <v>902</v>
      </c>
      <c r="C15" s="122" t="s">
        <v>1312</v>
      </c>
      <c r="D15" s="653" t="s">
        <v>590</v>
      </c>
      <c r="E15" s="485">
        <v>2004</v>
      </c>
      <c r="F15" s="486" t="s">
        <v>594</v>
      </c>
      <c r="G15" s="487">
        <v>54358.17</v>
      </c>
      <c r="H15" s="487">
        <v>4358.17</v>
      </c>
    </row>
    <row r="16" spans="1:22" x14ac:dyDescent="0.2">
      <c r="A16" s="120" t="s">
        <v>584</v>
      </c>
      <c r="B16" s="482">
        <v>902</v>
      </c>
      <c r="C16" s="122" t="s">
        <v>1312</v>
      </c>
      <c r="D16" s="653" t="s">
        <v>591</v>
      </c>
      <c r="E16" s="485">
        <v>2005</v>
      </c>
      <c r="F16" s="486" t="s">
        <v>594</v>
      </c>
      <c r="G16" s="487">
        <v>162598.68</v>
      </c>
      <c r="H16" s="487">
        <v>162598.68</v>
      </c>
    </row>
    <row r="17" spans="1:8" x14ac:dyDescent="0.2">
      <c r="A17" s="120" t="s">
        <v>585</v>
      </c>
      <c r="B17" s="482">
        <v>902</v>
      </c>
      <c r="C17" s="122" t="s">
        <v>1312</v>
      </c>
      <c r="D17" s="653" t="s">
        <v>592</v>
      </c>
      <c r="E17" s="485">
        <v>2005</v>
      </c>
      <c r="F17" s="486" t="s">
        <v>594</v>
      </c>
      <c r="G17" s="487">
        <v>41735.67</v>
      </c>
      <c r="H17" s="487">
        <v>85.17</v>
      </c>
    </row>
    <row r="18" spans="1:8" x14ac:dyDescent="0.2">
      <c r="A18" s="120" t="s">
        <v>586</v>
      </c>
      <c r="B18" s="482">
        <v>902</v>
      </c>
      <c r="C18" s="122" t="s">
        <v>1312</v>
      </c>
      <c r="D18" s="653" t="s">
        <v>593</v>
      </c>
      <c r="E18" s="485">
        <v>2010</v>
      </c>
      <c r="F18" s="486" t="s">
        <v>594</v>
      </c>
      <c r="G18" s="487">
        <v>363.15</v>
      </c>
      <c r="H18" s="487">
        <v>363.15</v>
      </c>
    </row>
    <row r="19" spans="1:8" x14ac:dyDescent="0.2">
      <c r="A19" s="120" t="s">
        <v>587</v>
      </c>
      <c r="B19" s="482">
        <v>902</v>
      </c>
      <c r="C19" s="122" t="s">
        <v>1312</v>
      </c>
      <c r="D19" s="653" t="s">
        <v>1313</v>
      </c>
      <c r="E19" s="485">
        <v>2006</v>
      </c>
      <c r="F19" s="486" t="s">
        <v>594</v>
      </c>
      <c r="G19" s="487">
        <v>600575.79</v>
      </c>
      <c r="H19" s="487">
        <v>575.79</v>
      </c>
    </row>
    <row r="20" spans="1:8" x14ac:dyDescent="0.2">
      <c r="A20" s="120" t="s">
        <v>37</v>
      </c>
      <c r="B20" s="482"/>
      <c r="C20" s="122"/>
      <c r="D20" s="653"/>
      <c r="E20" s="568"/>
      <c r="F20" s="122"/>
      <c r="G20" s="122"/>
      <c r="H20" s="122"/>
    </row>
    <row r="21" spans="1:8" x14ac:dyDescent="0.2">
      <c r="A21" s="120"/>
      <c r="B21" s="482"/>
      <c r="C21" s="122"/>
      <c r="D21" s="653"/>
      <c r="E21" s="568"/>
      <c r="F21" s="122"/>
      <c r="G21" s="122"/>
      <c r="H21" s="122"/>
    </row>
    <row r="22" spans="1:8" x14ac:dyDescent="0.2">
      <c r="A22" s="120" t="s">
        <v>41</v>
      </c>
      <c r="B22" s="482">
        <v>902</v>
      </c>
      <c r="C22" s="122" t="s">
        <v>1311</v>
      </c>
      <c r="D22" s="653"/>
      <c r="E22" s="485">
        <v>2008</v>
      </c>
      <c r="F22" s="486" t="s">
        <v>594</v>
      </c>
      <c r="G22" s="487">
        <v>0</v>
      </c>
      <c r="H22" s="487">
        <v>0</v>
      </c>
    </row>
    <row r="23" spans="1:8" x14ac:dyDescent="0.2">
      <c r="A23" s="120" t="s">
        <v>42</v>
      </c>
      <c r="B23" s="482"/>
      <c r="C23" s="122"/>
      <c r="D23" s="653"/>
      <c r="E23" s="568"/>
      <c r="F23" s="122"/>
      <c r="G23" s="122"/>
      <c r="H23" s="122"/>
    </row>
    <row r="24" spans="1:8" x14ac:dyDescent="0.2">
      <c r="A24" s="120" t="s">
        <v>38</v>
      </c>
      <c r="B24" s="482"/>
      <c r="C24" s="122"/>
      <c r="D24" s="653"/>
      <c r="E24" s="568"/>
      <c r="F24" s="122"/>
      <c r="G24" s="122"/>
      <c r="H24" s="122"/>
    </row>
    <row r="25" spans="1:8" x14ac:dyDescent="0.2">
      <c r="A25" s="120" t="s">
        <v>39</v>
      </c>
      <c r="B25" s="482"/>
      <c r="C25" s="122"/>
      <c r="D25" s="653"/>
      <c r="E25" s="568"/>
      <c r="F25" s="122"/>
      <c r="G25" s="122"/>
      <c r="H25" s="122"/>
    </row>
    <row r="26" spans="1:8" x14ac:dyDescent="0.2">
      <c r="A26" s="120" t="s">
        <v>40</v>
      </c>
      <c r="B26" s="482"/>
      <c r="C26" s="122"/>
      <c r="D26" s="653"/>
      <c r="E26" s="568"/>
      <c r="F26" s="122"/>
      <c r="G26" s="122"/>
      <c r="H26" s="122"/>
    </row>
    <row r="27" spans="1:8" x14ac:dyDescent="0.2">
      <c r="A27" s="120" t="s">
        <v>375</v>
      </c>
      <c r="B27" s="482"/>
      <c r="C27" s="122"/>
      <c r="D27" s="653"/>
      <c r="E27" s="568"/>
      <c r="F27" s="122"/>
      <c r="G27" s="122"/>
      <c r="H27" s="122"/>
    </row>
    <row r="28" spans="1:8" ht="12.75" thickBot="1" x14ac:dyDescent="0.25">
      <c r="A28" s="121"/>
      <c r="B28" s="569"/>
      <c r="C28" s="119"/>
      <c r="D28" s="654"/>
      <c r="E28" s="120"/>
      <c r="F28" s="119"/>
      <c r="G28" s="119"/>
      <c r="H28" s="119"/>
    </row>
    <row r="29" spans="1:8" ht="12.75" thickBot="1" x14ac:dyDescent="0.25">
      <c r="A29" s="118" t="s">
        <v>0</v>
      </c>
      <c r="B29" s="118"/>
      <c r="C29" s="570"/>
      <c r="D29" s="570"/>
      <c r="E29" s="570"/>
      <c r="F29" s="620"/>
      <c r="G29" s="621">
        <f>SUM(G7:G23)</f>
        <v>867579.41</v>
      </c>
      <c r="H29" s="621">
        <f>SUM(H7:H23)</f>
        <v>170446.93000000002</v>
      </c>
    </row>
    <row r="30" spans="1:8" x14ac:dyDescent="0.2">
      <c r="A30" s="117" t="s">
        <v>1170</v>
      </c>
    </row>
    <row r="31" spans="1:8" x14ac:dyDescent="0.2">
      <c r="A31" s="117" t="s">
        <v>1171</v>
      </c>
    </row>
  </sheetData>
  <mergeCells count="3">
    <mergeCell ref="C4:H4"/>
    <mergeCell ref="B4:B5"/>
    <mergeCell ref="A4:A5"/>
  </mergeCells>
  <printOptions horizontalCentered="1"/>
  <pageMargins left="0.25" right="0.25" top="0.75" bottom="0.75" header="0.3" footer="0.3"/>
  <pageSetup paperSize="9" scale="81"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sheetPr>
  <dimension ref="A1:V290"/>
  <sheetViews>
    <sheetView zoomScale="89" zoomScaleNormal="89" zoomScaleSheetLayoutView="100" zoomScalePageLayoutView="75" workbookViewId="0">
      <selection activeCell="D15" sqref="D15"/>
    </sheetView>
  </sheetViews>
  <sheetFormatPr baseColWidth="10" defaultRowHeight="12" x14ac:dyDescent="0.2"/>
  <cols>
    <col min="1" max="1" width="7" style="3" customWidth="1"/>
    <col min="2" max="2" width="8.42578125" style="3" customWidth="1"/>
    <col min="3" max="3" width="10.42578125" style="3" customWidth="1"/>
    <col min="4" max="4" width="29" style="3" customWidth="1"/>
    <col min="5" max="5" width="10.7109375" style="3" customWidth="1"/>
    <col min="6" max="6" width="11.28515625" style="3" customWidth="1"/>
    <col min="7" max="7" width="36" style="3" customWidth="1"/>
    <col min="8" max="8" width="27.7109375" style="34" customWidth="1"/>
    <col min="9" max="9" width="24.140625" style="34" customWidth="1"/>
    <col min="10" max="10" width="28" style="3" customWidth="1"/>
    <col min="11" max="11" width="8.5703125" style="25" customWidth="1"/>
    <col min="12" max="12" width="7.28515625" style="25" customWidth="1"/>
    <col min="13" max="13" width="9.42578125" style="3" customWidth="1"/>
    <col min="14" max="15" width="7.140625" style="3" customWidth="1"/>
    <col min="16" max="16" width="9.140625" style="3" customWidth="1"/>
    <col min="17" max="16384" width="11.42578125" style="3"/>
  </cols>
  <sheetData>
    <row r="1" spans="1:22" s="38" customFormat="1" x14ac:dyDescent="0.2">
      <c r="A1" s="52" t="s">
        <v>1172</v>
      </c>
      <c r="B1" s="52"/>
      <c r="C1" s="52"/>
      <c r="D1" s="52"/>
      <c r="E1" s="52"/>
      <c r="F1" s="52"/>
      <c r="G1" s="52"/>
      <c r="H1" s="52"/>
      <c r="I1" s="52"/>
      <c r="J1" s="52"/>
      <c r="K1" s="52"/>
      <c r="L1" s="52"/>
    </row>
    <row r="2" spans="1:22" s="4" customFormat="1" x14ac:dyDescent="0.2">
      <c r="A2" s="51" t="s">
        <v>696</v>
      </c>
      <c r="B2" s="51"/>
      <c r="C2" s="51"/>
      <c r="D2" s="51"/>
      <c r="E2" s="51"/>
      <c r="F2" s="51"/>
      <c r="G2" s="51"/>
      <c r="H2" s="51"/>
      <c r="I2" s="51"/>
      <c r="J2" s="51"/>
      <c r="K2" s="51"/>
      <c r="L2" s="51"/>
      <c r="M2" s="51"/>
      <c r="N2" s="51"/>
      <c r="O2" s="51"/>
      <c r="P2" s="51"/>
      <c r="Q2" s="51"/>
      <c r="R2" s="51"/>
      <c r="S2" s="51"/>
      <c r="T2" s="51"/>
      <c r="U2" s="51"/>
      <c r="V2" s="51"/>
    </row>
    <row r="3" spans="1:22" s="39" customFormat="1" ht="12.75" thickBot="1" x14ac:dyDescent="0.25">
      <c r="K3" s="25"/>
      <c r="L3" s="25"/>
    </row>
    <row r="4" spans="1:22" s="30" customFormat="1" ht="12.75" customHeight="1" thickBot="1" x14ac:dyDescent="0.25">
      <c r="A4" s="747" t="s">
        <v>142</v>
      </c>
      <c r="B4" s="748"/>
      <c r="C4" s="748"/>
      <c r="D4" s="748"/>
      <c r="E4" s="749"/>
      <c r="F4" s="750" t="s">
        <v>143</v>
      </c>
      <c r="G4" s="751"/>
      <c r="H4" s="752"/>
      <c r="I4" s="752"/>
      <c r="J4" s="753"/>
      <c r="K4" s="744" t="s">
        <v>2031</v>
      </c>
      <c r="L4" s="745"/>
      <c r="M4" s="746"/>
      <c r="N4" s="744" t="s">
        <v>2032</v>
      </c>
      <c r="O4" s="745"/>
      <c r="P4" s="746"/>
    </row>
    <row r="5" spans="1:22" s="31" customFormat="1" ht="80.099999999999994" customHeight="1" thickBot="1" x14ac:dyDescent="0.25">
      <c r="A5" s="92" t="s">
        <v>100</v>
      </c>
      <c r="B5" s="93" t="s">
        <v>8</v>
      </c>
      <c r="C5" s="93" t="s">
        <v>96</v>
      </c>
      <c r="D5" s="94" t="s">
        <v>101</v>
      </c>
      <c r="E5" s="95" t="s">
        <v>123</v>
      </c>
      <c r="F5" s="92" t="s">
        <v>130</v>
      </c>
      <c r="G5" s="94" t="s">
        <v>131</v>
      </c>
      <c r="H5" s="94" t="s">
        <v>145</v>
      </c>
      <c r="I5" s="93" t="s">
        <v>146</v>
      </c>
      <c r="J5" s="96" t="s">
        <v>135</v>
      </c>
      <c r="K5" s="97" t="s">
        <v>132</v>
      </c>
      <c r="L5" s="98" t="s">
        <v>133</v>
      </c>
      <c r="M5" s="99" t="s">
        <v>134</v>
      </c>
      <c r="N5" s="97" t="s">
        <v>132</v>
      </c>
      <c r="O5" s="98" t="s">
        <v>133</v>
      </c>
      <c r="P5" s="99" t="s">
        <v>134</v>
      </c>
    </row>
    <row r="6" spans="1:22" x14ac:dyDescent="0.2">
      <c r="A6" s="622">
        <v>902</v>
      </c>
      <c r="B6" s="623" t="s">
        <v>1448</v>
      </c>
      <c r="C6" s="623" t="s">
        <v>97</v>
      </c>
      <c r="D6" s="624" t="s">
        <v>747</v>
      </c>
      <c r="E6" s="625">
        <v>930</v>
      </c>
      <c r="F6" s="635" t="s">
        <v>795</v>
      </c>
      <c r="G6" s="626" t="s">
        <v>796</v>
      </c>
      <c r="H6" s="626" t="s">
        <v>797</v>
      </c>
      <c r="I6" s="627" t="s">
        <v>704</v>
      </c>
      <c r="J6" s="628" t="s">
        <v>798</v>
      </c>
      <c r="K6" s="629" t="s">
        <v>1449</v>
      </c>
      <c r="L6" s="630">
        <v>3</v>
      </c>
      <c r="M6" s="631">
        <v>2790</v>
      </c>
      <c r="N6" s="632"/>
      <c r="O6" s="633"/>
      <c r="P6" s="631"/>
    </row>
    <row r="7" spans="1:22" s="50" customFormat="1" x14ac:dyDescent="0.2">
      <c r="A7" s="634">
        <v>902</v>
      </c>
      <c r="B7" s="635" t="s">
        <v>1448</v>
      </c>
      <c r="C7" s="635" t="s">
        <v>97</v>
      </c>
      <c r="D7" s="636" t="s">
        <v>747</v>
      </c>
      <c r="E7" s="631">
        <v>930</v>
      </c>
      <c r="F7" s="635" t="s">
        <v>803</v>
      </c>
      <c r="G7" s="626" t="s">
        <v>804</v>
      </c>
      <c r="H7" s="626" t="s">
        <v>707</v>
      </c>
      <c r="I7" s="627" t="s">
        <v>707</v>
      </c>
      <c r="J7" s="628" t="s">
        <v>707</v>
      </c>
      <c r="K7" s="637" t="s">
        <v>1450</v>
      </c>
      <c r="L7" s="638">
        <v>3</v>
      </c>
      <c r="M7" s="631">
        <v>2790</v>
      </c>
      <c r="N7" s="639"/>
      <c r="O7" s="640"/>
      <c r="P7" s="631"/>
    </row>
    <row r="8" spans="1:22" s="50" customFormat="1" x14ac:dyDescent="0.2">
      <c r="A8" s="634">
        <v>902</v>
      </c>
      <c r="B8" s="635" t="s">
        <v>1448</v>
      </c>
      <c r="C8" s="635" t="s">
        <v>97</v>
      </c>
      <c r="D8" s="636" t="s">
        <v>747</v>
      </c>
      <c r="E8" s="631">
        <v>930</v>
      </c>
      <c r="F8" s="635" t="s">
        <v>805</v>
      </c>
      <c r="G8" s="626" t="s">
        <v>1451</v>
      </c>
      <c r="H8" s="626" t="s">
        <v>707</v>
      </c>
      <c r="I8" s="627" t="s">
        <v>707</v>
      </c>
      <c r="J8" s="628" t="s">
        <v>707</v>
      </c>
      <c r="K8" s="637" t="s">
        <v>1452</v>
      </c>
      <c r="L8" s="638">
        <v>3</v>
      </c>
      <c r="M8" s="631">
        <v>2790</v>
      </c>
      <c r="N8" s="639"/>
      <c r="O8" s="640"/>
      <c r="P8" s="631"/>
    </row>
    <row r="9" spans="1:22" s="50" customFormat="1" x14ac:dyDescent="0.2">
      <c r="A9" s="634">
        <v>902</v>
      </c>
      <c r="B9" s="635" t="s">
        <v>1448</v>
      </c>
      <c r="C9" s="635" t="s">
        <v>97</v>
      </c>
      <c r="D9" s="636" t="s">
        <v>747</v>
      </c>
      <c r="E9" s="631">
        <v>930</v>
      </c>
      <c r="F9" s="635" t="s">
        <v>807</v>
      </c>
      <c r="G9" s="626" t="s">
        <v>808</v>
      </c>
      <c r="H9" s="626" t="s">
        <v>797</v>
      </c>
      <c r="I9" s="627" t="s">
        <v>707</v>
      </c>
      <c r="J9" s="628" t="s">
        <v>707</v>
      </c>
      <c r="K9" s="637" t="s">
        <v>1453</v>
      </c>
      <c r="L9" s="638">
        <v>3</v>
      </c>
      <c r="M9" s="631">
        <v>2790</v>
      </c>
      <c r="N9" s="639"/>
      <c r="O9" s="640"/>
      <c r="P9" s="631"/>
    </row>
    <row r="10" spans="1:22" s="50" customFormat="1" x14ac:dyDescent="0.2">
      <c r="A10" s="634">
        <v>902</v>
      </c>
      <c r="B10" s="635" t="s">
        <v>1448</v>
      </c>
      <c r="C10" s="635" t="s">
        <v>97</v>
      </c>
      <c r="D10" s="636" t="s">
        <v>747</v>
      </c>
      <c r="E10" s="631">
        <v>930</v>
      </c>
      <c r="F10" s="635" t="s">
        <v>809</v>
      </c>
      <c r="G10" s="626" t="s">
        <v>810</v>
      </c>
      <c r="H10" s="626" t="s">
        <v>811</v>
      </c>
      <c r="I10" s="627" t="s">
        <v>707</v>
      </c>
      <c r="J10" s="628" t="s">
        <v>707</v>
      </c>
      <c r="K10" s="637" t="s">
        <v>1454</v>
      </c>
      <c r="L10" s="638">
        <v>3</v>
      </c>
      <c r="M10" s="631">
        <v>2790</v>
      </c>
      <c r="N10" s="639"/>
      <c r="O10" s="640"/>
      <c r="P10" s="631"/>
    </row>
    <row r="11" spans="1:22" s="50" customFormat="1" x14ac:dyDescent="0.2">
      <c r="A11" s="634">
        <v>902</v>
      </c>
      <c r="B11" s="635" t="s">
        <v>1448</v>
      </c>
      <c r="C11" s="635" t="s">
        <v>97</v>
      </c>
      <c r="D11" s="636" t="s">
        <v>812</v>
      </c>
      <c r="E11" s="631">
        <v>1800</v>
      </c>
      <c r="F11" s="635" t="s">
        <v>815</v>
      </c>
      <c r="G11" s="626" t="s">
        <v>816</v>
      </c>
      <c r="H11" s="626" t="s">
        <v>791</v>
      </c>
      <c r="I11" s="627" t="s">
        <v>715</v>
      </c>
      <c r="J11" s="628" t="s">
        <v>791</v>
      </c>
      <c r="K11" s="637" t="s">
        <v>1455</v>
      </c>
      <c r="L11" s="638">
        <v>10</v>
      </c>
      <c r="M11" s="631">
        <v>18000</v>
      </c>
      <c r="N11" s="639"/>
      <c r="O11" s="640"/>
      <c r="P11" s="631"/>
    </row>
    <row r="12" spans="1:22" s="50" customFormat="1" x14ac:dyDescent="0.2">
      <c r="A12" s="634">
        <v>902</v>
      </c>
      <c r="B12" s="635" t="s">
        <v>1448</v>
      </c>
      <c r="C12" s="635" t="s">
        <v>97</v>
      </c>
      <c r="D12" s="636" t="s">
        <v>841</v>
      </c>
      <c r="E12" s="631">
        <v>930</v>
      </c>
      <c r="F12" s="635" t="s">
        <v>1029</v>
      </c>
      <c r="G12" s="626" t="s">
        <v>1456</v>
      </c>
      <c r="H12" s="626" t="s">
        <v>797</v>
      </c>
      <c r="I12" s="627" t="s">
        <v>707</v>
      </c>
      <c r="J12" s="628" t="s">
        <v>707</v>
      </c>
      <c r="K12" s="637" t="s">
        <v>1457</v>
      </c>
      <c r="L12" s="638">
        <v>9</v>
      </c>
      <c r="M12" s="631">
        <v>8370</v>
      </c>
      <c r="N12" s="639"/>
      <c r="O12" s="640"/>
      <c r="P12" s="631"/>
    </row>
    <row r="13" spans="1:22" s="50" customFormat="1" x14ac:dyDescent="0.2">
      <c r="A13" s="634">
        <v>902</v>
      </c>
      <c r="B13" s="635" t="s">
        <v>1448</v>
      </c>
      <c r="C13" s="635" t="s">
        <v>97</v>
      </c>
      <c r="D13" s="636" t="s">
        <v>1458</v>
      </c>
      <c r="E13" s="631">
        <v>1000</v>
      </c>
      <c r="F13" s="635" t="s">
        <v>850</v>
      </c>
      <c r="G13" s="626" t="s">
        <v>851</v>
      </c>
      <c r="H13" s="626" t="s">
        <v>723</v>
      </c>
      <c r="I13" s="627" t="s">
        <v>704</v>
      </c>
      <c r="J13" s="628" t="s">
        <v>723</v>
      </c>
      <c r="K13" s="637" t="s">
        <v>1459</v>
      </c>
      <c r="L13" s="638">
        <v>3</v>
      </c>
      <c r="M13" s="631">
        <v>3000</v>
      </c>
      <c r="N13" s="639"/>
      <c r="O13" s="640"/>
      <c r="P13" s="631"/>
    </row>
    <row r="14" spans="1:22" s="50" customFormat="1" x14ac:dyDescent="0.2">
      <c r="A14" s="634">
        <v>902</v>
      </c>
      <c r="B14" s="635" t="s">
        <v>1448</v>
      </c>
      <c r="C14" s="635" t="s">
        <v>97</v>
      </c>
      <c r="D14" s="636" t="s">
        <v>818</v>
      </c>
      <c r="E14" s="631">
        <v>930</v>
      </c>
      <c r="F14" s="635" t="s">
        <v>861</v>
      </c>
      <c r="G14" s="626" t="s">
        <v>862</v>
      </c>
      <c r="H14" s="626" t="s">
        <v>707</v>
      </c>
      <c r="I14" s="627" t="s">
        <v>707</v>
      </c>
      <c r="J14" s="628" t="s">
        <v>707</v>
      </c>
      <c r="K14" s="637" t="s">
        <v>1460</v>
      </c>
      <c r="L14" s="638">
        <v>1</v>
      </c>
      <c r="M14" s="631">
        <v>930</v>
      </c>
      <c r="N14" s="639"/>
      <c r="O14" s="640"/>
      <c r="P14" s="631"/>
    </row>
    <row r="15" spans="1:22" s="50" customFormat="1" x14ac:dyDescent="0.2">
      <c r="A15" s="634">
        <v>902</v>
      </c>
      <c r="B15" s="635" t="s">
        <v>1448</v>
      </c>
      <c r="C15" s="635" t="s">
        <v>97</v>
      </c>
      <c r="D15" s="636" t="s">
        <v>799</v>
      </c>
      <c r="E15" s="631">
        <v>2400</v>
      </c>
      <c r="F15" s="635" t="s">
        <v>867</v>
      </c>
      <c r="G15" s="626" t="s">
        <v>868</v>
      </c>
      <c r="H15" s="626" t="s">
        <v>869</v>
      </c>
      <c r="I15" s="627" t="s">
        <v>715</v>
      </c>
      <c r="J15" s="628" t="s">
        <v>869</v>
      </c>
      <c r="K15" s="637" t="s">
        <v>1461</v>
      </c>
      <c r="L15" s="638">
        <v>7</v>
      </c>
      <c r="M15" s="631">
        <v>16800</v>
      </c>
      <c r="N15" s="639"/>
      <c r="O15" s="640"/>
      <c r="P15" s="631"/>
    </row>
    <row r="16" spans="1:22" s="50" customFormat="1" x14ac:dyDescent="0.2">
      <c r="A16" s="634">
        <v>902</v>
      </c>
      <c r="B16" s="635" t="s">
        <v>1448</v>
      </c>
      <c r="C16" s="635" t="s">
        <v>97</v>
      </c>
      <c r="D16" s="636" t="s">
        <v>747</v>
      </c>
      <c r="E16" s="631">
        <v>950</v>
      </c>
      <c r="F16" s="635" t="s">
        <v>834</v>
      </c>
      <c r="G16" s="626" t="s">
        <v>895</v>
      </c>
      <c r="H16" s="626" t="s">
        <v>835</v>
      </c>
      <c r="I16" s="627" t="s">
        <v>704</v>
      </c>
      <c r="J16" s="628" t="s">
        <v>835</v>
      </c>
      <c r="K16" s="637" t="s">
        <v>1462</v>
      </c>
      <c r="L16" s="638">
        <v>3</v>
      </c>
      <c r="M16" s="631">
        <v>2850</v>
      </c>
      <c r="N16" s="639"/>
      <c r="O16" s="640"/>
      <c r="P16" s="631"/>
    </row>
    <row r="17" spans="1:16" s="50" customFormat="1" x14ac:dyDescent="0.2">
      <c r="A17" s="634">
        <v>902</v>
      </c>
      <c r="B17" s="635" t="s">
        <v>1448</v>
      </c>
      <c r="C17" s="635" t="s">
        <v>97</v>
      </c>
      <c r="D17" s="636" t="s">
        <v>838</v>
      </c>
      <c r="E17" s="631">
        <v>2500</v>
      </c>
      <c r="F17" s="635" t="s">
        <v>839</v>
      </c>
      <c r="G17" s="626" t="s">
        <v>896</v>
      </c>
      <c r="H17" s="626" t="s">
        <v>791</v>
      </c>
      <c r="I17" s="627" t="s">
        <v>715</v>
      </c>
      <c r="J17" s="628" t="s">
        <v>791</v>
      </c>
      <c r="K17" s="637" t="s">
        <v>1463</v>
      </c>
      <c r="L17" s="638">
        <v>6</v>
      </c>
      <c r="M17" s="631">
        <v>15000</v>
      </c>
      <c r="N17" s="639"/>
      <c r="O17" s="640"/>
      <c r="P17" s="631"/>
    </row>
    <row r="18" spans="1:16" s="50" customFormat="1" x14ac:dyDescent="0.2">
      <c r="A18" s="634">
        <v>902</v>
      </c>
      <c r="B18" s="635" t="s">
        <v>1448</v>
      </c>
      <c r="C18" s="635" t="s">
        <v>97</v>
      </c>
      <c r="D18" s="636" t="s">
        <v>838</v>
      </c>
      <c r="E18" s="631">
        <v>2500</v>
      </c>
      <c r="F18" s="635" t="s">
        <v>840</v>
      </c>
      <c r="G18" s="626" t="s">
        <v>897</v>
      </c>
      <c r="H18" s="626" t="s">
        <v>791</v>
      </c>
      <c r="I18" s="627" t="s">
        <v>715</v>
      </c>
      <c r="J18" s="628" t="s">
        <v>791</v>
      </c>
      <c r="K18" s="637" t="s">
        <v>1464</v>
      </c>
      <c r="L18" s="638">
        <v>6</v>
      </c>
      <c r="M18" s="631">
        <v>15000</v>
      </c>
      <c r="N18" s="639"/>
      <c r="O18" s="640"/>
      <c r="P18" s="631"/>
    </row>
    <row r="19" spans="1:16" s="50" customFormat="1" x14ac:dyDescent="0.2">
      <c r="A19" s="634">
        <v>902</v>
      </c>
      <c r="B19" s="635" t="s">
        <v>1448</v>
      </c>
      <c r="C19" s="635" t="s">
        <v>97</v>
      </c>
      <c r="D19" s="636" t="s">
        <v>838</v>
      </c>
      <c r="E19" s="631">
        <v>2500</v>
      </c>
      <c r="F19" s="635" t="s">
        <v>837</v>
      </c>
      <c r="G19" s="626" t="s">
        <v>898</v>
      </c>
      <c r="H19" s="626" t="s">
        <v>791</v>
      </c>
      <c r="I19" s="627" t="s">
        <v>715</v>
      </c>
      <c r="J19" s="628" t="s">
        <v>791</v>
      </c>
      <c r="K19" s="637" t="s">
        <v>1465</v>
      </c>
      <c r="L19" s="638">
        <v>3</v>
      </c>
      <c r="M19" s="631">
        <v>7500</v>
      </c>
      <c r="N19" s="639"/>
      <c r="O19" s="640"/>
      <c r="P19" s="631"/>
    </row>
    <row r="20" spans="1:16" s="50" customFormat="1" x14ac:dyDescent="0.2">
      <c r="A20" s="634">
        <v>902</v>
      </c>
      <c r="B20" s="635" t="s">
        <v>1448</v>
      </c>
      <c r="C20" s="635" t="s">
        <v>97</v>
      </c>
      <c r="D20" s="636" t="s">
        <v>831</v>
      </c>
      <c r="E20" s="631">
        <v>2000</v>
      </c>
      <c r="F20" s="635" t="s">
        <v>830</v>
      </c>
      <c r="G20" s="626" t="s">
        <v>899</v>
      </c>
      <c r="H20" s="626" t="s">
        <v>831</v>
      </c>
      <c r="I20" s="627" t="s">
        <v>704</v>
      </c>
      <c r="J20" s="628" t="s">
        <v>831</v>
      </c>
      <c r="K20" s="637" t="s">
        <v>1466</v>
      </c>
      <c r="L20" s="638">
        <v>9</v>
      </c>
      <c r="M20" s="631">
        <v>18000</v>
      </c>
      <c r="N20" s="639"/>
      <c r="O20" s="640"/>
      <c r="P20" s="631"/>
    </row>
    <row r="21" spans="1:16" s="50" customFormat="1" x14ac:dyDescent="0.2">
      <c r="A21" s="634">
        <v>902</v>
      </c>
      <c r="B21" s="635" t="s">
        <v>1448</v>
      </c>
      <c r="C21" s="635" t="s">
        <v>97</v>
      </c>
      <c r="D21" s="636" t="s">
        <v>743</v>
      </c>
      <c r="E21" s="631">
        <v>2200</v>
      </c>
      <c r="F21" s="635" t="s">
        <v>860</v>
      </c>
      <c r="G21" s="626" t="s">
        <v>900</v>
      </c>
      <c r="H21" s="626" t="s">
        <v>791</v>
      </c>
      <c r="I21" s="627" t="s">
        <v>756</v>
      </c>
      <c r="J21" s="628" t="s">
        <v>802</v>
      </c>
      <c r="K21" s="637" t="s">
        <v>1467</v>
      </c>
      <c r="L21" s="638">
        <v>3</v>
      </c>
      <c r="M21" s="631">
        <v>6600</v>
      </c>
      <c r="N21" s="639"/>
      <c r="O21" s="640"/>
      <c r="P21" s="631"/>
    </row>
    <row r="22" spans="1:16" s="50" customFormat="1" x14ac:dyDescent="0.2">
      <c r="A22" s="634">
        <v>902</v>
      </c>
      <c r="B22" s="635" t="s">
        <v>1448</v>
      </c>
      <c r="C22" s="635" t="s">
        <v>97</v>
      </c>
      <c r="D22" s="636" t="s">
        <v>747</v>
      </c>
      <c r="E22" s="631">
        <v>930</v>
      </c>
      <c r="F22" s="635" t="s">
        <v>901</v>
      </c>
      <c r="G22" s="626" t="s">
        <v>902</v>
      </c>
      <c r="H22" s="626" t="s">
        <v>903</v>
      </c>
      <c r="I22" s="627" t="s">
        <v>707</v>
      </c>
      <c r="J22" s="628"/>
      <c r="K22" s="637" t="s">
        <v>1468</v>
      </c>
      <c r="L22" s="638">
        <v>3</v>
      </c>
      <c r="M22" s="631">
        <v>2790</v>
      </c>
      <c r="N22" s="639"/>
      <c r="O22" s="640"/>
      <c r="P22" s="631"/>
    </row>
    <row r="23" spans="1:16" s="50" customFormat="1" x14ac:dyDescent="0.2">
      <c r="A23" s="634">
        <v>902</v>
      </c>
      <c r="B23" s="635" t="s">
        <v>1448</v>
      </c>
      <c r="C23" s="635" t="s">
        <v>97</v>
      </c>
      <c r="D23" s="636" t="s">
        <v>747</v>
      </c>
      <c r="E23" s="631">
        <v>1000</v>
      </c>
      <c r="F23" s="635" t="s">
        <v>864</v>
      </c>
      <c r="G23" s="626" t="s">
        <v>904</v>
      </c>
      <c r="H23" s="626" t="s">
        <v>865</v>
      </c>
      <c r="I23" s="627" t="s">
        <v>715</v>
      </c>
      <c r="J23" s="628" t="s">
        <v>865</v>
      </c>
      <c r="K23" s="637" t="s">
        <v>1469</v>
      </c>
      <c r="L23" s="638">
        <v>1</v>
      </c>
      <c r="M23" s="631">
        <v>1000</v>
      </c>
      <c r="N23" s="639"/>
      <c r="O23" s="640"/>
      <c r="P23" s="631"/>
    </row>
    <row r="24" spans="1:16" s="50" customFormat="1" x14ac:dyDescent="0.2">
      <c r="A24" s="634">
        <v>902</v>
      </c>
      <c r="B24" s="635" t="s">
        <v>1448</v>
      </c>
      <c r="C24" s="635" t="s">
        <v>97</v>
      </c>
      <c r="D24" s="636" t="s">
        <v>1140</v>
      </c>
      <c r="E24" s="631">
        <v>1300</v>
      </c>
      <c r="F24" s="635" t="s">
        <v>907</v>
      </c>
      <c r="G24" s="626" t="s">
        <v>908</v>
      </c>
      <c r="H24" s="626" t="s">
        <v>711</v>
      </c>
      <c r="I24" s="627" t="s">
        <v>909</v>
      </c>
      <c r="J24" s="628"/>
      <c r="K24" s="637" t="s">
        <v>1470</v>
      </c>
      <c r="L24" s="638">
        <v>1</v>
      </c>
      <c r="M24" s="631">
        <v>1300</v>
      </c>
      <c r="N24" s="639"/>
      <c r="O24" s="640"/>
      <c r="P24" s="631"/>
    </row>
    <row r="25" spans="1:16" s="50" customFormat="1" x14ac:dyDescent="0.2">
      <c r="A25" s="634">
        <v>902</v>
      </c>
      <c r="B25" s="635" t="s">
        <v>1448</v>
      </c>
      <c r="C25" s="635" t="s">
        <v>97</v>
      </c>
      <c r="D25" s="636" t="s">
        <v>844</v>
      </c>
      <c r="E25" s="631">
        <v>1300</v>
      </c>
      <c r="F25" s="635" t="s">
        <v>845</v>
      </c>
      <c r="G25" s="626" t="s">
        <v>910</v>
      </c>
      <c r="H25" s="626" t="s">
        <v>846</v>
      </c>
      <c r="I25" s="627" t="s">
        <v>715</v>
      </c>
      <c r="J25" s="628" t="s">
        <v>846</v>
      </c>
      <c r="K25" s="637" t="s">
        <v>1471</v>
      </c>
      <c r="L25" s="638">
        <v>3</v>
      </c>
      <c r="M25" s="631">
        <v>3900</v>
      </c>
      <c r="N25" s="639"/>
      <c r="O25" s="640"/>
      <c r="P25" s="631"/>
    </row>
    <row r="26" spans="1:16" s="50" customFormat="1" x14ac:dyDescent="0.2">
      <c r="A26" s="634">
        <v>902</v>
      </c>
      <c r="B26" s="635" t="s">
        <v>1448</v>
      </c>
      <c r="C26" s="635" t="s">
        <v>97</v>
      </c>
      <c r="D26" s="636" t="s">
        <v>747</v>
      </c>
      <c r="E26" s="631">
        <v>930</v>
      </c>
      <c r="F26" s="635" t="s">
        <v>847</v>
      </c>
      <c r="G26" s="626" t="s">
        <v>911</v>
      </c>
      <c r="H26" s="626" t="s">
        <v>802</v>
      </c>
      <c r="I26" s="627" t="s">
        <v>756</v>
      </c>
      <c r="J26" s="628" t="s">
        <v>802</v>
      </c>
      <c r="K26" s="637" t="s">
        <v>1472</v>
      </c>
      <c r="L26" s="638">
        <v>3</v>
      </c>
      <c r="M26" s="631">
        <v>2790</v>
      </c>
      <c r="N26" s="639"/>
      <c r="O26" s="640"/>
      <c r="P26" s="631"/>
    </row>
    <row r="27" spans="1:16" s="50" customFormat="1" x14ac:dyDescent="0.2">
      <c r="A27" s="634">
        <v>902</v>
      </c>
      <c r="B27" s="635" t="s">
        <v>1448</v>
      </c>
      <c r="C27" s="635" t="s">
        <v>97</v>
      </c>
      <c r="D27" s="636" t="s">
        <v>848</v>
      </c>
      <c r="E27" s="631">
        <v>930</v>
      </c>
      <c r="F27" s="635" t="s">
        <v>849</v>
      </c>
      <c r="G27" s="626" t="s">
        <v>912</v>
      </c>
      <c r="H27" s="626" t="s">
        <v>843</v>
      </c>
      <c r="I27" s="627"/>
      <c r="J27" s="628"/>
      <c r="K27" s="637" t="s">
        <v>1473</v>
      </c>
      <c r="L27" s="638">
        <v>5</v>
      </c>
      <c r="M27" s="631">
        <v>4650</v>
      </c>
      <c r="N27" s="639"/>
      <c r="O27" s="640"/>
      <c r="P27" s="631"/>
    </row>
    <row r="28" spans="1:16" s="50" customFormat="1" x14ac:dyDescent="0.2">
      <c r="A28" s="634">
        <v>902</v>
      </c>
      <c r="B28" s="635" t="s">
        <v>1448</v>
      </c>
      <c r="C28" s="635" t="s">
        <v>97</v>
      </c>
      <c r="D28" s="636" t="s">
        <v>848</v>
      </c>
      <c r="E28" s="631">
        <v>930</v>
      </c>
      <c r="F28" s="635" t="s">
        <v>913</v>
      </c>
      <c r="G28" s="626" t="s">
        <v>914</v>
      </c>
      <c r="H28" s="626" t="s">
        <v>843</v>
      </c>
      <c r="I28" s="627"/>
      <c r="J28" s="628"/>
      <c r="K28" s="637" t="s">
        <v>1474</v>
      </c>
      <c r="L28" s="638">
        <v>5</v>
      </c>
      <c r="M28" s="631">
        <v>4650</v>
      </c>
      <c r="N28" s="639"/>
      <c r="O28" s="640"/>
      <c r="P28" s="631"/>
    </row>
    <row r="29" spans="1:16" s="50" customFormat="1" x14ac:dyDescent="0.2">
      <c r="A29" s="634">
        <v>902</v>
      </c>
      <c r="B29" s="635" t="s">
        <v>1448</v>
      </c>
      <c r="C29" s="635" t="s">
        <v>97</v>
      </c>
      <c r="D29" s="636" t="s">
        <v>720</v>
      </c>
      <c r="E29" s="631">
        <v>930</v>
      </c>
      <c r="F29" s="635" t="s">
        <v>915</v>
      </c>
      <c r="G29" s="626" t="s">
        <v>916</v>
      </c>
      <c r="H29" s="626" t="s">
        <v>843</v>
      </c>
      <c r="I29" s="627"/>
      <c r="J29" s="628"/>
      <c r="K29" s="637" t="s">
        <v>1475</v>
      </c>
      <c r="L29" s="638">
        <v>5</v>
      </c>
      <c r="M29" s="631">
        <v>4650</v>
      </c>
      <c r="N29" s="639"/>
      <c r="O29" s="640"/>
      <c r="P29" s="631"/>
    </row>
    <row r="30" spans="1:16" s="50" customFormat="1" x14ac:dyDescent="0.2">
      <c r="A30" s="634">
        <v>902</v>
      </c>
      <c r="B30" s="635" t="s">
        <v>1448</v>
      </c>
      <c r="C30" s="635" t="s">
        <v>97</v>
      </c>
      <c r="D30" s="636" t="s">
        <v>841</v>
      </c>
      <c r="E30" s="631">
        <v>930</v>
      </c>
      <c r="F30" s="635" t="s">
        <v>842</v>
      </c>
      <c r="G30" s="626" t="s">
        <v>917</v>
      </c>
      <c r="H30" s="626" t="s">
        <v>843</v>
      </c>
      <c r="I30" s="627"/>
      <c r="J30" s="628"/>
      <c r="K30" s="637" t="s">
        <v>1476</v>
      </c>
      <c r="L30" s="638">
        <v>3</v>
      </c>
      <c r="M30" s="631">
        <v>2790</v>
      </c>
      <c r="N30" s="639"/>
      <c r="O30" s="640"/>
      <c r="P30" s="631"/>
    </row>
    <row r="31" spans="1:16" s="50" customFormat="1" x14ac:dyDescent="0.2">
      <c r="A31" s="634">
        <v>902</v>
      </c>
      <c r="B31" s="635" t="s">
        <v>1448</v>
      </c>
      <c r="C31" s="635" t="s">
        <v>97</v>
      </c>
      <c r="D31" s="636" t="s">
        <v>820</v>
      </c>
      <c r="E31" s="631">
        <v>1500</v>
      </c>
      <c r="F31" s="635" t="s">
        <v>821</v>
      </c>
      <c r="G31" s="626" t="s">
        <v>918</v>
      </c>
      <c r="H31" s="626" t="s">
        <v>797</v>
      </c>
      <c r="I31" s="627" t="s">
        <v>822</v>
      </c>
      <c r="J31" s="628" t="s">
        <v>823</v>
      </c>
      <c r="K31" s="637" t="s">
        <v>1477</v>
      </c>
      <c r="L31" s="638">
        <v>1</v>
      </c>
      <c r="M31" s="631">
        <v>1500</v>
      </c>
      <c r="N31" s="639"/>
      <c r="O31" s="640"/>
      <c r="P31" s="631"/>
    </row>
    <row r="32" spans="1:16" s="50" customFormat="1" x14ac:dyDescent="0.2">
      <c r="A32" s="634">
        <v>902</v>
      </c>
      <c r="B32" s="635" t="s">
        <v>1448</v>
      </c>
      <c r="C32" s="635" t="s">
        <v>97</v>
      </c>
      <c r="D32" s="636" t="s">
        <v>1478</v>
      </c>
      <c r="E32" s="631">
        <v>1500</v>
      </c>
      <c r="F32" s="635" t="s">
        <v>926</v>
      </c>
      <c r="G32" s="626" t="s">
        <v>1479</v>
      </c>
      <c r="H32" s="626"/>
      <c r="I32" s="627"/>
      <c r="J32" s="628"/>
      <c r="K32" s="637" t="s">
        <v>1480</v>
      </c>
      <c r="L32" s="638">
        <v>6</v>
      </c>
      <c r="M32" s="631">
        <v>9000</v>
      </c>
      <c r="N32" s="639"/>
      <c r="O32" s="640"/>
      <c r="P32" s="631"/>
    </row>
    <row r="33" spans="1:16" s="50" customFormat="1" x14ac:dyDescent="0.2">
      <c r="A33" s="634">
        <v>902</v>
      </c>
      <c r="B33" s="635" t="s">
        <v>1448</v>
      </c>
      <c r="C33" s="635" t="s">
        <v>97</v>
      </c>
      <c r="D33" s="636" t="s">
        <v>855</v>
      </c>
      <c r="E33" s="631">
        <v>2500</v>
      </c>
      <c r="F33" s="635" t="s">
        <v>856</v>
      </c>
      <c r="G33" s="626" t="s">
        <v>933</v>
      </c>
      <c r="H33" s="626" t="s">
        <v>857</v>
      </c>
      <c r="I33" s="627" t="s">
        <v>715</v>
      </c>
      <c r="J33" s="628" t="s">
        <v>857</v>
      </c>
      <c r="K33" s="637" t="s">
        <v>1481</v>
      </c>
      <c r="L33" s="638">
        <v>3</v>
      </c>
      <c r="M33" s="631">
        <v>7500</v>
      </c>
      <c r="N33" s="639"/>
      <c r="O33" s="640"/>
      <c r="P33" s="631"/>
    </row>
    <row r="34" spans="1:16" s="50" customFormat="1" x14ac:dyDescent="0.2">
      <c r="A34" s="634">
        <v>902</v>
      </c>
      <c r="B34" s="635" t="s">
        <v>1448</v>
      </c>
      <c r="C34" s="635" t="s">
        <v>97</v>
      </c>
      <c r="D34" s="636" t="s">
        <v>855</v>
      </c>
      <c r="E34" s="631">
        <v>2500</v>
      </c>
      <c r="F34" s="635" t="s">
        <v>858</v>
      </c>
      <c r="G34" s="626" t="s">
        <v>934</v>
      </c>
      <c r="H34" s="626" t="s">
        <v>859</v>
      </c>
      <c r="I34" s="627" t="s">
        <v>715</v>
      </c>
      <c r="J34" s="628" t="s">
        <v>859</v>
      </c>
      <c r="K34" s="637" t="s">
        <v>1482</v>
      </c>
      <c r="L34" s="638">
        <v>3</v>
      </c>
      <c r="M34" s="631">
        <v>7500</v>
      </c>
      <c r="N34" s="639"/>
      <c r="O34" s="640"/>
      <c r="P34" s="631"/>
    </row>
    <row r="35" spans="1:16" s="50" customFormat="1" x14ac:dyDescent="0.2">
      <c r="A35" s="634">
        <v>902</v>
      </c>
      <c r="B35" s="635" t="s">
        <v>1448</v>
      </c>
      <c r="C35" s="635" t="s">
        <v>97</v>
      </c>
      <c r="D35" s="636" t="s">
        <v>743</v>
      </c>
      <c r="E35" s="631">
        <v>1600</v>
      </c>
      <c r="F35" s="635" t="s">
        <v>936</v>
      </c>
      <c r="G35" s="626" t="s">
        <v>937</v>
      </c>
      <c r="H35" s="626" t="s">
        <v>938</v>
      </c>
      <c r="I35" s="627" t="s">
        <v>715</v>
      </c>
      <c r="J35" s="628" t="s">
        <v>877</v>
      </c>
      <c r="K35" s="637" t="s">
        <v>1483</v>
      </c>
      <c r="L35" s="638">
        <v>3</v>
      </c>
      <c r="M35" s="631">
        <v>4800</v>
      </c>
      <c r="N35" s="639"/>
      <c r="O35" s="640"/>
      <c r="P35" s="631"/>
    </row>
    <row r="36" spans="1:16" s="50" customFormat="1" x14ac:dyDescent="0.2">
      <c r="A36" s="634">
        <v>902</v>
      </c>
      <c r="B36" s="635" t="s">
        <v>1448</v>
      </c>
      <c r="C36" s="635" t="s">
        <v>97</v>
      </c>
      <c r="D36" s="636" t="s">
        <v>877</v>
      </c>
      <c r="E36" s="631">
        <v>2500</v>
      </c>
      <c r="F36" s="635" t="s">
        <v>885</v>
      </c>
      <c r="G36" s="626" t="s">
        <v>953</v>
      </c>
      <c r="H36" s="626" t="s">
        <v>877</v>
      </c>
      <c r="I36" s="627" t="s">
        <v>874</v>
      </c>
      <c r="J36" s="628" t="s">
        <v>877</v>
      </c>
      <c r="K36" s="637" t="s">
        <v>954</v>
      </c>
      <c r="L36" s="638">
        <v>2</v>
      </c>
      <c r="M36" s="631">
        <v>5000</v>
      </c>
      <c r="N36" s="639"/>
      <c r="O36" s="640"/>
      <c r="P36" s="631"/>
    </row>
    <row r="37" spans="1:16" s="50" customFormat="1" x14ac:dyDescent="0.2">
      <c r="A37" s="634">
        <v>902</v>
      </c>
      <c r="B37" s="635" t="s">
        <v>1448</v>
      </c>
      <c r="C37" s="635" t="s">
        <v>97</v>
      </c>
      <c r="D37" s="636" t="s">
        <v>877</v>
      </c>
      <c r="E37" s="631">
        <v>2400</v>
      </c>
      <c r="F37" s="635" t="s">
        <v>958</v>
      </c>
      <c r="G37" s="626" t="s">
        <v>959</v>
      </c>
      <c r="H37" s="626" t="s">
        <v>877</v>
      </c>
      <c r="I37" s="627" t="s">
        <v>874</v>
      </c>
      <c r="J37" s="628" t="s">
        <v>877</v>
      </c>
      <c r="K37" s="637" t="s">
        <v>960</v>
      </c>
      <c r="L37" s="638">
        <v>1</v>
      </c>
      <c r="M37" s="631">
        <v>2400</v>
      </c>
      <c r="N37" s="639"/>
      <c r="O37" s="640"/>
      <c r="P37" s="631"/>
    </row>
    <row r="38" spans="1:16" s="50" customFormat="1" x14ac:dyDescent="0.2">
      <c r="A38" s="634">
        <v>902</v>
      </c>
      <c r="B38" s="635" t="s">
        <v>1448</v>
      </c>
      <c r="C38" s="635" t="s">
        <v>97</v>
      </c>
      <c r="D38" s="636" t="s">
        <v>927</v>
      </c>
      <c r="E38" s="631">
        <v>1500</v>
      </c>
      <c r="F38" s="635" t="s">
        <v>964</v>
      </c>
      <c r="G38" s="626" t="s">
        <v>965</v>
      </c>
      <c r="H38" s="626" t="s">
        <v>798</v>
      </c>
      <c r="I38" s="627"/>
      <c r="J38" s="628" t="s">
        <v>724</v>
      </c>
      <c r="K38" s="637" t="s">
        <v>1484</v>
      </c>
      <c r="L38" s="638">
        <v>6</v>
      </c>
      <c r="M38" s="631">
        <v>9000</v>
      </c>
      <c r="N38" s="639"/>
      <c r="O38" s="640"/>
      <c r="P38" s="631"/>
    </row>
    <row r="39" spans="1:16" s="50" customFormat="1" x14ac:dyDescent="0.2">
      <c r="A39" s="634">
        <v>902</v>
      </c>
      <c r="B39" s="635" t="s">
        <v>1448</v>
      </c>
      <c r="C39" s="635" t="s">
        <v>97</v>
      </c>
      <c r="D39" s="636" t="s">
        <v>966</v>
      </c>
      <c r="E39" s="631">
        <v>4200</v>
      </c>
      <c r="F39" s="635" t="s">
        <v>967</v>
      </c>
      <c r="G39" s="626" t="s">
        <v>968</v>
      </c>
      <c r="H39" s="626" t="s">
        <v>859</v>
      </c>
      <c r="I39" s="627"/>
      <c r="J39" s="628"/>
      <c r="K39" s="637" t="s">
        <v>1485</v>
      </c>
      <c r="L39" s="638">
        <v>4</v>
      </c>
      <c r="M39" s="631">
        <v>16800</v>
      </c>
      <c r="N39" s="639"/>
      <c r="O39" s="640"/>
      <c r="P39" s="631"/>
    </row>
    <row r="40" spans="1:16" s="50" customFormat="1" x14ac:dyDescent="0.2">
      <c r="A40" s="634">
        <v>902</v>
      </c>
      <c r="B40" s="635" t="s">
        <v>1448</v>
      </c>
      <c r="C40" s="635" t="s">
        <v>97</v>
      </c>
      <c r="D40" s="636" t="s">
        <v>969</v>
      </c>
      <c r="E40" s="631">
        <v>1800</v>
      </c>
      <c r="F40" s="635" t="s">
        <v>970</v>
      </c>
      <c r="G40" s="626" t="s">
        <v>971</v>
      </c>
      <c r="H40" s="626" t="s">
        <v>732</v>
      </c>
      <c r="I40" s="627"/>
      <c r="J40" s="628" t="s">
        <v>724</v>
      </c>
      <c r="K40" s="637" t="s">
        <v>1486</v>
      </c>
      <c r="L40" s="638">
        <v>4</v>
      </c>
      <c r="M40" s="631">
        <v>7200</v>
      </c>
      <c r="N40" s="639"/>
      <c r="O40" s="640"/>
      <c r="P40" s="631"/>
    </row>
    <row r="41" spans="1:16" s="50" customFormat="1" x14ac:dyDescent="0.2">
      <c r="A41" s="634">
        <v>902</v>
      </c>
      <c r="B41" s="635" t="s">
        <v>1448</v>
      </c>
      <c r="C41" s="635" t="s">
        <v>97</v>
      </c>
      <c r="D41" s="636" t="s">
        <v>972</v>
      </c>
      <c r="E41" s="631">
        <v>1500</v>
      </c>
      <c r="F41" s="635" t="s">
        <v>973</v>
      </c>
      <c r="G41" s="626" t="s">
        <v>974</v>
      </c>
      <c r="H41" s="626" t="s">
        <v>859</v>
      </c>
      <c r="I41" s="627"/>
      <c r="J41" s="628"/>
      <c r="K41" s="637" t="s">
        <v>1487</v>
      </c>
      <c r="L41" s="638">
        <v>4</v>
      </c>
      <c r="M41" s="631">
        <v>6000</v>
      </c>
      <c r="N41" s="639"/>
      <c r="O41" s="640"/>
      <c r="P41" s="631"/>
    </row>
    <row r="42" spans="1:16" s="50" customFormat="1" x14ac:dyDescent="0.2">
      <c r="A42" s="634">
        <v>902</v>
      </c>
      <c r="B42" s="635" t="s">
        <v>1448</v>
      </c>
      <c r="C42" s="635" t="s">
        <v>97</v>
      </c>
      <c r="D42" s="636" t="s">
        <v>877</v>
      </c>
      <c r="E42" s="631">
        <v>2200</v>
      </c>
      <c r="F42" s="635" t="s">
        <v>975</v>
      </c>
      <c r="G42" s="626" t="s">
        <v>976</v>
      </c>
      <c r="H42" s="626" t="s">
        <v>977</v>
      </c>
      <c r="I42" s="627" t="s">
        <v>715</v>
      </c>
      <c r="J42" s="628" t="s">
        <v>877</v>
      </c>
      <c r="K42" s="637" t="s">
        <v>1488</v>
      </c>
      <c r="L42" s="638">
        <v>6</v>
      </c>
      <c r="M42" s="631">
        <v>13200</v>
      </c>
      <c r="N42" s="639"/>
      <c r="O42" s="640"/>
      <c r="P42" s="631"/>
    </row>
    <row r="43" spans="1:16" s="50" customFormat="1" x14ac:dyDescent="0.2">
      <c r="A43" s="634">
        <v>902</v>
      </c>
      <c r="B43" s="635" t="s">
        <v>1448</v>
      </c>
      <c r="C43" s="635" t="s">
        <v>97</v>
      </c>
      <c r="D43" s="636" t="s">
        <v>1489</v>
      </c>
      <c r="E43" s="631">
        <v>930</v>
      </c>
      <c r="F43" s="635" t="s">
        <v>807</v>
      </c>
      <c r="G43" s="626" t="s">
        <v>808</v>
      </c>
      <c r="H43" s="626" t="s">
        <v>797</v>
      </c>
      <c r="I43" s="627" t="s">
        <v>707</v>
      </c>
      <c r="J43" s="628" t="s">
        <v>707</v>
      </c>
      <c r="K43" s="637" t="s">
        <v>1490</v>
      </c>
      <c r="L43" s="638">
        <v>6</v>
      </c>
      <c r="M43" s="631">
        <v>5580</v>
      </c>
      <c r="N43" s="639"/>
      <c r="O43" s="640"/>
      <c r="P43" s="631"/>
    </row>
    <row r="44" spans="1:16" s="50" customFormat="1" x14ac:dyDescent="0.2">
      <c r="A44" s="634">
        <v>902</v>
      </c>
      <c r="B44" s="635" t="s">
        <v>1448</v>
      </c>
      <c r="C44" s="635" t="s">
        <v>97</v>
      </c>
      <c r="D44" s="636" t="s">
        <v>1489</v>
      </c>
      <c r="E44" s="631">
        <v>930</v>
      </c>
      <c r="F44" s="635" t="s">
        <v>987</v>
      </c>
      <c r="G44" s="626" t="s">
        <v>988</v>
      </c>
      <c r="H44" s="626" t="s">
        <v>797</v>
      </c>
      <c r="I44" s="627"/>
      <c r="J44" s="628"/>
      <c r="K44" s="637" t="s">
        <v>1491</v>
      </c>
      <c r="L44" s="638">
        <v>6</v>
      </c>
      <c r="M44" s="631">
        <v>5580</v>
      </c>
      <c r="N44" s="639"/>
      <c r="O44" s="640"/>
      <c r="P44" s="631"/>
    </row>
    <row r="45" spans="1:16" s="50" customFormat="1" x14ac:dyDescent="0.2">
      <c r="A45" s="634">
        <v>902</v>
      </c>
      <c r="B45" s="635" t="s">
        <v>1448</v>
      </c>
      <c r="C45" s="635" t="s">
        <v>97</v>
      </c>
      <c r="D45" s="636" t="s">
        <v>989</v>
      </c>
      <c r="E45" s="631">
        <v>930</v>
      </c>
      <c r="F45" s="635" t="s">
        <v>795</v>
      </c>
      <c r="G45" s="626" t="s">
        <v>796</v>
      </c>
      <c r="H45" s="626" t="s">
        <v>797</v>
      </c>
      <c r="I45" s="627" t="s">
        <v>704</v>
      </c>
      <c r="J45" s="628" t="s">
        <v>798</v>
      </c>
      <c r="K45" s="637" t="s">
        <v>1492</v>
      </c>
      <c r="L45" s="638">
        <v>6</v>
      </c>
      <c r="M45" s="631">
        <v>5580</v>
      </c>
      <c r="N45" s="639"/>
      <c r="O45" s="640"/>
      <c r="P45" s="631"/>
    </row>
    <row r="46" spans="1:16" s="50" customFormat="1" x14ac:dyDescent="0.2">
      <c r="A46" s="634">
        <v>902</v>
      </c>
      <c r="B46" s="635" t="s">
        <v>1448</v>
      </c>
      <c r="C46" s="635" t="s">
        <v>97</v>
      </c>
      <c r="D46" s="636" t="s">
        <v>990</v>
      </c>
      <c r="E46" s="631">
        <v>930</v>
      </c>
      <c r="F46" s="635" t="s">
        <v>991</v>
      </c>
      <c r="G46" s="626" t="s">
        <v>992</v>
      </c>
      <c r="H46" s="626" t="s">
        <v>993</v>
      </c>
      <c r="I46" s="627"/>
      <c r="J46" s="628"/>
      <c r="K46" s="637" t="s">
        <v>1493</v>
      </c>
      <c r="L46" s="638">
        <v>6</v>
      </c>
      <c r="M46" s="631">
        <v>5580</v>
      </c>
      <c r="N46" s="639"/>
      <c r="O46" s="640"/>
      <c r="P46" s="631"/>
    </row>
    <row r="47" spans="1:16" s="50" customFormat="1" x14ac:dyDescent="0.2">
      <c r="A47" s="634">
        <v>902</v>
      </c>
      <c r="B47" s="635" t="s">
        <v>1448</v>
      </c>
      <c r="C47" s="635" t="s">
        <v>97</v>
      </c>
      <c r="D47" s="636" t="s">
        <v>990</v>
      </c>
      <c r="E47" s="631">
        <v>930</v>
      </c>
      <c r="F47" s="635" t="s">
        <v>901</v>
      </c>
      <c r="G47" s="626" t="s">
        <v>902</v>
      </c>
      <c r="H47" s="626" t="s">
        <v>903</v>
      </c>
      <c r="I47" s="627" t="s">
        <v>707</v>
      </c>
      <c r="J47" s="628"/>
      <c r="K47" s="637" t="s">
        <v>1494</v>
      </c>
      <c r="L47" s="638">
        <v>6</v>
      </c>
      <c r="M47" s="631">
        <v>5580</v>
      </c>
      <c r="N47" s="639"/>
      <c r="O47" s="640"/>
      <c r="P47" s="631"/>
    </row>
    <row r="48" spans="1:16" s="50" customFormat="1" x14ac:dyDescent="0.2">
      <c r="A48" s="634">
        <v>902</v>
      </c>
      <c r="B48" s="635" t="s">
        <v>1448</v>
      </c>
      <c r="C48" s="635" t="s">
        <v>97</v>
      </c>
      <c r="D48" s="636" t="s">
        <v>994</v>
      </c>
      <c r="E48" s="631">
        <v>930</v>
      </c>
      <c r="F48" s="635" t="s">
        <v>809</v>
      </c>
      <c r="G48" s="626" t="s">
        <v>810</v>
      </c>
      <c r="H48" s="626" t="s">
        <v>811</v>
      </c>
      <c r="I48" s="627" t="s">
        <v>707</v>
      </c>
      <c r="J48" s="628" t="s">
        <v>707</v>
      </c>
      <c r="K48" s="637" t="s">
        <v>1495</v>
      </c>
      <c r="L48" s="638">
        <v>6</v>
      </c>
      <c r="M48" s="631">
        <v>5580</v>
      </c>
      <c r="N48" s="639"/>
      <c r="O48" s="640"/>
      <c r="P48" s="631"/>
    </row>
    <row r="49" spans="1:16" s="50" customFormat="1" x14ac:dyDescent="0.2">
      <c r="A49" s="634">
        <v>902</v>
      </c>
      <c r="B49" s="635" t="s">
        <v>1448</v>
      </c>
      <c r="C49" s="635" t="s">
        <v>97</v>
      </c>
      <c r="D49" s="636" t="s">
        <v>995</v>
      </c>
      <c r="E49" s="631">
        <v>2500</v>
      </c>
      <c r="F49" s="635" t="s">
        <v>996</v>
      </c>
      <c r="G49" s="626" t="s">
        <v>997</v>
      </c>
      <c r="H49" s="626" t="s">
        <v>877</v>
      </c>
      <c r="I49" s="627" t="s">
        <v>715</v>
      </c>
      <c r="J49" s="628" t="s">
        <v>877</v>
      </c>
      <c r="K49" s="637" t="s">
        <v>1496</v>
      </c>
      <c r="L49" s="638">
        <v>6</v>
      </c>
      <c r="M49" s="631">
        <v>15000</v>
      </c>
      <c r="N49" s="639"/>
      <c r="O49" s="640"/>
      <c r="P49" s="631"/>
    </row>
    <row r="50" spans="1:16" s="50" customFormat="1" x14ac:dyDescent="0.2">
      <c r="A50" s="634">
        <v>902</v>
      </c>
      <c r="B50" s="635" t="s">
        <v>1448</v>
      </c>
      <c r="C50" s="635" t="s">
        <v>97</v>
      </c>
      <c r="D50" s="636" t="s">
        <v>998</v>
      </c>
      <c r="E50" s="631">
        <v>1000</v>
      </c>
      <c r="F50" s="635" t="s">
        <v>999</v>
      </c>
      <c r="G50" s="626" t="s">
        <v>1000</v>
      </c>
      <c r="H50" s="626" t="s">
        <v>797</v>
      </c>
      <c r="I50" s="627"/>
      <c r="J50" s="628"/>
      <c r="K50" s="637" t="s">
        <v>1497</v>
      </c>
      <c r="L50" s="638">
        <v>6</v>
      </c>
      <c r="M50" s="631">
        <v>6000</v>
      </c>
      <c r="N50" s="639"/>
      <c r="O50" s="640"/>
      <c r="P50" s="631"/>
    </row>
    <row r="51" spans="1:16" s="50" customFormat="1" x14ac:dyDescent="0.2">
      <c r="A51" s="634">
        <v>902</v>
      </c>
      <c r="B51" s="635" t="s">
        <v>1448</v>
      </c>
      <c r="C51" s="635" t="s">
        <v>97</v>
      </c>
      <c r="D51" s="636" t="s">
        <v>1001</v>
      </c>
      <c r="E51" s="631">
        <v>1000</v>
      </c>
      <c r="F51" s="635" t="s">
        <v>1002</v>
      </c>
      <c r="G51" s="626" t="s">
        <v>1003</v>
      </c>
      <c r="H51" s="626" t="s">
        <v>797</v>
      </c>
      <c r="I51" s="627"/>
      <c r="J51" s="628"/>
      <c r="K51" s="637" t="s">
        <v>1498</v>
      </c>
      <c r="L51" s="638">
        <v>6</v>
      </c>
      <c r="M51" s="631">
        <v>6000</v>
      </c>
      <c r="N51" s="639"/>
      <c r="O51" s="640"/>
      <c r="P51" s="631"/>
    </row>
    <row r="52" spans="1:16" s="50" customFormat="1" x14ac:dyDescent="0.2">
      <c r="A52" s="634">
        <v>902</v>
      </c>
      <c r="B52" s="635" t="s">
        <v>1448</v>
      </c>
      <c r="C52" s="635" t="s">
        <v>97</v>
      </c>
      <c r="D52" s="636" t="s">
        <v>1004</v>
      </c>
      <c r="E52" s="631">
        <v>1000</v>
      </c>
      <c r="F52" s="635" t="s">
        <v>1005</v>
      </c>
      <c r="G52" s="626" t="s">
        <v>1006</v>
      </c>
      <c r="H52" s="626" t="s">
        <v>797</v>
      </c>
      <c r="I52" s="627"/>
      <c r="J52" s="628"/>
      <c r="K52" s="637" t="s">
        <v>1499</v>
      </c>
      <c r="L52" s="638">
        <v>6</v>
      </c>
      <c r="M52" s="631">
        <v>6000</v>
      </c>
      <c r="N52" s="639"/>
      <c r="O52" s="640"/>
      <c r="P52" s="631"/>
    </row>
    <row r="53" spans="1:16" s="50" customFormat="1" x14ac:dyDescent="0.2">
      <c r="A53" s="634">
        <v>902</v>
      </c>
      <c r="B53" s="635" t="s">
        <v>1448</v>
      </c>
      <c r="C53" s="635" t="s">
        <v>97</v>
      </c>
      <c r="D53" s="636" t="s">
        <v>818</v>
      </c>
      <c r="E53" s="631">
        <v>930</v>
      </c>
      <c r="F53" s="635" t="s">
        <v>1007</v>
      </c>
      <c r="G53" s="626" t="s">
        <v>1008</v>
      </c>
      <c r="H53" s="626" t="s">
        <v>797</v>
      </c>
      <c r="I53" s="627"/>
      <c r="J53" s="628"/>
      <c r="K53" s="637" t="s">
        <v>1500</v>
      </c>
      <c r="L53" s="638">
        <v>6</v>
      </c>
      <c r="M53" s="631">
        <v>5580</v>
      </c>
      <c r="N53" s="639"/>
      <c r="O53" s="640"/>
      <c r="P53" s="631"/>
    </row>
    <row r="54" spans="1:16" s="50" customFormat="1" x14ac:dyDescent="0.2">
      <c r="A54" s="634">
        <v>902</v>
      </c>
      <c r="B54" s="635" t="s">
        <v>1448</v>
      </c>
      <c r="C54" s="635" t="s">
        <v>97</v>
      </c>
      <c r="D54" s="636" t="s">
        <v>818</v>
      </c>
      <c r="E54" s="631">
        <v>930</v>
      </c>
      <c r="F54" s="635" t="s">
        <v>1009</v>
      </c>
      <c r="G54" s="626" t="s">
        <v>1010</v>
      </c>
      <c r="H54" s="626" t="s">
        <v>797</v>
      </c>
      <c r="I54" s="627"/>
      <c r="J54" s="628"/>
      <c r="K54" s="637" t="s">
        <v>1501</v>
      </c>
      <c r="L54" s="638">
        <v>6</v>
      </c>
      <c r="M54" s="631">
        <v>5580</v>
      </c>
      <c r="N54" s="639"/>
      <c r="O54" s="640"/>
      <c r="P54" s="631"/>
    </row>
    <row r="55" spans="1:16" s="50" customFormat="1" x14ac:dyDescent="0.2">
      <c r="A55" s="634">
        <v>902</v>
      </c>
      <c r="B55" s="635" t="s">
        <v>1448</v>
      </c>
      <c r="C55" s="635" t="s">
        <v>97</v>
      </c>
      <c r="D55" s="636" t="s">
        <v>855</v>
      </c>
      <c r="E55" s="631">
        <v>2500</v>
      </c>
      <c r="F55" s="635" t="s">
        <v>1502</v>
      </c>
      <c r="G55" s="626" t="s">
        <v>1503</v>
      </c>
      <c r="H55" s="626"/>
      <c r="I55" s="627"/>
      <c r="J55" s="628"/>
      <c r="K55" s="637" t="s">
        <v>1504</v>
      </c>
      <c r="L55" s="638">
        <v>2</v>
      </c>
      <c r="M55" s="631">
        <v>5000</v>
      </c>
      <c r="N55" s="639"/>
      <c r="O55" s="640"/>
      <c r="P55" s="631"/>
    </row>
    <row r="56" spans="1:16" s="50" customFormat="1" x14ac:dyDescent="0.2">
      <c r="A56" s="634">
        <v>902</v>
      </c>
      <c r="B56" s="635" t="s">
        <v>1448</v>
      </c>
      <c r="C56" s="635" t="s">
        <v>97</v>
      </c>
      <c r="D56" s="636" t="s">
        <v>855</v>
      </c>
      <c r="E56" s="631">
        <v>2500</v>
      </c>
      <c r="F56" s="635" t="s">
        <v>949</v>
      </c>
      <c r="G56" s="626" t="s">
        <v>950</v>
      </c>
      <c r="H56" s="626"/>
      <c r="I56" s="627"/>
      <c r="J56" s="628"/>
      <c r="K56" s="637" t="s">
        <v>1505</v>
      </c>
      <c r="L56" s="638">
        <v>2</v>
      </c>
      <c r="M56" s="631">
        <v>5000</v>
      </c>
      <c r="N56" s="639"/>
      <c r="O56" s="640"/>
      <c r="P56" s="631"/>
    </row>
    <row r="57" spans="1:16" s="50" customFormat="1" x14ac:dyDescent="0.2">
      <c r="A57" s="634">
        <v>902</v>
      </c>
      <c r="B57" s="635" t="s">
        <v>1448</v>
      </c>
      <c r="C57" s="635" t="s">
        <v>97</v>
      </c>
      <c r="D57" s="636" t="s">
        <v>719</v>
      </c>
      <c r="E57" s="631">
        <v>950</v>
      </c>
      <c r="F57" s="635" t="s">
        <v>1014</v>
      </c>
      <c r="G57" s="626" t="s">
        <v>1015</v>
      </c>
      <c r="H57" s="626" t="s">
        <v>1016</v>
      </c>
      <c r="I57" s="627"/>
      <c r="J57" s="628"/>
      <c r="K57" s="637" t="s">
        <v>1506</v>
      </c>
      <c r="L57" s="638">
        <v>5</v>
      </c>
      <c r="M57" s="631">
        <v>4750</v>
      </c>
      <c r="N57" s="639"/>
      <c r="O57" s="640"/>
      <c r="P57" s="631"/>
    </row>
    <row r="58" spans="1:16" s="50" customFormat="1" x14ac:dyDescent="0.2">
      <c r="A58" s="634">
        <v>902</v>
      </c>
      <c r="B58" s="635" t="s">
        <v>1448</v>
      </c>
      <c r="C58" s="635" t="s">
        <v>97</v>
      </c>
      <c r="D58" s="636" t="s">
        <v>846</v>
      </c>
      <c r="E58" s="631">
        <v>1500</v>
      </c>
      <c r="F58" s="635" t="s">
        <v>1022</v>
      </c>
      <c r="G58" s="626" t="s">
        <v>1023</v>
      </c>
      <c r="H58" s="626" t="s">
        <v>846</v>
      </c>
      <c r="I58" s="627"/>
      <c r="J58" s="628"/>
      <c r="K58" s="637" t="s">
        <v>1507</v>
      </c>
      <c r="L58" s="638">
        <v>6</v>
      </c>
      <c r="M58" s="631">
        <v>9000</v>
      </c>
      <c r="N58" s="639"/>
      <c r="O58" s="640"/>
      <c r="P58" s="631"/>
    </row>
    <row r="59" spans="1:16" s="50" customFormat="1" x14ac:dyDescent="0.2">
      <c r="A59" s="634">
        <v>902</v>
      </c>
      <c r="B59" s="635" t="s">
        <v>1448</v>
      </c>
      <c r="C59" s="635" t="s">
        <v>97</v>
      </c>
      <c r="D59" s="636" t="s">
        <v>890</v>
      </c>
      <c r="E59" s="631">
        <v>930</v>
      </c>
      <c r="F59" s="635" t="s">
        <v>891</v>
      </c>
      <c r="G59" s="626" t="s">
        <v>1024</v>
      </c>
      <c r="H59" s="626" t="s">
        <v>892</v>
      </c>
      <c r="I59" s="627"/>
      <c r="J59" s="628"/>
      <c r="K59" s="637" t="s">
        <v>1508</v>
      </c>
      <c r="L59" s="638">
        <v>4</v>
      </c>
      <c r="M59" s="631">
        <v>3720</v>
      </c>
      <c r="N59" s="639"/>
      <c r="O59" s="640"/>
      <c r="P59" s="631"/>
    </row>
    <row r="60" spans="1:16" s="50" customFormat="1" x14ac:dyDescent="0.2">
      <c r="A60" s="634">
        <v>902</v>
      </c>
      <c r="B60" s="635" t="s">
        <v>1448</v>
      </c>
      <c r="C60" s="635" t="s">
        <v>97</v>
      </c>
      <c r="D60" s="636" t="s">
        <v>940</v>
      </c>
      <c r="E60" s="631">
        <v>2000</v>
      </c>
      <c r="F60" s="635" t="s">
        <v>1030</v>
      </c>
      <c r="G60" s="626" t="s">
        <v>1031</v>
      </c>
      <c r="H60" s="626" t="s">
        <v>1032</v>
      </c>
      <c r="I60" s="627"/>
      <c r="J60" s="628"/>
      <c r="K60" s="637" t="s">
        <v>1509</v>
      </c>
      <c r="L60" s="638">
        <v>5</v>
      </c>
      <c r="M60" s="631">
        <v>10000</v>
      </c>
      <c r="N60" s="639"/>
      <c r="O60" s="640"/>
      <c r="P60" s="631"/>
    </row>
    <row r="61" spans="1:16" s="50" customFormat="1" x14ac:dyDescent="0.2">
      <c r="A61" s="634">
        <v>902</v>
      </c>
      <c r="B61" s="635" t="s">
        <v>1448</v>
      </c>
      <c r="C61" s="635" t="s">
        <v>97</v>
      </c>
      <c r="D61" s="636" t="s">
        <v>1510</v>
      </c>
      <c r="E61" s="631">
        <v>1800</v>
      </c>
      <c r="F61" s="635" t="s">
        <v>1033</v>
      </c>
      <c r="G61" s="626" t="s">
        <v>1034</v>
      </c>
      <c r="H61" s="626" t="s">
        <v>1035</v>
      </c>
      <c r="I61" s="627"/>
      <c r="J61" s="628"/>
      <c r="K61" s="637" t="s">
        <v>1511</v>
      </c>
      <c r="L61" s="638">
        <v>9</v>
      </c>
      <c r="M61" s="631">
        <v>16200</v>
      </c>
      <c r="N61" s="639"/>
      <c r="O61" s="640"/>
      <c r="P61" s="631"/>
    </row>
    <row r="62" spans="1:16" s="50" customFormat="1" x14ac:dyDescent="0.2">
      <c r="A62" s="634">
        <v>902</v>
      </c>
      <c r="B62" s="635" t="s">
        <v>1448</v>
      </c>
      <c r="C62" s="635" t="s">
        <v>97</v>
      </c>
      <c r="D62" s="636" t="s">
        <v>1512</v>
      </c>
      <c r="E62" s="631">
        <v>1600</v>
      </c>
      <c r="F62" s="635" t="s">
        <v>1036</v>
      </c>
      <c r="G62" s="626" t="s">
        <v>1037</v>
      </c>
      <c r="H62" s="626" t="s">
        <v>1038</v>
      </c>
      <c r="I62" s="627"/>
      <c r="J62" s="628"/>
      <c r="K62" s="637" t="s">
        <v>1513</v>
      </c>
      <c r="L62" s="638">
        <v>9</v>
      </c>
      <c r="M62" s="631">
        <v>14400</v>
      </c>
      <c r="N62" s="639"/>
      <c r="O62" s="640"/>
      <c r="P62" s="631"/>
    </row>
    <row r="63" spans="1:16" s="50" customFormat="1" x14ac:dyDescent="0.2">
      <c r="A63" s="634">
        <v>902</v>
      </c>
      <c r="B63" s="635" t="s">
        <v>1448</v>
      </c>
      <c r="C63" s="635" t="s">
        <v>97</v>
      </c>
      <c r="D63" s="636" t="s">
        <v>1039</v>
      </c>
      <c r="E63" s="631">
        <v>2000</v>
      </c>
      <c r="F63" s="635" t="s">
        <v>1040</v>
      </c>
      <c r="G63" s="626" t="s">
        <v>1041</v>
      </c>
      <c r="H63" s="626" t="s">
        <v>1042</v>
      </c>
      <c r="I63" s="627"/>
      <c r="J63" s="628"/>
      <c r="K63" s="637" t="s">
        <v>1514</v>
      </c>
      <c r="L63" s="638">
        <v>9</v>
      </c>
      <c r="M63" s="631">
        <v>18000</v>
      </c>
      <c r="N63" s="639"/>
      <c r="O63" s="640"/>
      <c r="P63" s="631"/>
    </row>
    <row r="64" spans="1:16" s="50" customFormat="1" x14ac:dyDescent="0.2">
      <c r="A64" s="634">
        <v>902</v>
      </c>
      <c r="B64" s="635" t="s">
        <v>1448</v>
      </c>
      <c r="C64" s="635" t="s">
        <v>97</v>
      </c>
      <c r="D64" s="636" t="s">
        <v>1515</v>
      </c>
      <c r="E64" s="631">
        <v>2000</v>
      </c>
      <c r="F64" s="635" t="s">
        <v>1043</v>
      </c>
      <c r="G64" s="626" t="s">
        <v>1044</v>
      </c>
      <c r="H64" s="626" t="s">
        <v>798</v>
      </c>
      <c r="I64" s="627"/>
      <c r="J64" s="628" t="s">
        <v>1045</v>
      </c>
      <c r="K64" s="637" t="s">
        <v>1516</v>
      </c>
      <c r="L64" s="638">
        <v>9</v>
      </c>
      <c r="M64" s="631">
        <v>18000</v>
      </c>
      <c r="N64" s="639"/>
      <c r="O64" s="640"/>
      <c r="P64" s="631"/>
    </row>
    <row r="65" spans="1:16" s="50" customFormat="1" x14ac:dyDescent="0.2">
      <c r="A65" s="634">
        <v>902</v>
      </c>
      <c r="B65" s="635" t="s">
        <v>1448</v>
      </c>
      <c r="C65" s="635" t="s">
        <v>97</v>
      </c>
      <c r="D65" s="636" t="s">
        <v>1046</v>
      </c>
      <c r="E65" s="631">
        <v>2000</v>
      </c>
      <c r="F65" s="635" t="s">
        <v>1047</v>
      </c>
      <c r="G65" s="626" t="s">
        <v>1048</v>
      </c>
      <c r="H65" s="626" t="s">
        <v>1049</v>
      </c>
      <c r="I65" s="627" t="s">
        <v>756</v>
      </c>
      <c r="J65" s="628"/>
      <c r="K65" s="637" t="s">
        <v>1517</v>
      </c>
      <c r="L65" s="638">
        <v>3</v>
      </c>
      <c r="M65" s="631">
        <v>6000</v>
      </c>
      <c r="N65" s="639"/>
      <c r="O65" s="640"/>
      <c r="P65" s="631"/>
    </row>
    <row r="66" spans="1:16" s="50" customFormat="1" x14ac:dyDescent="0.2">
      <c r="A66" s="634">
        <v>902</v>
      </c>
      <c r="B66" s="635" t="s">
        <v>1448</v>
      </c>
      <c r="C66" s="635" t="s">
        <v>97</v>
      </c>
      <c r="D66" s="636" t="s">
        <v>1050</v>
      </c>
      <c r="E66" s="631">
        <v>1600</v>
      </c>
      <c r="F66" s="635" t="s">
        <v>1051</v>
      </c>
      <c r="G66" s="626" t="s">
        <v>1052</v>
      </c>
      <c r="H66" s="626" t="s">
        <v>1035</v>
      </c>
      <c r="I66" s="627"/>
      <c r="J66" s="628"/>
      <c r="K66" s="637" t="s">
        <v>1518</v>
      </c>
      <c r="L66" s="638">
        <v>3</v>
      </c>
      <c r="M66" s="631">
        <v>4800</v>
      </c>
      <c r="N66" s="639"/>
      <c r="O66" s="640"/>
      <c r="P66" s="631"/>
    </row>
    <row r="67" spans="1:16" s="50" customFormat="1" x14ac:dyDescent="0.2">
      <c r="A67" s="634">
        <v>902</v>
      </c>
      <c r="B67" s="635" t="s">
        <v>1448</v>
      </c>
      <c r="C67" s="635" t="s">
        <v>97</v>
      </c>
      <c r="D67" s="636" t="s">
        <v>818</v>
      </c>
      <c r="E67" s="631">
        <v>1000</v>
      </c>
      <c r="F67" s="635" t="s">
        <v>1053</v>
      </c>
      <c r="G67" s="626" t="s">
        <v>1054</v>
      </c>
      <c r="H67" s="626" t="s">
        <v>797</v>
      </c>
      <c r="I67" s="627" t="s">
        <v>707</v>
      </c>
      <c r="J67" s="628" t="s">
        <v>707</v>
      </c>
      <c r="K67" s="637" t="s">
        <v>1519</v>
      </c>
      <c r="L67" s="638">
        <v>9</v>
      </c>
      <c r="M67" s="631">
        <v>9000</v>
      </c>
      <c r="N67" s="639"/>
      <c r="O67" s="640"/>
      <c r="P67" s="631"/>
    </row>
    <row r="68" spans="1:16" s="50" customFormat="1" x14ac:dyDescent="0.2">
      <c r="A68" s="634">
        <v>902</v>
      </c>
      <c r="B68" s="635" t="s">
        <v>1448</v>
      </c>
      <c r="C68" s="635" t="s">
        <v>97</v>
      </c>
      <c r="D68" s="636" t="s">
        <v>1055</v>
      </c>
      <c r="E68" s="631">
        <v>1600</v>
      </c>
      <c r="F68" s="635" t="s">
        <v>1056</v>
      </c>
      <c r="G68" s="626" t="s">
        <v>1057</v>
      </c>
      <c r="H68" s="626" t="s">
        <v>798</v>
      </c>
      <c r="I68" s="627"/>
      <c r="J68" s="628" t="s">
        <v>724</v>
      </c>
      <c r="K68" s="637" t="s">
        <v>1520</v>
      </c>
      <c r="L68" s="638">
        <v>9</v>
      </c>
      <c r="M68" s="631">
        <v>14400</v>
      </c>
      <c r="N68" s="639"/>
      <c r="O68" s="640"/>
      <c r="P68" s="631"/>
    </row>
    <row r="69" spans="1:16" s="50" customFormat="1" x14ac:dyDescent="0.2">
      <c r="A69" s="634">
        <v>902</v>
      </c>
      <c r="B69" s="635" t="s">
        <v>1448</v>
      </c>
      <c r="C69" s="635" t="s">
        <v>97</v>
      </c>
      <c r="D69" s="636" t="s">
        <v>1061</v>
      </c>
      <c r="E69" s="631">
        <v>2000</v>
      </c>
      <c r="F69" s="635" t="s">
        <v>1062</v>
      </c>
      <c r="G69" s="626" t="s">
        <v>1063</v>
      </c>
      <c r="H69" s="626" t="s">
        <v>1064</v>
      </c>
      <c r="I69" s="627"/>
      <c r="J69" s="628"/>
      <c r="K69" s="637" t="s">
        <v>1521</v>
      </c>
      <c r="L69" s="638">
        <v>4</v>
      </c>
      <c r="M69" s="631">
        <v>8000</v>
      </c>
      <c r="N69" s="639"/>
      <c r="O69" s="640"/>
      <c r="P69" s="631"/>
    </row>
    <row r="70" spans="1:16" s="50" customFormat="1" x14ac:dyDescent="0.2">
      <c r="A70" s="634">
        <v>902</v>
      </c>
      <c r="B70" s="635" t="s">
        <v>1448</v>
      </c>
      <c r="C70" s="635" t="s">
        <v>97</v>
      </c>
      <c r="D70" s="636" t="s">
        <v>927</v>
      </c>
      <c r="E70" s="631">
        <v>1500</v>
      </c>
      <c r="F70" s="635" t="s">
        <v>1065</v>
      </c>
      <c r="G70" s="626" t="s">
        <v>1522</v>
      </c>
      <c r="H70" s="626" t="s">
        <v>1066</v>
      </c>
      <c r="I70" s="627"/>
      <c r="J70" s="628"/>
      <c r="K70" s="637" t="s">
        <v>1523</v>
      </c>
      <c r="L70" s="638">
        <v>4</v>
      </c>
      <c r="M70" s="631">
        <v>6000</v>
      </c>
      <c r="N70" s="639"/>
      <c r="O70" s="640"/>
      <c r="P70" s="631"/>
    </row>
    <row r="71" spans="1:16" s="50" customFormat="1" x14ac:dyDescent="0.2">
      <c r="A71" s="634">
        <v>902</v>
      </c>
      <c r="B71" s="635" t="s">
        <v>1448</v>
      </c>
      <c r="C71" s="635" t="s">
        <v>97</v>
      </c>
      <c r="D71" s="636" t="s">
        <v>743</v>
      </c>
      <c r="E71" s="631">
        <v>1400</v>
      </c>
      <c r="F71" s="635" t="s">
        <v>1067</v>
      </c>
      <c r="G71" s="626" t="s">
        <v>1068</v>
      </c>
      <c r="H71" s="626" t="s">
        <v>977</v>
      </c>
      <c r="I71" s="627" t="s">
        <v>715</v>
      </c>
      <c r="J71" s="628" t="s">
        <v>877</v>
      </c>
      <c r="K71" s="637" t="s">
        <v>1524</v>
      </c>
      <c r="L71" s="638">
        <v>9</v>
      </c>
      <c r="M71" s="631">
        <v>12600</v>
      </c>
      <c r="N71" s="639"/>
      <c r="O71" s="640"/>
      <c r="P71" s="631"/>
    </row>
    <row r="72" spans="1:16" s="50" customFormat="1" x14ac:dyDescent="0.2">
      <c r="A72" s="634">
        <v>902</v>
      </c>
      <c r="B72" s="635" t="s">
        <v>1448</v>
      </c>
      <c r="C72" s="635" t="s">
        <v>97</v>
      </c>
      <c r="D72" s="636" t="s">
        <v>877</v>
      </c>
      <c r="E72" s="631">
        <v>1400</v>
      </c>
      <c r="F72" s="635" t="s">
        <v>961</v>
      </c>
      <c r="G72" s="626" t="s">
        <v>962</v>
      </c>
      <c r="H72" s="626" t="s">
        <v>877</v>
      </c>
      <c r="I72" s="627" t="s">
        <v>715</v>
      </c>
      <c r="J72" s="628" t="s">
        <v>877</v>
      </c>
      <c r="K72" s="637" t="s">
        <v>1525</v>
      </c>
      <c r="L72" s="638">
        <v>9</v>
      </c>
      <c r="M72" s="631">
        <v>12600</v>
      </c>
      <c r="N72" s="639"/>
      <c r="O72" s="640"/>
      <c r="P72" s="631"/>
    </row>
    <row r="73" spans="1:16" s="50" customFormat="1" x14ac:dyDescent="0.2">
      <c r="A73" s="634">
        <v>902</v>
      </c>
      <c r="B73" s="635" t="s">
        <v>1448</v>
      </c>
      <c r="C73" s="635" t="s">
        <v>97</v>
      </c>
      <c r="D73" s="636" t="s">
        <v>1069</v>
      </c>
      <c r="E73" s="631">
        <v>1400</v>
      </c>
      <c r="F73" s="635" t="s">
        <v>1070</v>
      </c>
      <c r="G73" s="626" t="s">
        <v>1071</v>
      </c>
      <c r="H73" s="626" t="s">
        <v>859</v>
      </c>
      <c r="I73" s="627"/>
      <c r="J73" s="628"/>
      <c r="K73" s="637" t="s">
        <v>1526</v>
      </c>
      <c r="L73" s="638">
        <v>6</v>
      </c>
      <c r="M73" s="631">
        <v>8400</v>
      </c>
      <c r="N73" s="639"/>
      <c r="O73" s="640"/>
      <c r="P73" s="631"/>
    </row>
    <row r="74" spans="1:16" s="50" customFormat="1" x14ac:dyDescent="0.2">
      <c r="A74" s="634">
        <v>902</v>
      </c>
      <c r="B74" s="635" t="s">
        <v>1448</v>
      </c>
      <c r="C74" s="635" t="s">
        <v>97</v>
      </c>
      <c r="D74" s="636" t="s">
        <v>1072</v>
      </c>
      <c r="E74" s="631">
        <v>1400</v>
      </c>
      <c r="F74" s="635" t="s">
        <v>956</v>
      </c>
      <c r="G74" s="626" t="s">
        <v>957</v>
      </c>
      <c r="H74" s="626" t="s">
        <v>877</v>
      </c>
      <c r="I74" s="627" t="s">
        <v>715</v>
      </c>
      <c r="J74" s="628" t="s">
        <v>877</v>
      </c>
      <c r="K74" s="637" t="s">
        <v>1527</v>
      </c>
      <c r="L74" s="638">
        <v>6</v>
      </c>
      <c r="M74" s="631">
        <v>8400</v>
      </c>
      <c r="N74" s="639"/>
      <c r="O74" s="640"/>
      <c r="P74" s="631"/>
    </row>
    <row r="75" spans="1:16" s="50" customFormat="1" x14ac:dyDescent="0.2">
      <c r="A75" s="634">
        <v>902</v>
      </c>
      <c r="B75" s="635" t="s">
        <v>1448</v>
      </c>
      <c r="C75" s="635" t="s">
        <v>97</v>
      </c>
      <c r="D75" s="636" t="s">
        <v>927</v>
      </c>
      <c r="E75" s="631">
        <v>1100</v>
      </c>
      <c r="F75" s="635" t="s">
        <v>1073</v>
      </c>
      <c r="G75" s="626" t="s">
        <v>1074</v>
      </c>
      <c r="H75" s="626" t="s">
        <v>1075</v>
      </c>
      <c r="I75" s="627"/>
      <c r="J75" s="628"/>
      <c r="K75" s="637" t="s">
        <v>1528</v>
      </c>
      <c r="L75" s="638">
        <v>6</v>
      </c>
      <c r="M75" s="631">
        <v>6600</v>
      </c>
      <c r="N75" s="639"/>
      <c r="O75" s="640"/>
      <c r="P75" s="631"/>
    </row>
    <row r="76" spans="1:16" s="50" customFormat="1" x14ac:dyDescent="0.2">
      <c r="A76" s="634">
        <v>902</v>
      </c>
      <c r="B76" s="635" t="s">
        <v>1448</v>
      </c>
      <c r="C76" s="635" t="s">
        <v>97</v>
      </c>
      <c r="D76" s="636" t="s">
        <v>1076</v>
      </c>
      <c r="E76" s="631">
        <v>1300</v>
      </c>
      <c r="F76" s="635" t="s">
        <v>1077</v>
      </c>
      <c r="G76" s="626" t="s">
        <v>1078</v>
      </c>
      <c r="H76" s="626" t="s">
        <v>1079</v>
      </c>
      <c r="I76" s="627"/>
      <c r="J76" s="628"/>
      <c r="K76" s="637" t="s">
        <v>1529</v>
      </c>
      <c r="L76" s="638">
        <v>9</v>
      </c>
      <c r="M76" s="631">
        <v>11700</v>
      </c>
      <c r="N76" s="639"/>
      <c r="O76" s="640"/>
      <c r="P76" s="631"/>
    </row>
    <row r="77" spans="1:16" s="50" customFormat="1" x14ac:dyDescent="0.2">
      <c r="A77" s="634">
        <v>902</v>
      </c>
      <c r="B77" s="635" t="s">
        <v>1448</v>
      </c>
      <c r="C77" s="635" t="s">
        <v>97</v>
      </c>
      <c r="D77" s="636" t="s">
        <v>1080</v>
      </c>
      <c r="E77" s="631">
        <v>1400</v>
      </c>
      <c r="F77" s="635" t="s">
        <v>1081</v>
      </c>
      <c r="G77" s="626" t="s">
        <v>1082</v>
      </c>
      <c r="H77" s="626" t="s">
        <v>1083</v>
      </c>
      <c r="I77" s="627"/>
      <c r="J77" s="628"/>
      <c r="K77" s="637" t="s">
        <v>1530</v>
      </c>
      <c r="L77" s="638">
        <v>6</v>
      </c>
      <c r="M77" s="631">
        <v>8400</v>
      </c>
      <c r="N77" s="639"/>
      <c r="O77" s="640"/>
      <c r="P77" s="631"/>
    </row>
    <row r="78" spans="1:16" s="50" customFormat="1" x14ac:dyDescent="0.2">
      <c r="A78" s="634">
        <v>902</v>
      </c>
      <c r="B78" s="635" t="s">
        <v>1448</v>
      </c>
      <c r="C78" s="635" t="s">
        <v>97</v>
      </c>
      <c r="D78" s="636" t="s">
        <v>927</v>
      </c>
      <c r="E78" s="631">
        <v>1100</v>
      </c>
      <c r="F78" s="635" t="s">
        <v>1084</v>
      </c>
      <c r="G78" s="626" t="s">
        <v>1085</v>
      </c>
      <c r="H78" s="626" t="s">
        <v>1083</v>
      </c>
      <c r="I78" s="627"/>
      <c r="J78" s="628"/>
      <c r="K78" s="637" t="s">
        <v>1531</v>
      </c>
      <c r="L78" s="638">
        <v>6</v>
      </c>
      <c r="M78" s="631">
        <v>6600</v>
      </c>
      <c r="N78" s="639"/>
      <c r="O78" s="640"/>
      <c r="P78" s="631"/>
    </row>
    <row r="79" spans="1:16" s="50" customFormat="1" x14ac:dyDescent="0.2">
      <c r="A79" s="634">
        <v>902</v>
      </c>
      <c r="B79" s="635" t="s">
        <v>1448</v>
      </c>
      <c r="C79" s="635" t="s">
        <v>97</v>
      </c>
      <c r="D79" s="636" t="s">
        <v>877</v>
      </c>
      <c r="E79" s="631">
        <v>1500</v>
      </c>
      <c r="F79" s="635" t="s">
        <v>1086</v>
      </c>
      <c r="G79" s="626" t="s">
        <v>1087</v>
      </c>
      <c r="H79" s="626" t="s">
        <v>977</v>
      </c>
      <c r="I79" s="627" t="s">
        <v>715</v>
      </c>
      <c r="J79" s="628" t="s">
        <v>877</v>
      </c>
      <c r="K79" s="637" t="s">
        <v>1532</v>
      </c>
      <c r="L79" s="638">
        <v>6</v>
      </c>
      <c r="M79" s="631">
        <v>9000</v>
      </c>
      <c r="N79" s="639"/>
      <c r="O79" s="640"/>
      <c r="P79" s="631"/>
    </row>
    <row r="80" spans="1:16" s="50" customFormat="1" x14ac:dyDescent="0.2">
      <c r="A80" s="634">
        <v>902</v>
      </c>
      <c r="B80" s="635" t="s">
        <v>1448</v>
      </c>
      <c r="C80" s="635" t="s">
        <v>97</v>
      </c>
      <c r="D80" s="636" t="s">
        <v>955</v>
      </c>
      <c r="E80" s="631">
        <v>1400</v>
      </c>
      <c r="F80" s="635" t="s">
        <v>947</v>
      </c>
      <c r="G80" s="626" t="s">
        <v>948</v>
      </c>
      <c r="H80" s="626" t="s">
        <v>877</v>
      </c>
      <c r="I80" s="627" t="s">
        <v>877</v>
      </c>
      <c r="J80" s="628" t="s">
        <v>877</v>
      </c>
      <c r="K80" s="637" t="s">
        <v>1533</v>
      </c>
      <c r="L80" s="638">
        <v>6</v>
      </c>
      <c r="M80" s="631">
        <v>8400</v>
      </c>
      <c r="N80" s="639"/>
      <c r="O80" s="640"/>
      <c r="P80" s="631"/>
    </row>
    <row r="81" spans="1:16" s="50" customFormat="1" x14ac:dyDescent="0.2">
      <c r="A81" s="634">
        <v>902</v>
      </c>
      <c r="B81" s="635" t="s">
        <v>1448</v>
      </c>
      <c r="C81" s="635" t="s">
        <v>97</v>
      </c>
      <c r="D81" s="636" t="s">
        <v>1088</v>
      </c>
      <c r="E81" s="631">
        <v>1300</v>
      </c>
      <c r="F81" s="635" t="s">
        <v>1089</v>
      </c>
      <c r="G81" s="626" t="s">
        <v>1090</v>
      </c>
      <c r="H81" s="626"/>
      <c r="I81" s="627"/>
      <c r="J81" s="628"/>
      <c r="K81" s="637" t="s">
        <v>1534</v>
      </c>
      <c r="L81" s="638">
        <v>6</v>
      </c>
      <c r="M81" s="631">
        <v>7800</v>
      </c>
      <c r="N81" s="639"/>
      <c r="O81" s="640"/>
      <c r="P81" s="631"/>
    </row>
    <row r="82" spans="1:16" s="50" customFormat="1" x14ac:dyDescent="0.2">
      <c r="A82" s="634">
        <v>902</v>
      </c>
      <c r="B82" s="635" t="s">
        <v>1448</v>
      </c>
      <c r="C82" s="635" t="s">
        <v>97</v>
      </c>
      <c r="D82" s="636" t="s">
        <v>1001</v>
      </c>
      <c r="E82" s="631">
        <v>1000</v>
      </c>
      <c r="F82" s="635" t="s">
        <v>1091</v>
      </c>
      <c r="G82" s="626" t="s">
        <v>1092</v>
      </c>
      <c r="H82" s="626"/>
      <c r="I82" s="627"/>
      <c r="J82" s="628"/>
      <c r="K82" s="637" t="s">
        <v>1535</v>
      </c>
      <c r="L82" s="638">
        <v>6</v>
      </c>
      <c r="M82" s="631">
        <v>6000</v>
      </c>
      <c r="N82" s="639"/>
      <c r="O82" s="640"/>
      <c r="P82" s="631"/>
    </row>
    <row r="83" spans="1:16" s="50" customFormat="1" x14ac:dyDescent="0.2">
      <c r="A83" s="634">
        <v>902</v>
      </c>
      <c r="B83" s="635" t="s">
        <v>1448</v>
      </c>
      <c r="C83" s="635" t="s">
        <v>97</v>
      </c>
      <c r="D83" s="636" t="s">
        <v>1096</v>
      </c>
      <c r="E83" s="631">
        <v>2500</v>
      </c>
      <c r="F83" s="635" t="s">
        <v>1097</v>
      </c>
      <c r="G83" s="626" t="s">
        <v>1536</v>
      </c>
      <c r="H83" s="626" t="s">
        <v>877</v>
      </c>
      <c r="I83" s="627" t="s">
        <v>715</v>
      </c>
      <c r="J83" s="628" t="s">
        <v>877</v>
      </c>
      <c r="K83" s="637" t="s">
        <v>1537</v>
      </c>
      <c r="L83" s="638">
        <v>7</v>
      </c>
      <c r="M83" s="631">
        <v>17500</v>
      </c>
      <c r="N83" s="639"/>
      <c r="O83" s="640"/>
      <c r="P83" s="631"/>
    </row>
    <row r="84" spans="1:16" s="50" customFormat="1" x14ac:dyDescent="0.2">
      <c r="A84" s="634">
        <v>902</v>
      </c>
      <c r="B84" s="635" t="s">
        <v>1448</v>
      </c>
      <c r="C84" s="635" t="s">
        <v>97</v>
      </c>
      <c r="D84" s="636" t="s">
        <v>1101</v>
      </c>
      <c r="E84" s="631">
        <v>2200</v>
      </c>
      <c r="F84" s="635" t="s">
        <v>1102</v>
      </c>
      <c r="G84" s="626" t="s">
        <v>1103</v>
      </c>
      <c r="H84" s="626"/>
      <c r="I84" s="627"/>
      <c r="J84" s="628"/>
      <c r="K84" s="637" t="s">
        <v>1538</v>
      </c>
      <c r="L84" s="638">
        <v>4</v>
      </c>
      <c r="M84" s="631">
        <v>8800</v>
      </c>
      <c r="N84" s="639"/>
      <c r="O84" s="640"/>
      <c r="P84" s="631"/>
    </row>
    <row r="85" spans="1:16" s="50" customFormat="1" x14ac:dyDescent="0.2">
      <c r="A85" s="634">
        <v>902</v>
      </c>
      <c r="B85" s="635" t="s">
        <v>1448</v>
      </c>
      <c r="C85" s="635" t="s">
        <v>97</v>
      </c>
      <c r="D85" s="636" t="s">
        <v>1104</v>
      </c>
      <c r="E85" s="631">
        <v>1200</v>
      </c>
      <c r="F85" s="635" t="s">
        <v>1105</v>
      </c>
      <c r="G85" s="626" t="s">
        <v>1106</v>
      </c>
      <c r="H85" s="626"/>
      <c r="I85" s="627"/>
      <c r="J85" s="628"/>
      <c r="K85" s="637" t="s">
        <v>1539</v>
      </c>
      <c r="L85" s="638">
        <v>6</v>
      </c>
      <c r="M85" s="631">
        <v>7200</v>
      </c>
      <c r="N85" s="639"/>
      <c r="O85" s="640"/>
      <c r="P85" s="631"/>
    </row>
    <row r="86" spans="1:16" s="50" customFormat="1" x14ac:dyDescent="0.2">
      <c r="A86" s="634">
        <v>902</v>
      </c>
      <c r="B86" s="635" t="s">
        <v>1448</v>
      </c>
      <c r="C86" s="635" t="s">
        <v>97</v>
      </c>
      <c r="D86" s="636" t="s">
        <v>1107</v>
      </c>
      <c r="E86" s="631">
        <v>1100</v>
      </c>
      <c r="F86" s="635" t="s">
        <v>931</v>
      </c>
      <c r="G86" s="626" t="s">
        <v>932</v>
      </c>
      <c r="H86" s="626"/>
      <c r="I86" s="627"/>
      <c r="J86" s="628"/>
      <c r="K86" s="637" t="s">
        <v>1540</v>
      </c>
      <c r="L86" s="638">
        <v>6</v>
      </c>
      <c r="M86" s="631">
        <v>6600</v>
      </c>
      <c r="N86" s="639"/>
      <c r="O86" s="640"/>
      <c r="P86" s="631"/>
    </row>
    <row r="87" spans="1:16" s="50" customFormat="1" x14ac:dyDescent="0.2">
      <c r="A87" s="634">
        <v>902</v>
      </c>
      <c r="B87" s="635" t="s">
        <v>1448</v>
      </c>
      <c r="C87" s="635" t="s">
        <v>97</v>
      </c>
      <c r="D87" s="636" t="s">
        <v>708</v>
      </c>
      <c r="E87" s="631">
        <v>1000</v>
      </c>
      <c r="F87" s="635" t="s">
        <v>1108</v>
      </c>
      <c r="G87" s="626" t="s">
        <v>1541</v>
      </c>
      <c r="H87" s="626" t="s">
        <v>1109</v>
      </c>
      <c r="I87" s="627"/>
      <c r="J87" s="628">
        <v>0</v>
      </c>
      <c r="K87" s="637" t="s">
        <v>1542</v>
      </c>
      <c r="L87" s="638">
        <v>4</v>
      </c>
      <c r="M87" s="631">
        <v>4000</v>
      </c>
      <c r="N87" s="639"/>
      <c r="O87" s="640"/>
      <c r="P87" s="631"/>
    </row>
    <row r="88" spans="1:16" s="50" customFormat="1" x14ac:dyDescent="0.2">
      <c r="A88" s="634">
        <v>902</v>
      </c>
      <c r="B88" s="635" t="s">
        <v>1448</v>
      </c>
      <c r="C88" s="635" t="s">
        <v>97</v>
      </c>
      <c r="D88" s="636" t="s">
        <v>1113</v>
      </c>
      <c r="E88" s="631">
        <v>930</v>
      </c>
      <c r="F88" s="635" t="s">
        <v>1114</v>
      </c>
      <c r="G88" s="626" t="s">
        <v>1543</v>
      </c>
      <c r="H88" s="626" t="s">
        <v>843</v>
      </c>
      <c r="I88" s="627"/>
      <c r="J88" s="628"/>
      <c r="K88" s="637" t="s">
        <v>1544</v>
      </c>
      <c r="L88" s="638">
        <v>2</v>
      </c>
      <c r="M88" s="631">
        <v>1860</v>
      </c>
      <c r="N88" s="639"/>
      <c r="O88" s="640"/>
      <c r="P88" s="631"/>
    </row>
    <row r="89" spans="1:16" s="50" customFormat="1" x14ac:dyDescent="0.2">
      <c r="A89" s="634">
        <v>902</v>
      </c>
      <c r="B89" s="635" t="s">
        <v>1448</v>
      </c>
      <c r="C89" s="635" t="s">
        <v>97</v>
      </c>
      <c r="D89" s="636" t="s">
        <v>1116</v>
      </c>
      <c r="E89" s="631">
        <v>1400</v>
      </c>
      <c r="F89" s="635" t="s">
        <v>1117</v>
      </c>
      <c r="G89" s="626" t="s">
        <v>1545</v>
      </c>
      <c r="H89" s="626" t="s">
        <v>1118</v>
      </c>
      <c r="I89" s="627"/>
      <c r="J89" s="628" t="s">
        <v>1118</v>
      </c>
      <c r="K89" s="637" t="s">
        <v>1546</v>
      </c>
      <c r="L89" s="638">
        <v>4</v>
      </c>
      <c r="M89" s="631">
        <v>5600</v>
      </c>
      <c r="N89" s="639"/>
      <c r="O89" s="640"/>
      <c r="P89" s="631"/>
    </row>
    <row r="90" spans="1:16" s="50" customFormat="1" x14ac:dyDescent="0.2">
      <c r="A90" s="634">
        <v>902</v>
      </c>
      <c r="B90" s="635" t="s">
        <v>1448</v>
      </c>
      <c r="C90" s="635" t="s">
        <v>97</v>
      </c>
      <c r="D90" s="636" t="s">
        <v>1121</v>
      </c>
      <c r="E90" s="631">
        <v>1300</v>
      </c>
      <c r="F90" s="635" t="s">
        <v>1122</v>
      </c>
      <c r="G90" s="626" t="s">
        <v>1547</v>
      </c>
      <c r="H90" s="626"/>
      <c r="I90" s="627"/>
      <c r="J90" s="628"/>
      <c r="K90" s="637" t="s">
        <v>1548</v>
      </c>
      <c r="L90" s="638">
        <v>2</v>
      </c>
      <c r="M90" s="631">
        <v>2600</v>
      </c>
      <c r="N90" s="639"/>
      <c r="O90" s="640"/>
      <c r="P90" s="631"/>
    </row>
    <row r="91" spans="1:16" s="50" customFormat="1" x14ac:dyDescent="0.2">
      <c r="A91" s="634">
        <v>902</v>
      </c>
      <c r="B91" s="635" t="s">
        <v>1448</v>
      </c>
      <c r="C91" s="635" t="s">
        <v>97</v>
      </c>
      <c r="D91" s="636" t="s">
        <v>1123</v>
      </c>
      <c r="E91" s="631">
        <v>1400</v>
      </c>
      <c r="F91" s="635" t="s">
        <v>1124</v>
      </c>
      <c r="G91" s="626" t="s">
        <v>1549</v>
      </c>
      <c r="H91" s="626" t="s">
        <v>877</v>
      </c>
      <c r="I91" s="627"/>
      <c r="J91" s="628" t="s">
        <v>877</v>
      </c>
      <c r="K91" s="637" t="s">
        <v>1550</v>
      </c>
      <c r="L91" s="638">
        <v>4</v>
      </c>
      <c r="M91" s="631">
        <v>5600</v>
      </c>
      <c r="N91" s="639"/>
      <c r="O91" s="640"/>
      <c r="P91" s="631"/>
    </row>
    <row r="92" spans="1:16" s="50" customFormat="1" x14ac:dyDescent="0.2">
      <c r="A92" s="634">
        <v>902</v>
      </c>
      <c r="B92" s="635" t="s">
        <v>1448</v>
      </c>
      <c r="C92" s="635" t="s">
        <v>97</v>
      </c>
      <c r="D92" s="636" t="s">
        <v>1125</v>
      </c>
      <c r="E92" s="631">
        <v>1100</v>
      </c>
      <c r="F92" s="635" t="s">
        <v>1126</v>
      </c>
      <c r="G92" s="626" t="s">
        <v>1551</v>
      </c>
      <c r="H92" s="626" t="s">
        <v>783</v>
      </c>
      <c r="I92" s="627"/>
      <c r="J92" s="628" t="s">
        <v>724</v>
      </c>
      <c r="K92" s="637" t="s">
        <v>1552</v>
      </c>
      <c r="L92" s="638">
        <v>4</v>
      </c>
      <c r="M92" s="631">
        <v>4400</v>
      </c>
      <c r="N92" s="639"/>
      <c r="O92" s="640"/>
      <c r="P92" s="631"/>
    </row>
    <row r="93" spans="1:16" s="50" customFormat="1" x14ac:dyDescent="0.2">
      <c r="A93" s="634">
        <v>902</v>
      </c>
      <c r="B93" s="635" t="s">
        <v>1448</v>
      </c>
      <c r="C93" s="635" t="s">
        <v>97</v>
      </c>
      <c r="D93" s="636" t="s">
        <v>1127</v>
      </c>
      <c r="E93" s="631">
        <v>1000</v>
      </c>
      <c r="F93" s="635" t="s">
        <v>1128</v>
      </c>
      <c r="G93" s="626" t="s">
        <v>1553</v>
      </c>
      <c r="H93" s="626"/>
      <c r="I93" s="627"/>
      <c r="J93" s="628"/>
      <c r="K93" s="637" t="s">
        <v>1554</v>
      </c>
      <c r="L93" s="638">
        <v>2</v>
      </c>
      <c r="M93" s="631">
        <v>2000</v>
      </c>
      <c r="N93" s="639"/>
      <c r="O93" s="640"/>
      <c r="P93" s="631"/>
    </row>
    <row r="94" spans="1:16" s="50" customFormat="1" x14ac:dyDescent="0.2">
      <c r="A94" s="634">
        <v>902</v>
      </c>
      <c r="B94" s="635" t="s">
        <v>1448</v>
      </c>
      <c r="C94" s="635" t="s">
        <v>97</v>
      </c>
      <c r="D94" s="636" t="s">
        <v>1555</v>
      </c>
      <c r="E94" s="631">
        <v>5000</v>
      </c>
      <c r="F94" s="635" t="s">
        <v>1556</v>
      </c>
      <c r="G94" s="626" t="s">
        <v>1557</v>
      </c>
      <c r="H94" s="626"/>
      <c r="I94" s="627"/>
      <c r="J94" s="628"/>
      <c r="K94" s="637" t="s">
        <v>1558</v>
      </c>
      <c r="L94" s="638">
        <v>3</v>
      </c>
      <c r="M94" s="631">
        <v>15000</v>
      </c>
      <c r="N94" s="639"/>
      <c r="O94" s="640"/>
      <c r="P94" s="631"/>
    </row>
    <row r="95" spans="1:16" s="50" customFormat="1" x14ac:dyDescent="0.2">
      <c r="A95" s="634">
        <v>902</v>
      </c>
      <c r="B95" s="635" t="s">
        <v>1448</v>
      </c>
      <c r="C95" s="635" t="s">
        <v>97</v>
      </c>
      <c r="D95" s="636" t="s">
        <v>1559</v>
      </c>
      <c r="E95" s="631">
        <v>2500</v>
      </c>
      <c r="F95" s="635" t="s">
        <v>1560</v>
      </c>
      <c r="G95" s="626" t="s">
        <v>1561</v>
      </c>
      <c r="H95" s="626" t="s">
        <v>877</v>
      </c>
      <c r="I95" s="627" t="s">
        <v>756</v>
      </c>
      <c r="J95" s="628" t="s">
        <v>877</v>
      </c>
      <c r="K95" s="637" t="s">
        <v>1562</v>
      </c>
      <c r="L95" s="638">
        <v>2</v>
      </c>
      <c r="M95" s="631">
        <v>5000</v>
      </c>
      <c r="N95" s="639"/>
      <c r="O95" s="640"/>
      <c r="P95" s="631"/>
    </row>
    <row r="96" spans="1:16" s="50" customFormat="1" x14ac:dyDescent="0.2">
      <c r="A96" s="634">
        <v>902</v>
      </c>
      <c r="B96" s="635" t="s">
        <v>1448</v>
      </c>
      <c r="C96" s="635" t="s">
        <v>97</v>
      </c>
      <c r="D96" s="636" t="s">
        <v>927</v>
      </c>
      <c r="E96" s="631">
        <v>1800</v>
      </c>
      <c r="F96" s="635" t="s">
        <v>1563</v>
      </c>
      <c r="G96" s="626" t="s">
        <v>1564</v>
      </c>
      <c r="H96" s="626" t="s">
        <v>707</v>
      </c>
      <c r="I96" s="627"/>
      <c r="J96" s="628"/>
      <c r="K96" s="637" t="s">
        <v>1565</v>
      </c>
      <c r="L96" s="638">
        <v>3</v>
      </c>
      <c r="M96" s="631">
        <v>5400</v>
      </c>
      <c r="N96" s="639"/>
      <c r="O96" s="640"/>
      <c r="P96" s="631"/>
    </row>
    <row r="97" spans="1:16" s="50" customFormat="1" x14ac:dyDescent="0.2">
      <c r="A97" s="634">
        <v>902</v>
      </c>
      <c r="B97" s="635" t="s">
        <v>1448</v>
      </c>
      <c r="C97" s="635" t="s">
        <v>97</v>
      </c>
      <c r="D97" s="636" t="s">
        <v>927</v>
      </c>
      <c r="E97" s="631">
        <v>1800</v>
      </c>
      <c r="F97" s="635" t="s">
        <v>1566</v>
      </c>
      <c r="G97" s="626" t="s">
        <v>1567</v>
      </c>
      <c r="H97" s="626" t="s">
        <v>707</v>
      </c>
      <c r="I97" s="627"/>
      <c r="J97" s="628"/>
      <c r="K97" s="637" t="s">
        <v>1568</v>
      </c>
      <c r="L97" s="638">
        <v>3</v>
      </c>
      <c r="M97" s="631">
        <v>5400</v>
      </c>
      <c r="N97" s="639"/>
      <c r="O97" s="640"/>
      <c r="P97" s="631"/>
    </row>
    <row r="98" spans="1:16" s="50" customFormat="1" x14ac:dyDescent="0.2">
      <c r="A98" s="634">
        <v>902</v>
      </c>
      <c r="B98" s="635" t="s">
        <v>1448</v>
      </c>
      <c r="C98" s="635" t="s">
        <v>97</v>
      </c>
      <c r="D98" s="636" t="s">
        <v>833</v>
      </c>
      <c r="E98" s="631">
        <v>2400</v>
      </c>
      <c r="F98" s="635" t="s">
        <v>1569</v>
      </c>
      <c r="G98" s="626" t="s">
        <v>1570</v>
      </c>
      <c r="H98" s="626" t="s">
        <v>1571</v>
      </c>
      <c r="I98" s="627" t="s">
        <v>1572</v>
      </c>
      <c r="J98" s="628" t="s">
        <v>1571</v>
      </c>
      <c r="K98" s="637" t="s">
        <v>1573</v>
      </c>
      <c r="L98" s="638">
        <v>3</v>
      </c>
      <c r="M98" s="631">
        <v>7200</v>
      </c>
      <c r="N98" s="639"/>
      <c r="O98" s="640"/>
      <c r="P98" s="631"/>
    </row>
    <row r="99" spans="1:16" s="50" customFormat="1" x14ac:dyDescent="0.2">
      <c r="A99" s="634">
        <v>902</v>
      </c>
      <c r="B99" s="635" t="s">
        <v>1448</v>
      </c>
      <c r="C99" s="635" t="s">
        <v>97</v>
      </c>
      <c r="D99" s="636" t="s">
        <v>966</v>
      </c>
      <c r="E99" s="631">
        <v>4500</v>
      </c>
      <c r="F99" s="635" t="s">
        <v>1574</v>
      </c>
      <c r="G99" s="626" t="s">
        <v>1575</v>
      </c>
      <c r="H99" s="626" t="s">
        <v>829</v>
      </c>
      <c r="I99" s="627" t="s">
        <v>1576</v>
      </c>
      <c r="J99" s="628" t="s">
        <v>829</v>
      </c>
      <c r="K99" s="637" t="s">
        <v>1577</v>
      </c>
      <c r="L99" s="638">
        <v>3</v>
      </c>
      <c r="M99" s="631">
        <v>13500</v>
      </c>
      <c r="N99" s="639"/>
      <c r="O99" s="640"/>
      <c r="P99" s="631"/>
    </row>
    <row r="100" spans="1:16" s="50" customFormat="1" x14ac:dyDescent="0.2">
      <c r="A100" s="634">
        <v>902</v>
      </c>
      <c r="B100" s="635" t="s">
        <v>1448</v>
      </c>
      <c r="C100" s="635" t="s">
        <v>97</v>
      </c>
      <c r="D100" s="636" t="s">
        <v>1578</v>
      </c>
      <c r="E100" s="631">
        <v>2400</v>
      </c>
      <c r="F100" s="635" t="s">
        <v>1579</v>
      </c>
      <c r="G100" s="626" t="s">
        <v>1580</v>
      </c>
      <c r="H100" s="626"/>
      <c r="I100" s="627"/>
      <c r="J100" s="628"/>
      <c r="K100" s="637" t="s">
        <v>1581</v>
      </c>
      <c r="L100" s="638">
        <v>2</v>
      </c>
      <c r="M100" s="631">
        <v>4800</v>
      </c>
      <c r="N100" s="639"/>
      <c r="O100" s="640"/>
      <c r="P100" s="631"/>
    </row>
    <row r="101" spans="1:16" s="50" customFormat="1" x14ac:dyDescent="0.2">
      <c r="A101" s="634">
        <v>902</v>
      </c>
      <c r="B101" s="635" t="s">
        <v>1448</v>
      </c>
      <c r="C101" s="635" t="s">
        <v>97</v>
      </c>
      <c r="D101" s="636" t="s">
        <v>995</v>
      </c>
      <c r="E101" s="631">
        <v>3000</v>
      </c>
      <c r="F101" s="635" t="s">
        <v>1582</v>
      </c>
      <c r="G101" s="626" t="s">
        <v>1583</v>
      </c>
      <c r="H101" s="626" t="s">
        <v>877</v>
      </c>
      <c r="I101" s="627" t="s">
        <v>1584</v>
      </c>
      <c r="J101" s="628" t="s">
        <v>877</v>
      </c>
      <c r="K101" s="637" t="s">
        <v>1585</v>
      </c>
      <c r="L101" s="638">
        <v>1</v>
      </c>
      <c r="M101" s="631">
        <v>3000</v>
      </c>
      <c r="N101" s="639"/>
      <c r="O101" s="640"/>
      <c r="P101" s="631"/>
    </row>
    <row r="102" spans="1:16" s="50" customFormat="1" x14ac:dyDescent="0.2">
      <c r="A102" s="634">
        <v>902</v>
      </c>
      <c r="B102" s="635" t="s">
        <v>1448</v>
      </c>
      <c r="C102" s="635" t="s">
        <v>97</v>
      </c>
      <c r="D102" s="636" t="s">
        <v>1101</v>
      </c>
      <c r="E102" s="631">
        <v>3000</v>
      </c>
      <c r="F102" s="635" t="s">
        <v>1586</v>
      </c>
      <c r="G102" s="626" t="s">
        <v>1587</v>
      </c>
      <c r="H102" s="626" t="s">
        <v>791</v>
      </c>
      <c r="I102" s="627" t="s">
        <v>1588</v>
      </c>
      <c r="J102" s="628" t="s">
        <v>791</v>
      </c>
      <c r="K102" s="637" t="s">
        <v>1589</v>
      </c>
      <c r="L102" s="638">
        <v>2</v>
      </c>
      <c r="M102" s="631">
        <v>6000</v>
      </c>
      <c r="N102" s="639"/>
      <c r="O102" s="640"/>
      <c r="P102" s="631"/>
    </row>
    <row r="103" spans="1:16" s="50" customFormat="1" x14ac:dyDescent="0.2">
      <c r="A103" s="634">
        <v>902</v>
      </c>
      <c r="B103" s="635" t="s">
        <v>1448</v>
      </c>
      <c r="C103" s="635" t="s">
        <v>97</v>
      </c>
      <c r="D103" s="636" t="s">
        <v>1590</v>
      </c>
      <c r="E103" s="631">
        <v>2000</v>
      </c>
      <c r="F103" s="635" t="s">
        <v>1591</v>
      </c>
      <c r="G103" s="626" t="s">
        <v>1592</v>
      </c>
      <c r="H103" s="626" t="s">
        <v>707</v>
      </c>
      <c r="I103" s="627"/>
      <c r="J103" s="628"/>
      <c r="K103" s="637" t="s">
        <v>1593</v>
      </c>
      <c r="L103" s="638">
        <v>3</v>
      </c>
      <c r="M103" s="631">
        <v>6000</v>
      </c>
      <c r="N103" s="639"/>
      <c r="O103" s="640"/>
      <c r="P103" s="631"/>
    </row>
    <row r="104" spans="1:16" s="50" customFormat="1" x14ac:dyDescent="0.2">
      <c r="A104" s="634">
        <v>902</v>
      </c>
      <c r="B104" s="635" t="s">
        <v>1448</v>
      </c>
      <c r="C104" s="635" t="s">
        <v>97</v>
      </c>
      <c r="D104" s="636" t="s">
        <v>1061</v>
      </c>
      <c r="E104" s="631">
        <v>2000</v>
      </c>
      <c r="F104" s="635" t="s">
        <v>1594</v>
      </c>
      <c r="G104" s="626" t="s">
        <v>1595</v>
      </c>
      <c r="H104" s="626" t="s">
        <v>877</v>
      </c>
      <c r="I104" s="627" t="s">
        <v>1584</v>
      </c>
      <c r="J104" s="628" t="s">
        <v>877</v>
      </c>
      <c r="K104" s="637" t="s">
        <v>1596</v>
      </c>
      <c r="L104" s="638">
        <v>3</v>
      </c>
      <c r="M104" s="631">
        <v>6000</v>
      </c>
      <c r="N104" s="639"/>
      <c r="O104" s="640"/>
      <c r="P104" s="631"/>
    </row>
    <row r="105" spans="1:16" s="50" customFormat="1" x14ac:dyDescent="0.2">
      <c r="A105" s="634">
        <v>902</v>
      </c>
      <c r="B105" s="635" t="s">
        <v>1448</v>
      </c>
      <c r="C105" s="635" t="s">
        <v>97</v>
      </c>
      <c r="D105" s="636" t="s">
        <v>1050</v>
      </c>
      <c r="E105" s="631">
        <v>1700</v>
      </c>
      <c r="F105" s="635" t="s">
        <v>919</v>
      </c>
      <c r="G105" s="626" t="s">
        <v>920</v>
      </c>
      <c r="H105" s="626"/>
      <c r="I105" s="627"/>
      <c r="J105" s="628"/>
      <c r="K105" s="637" t="s">
        <v>1597</v>
      </c>
      <c r="L105" s="638">
        <v>1</v>
      </c>
      <c r="M105" s="631">
        <v>1700</v>
      </c>
      <c r="N105" s="639"/>
      <c r="O105" s="640"/>
      <c r="P105" s="631"/>
    </row>
    <row r="106" spans="1:16" s="50" customFormat="1" x14ac:dyDescent="0.2">
      <c r="A106" s="634">
        <v>902</v>
      </c>
      <c r="B106" s="635" t="s">
        <v>1448</v>
      </c>
      <c r="C106" s="635" t="s">
        <v>97</v>
      </c>
      <c r="D106" s="636" t="s">
        <v>1598</v>
      </c>
      <c r="E106" s="631">
        <v>1600</v>
      </c>
      <c r="F106" s="635" t="s">
        <v>1599</v>
      </c>
      <c r="G106" s="626" t="s">
        <v>1600</v>
      </c>
      <c r="H106" s="626"/>
      <c r="I106" s="627"/>
      <c r="J106" s="628"/>
      <c r="K106" s="637" t="s">
        <v>1601</v>
      </c>
      <c r="L106" s="638">
        <v>1</v>
      </c>
      <c r="M106" s="631">
        <v>1600</v>
      </c>
      <c r="N106" s="639"/>
      <c r="O106" s="640"/>
      <c r="P106" s="631"/>
    </row>
    <row r="107" spans="1:16" s="50" customFormat="1" x14ac:dyDescent="0.2">
      <c r="A107" s="634">
        <v>902</v>
      </c>
      <c r="B107" s="635" t="s">
        <v>1448</v>
      </c>
      <c r="C107" s="635" t="s">
        <v>97</v>
      </c>
      <c r="D107" s="636" t="s">
        <v>799</v>
      </c>
      <c r="E107" s="631">
        <v>2500</v>
      </c>
      <c r="F107" s="635" t="s">
        <v>1602</v>
      </c>
      <c r="G107" s="626" t="s">
        <v>1603</v>
      </c>
      <c r="H107" s="626"/>
      <c r="I107" s="627"/>
      <c r="J107" s="628"/>
      <c r="K107" s="637" t="s">
        <v>1604</v>
      </c>
      <c r="L107" s="638">
        <v>2</v>
      </c>
      <c r="M107" s="631">
        <v>5000</v>
      </c>
      <c r="N107" s="639"/>
      <c r="O107" s="640"/>
      <c r="P107" s="631"/>
    </row>
    <row r="108" spans="1:16" s="50" customFormat="1" x14ac:dyDescent="0.2">
      <c r="A108" s="634">
        <v>902</v>
      </c>
      <c r="B108" s="635" t="s">
        <v>1448</v>
      </c>
      <c r="C108" s="635" t="s">
        <v>97</v>
      </c>
      <c r="D108" s="636" t="s">
        <v>1605</v>
      </c>
      <c r="E108" s="631">
        <v>2500</v>
      </c>
      <c r="F108" s="635" t="s">
        <v>949</v>
      </c>
      <c r="G108" s="626" t="s">
        <v>950</v>
      </c>
      <c r="H108" s="626"/>
      <c r="I108" s="627"/>
      <c r="J108" s="628"/>
      <c r="K108" s="637" t="s">
        <v>1606</v>
      </c>
      <c r="L108" s="638">
        <v>2</v>
      </c>
      <c r="M108" s="631">
        <v>5000</v>
      </c>
      <c r="N108" s="639"/>
      <c r="O108" s="640"/>
      <c r="P108" s="631"/>
    </row>
    <row r="109" spans="1:16" s="50" customFormat="1" x14ac:dyDescent="0.2">
      <c r="A109" s="634">
        <v>902</v>
      </c>
      <c r="B109" s="635" t="s">
        <v>1448</v>
      </c>
      <c r="C109" s="635" t="s">
        <v>97</v>
      </c>
      <c r="D109" s="636" t="s">
        <v>1088</v>
      </c>
      <c r="E109" s="631">
        <v>1300</v>
      </c>
      <c r="F109" s="635" t="s">
        <v>1607</v>
      </c>
      <c r="G109" s="626" t="s">
        <v>1608</v>
      </c>
      <c r="H109" s="626"/>
      <c r="I109" s="627" t="s">
        <v>1609</v>
      </c>
      <c r="J109" s="628"/>
      <c r="K109" s="637" t="s">
        <v>1610</v>
      </c>
      <c r="L109" s="638">
        <v>3</v>
      </c>
      <c r="M109" s="631">
        <v>3900</v>
      </c>
      <c r="N109" s="639"/>
      <c r="O109" s="640"/>
      <c r="P109" s="631"/>
    </row>
    <row r="110" spans="1:16" s="50" customFormat="1" x14ac:dyDescent="0.2">
      <c r="A110" s="634">
        <v>902</v>
      </c>
      <c r="B110" s="635" t="s">
        <v>1448</v>
      </c>
      <c r="C110" s="635" t="s">
        <v>97</v>
      </c>
      <c r="D110" s="636" t="s">
        <v>1072</v>
      </c>
      <c r="E110" s="631">
        <v>1400</v>
      </c>
      <c r="F110" s="635" t="s">
        <v>876</v>
      </c>
      <c r="G110" s="626" t="s">
        <v>930</v>
      </c>
      <c r="H110" s="626" t="s">
        <v>877</v>
      </c>
      <c r="I110" s="627" t="s">
        <v>1584</v>
      </c>
      <c r="J110" s="628" t="s">
        <v>877</v>
      </c>
      <c r="K110" s="637" t="s">
        <v>1611</v>
      </c>
      <c r="L110" s="638">
        <v>3</v>
      </c>
      <c r="M110" s="631">
        <v>4200</v>
      </c>
      <c r="N110" s="639"/>
      <c r="O110" s="640"/>
      <c r="P110" s="631"/>
    </row>
    <row r="111" spans="1:16" s="50" customFormat="1" x14ac:dyDescent="0.2">
      <c r="A111" s="634">
        <v>902</v>
      </c>
      <c r="B111" s="635" t="s">
        <v>1448</v>
      </c>
      <c r="C111" s="635" t="s">
        <v>97</v>
      </c>
      <c r="D111" s="636" t="s">
        <v>927</v>
      </c>
      <c r="E111" s="631">
        <v>1100</v>
      </c>
      <c r="F111" s="635" t="s">
        <v>1612</v>
      </c>
      <c r="G111" s="626" t="s">
        <v>1613</v>
      </c>
      <c r="H111" s="626" t="s">
        <v>1614</v>
      </c>
      <c r="I111" s="627" t="s">
        <v>1615</v>
      </c>
      <c r="J111" s="628"/>
      <c r="K111" s="637" t="s">
        <v>1616</v>
      </c>
      <c r="L111" s="638">
        <v>3</v>
      </c>
      <c r="M111" s="631">
        <v>3300</v>
      </c>
      <c r="N111" s="639"/>
      <c r="O111" s="640"/>
      <c r="P111" s="631"/>
    </row>
    <row r="112" spans="1:16" s="50" customFormat="1" x14ac:dyDescent="0.2">
      <c r="A112" s="634">
        <v>902</v>
      </c>
      <c r="B112" s="635" t="s">
        <v>1448</v>
      </c>
      <c r="C112" s="635" t="s">
        <v>97</v>
      </c>
      <c r="D112" s="636" t="s">
        <v>1080</v>
      </c>
      <c r="E112" s="631">
        <v>1400</v>
      </c>
      <c r="F112" s="635" t="s">
        <v>1617</v>
      </c>
      <c r="G112" s="626" t="s">
        <v>1618</v>
      </c>
      <c r="H112" s="626" t="s">
        <v>1619</v>
      </c>
      <c r="I112" s="627"/>
      <c r="J112" s="628"/>
      <c r="K112" s="637" t="s">
        <v>1620</v>
      </c>
      <c r="L112" s="638">
        <v>3</v>
      </c>
      <c r="M112" s="631">
        <v>4200</v>
      </c>
      <c r="N112" s="639"/>
      <c r="O112" s="640"/>
      <c r="P112" s="631"/>
    </row>
    <row r="113" spans="1:16" s="50" customFormat="1" x14ac:dyDescent="0.2">
      <c r="A113" s="634">
        <v>902</v>
      </c>
      <c r="B113" s="635" t="s">
        <v>1448</v>
      </c>
      <c r="C113" s="635" t="s">
        <v>97</v>
      </c>
      <c r="D113" s="636" t="s">
        <v>927</v>
      </c>
      <c r="E113" s="631">
        <v>1100</v>
      </c>
      <c r="F113" s="635" t="s">
        <v>1621</v>
      </c>
      <c r="G113" s="626" t="s">
        <v>1622</v>
      </c>
      <c r="H113" s="626"/>
      <c r="I113" s="627" t="s">
        <v>1623</v>
      </c>
      <c r="J113" s="628"/>
      <c r="K113" s="637" t="s">
        <v>1624</v>
      </c>
      <c r="L113" s="638">
        <v>3</v>
      </c>
      <c r="M113" s="631">
        <v>3300</v>
      </c>
      <c r="N113" s="639"/>
      <c r="O113" s="640"/>
      <c r="P113" s="631"/>
    </row>
    <row r="114" spans="1:16" s="50" customFormat="1" x14ac:dyDescent="0.2">
      <c r="A114" s="634">
        <v>902</v>
      </c>
      <c r="B114" s="635" t="s">
        <v>1448</v>
      </c>
      <c r="C114" s="635" t="s">
        <v>97</v>
      </c>
      <c r="D114" s="636" t="s">
        <v>1625</v>
      </c>
      <c r="E114" s="631">
        <v>1100</v>
      </c>
      <c r="F114" s="635" t="s">
        <v>1626</v>
      </c>
      <c r="G114" s="626" t="s">
        <v>1627</v>
      </c>
      <c r="H114" s="626" t="s">
        <v>707</v>
      </c>
      <c r="I114" s="627"/>
      <c r="J114" s="628"/>
      <c r="K114" s="637" t="s">
        <v>1628</v>
      </c>
      <c r="L114" s="638">
        <v>3</v>
      </c>
      <c r="M114" s="631">
        <v>3300</v>
      </c>
      <c r="N114" s="639"/>
      <c r="O114" s="640"/>
      <c r="P114" s="631"/>
    </row>
    <row r="115" spans="1:16" s="50" customFormat="1" x14ac:dyDescent="0.2">
      <c r="A115" s="634">
        <v>902</v>
      </c>
      <c r="B115" s="635" t="s">
        <v>1448</v>
      </c>
      <c r="C115" s="635" t="s">
        <v>97</v>
      </c>
      <c r="D115" s="636" t="s">
        <v>927</v>
      </c>
      <c r="E115" s="631">
        <v>1300</v>
      </c>
      <c r="F115" s="635" t="s">
        <v>928</v>
      </c>
      <c r="G115" s="626" t="s">
        <v>929</v>
      </c>
      <c r="H115" s="626" t="s">
        <v>1629</v>
      </c>
      <c r="I115" s="627" t="s">
        <v>1623</v>
      </c>
      <c r="J115" s="628" t="s">
        <v>1629</v>
      </c>
      <c r="K115" s="637" t="s">
        <v>1630</v>
      </c>
      <c r="L115" s="638">
        <v>3</v>
      </c>
      <c r="M115" s="631">
        <v>3900</v>
      </c>
      <c r="N115" s="639"/>
      <c r="O115" s="640"/>
      <c r="P115" s="631"/>
    </row>
    <row r="116" spans="1:16" s="50" customFormat="1" x14ac:dyDescent="0.2">
      <c r="A116" s="634">
        <v>902</v>
      </c>
      <c r="B116" s="635" t="s">
        <v>1448</v>
      </c>
      <c r="C116" s="635" t="s">
        <v>97</v>
      </c>
      <c r="D116" s="636" t="s">
        <v>906</v>
      </c>
      <c r="E116" s="631">
        <v>1300</v>
      </c>
      <c r="F116" s="635" t="s">
        <v>1631</v>
      </c>
      <c r="G116" s="626" t="s">
        <v>1632</v>
      </c>
      <c r="H116" s="626" t="s">
        <v>906</v>
      </c>
      <c r="I116" s="627" t="s">
        <v>756</v>
      </c>
      <c r="J116" s="628" t="s">
        <v>906</v>
      </c>
      <c r="K116" s="637" t="s">
        <v>1633</v>
      </c>
      <c r="L116" s="638">
        <v>1</v>
      </c>
      <c r="M116" s="631">
        <v>1300</v>
      </c>
      <c r="N116" s="639"/>
      <c r="O116" s="640"/>
      <c r="P116" s="631"/>
    </row>
    <row r="117" spans="1:16" s="50" customFormat="1" x14ac:dyDescent="0.2">
      <c r="A117" s="634">
        <v>902</v>
      </c>
      <c r="B117" s="635" t="s">
        <v>852</v>
      </c>
      <c r="C117" s="635" t="s">
        <v>97</v>
      </c>
      <c r="D117" s="636" t="s">
        <v>1634</v>
      </c>
      <c r="E117" s="631">
        <v>3000</v>
      </c>
      <c r="F117" s="635" t="s">
        <v>1635</v>
      </c>
      <c r="G117" s="626" t="s">
        <v>1636</v>
      </c>
      <c r="H117" s="626" t="s">
        <v>1637</v>
      </c>
      <c r="I117" s="627" t="s">
        <v>1638</v>
      </c>
      <c r="J117" s="628"/>
      <c r="K117" s="637" t="s">
        <v>1639</v>
      </c>
      <c r="L117" s="638">
        <v>3</v>
      </c>
      <c r="M117" s="631">
        <v>9000</v>
      </c>
      <c r="N117" s="639"/>
      <c r="O117" s="640"/>
      <c r="P117" s="631"/>
    </row>
    <row r="118" spans="1:16" s="50" customFormat="1" x14ac:dyDescent="0.2">
      <c r="A118" s="634">
        <v>902</v>
      </c>
      <c r="B118" s="635" t="s">
        <v>852</v>
      </c>
      <c r="C118" s="635" t="s">
        <v>97</v>
      </c>
      <c r="D118" s="636" t="s">
        <v>1640</v>
      </c>
      <c r="E118" s="631">
        <v>3000</v>
      </c>
      <c r="F118" s="635" t="s">
        <v>1641</v>
      </c>
      <c r="G118" s="626" t="s">
        <v>1642</v>
      </c>
      <c r="H118" s="626" t="s">
        <v>1637</v>
      </c>
      <c r="I118" s="627" t="s">
        <v>1638</v>
      </c>
      <c r="J118" s="628"/>
      <c r="K118" s="637" t="s">
        <v>1643</v>
      </c>
      <c r="L118" s="638">
        <v>3</v>
      </c>
      <c r="M118" s="631">
        <v>9000</v>
      </c>
      <c r="N118" s="639"/>
      <c r="O118" s="640"/>
      <c r="P118" s="631"/>
    </row>
    <row r="119" spans="1:16" s="50" customFormat="1" x14ac:dyDescent="0.2">
      <c r="A119" s="634">
        <v>902</v>
      </c>
      <c r="B119" s="635" t="s">
        <v>852</v>
      </c>
      <c r="C119" s="635" t="s">
        <v>97</v>
      </c>
      <c r="D119" s="636" t="s">
        <v>921</v>
      </c>
      <c r="E119" s="631">
        <v>3000</v>
      </c>
      <c r="F119" s="635" t="s">
        <v>1644</v>
      </c>
      <c r="G119" s="626" t="s">
        <v>1645</v>
      </c>
      <c r="H119" s="626" t="s">
        <v>877</v>
      </c>
      <c r="I119" s="627" t="s">
        <v>1584</v>
      </c>
      <c r="J119" s="628" t="s">
        <v>877</v>
      </c>
      <c r="K119" s="637" t="s">
        <v>1646</v>
      </c>
      <c r="L119" s="638">
        <v>3</v>
      </c>
      <c r="M119" s="631">
        <v>9000</v>
      </c>
      <c r="N119" s="639"/>
      <c r="O119" s="640"/>
      <c r="P119" s="631"/>
    </row>
    <row r="120" spans="1:16" s="50" customFormat="1" x14ac:dyDescent="0.2">
      <c r="A120" s="634">
        <v>902</v>
      </c>
      <c r="B120" s="635" t="s">
        <v>852</v>
      </c>
      <c r="C120" s="635" t="s">
        <v>97</v>
      </c>
      <c r="D120" s="636" t="s">
        <v>924</v>
      </c>
      <c r="E120" s="631">
        <v>2500</v>
      </c>
      <c r="F120" s="635" t="s">
        <v>1647</v>
      </c>
      <c r="G120" s="626" t="s">
        <v>1648</v>
      </c>
      <c r="H120" s="626" t="s">
        <v>1637</v>
      </c>
      <c r="I120" s="627" t="s">
        <v>1638</v>
      </c>
      <c r="J120" s="628" t="s">
        <v>1637</v>
      </c>
      <c r="K120" s="637" t="s">
        <v>1649</v>
      </c>
      <c r="L120" s="638">
        <v>3</v>
      </c>
      <c r="M120" s="631">
        <v>7500</v>
      </c>
      <c r="N120" s="639"/>
      <c r="O120" s="640"/>
      <c r="P120" s="631"/>
    </row>
    <row r="121" spans="1:16" s="50" customFormat="1" x14ac:dyDescent="0.2">
      <c r="A121" s="634">
        <v>902</v>
      </c>
      <c r="B121" s="635" t="s">
        <v>852</v>
      </c>
      <c r="C121" s="635" t="s">
        <v>97</v>
      </c>
      <c r="D121" s="636" t="s">
        <v>1650</v>
      </c>
      <c r="E121" s="631">
        <v>2500</v>
      </c>
      <c r="F121" s="635" t="s">
        <v>1651</v>
      </c>
      <c r="G121" s="626" t="s">
        <v>1652</v>
      </c>
      <c r="H121" s="626" t="s">
        <v>1637</v>
      </c>
      <c r="I121" s="627" t="s">
        <v>1638</v>
      </c>
      <c r="J121" s="628" t="s">
        <v>1637</v>
      </c>
      <c r="K121" s="637" t="s">
        <v>1653</v>
      </c>
      <c r="L121" s="638">
        <v>3</v>
      </c>
      <c r="M121" s="631">
        <v>7500</v>
      </c>
      <c r="N121" s="639"/>
      <c r="O121" s="640"/>
      <c r="P121" s="631"/>
    </row>
    <row r="122" spans="1:16" s="50" customFormat="1" x14ac:dyDescent="0.2">
      <c r="A122" s="634">
        <v>902</v>
      </c>
      <c r="B122" s="635" t="s">
        <v>852</v>
      </c>
      <c r="C122" s="635" t="s">
        <v>97</v>
      </c>
      <c r="D122" s="636" t="s">
        <v>1654</v>
      </c>
      <c r="E122" s="631">
        <v>2200</v>
      </c>
      <c r="F122" s="635" t="s">
        <v>853</v>
      </c>
      <c r="G122" s="626" t="s">
        <v>925</v>
      </c>
      <c r="H122" s="626" t="s">
        <v>1637</v>
      </c>
      <c r="I122" s="627" t="s">
        <v>1638</v>
      </c>
      <c r="J122" s="628" t="s">
        <v>1637</v>
      </c>
      <c r="K122" s="637" t="s">
        <v>1655</v>
      </c>
      <c r="L122" s="638">
        <v>3</v>
      </c>
      <c r="M122" s="631">
        <v>6600</v>
      </c>
      <c r="N122" s="639"/>
      <c r="O122" s="640"/>
      <c r="P122" s="631"/>
    </row>
    <row r="123" spans="1:16" s="50" customFormat="1" x14ac:dyDescent="0.2">
      <c r="A123" s="634">
        <v>902</v>
      </c>
      <c r="B123" s="635" t="s">
        <v>852</v>
      </c>
      <c r="C123" s="635" t="s">
        <v>97</v>
      </c>
      <c r="D123" s="636" t="s">
        <v>923</v>
      </c>
      <c r="E123" s="631">
        <v>2300</v>
      </c>
      <c r="F123" s="635" t="s">
        <v>1656</v>
      </c>
      <c r="G123" s="626" t="s">
        <v>1657</v>
      </c>
      <c r="H123" s="626" t="s">
        <v>1658</v>
      </c>
      <c r="I123" s="627"/>
      <c r="J123" s="628"/>
      <c r="K123" s="637" t="s">
        <v>1659</v>
      </c>
      <c r="L123" s="638">
        <v>3</v>
      </c>
      <c r="M123" s="631">
        <v>6900</v>
      </c>
      <c r="N123" s="639"/>
      <c r="O123" s="640"/>
      <c r="P123" s="631"/>
    </row>
    <row r="124" spans="1:16" s="50" customFormat="1" x14ac:dyDescent="0.2">
      <c r="A124" s="634">
        <v>902</v>
      </c>
      <c r="B124" s="635" t="s">
        <v>852</v>
      </c>
      <c r="C124" s="635" t="s">
        <v>97</v>
      </c>
      <c r="D124" s="636" t="s">
        <v>942</v>
      </c>
      <c r="E124" s="631">
        <v>2400</v>
      </c>
      <c r="F124" s="635" t="s">
        <v>943</v>
      </c>
      <c r="G124" s="626" t="s">
        <v>944</v>
      </c>
      <c r="H124" s="626" t="s">
        <v>977</v>
      </c>
      <c r="I124" s="627" t="s">
        <v>1584</v>
      </c>
      <c r="J124" s="628" t="s">
        <v>977</v>
      </c>
      <c r="K124" s="637" t="s">
        <v>1660</v>
      </c>
      <c r="L124" s="638">
        <v>3</v>
      </c>
      <c r="M124" s="631">
        <v>7200</v>
      </c>
      <c r="N124" s="639"/>
      <c r="O124" s="640"/>
      <c r="P124" s="631"/>
    </row>
    <row r="125" spans="1:16" s="50" customFormat="1" x14ac:dyDescent="0.2">
      <c r="A125" s="634">
        <v>902</v>
      </c>
      <c r="B125" s="635" t="s">
        <v>852</v>
      </c>
      <c r="C125" s="635" t="s">
        <v>97</v>
      </c>
      <c r="D125" s="636" t="s">
        <v>799</v>
      </c>
      <c r="E125" s="631">
        <v>2800</v>
      </c>
      <c r="F125" s="635" t="s">
        <v>1661</v>
      </c>
      <c r="G125" s="626" t="s">
        <v>1662</v>
      </c>
      <c r="H125" s="626"/>
      <c r="I125" s="627"/>
      <c r="J125" s="628"/>
      <c r="K125" s="637" t="s">
        <v>1663</v>
      </c>
      <c r="L125" s="638">
        <v>2</v>
      </c>
      <c r="M125" s="631">
        <v>5600</v>
      </c>
      <c r="N125" s="639"/>
      <c r="O125" s="640"/>
      <c r="P125" s="631"/>
    </row>
    <row r="126" spans="1:16" s="50" customFormat="1" x14ac:dyDescent="0.2">
      <c r="A126" s="634">
        <v>902</v>
      </c>
      <c r="B126" s="635" t="s">
        <v>1448</v>
      </c>
      <c r="C126" s="635" t="s">
        <v>97</v>
      </c>
      <c r="D126" s="636" t="s">
        <v>1119</v>
      </c>
      <c r="E126" s="631">
        <v>1100</v>
      </c>
      <c r="F126" s="635" t="s">
        <v>1120</v>
      </c>
      <c r="G126" s="626" t="s">
        <v>1664</v>
      </c>
      <c r="H126" s="626" t="s">
        <v>798</v>
      </c>
      <c r="I126" s="627">
        <v>0</v>
      </c>
      <c r="J126" s="628" t="s">
        <v>724</v>
      </c>
      <c r="K126" s="637" t="s">
        <v>1665</v>
      </c>
      <c r="L126" s="638">
        <v>3</v>
      </c>
      <c r="M126" s="631">
        <v>3300</v>
      </c>
      <c r="N126" s="639"/>
      <c r="O126" s="640"/>
      <c r="P126" s="631"/>
    </row>
    <row r="127" spans="1:16" s="50" customFormat="1" x14ac:dyDescent="0.2">
      <c r="A127" s="634">
        <v>902</v>
      </c>
      <c r="B127" s="635" t="s">
        <v>852</v>
      </c>
      <c r="C127" s="635" t="s">
        <v>97</v>
      </c>
      <c r="D127" s="636" t="s">
        <v>945</v>
      </c>
      <c r="E127" s="631">
        <v>1300</v>
      </c>
      <c r="F127" s="635" t="s">
        <v>946</v>
      </c>
      <c r="G127" s="626" t="s">
        <v>1666</v>
      </c>
      <c r="H127" s="626"/>
      <c r="I127" s="627"/>
      <c r="J127" s="628"/>
      <c r="K127" s="637" t="s">
        <v>1667</v>
      </c>
      <c r="L127" s="638">
        <v>1</v>
      </c>
      <c r="M127" s="631">
        <v>1300</v>
      </c>
      <c r="N127" s="639"/>
      <c r="O127" s="640"/>
      <c r="P127" s="631"/>
    </row>
    <row r="128" spans="1:16" s="50" customFormat="1" x14ac:dyDescent="0.2">
      <c r="A128" s="634">
        <v>902</v>
      </c>
      <c r="B128" s="635" t="s">
        <v>1448</v>
      </c>
      <c r="C128" s="635" t="s">
        <v>97</v>
      </c>
      <c r="D128" s="636" t="s">
        <v>1668</v>
      </c>
      <c r="E128" s="631">
        <v>3000</v>
      </c>
      <c r="F128" s="635" t="s">
        <v>1669</v>
      </c>
      <c r="G128" s="626" t="s">
        <v>1670</v>
      </c>
      <c r="H128" s="626"/>
      <c r="I128" s="627"/>
      <c r="J128" s="628"/>
      <c r="K128" s="637" t="s">
        <v>1671</v>
      </c>
      <c r="L128" s="638">
        <v>1</v>
      </c>
      <c r="M128" s="631">
        <v>3000</v>
      </c>
      <c r="N128" s="639"/>
      <c r="O128" s="640"/>
      <c r="P128" s="631"/>
    </row>
    <row r="129" spans="1:16" s="50" customFormat="1" x14ac:dyDescent="0.2">
      <c r="A129" s="634">
        <v>902</v>
      </c>
      <c r="B129" s="635" t="s">
        <v>1448</v>
      </c>
      <c r="C129" s="635" t="s">
        <v>97</v>
      </c>
      <c r="D129" s="636" t="s">
        <v>1672</v>
      </c>
      <c r="E129" s="631">
        <v>3000</v>
      </c>
      <c r="F129" s="635" t="s">
        <v>1673</v>
      </c>
      <c r="G129" s="626" t="s">
        <v>1674</v>
      </c>
      <c r="H129" s="626"/>
      <c r="I129" s="627"/>
      <c r="J129" s="628"/>
      <c r="K129" s="637" t="s">
        <v>1675</v>
      </c>
      <c r="L129" s="638">
        <v>1</v>
      </c>
      <c r="M129" s="631">
        <v>3000</v>
      </c>
      <c r="N129" s="639"/>
      <c r="O129" s="640"/>
      <c r="P129" s="631"/>
    </row>
    <row r="130" spans="1:16" s="50" customFormat="1" x14ac:dyDescent="0.2">
      <c r="A130" s="634">
        <v>902</v>
      </c>
      <c r="B130" s="635" t="s">
        <v>1448</v>
      </c>
      <c r="C130" s="635" t="s">
        <v>97</v>
      </c>
      <c r="D130" s="636" t="s">
        <v>743</v>
      </c>
      <c r="E130" s="631">
        <v>1400</v>
      </c>
      <c r="F130" s="635" t="s">
        <v>1676</v>
      </c>
      <c r="G130" s="626" t="s">
        <v>1677</v>
      </c>
      <c r="H130" s="626"/>
      <c r="I130" s="627"/>
      <c r="J130" s="628"/>
      <c r="K130" s="637" t="s">
        <v>1678</v>
      </c>
      <c r="L130" s="638">
        <v>1</v>
      </c>
      <c r="M130" s="631">
        <v>1400</v>
      </c>
      <c r="N130" s="639"/>
      <c r="O130" s="640"/>
      <c r="P130" s="631"/>
    </row>
    <row r="131" spans="1:16" s="50" customFormat="1" x14ac:dyDescent="0.2">
      <c r="A131" s="634">
        <v>902</v>
      </c>
      <c r="B131" s="635" t="s">
        <v>1448</v>
      </c>
      <c r="C131" s="635" t="s">
        <v>97</v>
      </c>
      <c r="D131" s="636" t="s">
        <v>1668</v>
      </c>
      <c r="E131" s="631">
        <v>1300</v>
      </c>
      <c r="F131" s="635" t="s">
        <v>1679</v>
      </c>
      <c r="G131" s="626" t="s">
        <v>1680</v>
      </c>
      <c r="H131" s="626"/>
      <c r="I131" s="627"/>
      <c r="J131" s="628"/>
      <c r="K131" s="637" t="s">
        <v>1681</v>
      </c>
      <c r="L131" s="638">
        <v>1</v>
      </c>
      <c r="M131" s="631">
        <v>1300</v>
      </c>
      <c r="N131" s="639"/>
      <c r="O131" s="640"/>
      <c r="P131" s="631"/>
    </row>
    <row r="132" spans="1:16" s="50" customFormat="1" x14ac:dyDescent="0.2">
      <c r="A132" s="634">
        <v>902</v>
      </c>
      <c r="B132" s="635" t="s">
        <v>1448</v>
      </c>
      <c r="C132" s="635" t="s">
        <v>97</v>
      </c>
      <c r="D132" s="636" t="s">
        <v>877</v>
      </c>
      <c r="E132" s="631">
        <v>3000</v>
      </c>
      <c r="F132" s="635" t="s">
        <v>1682</v>
      </c>
      <c r="G132" s="626" t="s">
        <v>1683</v>
      </c>
      <c r="H132" s="626"/>
      <c r="I132" s="627"/>
      <c r="J132" s="628"/>
      <c r="K132" s="637" t="s">
        <v>1684</v>
      </c>
      <c r="L132" s="638">
        <v>1</v>
      </c>
      <c r="M132" s="631">
        <v>3000</v>
      </c>
      <c r="N132" s="639"/>
      <c r="O132" s="640"/>
      <c r="P132" s="631"/>
    </row>
    <row r="133" spans="1:16" s="50" customFormat="1" x14ac:dyDescent="0.2">
      <c r="A133" s="634">
        <v>902</v>
      </c>
      <c r="B133" s="635" t="s">
        <v>1448</v>
      </c>
      <c r="C133" s="635" t="s">
        <v>97</v>
      </c>
      <c r="D133" s="636" t="s">
        <v>1668</v>
      </c>
      <c r="E133" s="631">
        <v>1300</v>
      </c>
      <c r="F133" s="635" t="s">
        <v>1685</v>
      </c>
      <c r="G133" s="626" t="s">
        <v>1686</v>
      </c>
      <c r="H133" s="626"/>
      <c r="I133" s="627"/>
      <c r="J133" s="628"/>
      <c r="K133" s="637" t="s">
        <v>1687</v>
      </c>
      <c r="L133" s="638">
        <v>1</v>
      </c>
      <c r="M133" s="631">
        <v>1300</v>
      </c>
      <c r="N133" s="639"/>
      <c r="O133" s="640"/>
      <c r="P133" s="631"/>
    </row>
    <row r="134" spans="1:16" s="50" customFormat="1" x14ac:dyDescent="0.2">
      <c r="A134" s="634">
        <v>902</v>
      </c>
      <c r="B134" s="635" t="s">
        <v>1448</v>
      </c>
      <c r="C134" s="635" t="s">
        <v>97</v>
      </c>
      <c r="D134" s="636" t="s">
        <v>1668</v>
      </c>
      <c r="E134" s="631">
        <v>1300</v>
      </c>
      <c r="F134" s="635" t="s">
        <v>1688</v>
      </c>
      <c r="G134" s="626" t="s">
        <v>1689</v>
      </c>
      <c r="H134" s="626"/>
      <c r="I134" s="627"/>
      <c r="J134" s="628"/>
      <c r="K134" s="637" t="s">
        <v>1690</v>
      </c>
      <c r="L134" s="638">
        <v>1</v>
      </c>
      <c r="M134" s="631">
        <v>1300</v>
      </c>
      <c r="N134" s="639"/>
      <c r="O134" s="640"/>
      <c r="P134" s="631"/>
    </row>
    <row r="135" spans="1:16" s="50" customFormat="1" x14ac:dyDescent="0.2">
      <c r="A135" s="634">
        <v>902</v>
      </c>
      <c r="B135" s="635" t="s">
        <v>1448</v>
      </c>
      <c r="C135" s="635" t="s">
        <v>97</v>
      </c>
      <c r="D135" s="636" t="s">
        <v>1668</v>
      </c>
      <c r="E135" s="631">
        <v>1300</v>
      </c>
      <c r="F135" s="635" t="s">
        <v>1691</v>
      </c>
      <c r="G135" s="626" t="s">
        <v>1692</v>
      </c>
      <c r="H135" s="626"/>
      <c r="I135" s="627"/>
      <c r="J135" s="628"/>
      <c r="K135" s="637" t="s">
        <v>1693</v>
      </c>
      <c r="L135" s="638">
        <v>1</v>
      </c>
      <c r="M135" s="631">
        <v>1300</v>
      </c>
      <c r="N135" s="639"/>
      <c r="O135" s="640"/>
      <c r="P135" s="631"/>
    </row>
    <row r="136" spans="1:16" s="50" customFormat="1" x14ac:dyDescent="0.2">
      <c r="A136" s="634">
        <v>902</v>
      </c>
      <c r="B136" s="635" t="s">
        <v>852</v>
      </c>
      <c r="C136" s="635" t="s">
        <v>97</v>
      </c>
      <c r="D136" s="636" t="s">
        <v>1694</v>
      </c>
      <c r="E136" s="631">
        <v>2300</v>
      </c>
      <c r="F136" s="635" t="s">
        <v>1695</v>
      </c>
      <c r="G136" s="626" t="s">
        <v>1696</v>
      </c>
      <c r="H136" s="626"/>
      <c r="I136" s="627"/>
      <c r="J136" s="628"/>
      <c r="K136" s="637" t="s">
        <v>1697</v>
      </c>
      <c r="L136" s="638">
        <v>1</v>
      </c>
      <c r="M136" s="631">
        <v>2300</v>
      </c>
      <c r="N136" s="639"/>
      <c r="O136" s="640"/>
      <c r="P136" s="631"/>
    </row>
    <row r="137" spans="1:16" s="50" customFormat="1" x14ac:dyDescent="0.2">
      <c r="A137" s="634">
        <v>902</v>
      </c>
      <c r="B137" s="635" t="s">
        <v>1448</v>
      </c>
      <c r="C137" s="635" t="s">
        <v>97</v>
      </c>
      <c r="D137" s="636" t="s">
        <v>1698</v>
      </c>
      <c r="E137" s="631">
        <v>3500</v>
      </c>
      <c r="F137" s="635" t="s">
        <v>1699</v>
      </c>
      <c r="G137" s="626" t="s">
        <v>1700</v>
      </c>
      <c r="H137" s="626"/>
      <c r="I137" s="627"/>
      <c r="J137" s="628"/>
      <c r="K137" s="637" t="s">
        <v>1701</v>
      </c>
      <c r="L137" s="638">
        <v>1</v>
      </c>
      <c r="M137" s="631">
        <v>3500</v>
      </c>
      <c r="N137" s="639"/>
      <c r="O137" s="640"/>
      <c r="P137" s="631"/>
    </row>
    <row r="138" spans="1:16" s="50" customFormat="1" x14ac:dyDescent="0.2">
      <c r="A138" s="634">
        <v>902</v>
      </c>
      <c r="B138" s="635" t="s">
        <v>1448</v>
      </c>
      <c r="C138" s="635" t="s">
        <v>97</v>
      </c>
      <c r="D138" s="636" t="s">
        <v>1702</v>
      </c>
      <c r="E138" s="631">
        <v>1600</v>
      </c>
      <c r="F138" s="635" t="s">
        <v>832</v>
      </c>
      <c r="G138" s="626" t="s">
        <v>1703</v>
      </c>
      <c r="H138" s="626"/>
      <c r="I138" s="627"/>
      <c r="J138" s="628"/>
      <c r="K138" s="637" t="s">
        <v>1704</v>
      </c>
      <c r="L138" s="638">
        <v>1</v>
      </c>
      <c r="M138" s="631">
        <v>1600</v>
      </c>
      <c r="N138" s="639"/>
      <c r="O138" s="640"/>
      <c r="P138" s="631"/>
    </row>
    <row r="139" spans="1:16" s="50" customFormat="1" x14ac:dyDescent="0.2">
      <c r="A139" s="634">
        <v>902</v>
      </c>
      <c r="B139" s="635" t="s">
        <v>1448</v>
      </c>
      <c r="C139" s="635" t="s">
        <v>97</v>
      </c>
      <c r="D139" s="636" t="s">
        <v>743</v>
      </c>
      <c r="E139" s="631">
        <v>2000</v>
      </c>
      <c r="F139" s="635" t="s">
        <v>1705</v>
      </c>
      <c r="G139" s="626" t="s">
        <v>1706</v>
      </c>
      <c r="H139" s="626"/>
      <c r="I139" s="627"/>
      <c r="J139" s="628"/>
      <c r="K139" s="637" t="s">
        <v>1707</v>
      </c>
      <c r="L139" s="638">
        <v>1</v>
      </c>
      <c r="M139" s="631">
        <v>2000</v>
      </c>
      <c r="N139" s="639"/>
      <c r="O139" s="640"/>
      <c r="P139" s="631"/>
    </row>
    <row r="140" spans="1:16" s="50" customFormat="1" x14ac:dyDescent="0.2">
      <c r="A140" s="634">
        <v>902</v>
      </c>
      <c r="B140" s="635" t="s">
        <v>1448</v>
      </c>
      <c r="C140" s="635" t="s">
        <v>97</v>
      </c>
      <c r="D140" s="636" t="s">
        <v>1139</v>
      </c>
      <c r="E140" s="631">
        <v>3000</v>
      </c>
      <c r="F140" s="635" t="s">
        <v>1708</v>
      </c>
      <c r="G140" s="626" t="s">
        <v>1709</v>
      </c>
      <c r="H140" s="626"/>
      <c r="I140" s="627"/>
      <c r="J140" s="628"/>
      <c r="K140" s="637" t="s">
        <v>1710</v>
      </c>
      <c r="L140" s="638">
        <v>1</v>
      </c>
      <c r="M140" s="631">
        <v>3000</v>
      </c>
      <c r="N140" s="639"/>
      <c r="O140" s="640"/>
      <c r="P140" s="631"/>
    </row>
    <row r="141" spans="1:16" s="50" customFormat="1" x14ac:dyDescent="0.2">
      <c r="A141" s="634">
        <v>902</v>
      </c>
      <c r="B141" s="635" t="s">
        <v>1448</v>
      </c>
      <c r="C141" s="635" t="s">
        <v>97</v>
      </c>
      <c r="D141" s="636" t="s">
        <v>1711</v>
      </c>
      <c r="E141" s="631">
        <v>2500</v>
      </c>
      <c r="F141" s="635" t="s">
        <v>1712</v>
      </c>
      <c r="G141" s="626" t="s">
        <v>1713</v>
      </c>
      <c r="H141" s="626" t="s">
        <v>877</v>
      </c>
      <c r="I141" s="627" t="s">
        <v>756</v>
      </c>
      <c r="J141" s="628" t="s">
        <v>877</v>
      </c>
      <c r="K141" s="637" t="s">
        <v>1714</v>
      </c>
      <c r="L141" s="638">
        <v>1</v>
      </c>
      <c r="M141" s="631">
        <v>2500</v>
      </c>
      <c r="N141" s="639"/>
      <c r="O141" s="640"/>
      <c r="P141" s="631"/>
    </row>
    <row r="142" spans="1:16" s="50" customFormat="1" x14ac:dyDescent="0.2">
      <c r="A142" s="634">
        <v>902</v>
      </c>
      <c r="B142" s="635" t="s">
        <v>1448</v>
      </c>
      <c r="C142" s="635" t="s">
        <v>97</v>
      </c>
      <c r="D142" s="636" t="s">
        <v>1715</v>
      </c>
      <c r="E142" s="631">
        <v>1500</v>
      </c>
      <c r="F142" s="635" t="s">
        <v>1716</v>
      </c>
      <c r="G142" s="626" t="s">
        <v>1717</v>
      </c>
      <c r="H142" s="626"/>
      <c r="I142" s="627"/>
      <c r="J142" s="628"/>
      <c r="K142" s="637" t="s">
        <v>1718</v>
      </c>
      <c r="L142" s="638">
        <v>1</v>
      </c>
      <c r="M142" s="631">
        <v>1500</v>
      </c>
      <c r="N142" s="639"/>
      <c r="O142" s="640"/>
      <c r="P142" s="631"/>
    </row>
    <row r="143" spans="1:16" s="50" customFormat="1" x14ac:dyDescent="0.2">
      <c r="A143" s="634">
        <v>902</v>
      </c>
      <c r="B143" s="635" t="s">
        <v>1448</v>
      </c>
      <c r="C143" s="635" t="s">
        <v>97</v>
      </c>
      <c r="D143" s="636" t="s">
        <v>1702</v>
      </c>
      <c r="E143" s="631">
        <v>1600</v>
      </c>
      <c r="F143" s="635" t="s">
        <v>1719</v>
      </c>
      <c r="G143" s="626" t="s">
        <v>1720</v>
      </c>
      <c r="H143" s="626"/>
      <c r="I143" s="627"/>
      <c r="J143" s="628"/>
      <c r="K143" s="637" t="s">
        <v>1721</v>
      </c>
      <c r="L143" s="638">
        <v>1</v>
      </c>
      <c r="M143" s="631">
        <v>1600</v>
      </c>
      <c r="N143" s="639"/>
      <c r="O143" s="640"/>
      <c r="P143" s="631"/>
    </row>
    <row r="144" spans="1:16" s="50" customFormat="1" x14ac:dyDescent="0.2">
      <c r="A144" s="634">
        <v>902</v>
      </c>
      <c r="B144" s="635" t="s">
        <v>1448</v>
      </c>
      <c r="C144" s="635" t="s">
        <v>97</v>
      </c>
      <c r="D144" s="636" t="s">
        <v>1668</v>
      </c>
      <c r="E144" s="631">
        <v>1300</v>
      </c>
      <c r="F144" s="635" t="s">
        <v>1722</v>
      </c>
      <c r="G144" s="626" t="s">
        <v>1723</v>
      </c>
      <c r="H144" s="626"/>
      <c r="I144" s="627"/>
      <c r="J144" s="628"/>
      <c r="K144" s="637" t="s">
        <v>1724</v>
      </c>
      <c r="L144" s="638">
        <v>1</v>
      </c>
      <c r="M144" s="631">
        <v>1300</v>
      </c>
      <c r="N144" s="639"/>
      <c r="O144" s="640"/>
      <c r="P144" s="631"/>
    </row>
    <row r="145" spans="1:16" s="50" customFormat="1" x14ac:dyDescent="0.2">
      <c r="A145" s="634">
        <v>902</v>
      </c>
      <c r="B145" s="635" t="s">
        <v>1448</v>
      </c>
      <c r="C145" s="635" t="s">
        <v>97</v>
      </c>
      <c r="D145" s="636" t="s">
        <v>1668</v>
      </c>
      <c r="E145" s="631">
        <v>1300</v>
      </c>
      <c r="F145" s="635" t="s">
        <v>1725</v>
      </c>
      <c r="G145" s="626" t="s">
        <v>1726</v>
      </c>
      <c r="H145" s="626"/>
      <c r="I145" s="627"/>
      <c r="J145" s="628"/>
      <c r="K145" s="637" t="s">
        <v>1727</v>
      </c>
      <c r="L145" s="638">
        <v>1</v>
      </c>
      <c r="M145" s="631">
        <v>1300</v>
      </c>
      <c r="N145" s="639"/>
      <c r="O145" s="640"/>
      <c r="P145" s="631"/>
    </row>
    <row r="146" spans="1:16" s="50" customFormat="1" x14ac:dyDescent="0.2">
      <c r="A146" s="634">
        <v>902</v>
      </c>
      <c r="B146" s="635" t="s">
        <v>1448</v>
      </c>
      <c r="C146" s="635" t="s">
        <v>97</v>
      </c>
      <c r="D146" s="636" t="s">
        <v>1668</v>
      </c>
      <c r="E146" s="631">
        <v>1300</v>
      </c>
      <c r="F146" s="635" t="s">
        <v>963</v>
      </c>
      <c r="G146" s="626" t="s">
        <v>1728</v>
      </c>
      <c r="H146" s="626"/>
      <c r="I146" s="627"/>
      <c r="J146" s="628"/>
      <c r="K146" s="637" t="s">
        <v>1729</v>
      </c>
      <c r="L146" s="638">
        <v>1</v>
      </c>
      <c r="M146" s="631">
        <v>1300</v>
      </c>
      <c r="N146" s="639"/>
      <c r="O146" s="640"/>
      <c r="P146" s="631"/>
    </row>
    <row r="147" spans="1:16" s="50" customFormat="1" x14ac:dyDescent="0.2">
      <c r="A147" s="634">
        <v>902</v>
      </c>
      <c r="B147" s="635" t="s">
        <v>1448</v>
      </c>
      <c r="C147" s="635" t="s">
        <v>97</v>
      </c>
      <c r="D147" s="636" t="s">
        <v>1668</v>
      </c>
      <c r="E147" s="631">
        <v>1300</v>
      </c>
      <c r="F147" s="635" t="s">
        <v>1730</v>
      </c>
      <c r="G147" s="626" t="s">
        <v>1731</v>
      </c>
      <c r="H147" s="626"/>
      <c r="I147" s="627"/>
      <c r="J147" s="628"/>
      <c r="K147" s="637" t="s">
        <v>1732</v>
      </c>
      <c r="L147" s="638">
        <v>1</v>
      </c>
      <c r="M147" s="631">
        <v>1300</v>
      </c>
      <c r="N147" s="639"/>
      <c r="O147" s="640"/>
      <c r="P147" s="631"/>
    </row>
    <row r="148" spans="1:16" s="50" customFormat="1" x14ac:dyDescent="0.2">
      <c r="A148" s="634">
        <v>902</v>
      </c>
      <c r="B148" s="635" t="s">
        <v>1448</v>
      </c>
      <c r="C148" s="635" t="s">
        <v>97</v>
      </c>
      <c r="D148" s="636" t="s">
        <v>1668</v>
      </c>
      <c r="E148" s="631">
        <v>1300</v>
      </c>
      <c r="F148" s="635" t="s">
        <v>1733</v>
      </c>
      <c r="G148" s="626" t="s">
        <v>1734</v>
      </c>
      <c r="H148" s="626"/>
      <c r="I148" s="627"/>
      <c r="J148" s="628"/>
      <c r="K148" s="637" t="s">
        <v>1735</v>
      </c>
      <c r="L148" s="638">
        <v>1</v>
      </c>
      <c r="M148" s="631">
        <v>1300</v>
      </c>
      <c r="N148" s="639"/>
      <c r="O148" s="640"/>
      <c r="P148" s="631"/>
    </row>
    <row r="149" spans="1:16" s="50" customFormat="1" x14ac:dyDescent="0.2">
      <c r="A149" s="634">
        <v>902</v>
      </c>
      <c r="B149" s="635" t="s">
        <v>1448</v>
      </c>
      <c r="C149" s="635" t="s">
        <v>97</v>
      </c>
      <c r="D149" s="636" t="s">
        <v>1668</v>
      </c>
      <c r="E149" s="631">
        <v>1300</v>
      </c>
      <c r="F149" s="635" t="s">
        <v>1736</v>
      </c>
      <c r="G149" s="626" t="s">
        <v>1737</v>
      </c>
      <c r="H149" s="626"/>
      <c r="I149" s="627"/>
      <c r="J149" s="628"/>
      <c r="K149" s="637" t="s">
        <v>1738</v>
      </c>
      <c r="L149" s="638">
        <v>1</v>
      </c>
      <c r="M149" s="631">
        <v>1300</v>
      </c>
      <c r="N149" s="639"/>
      <c r="O149" s="640"/>
      <c r="P149" s="631"/>
    </row>
    <row r="150" spans="1:16" s="50" customFormat="1" x14ac:dyDescent="0.2">
      <c r="A150" s="634">
        <v>902</v>
      </c>
      <c r="B150" s="635" t="s">
        <v>1448</v>
      </c>
      <c r="C150" s="635" t="s">
        <v>97</v>
      </c>
      <c r="D150" s="636" t="s">
        <v>1668</v>
      </c>
      <c r="E150" s="631">
        <v>1300</v>
      </c>
      <c r="F150" s="635" t="s">
        <v>1739</v>
      </c>
      <c r="G150" s="626" t="s">
        <v>1740</v>
      </c>
      <c r="H150" s="626"/>
      <c r="I150" s="627"/>
      <c r="J150" s="628"/>
      <c r="K150" s="637" t="s">
        <v>1741</v>
      </c>
      <c r="L150" s="638">
        <v>1</v>
      </c>
      <c r="M150" s="631">
        <v>1300</v>
      </c>
      <c r="N150" s="639"/>
      <c r="O150" s="640"/>
      <c r="P150" s="631"/>
    </row>
    <row r="151" spans="1:16" s="50" customFormat="1" x14ac:dyDescent="0.2">
      <c r="A151" s="634">
        <v>902</v>
      </c>
      <c r="B151" s="635" t="s">
        <v>1448</v>
      </c>
      <c r="C151" s="635" t="s">
        <v>97</v>
      </c>
      <c r="D151" s="636" t="s">
        <v>877</v>
      </c>
      <c r="E151" s="631">
        <v>1500</v>
      </c>
      <c r="F151" s="635" t="s">
        <v>1742</v>
      </c>
      <c r="G151" s="626" t="s">
        <v>1743</v>
      </c>
      <c r="H151" s="626"/>
      <c r="I151" s="627"/>
      <c r="J151" s="628"/>
      <c r="K151" s="637" t="s">
        <v>1744</v>
      </c>
      <c r="L151" s="638">
        <v>1</v>
      </c>
      <c r="M151" s="631">
        <v>1500</v>
      </c>
      <c r="N151" s="639"/>
      <c r="O151" s="640"/>
      <c r="P151" s="631"/>
    </row>
    <row r="152" spans="1:16" s="50" customFormat="1" x14ac:dyDescent="0.2">
      <c r="A152" s="634">
        <v>902</v>
      </c>
      <c r="B152" s="635" t="s">
        <v>1448</v>
      </c>
      <c r="C152" s="635" t="s">
        <v>97</v>
      </c>
      <c r="D152" s="636" t="s">
        <v>1745</v>
      </c>
      <c r="E152" s="631">
        <v>1600</v>
      </c>
      <c r="F152" s="635" t="s">
        <v>1746</v>
      </c>
      <c r="G152" s="626" t="s">
        <v>1747</v>
      </c>
      <c r="H152" s="626"/>
      <c r="I152" s="627"/>
      <c r="J152" s="628"/>
      <c r="K152" s="637" t="s">
        <v>1748</v>
      </c>
      <c r="L152" s="638">
        <v>1</v>
      </c>
      <c r="M152" s="631">
        <v>1600</v>
      </c>
      <c r="N152" s="639"/>
      <c r="O152" s="640"/>
      <c r="P152" s="631"/>
    </row>
    <row r="153" spans="1:16" s="50" customFormat="1" x14ac:dyDescent="0.2">
      <c r="A153" s="634">
        <v>902</v>
      </c>
      <c r="B153" s="635" t="s">
        <v>1448</v>
      </c>
      <c r="C153" s="635" t="s">
        <v>97</v>
      </c>
      <c r="D153" s="636" t="s">
        <v>1702</v>
      </c>
      <c r="E153" s="631">
        <v>1600</v>
      </c>
      <c r="F153" s="635" t="s">
        <v>1749</v>
      </c>
      <c r="G153" s="626" t="s">
        <v>1750</v>
      </c>
      <c r="H153" s="626"/>
      <c r="I153" s="627"/>
      <c r="J153" s="628"/>
      <c r="K153" s="637" t="s">
        <v>1751</v>
      </c>
      <c r="L153" s="638">
        <v>1</v>
      </c>
      <c r="M153" s="631">
        <v>1600</v>
      </c>
      <c r="N153" s="639"/>
      <c r="O153" s="640"/>
      <c r="P153" s="631"/>
    </row>
    <row r="154" spans="1:16" s="50" customFormat="1" x14ac:dyDescent="0.2">
      <c r="A154" s="634">
        <v>902</v>
      </c>
      <c r="B154" s="635" t="s">
        <v>1448</v>
      </c>
      <c r="C154" s="635" t="s">
        <v>97</v>
      </c>
      <c r="D154" s="636" t="s">
        <v>1702</v>
      </c>
      <c r="E154" s="631">
        <v>1600</v>
      </c>
      <c r="F154" s="635" t="s">
        <v>1752</v>
      </c>
      <c r="G154" s="626" t="s">
        <v>1753</v>
      </c>
      <c r="H154" s="626"/>
      <c r="I154" s="627"/>
      <c r="J154" s="628"/>
      <c r="K154" s="637" t="s">
        <v>1754</v>
      </c>
      <c r="L154" s="638">
        <v>1</v>
      </c>
      <c r="M154" s="631">
        <v>1600</v>
      </c>
      <c r="N154" s="639"/>
      <c r="O154" s="640"/>
      <c r="P154" s="631"/>
    </row>
    <row r="155" spans="1:16" s="50" customFormat="1" x14ac:dyDescent="0.2">
      <c r="A155" s="634">
        <v>902</v>
      </c>
      <c r="B155" s="635" t="s">
        <v>1448</v>
      </c>
      <c r="C155" s="635" t="s">
        <v>97</v>
      </c>
      <c r="D155" s="636" t="s">
        <v>1668</v>
      </c>
      <c r="E155" s="631">
        <v>1300</v>
      </c>
      <c r="F155" s="635" t="s">
        <v>1755</v>
      </c>
      <c r="G155" s="626" t="s">
        <v>1756</v>
      </c>
      <c r="H155" s="626"/>
      <c r="I155" s="627"/>
      <c r="J155" s="628"/>
      <c r="K155" s="637" t="s">
        <v>1757</v>
      </c>
      <c r="L155" s="638">
        <v>1</v>
      </c>
      <c r="M155" s="631">
        <v>1300</v>
      </c>
      <c r="N155" s="639"/>
      <c r="O155" s="640"/>
      <c r="P155" s="631"/>
    </row>
    <row r="156" spans="1:16" s="50" customFormat="1" x14ac:dyDescent="0.2">
      <c r="A156" s="634">
        <v>902</v>
      </c>
      <c r="B156" s="635" t="s">
        <v>1448</v>
      </c>
      <c r="C156" s="635" t="s">
        <v>97</v>
      </c>
      <c r="D156" s="636" t="s">
        <v>1668</v>
      </c>
      <c r="E156" s="631">
        <v>1300</v>
      </c>
      <c r="F156" s="635" t="s">
        <v>1758</v>
      </c>
      <c r="G156" s="626" t="s">
        <v>1759</v>
      </c>
      <c r="H156" s="626"/>
      <c r="I156" s="627"/>
      <c r="J156" s="628"/>
      <c r="K156" s="637" t="s">
        <v>1760</v>
      </c>
      <c r="L156" s="638">
        <v>1</v>
      </c>
      <c r="M156" s="631">
        <v>1300</v>
      </c>
      <c r="N156" s="639"/>
      <c r="O156" s="640"/>
      <c r="P156" s="631"/>
    </row>
    <row r="157" spans="1:16" s="50" customFormat="1" x14ac:dyDescent="0.2">
      <c r="A157" s="634">
        <v>902</v>
      </c>
      <c r="B157" s="635" t="s">
        <v>1448</v>
      </c>
      <c r="C157" s="635" t="s">
        <v>97</v>
      </c>
      <c r="D157" s="636" t="s">
        <v>1069</v>
      </c>
      <c r="E157" s="631">
        <v>1400</v>
      </c>
      <c r="F157" s="635" t="s">
        <v>1761</v>
      </c>
      <c r="G157" s="626" t="s">
        <v>1762</v>
      </c>
      <c r="H157" s="626"/>
      <c r="I157" s="627"/>
      <c r="J157" s="628"/>
      <c r="K157" s="637" t="s">
        <v>1763</v>
      </c>
      <c r="L157" s="638">
        <v>1</v>
      </c>
      <c r="M157" s="631">
        <v>1400</v>
      </c>
      <c r="N157" s="639"/>
      <c r="O157" s="640"/>
      <c r="P157" s="631"/>
    </row>
    <row r="158" spans="1:16" s="50" customFormat="1" x14ac:dyDescent="0.2">
      <c r="A158" s="634">
        <v>902</v>
      </c>
      <c r="B158" s="635" t="s">
        <v>1448</v>
      </c>
      <c r="C158" s="635" t="s">
        <v>97</v>
      </c>
      <c r="D158" s="636" t="s">
        <v>1104</v>
      </c>
      <c r="E158" s="631">
        <v>1200</v>
      </c>
      <c r="F158" s="635" t="s">
        <v>1105</v>
      </c>
      <c r="G158" s="626" t="s">
        <v>1764</v>
      </c>
      <c r="H158" s="626" t="s">
        <v>707</v>
      </c>
      <c r="I158" s="627"/>
      <c r="J158" s="628"/>
      <c r="K158" s="637" t="s">
        <v>1765</v>
      </c>
      <c r="L158" s="638">
        <v>1</v>
      </c>
      <c r="M158" s="631">
        <v>1200</v>
      </c>
      <c r="N158" s="639"/>
      <c r="O158" s="640"/>
      <c r="P158" s="631"/>
    </row>
    <row r="159" spans="1:16" s="50" customFormat="1" x14ac:dyDescent="0.2">
      <c r="A159" s="634">
        <v>902</v>
      </c>
      <c r="B159" s="635" t="s">
        <v>1448</v>
      </c>
      <c r="C159" s="635" t="s">
        <v>97</v>
      </c>
      <c r="D159" s="636" t="s">
        <v>921</v>
      </c>
      <c r="E159" s="631">
        <v>3500</v>
      </c>
      <c r="F159" s="635" t="s">
        <v>935</v>
      </c>
      <c r="G159" s="626" t="s">
        <v>1766</v>
      </c>
      <c r="H159" s="626" t="s">
        <v>877</v>
      </c>
      <c r="I159" s="627" t="s">
        <v>756</v>
      </c>
      <c r="J159" s="628" t="s">
        <v>877</v>
      </c>
      <c r="K159" s="637" t="s">
        <v>1767</v>
      </c>
      <c r="L159" s="638">
        <v>1</v>
      </c>
      <c r="M159" s="631">
        <v>3500</v>
      </c>
      <c r="N159" s="639"/>
      <c r="O159" s="640"/>
      <c r="P159" s="631"/>
    </row>
    <row r="160" spans="1:16" s="50" customFormat="1" x14ac:dyDescent="0.2">
      <c r="A160" s="634">
        <v>902</v>
      </c>
      <c r="B160" s="635" t="s">
        <v>1448</v>
      </c>
      <c r="C160" s="635" t="s">
        <v>97</v>
      </c>
      <c r="D160" s="636" t="s">
        <v>1107</v>
      </c>
      <c r="E160" s="631">
        <v>1100</v>
      </c>
      <c r="F160" s="635" t="s">
        <v>1768</v>
      </c>
      <c r="G160" s="626" t="s">
        <v>1769</v>
      </c>
      <c r="H160" s="626"/>
      <c r="I160" s="627"/>
      <c r="J160" s="628"/>
      <c r="K160" s="637" t="s">
        <v>1770</v>
      </c>
      <c r="L160" s="638">
        <v>1</v>
      </c>
      <c r="M160" s="631">
        <v>1100</v>
      </c>
      <c r="N160" s="639"/>
      <c r="O160" s="640"/>
      <c r="P160" s="631"/>
    </row>
    <row r="161" spans="1:16" s="50" customFormat="1" x14ac:dyDescent="0.2">
      <c r="A161" s="634">
        <v>902</v>
      </c>
      <c r="B161" s="635" t="s">
        <v>1448</v>
      </c>
      <c r="C161" s="635" t="s">
        <v>97</v>
      </c>
      <c r="D161" s="636" t="s">
        <v>1771</v>
      </c>
      <c r="E161" s="631">
        <v>2000</v>
      </c>
      <c r="F161" s="635" t="s">
        <v>1772</v>
      </c>
      <c r="G161" s="626" t="s">
        <v>1773</v>
      </c>
      <c r="H161" s="626"/>
      <c r="I161" s="627"/>
      <c r="J161" s="628"/>
      <c r="K161" s="637" t="s">
        <v>1774</v>
      </c>
      <c r="L161" s="638">
        <v>1</v>
      </c>
      <c r="M161" s="631">
        <v>2000</v>
      </c>
      <c r="N161" s="639"/>
      <c r="O161" s="640"/>
      <c r="P161" s="631"/>
    </row>
    <row r="162" spans="1:16" s="50" customFormat="1" x14ac:dyDescent="0.2">
      <c r="A162" s="634">
        <v>902</v>
      </c>
      <c r="B162" s="635" t="s">
        <v>1448</v>
      </c>
      <c r="C162" s="635" t="s">
        <v>97</v>
      </c>
      <c r="D162" s="636" t="s">
        <v>1129</v>
      </c>
      <c r="E162" s="631">
        <v>930</v>
      </c>
      <c r="F162" s="635" t="s">
        <v>697</v>
      </c>
      <c r="G162" s="626" t="s">
        <v>698</v>
      </c>
      <c r="H162" s="626" t="s">
        <v>699</v>
      </c>
      <c r="I162" s="627" t="s">
        <v>700</v>
      </c>
      <c r="J162" s="628" t="s">
        <v>699</v>
      </c>
      <c r="K162" s="637" t="s">
        <v>1775</v>
      </c>
      <c r="L162" s="638">
        <v>3</v>
      </c>
      <c r="M162" s="631">
        <v>2790</v>
      </c>
      <c r="N162" s="639"/>
      <c r="O162" s="638"/>
      <c r="P162" s="631"/>
    </row>
    <row r="163" spans="1:16" s="50" customFormat="1" x14ac:dyDescent="0.2">
      <c r="A163" s="634">
        <v>902</v>
      </c>
      <c r="B163" s="635" t="s">
        <v>1448</v>
      </c>
      <c r="C163" s="635" t="s">
        <v>97</v>
      </c>
      <c r="D163" s="636" t="s">
        <v>1130</v>
      </c>
      <c r="E163" s="631">
        <v>930</v>
      </c>
      <c r="F163" s="635" t="s">
        <v>701</v>
      </c>
      <c r="G163" s="626" t="s">
        <v>702</v>
      </c>
      <c r="H163" s="626" t="s">
        <v>703</v>
      </c>
      <c r="I163" s="627" t="s">
        <v>704</v>
      </c>
      <c r="J163" s="628" t="s">
        <v>703</v>
      </c>
      <c r="K163" s="637" t="s">
        <v>1776</v>
      </c>
      <c r="L163" s="638">
        <v>12</v>
      </c>
      <c r="M163" s="631">
        <v>11160</v>
      </c>
      <c r="N163" s="639"/>
      <c r="O163" s="638">
        <v>6</v>
      </c>
      <c r="P163" s="631">
        <v>5580</v>
      </c>
    </row>
    <row r="164" spans="1:16" s="50" customFormat="1" x14ac:dyDescent="0.2">
      <c r="A164" s="634">
        <v>902</v>
      </c>
      <c r="B164" s="635" t="s">
        <v>1448</v>
      </c>
      <c r="C164" s="635" t="s">
        <v>97</v>
      </c>
      <c r="D164" s="636" t="s">
        <v>1131</v>
      </c>
      <c r="E164" s="631">
        <v>930</v>
      </c>
      <c r="F164" s="635" t="s">
        <v>705</v>
      </c>
      <c r="G164" s="626" t="s">
        <v>706</v>
      </c>
      <c r="H164" s="626" t="s">
        <v>707</v>
      </c>
      <c r="I164" s="627" t="s">
        <v>707</v>
      </c>
      <c r="J164" s="628" t="s">
        <v>707</v>
      </c>
      <c r="K164" s="637" t="s">
        <v>1777</v>
      </c>
      <c r="L164" s="638">
        <v>12</v>
      </c>
      <c r="M164" s="631">
        <v>11160</v>
      </c>
      <c r="N164" s="639"/>
      <c r="O164" s="638">
        <v>6</v>
      </c>
      <c r="P164" s="631">
        <v>5580</v>
      </c>
    </row>
    <row r="165" spans="1:16" s="50" customFormat="1" x14ac:dyDescent="0.2">
      <c r="A165" s="634">
        <v>902</v>
      </c>
      <c r="B165" s="635" t="s">
        <v>1448</v>
      </c>
      <c r="C165" s="635" t="s">
        <v>97</v>
      </c>
      <c r="D165" s="636" t="s">
        <v>1131</v>
      </c>
      <c r="E165" s="631">
        <v>930</v>
      </c>
      <c r="F165" s="635" t="s">
        <v>709</v>
      </c>
      <c r="G165" s="626" t="s">
        <v>710</v>
      </c>
      <c r="H165" s="626" t="s">
        <v>707</v>
      </c>
      <c r="I165" s="627" t="s">
        <v>707</v>
      </c>
      <c r="J165" s="628" t="s">
        <v>707</v>
      </c>
      <c r="K165" s="637" t="s">
        <v>1778</v>
      </c>
      <c r="L165" s="638">
        <v>12</v>
      </c>
      <c r="M165" s="631">
        <v>11160</v>
      </c>
      <c r="N165" s="639"/>
      <c r="O165" s="638">
        <v>6</v>
      </c>
      <c r="P165" s="631">
        <v>5580</v>
      </c>
    </row>
    <row r="166" spans="1:16" s="50" customFormat="1" x14ac:dyDescent="0.2">
      <c r="A166" s="634">
        <v>902</v>
      </c>
      <c r="B166" s="635" t="s">
        <v>1448</v>
      </c>
      <c r="C166" s="635" t="s">
        <v>97</v>
      </c>
      <c r="D166" s="636" t="s">
        <v>711</v>
      </c>
      <c r="E166" s="631">
        <v>930</v>
      </c>
      <c r="F166" s="635" t="s">
        <v>712</v>
      </c>
      <c r="G166" s="626" t="s">
        <v>713</v>
      </c>
      <c r="H166" s="626" t="s">
        <v>714</v>
      </c>
      <c r="I166" s="627" t="s">
        <v>715</v>
      </c>
      <c r="J166" s="628" t="s">
        <v>714</v>
      </c>
      <c r="K166" s="637" t="s">
        <v>1779</v>
      </c>
      <c r="L166" s="638">
        <v>12</v>
      </c>
      <c r="M166" s="631">
        <v>11160</v>
      </c>
      <c r="N166" s="639"/>
      <c r="O166" s="638">
        <v>6</v>
      </c>
      <c r="P166" s="631">
        <v>5580</v>
      </c>
    </row>
    <row r="167" spans="1:16" s="50" customFormat="1" x14ac:dyDescent="0.2">
      <c r="A167" s="634">
        <v>902</v>
      </c>
      <c r="B167" s="635" t="s">
        <v>1448</v>
      </c>
      <c r="C167" s="635" t="s">
        <v>97</v>
      </c>
      <c r="D167" s="636" t="s">
        <v>716</v>
      </c>
      <c r="E167" s="631">
        <v>930</v>
      </c>
      <c r="F167" s="635" t="s">
        <v>717</v>
      </c>
      <c r="G167" s="626" t="s">
        <v>718</v>
      </c>
      <c r="H167" s="626" t="s">
        <v>719</v>
      </c>
      <c r="I167" s="627" t="s">
        <v>704</v>
      </c>
      <c r="J167" s="628" t="s">
        <v>719</v>
      </c>
      <c r="K167" s="637" t="s">
        <v>1780</v>
      </c>
      <c r="L167" s="638">
        <v>12</v>
      </c>
      <c r="M167" s="631">
        <v>11160</v>
      </c>
      <c r="N167" s="639"/>
      <c r="O167" s="638">
        <v>6</v>
      </c>
      <c r="P167" s="631">
        <v>5580</v>
      </c>
    </row>
    <row r="168" spans="1:16" s="50" customFormat="1" x14ac:dyDescent="0.2">
      <c r="A168" s="634">
        <v>902</v>
      </c>
      <c r="B168" s="635" t="s">
        <v>1448</v>
      </c>
      <c r="C168" s="635" t="s">
        <v>97</v>
      </c>
      <c r="D168" s="636" t="s">
        <v>890</v>
      </c>
      <c r="E168" s="631">
        <v>930</v>
      </c>
      <c r="F168" s="635" t="s">
        <v>721</v>
      </c>
      <c r="G168" s="626" t="s">
        <v>722</v>
      </c>
      <c r="H168" s="626" t="s">
        <v>723</v>
      </c>
      <c r="I168" s="627" t="s">
        <v>724</v>
      </c>
      <c r="J168" s="628" t="s">
        <v>723</v>
      </c>
      <c r="K168" s="637" t="s">
        <v>1781</v>
      </c>
      <c r="L168" s="638">
        <v>12</v>
      </c>
      <c r="M168" s="631">
        <v>11160</v>
      </c>
      <c r="N168" s="639"/>
      <c r="O168" s="638">
        <v>6</v>
      </c>
      <c r="P168" s="631">
        <v>5580</v>
      </c>
    </row>
    <row r="169" spans="1:16" s="50" customFormat="1" x14ac:dyDescent="0.2">
      <c r="A169" s="634">
        <v>902</v>
      </c>
      <c r="B169" s="635" t="s">
        <v>1448</v>
      </c>
      <c r="C169" s="635" t="s">
        <v>97</v>
      </c>
      <c r="D169" s="636" t="s">
        <v>848</v>
      </c>
      <c r="E169" s="631">
        <v>930</v>
      </c>
      <c r="F169" s="635" t="s">
        <v>725</v>
      </c>
      <c r="G169" s="626" t="s">
        <v>726</v>
      </c>
      <c r="H169" s="626" t="s">
        <v>707</v>
      </c>
      <c r="I169" s="627" t="s">
        <v>707</v>
      </c>
      <c r="J169" s="628" t="s">
        <v>707</v>
      </c>
      <c r="K169" s="637" t="s">
        <v>1782</v>
      </c>
      <c r="L169" s="638">
        <v>12</v>
      </c>
      <c r="M169" s="631">
        <v>11160</v>
      </c>
      <c r="N169" s="639"/>
      <c r="O169" s="638">
        <v>6</v>
      </c>
      <c r="P169" s="631">
        <v>5580</v>
      </c>
    </row>
    <row r="170" spans="1:16" s="50" customFormat="1" x14ac:dyDescent="0.2">
      <c r="A170" s="634">
        <v>902</v>
      </c>
      <c r="B170" s="635" t="s">
        <v>1448</v>
      </c>
      <c r="C170" s="635" t="s">
        <v>97</v>
      </c>
      <c r="D170" s="636" t="s">
        <v>848</v>
      </c>
      <c r="E170" s="631">
        <v>930</v>
      </c>
      <c r="F170" s="635" t="s">
        <v>727</v>
      </c>
      <c r="G170" s="626" t="s">
        <v>728</v>
      </c>
      <c r="H170" s="626" t="s">
        <v>707</v>
      </c>
      <c r="I170" s="627" t="s">
        <v>707</v>
      </c>
      <c r="J170" s="628" t="s">
        <v>707</v>
      </c>
      <c r="K170" s="637" t="s">
        <v>1783</v>
      </c>
      <c r="L170" s="638">
        <v>12</v>
      </c>
      <c r="M170" s="631">
        <v>11160</v>
      </c>
      <c r="N170" s="639"/>
      <c r="O170" s="638">
        <v>6</v>
      </c>
      <c r="P170" s="631">
        <v>5580</v>
      </c>
    </row>
    <row r="171" spans="1:16" s="50" customFormat="1" x14ac:dyDescent="0.2">
      <c r="A171" s="634">
        <v>902</v>
      </c>
      <c r="B171" s="635" t="s">
        <v>1448</v>
      </c>
      <c r="C171" s="635" t="s">
        <v>97</v>
      </c>
      <c r="D171" s="636" t="s">
        <v>729</v>
      </c>
      <c r="E171" s="631">
        <v>930</v>
      </c>
      <c r="F171" s="635" t="s">
        <v>730</v>
      </c>
      <c r="G171" s="626" t="s">
        <v>731</v>
      </c>
      <c r="H171" s="626" t="s">
        <v>732</v>
      </c>
      <c r="I171" s="627" t="s">
        <v>704</v>
      </c>
      <c r="J171" s="628" t="s">
        <v>732</v>
      </c>
      <c r="K171" s="637" t="s">
        <v>1784</v>
      </c>
      <c r="L171" s="638">
        <v>12</v>
      </c>
      <c r="M171" s="631">
        <v>11160</v>
      </c>
      <c r="N171" s="639"/>
      <c r="O171" s="638">
        <v>6</v>
      </c>
      <c r="P171" s="631">
        <v>5580</v>
      </c>
    </row>
    <row r="172" spans="1:16" s="50" customFormat="1" x14ac:dyDescent="0.2">
      <c r="A172" s="634">
        <v>902</v>
      </c>
      <c r="B172" s="635" t="s">
        <v>1448</v>
      </c>
      <c r="C172" s="635" t="s">
        <v>97</v>
      </c>
      <c r="D172" s="636" t="s">
        <v>1131</v>
      </c>
      <c r="E172" s="631">
        <v>930</v>
      </c>
      <c r="F172" s="635" t="s">
        <v>733</v>
      </c>
      <c r="G172" s="626" t="s">
        <v>734</v>
      </c>
      <c r="H172" s="626" t="s">
        <v>707</v>
      </c>
      <c r="I172" s="627" t="s">
        <v>707</v>
      </c>
      <c r="J172" s="628" t="s">
        <v>707</v>
      </c>
      <c r="K172" s="637" t="s">
        <v>735</v>
      </c>
      <c r="L172" s="638">
        <v>12</v>
      </c>
      <c r="M172" s="631">
        <v>11160</v>
      </c>
      <c r="N172" s="639"/>
      <c r="O172" s="638">
        <v>6</v>
      </c>
      <c r="P172" s="631">
        <v>5580</v>
      </c>
    </row>
    <row r="173" spans="1:16" s="50" customFormat="1" x14ac:dyDescent="0.2">
      <c r="A173" s="634">
        <v>902</v>
      </c>
      <c r="B173" s="635" t="s">
        <v>1448</v>
      </c>
      <c r="C173" s="635" t="s">
        <v>97</v>
      </c>
      <c r="D173" s="636" t="s">
        <v>1132</v>
      </c>
      <c r="E173" s="631">
        <v>930</v>
      </c>
      <c r="F173" s="635" t="s">
        <v>736</v>
      </c>
      <c r="G173" s="626" t="s">
        <v>1785</v>
      </c>
      <c r="H173" s="626" t="s">
        <v>707</v>
      </c>
      <c r="I173" s="627" t="s">
        <v>707</v>
      </c>
      <c r="J173" s="628" t="s">
        <v>707</v>
      </c>
      <c r="K173" s="637" t="s">
        <v>1786</v>
      </c>
      <c r="L173" s="638">
        <v>12</v>
      </c>
      <c r="M173" s="631">
        <v>11160</v>
      </c>
      <c r="N173" s="639"/>
      <c r="O173" s="638">
        <v>6</v>
      </c>
      <c r="P173" s="631">
        <v>5580</v>
      </c>
    </row>
    <row r="174" spans="1:16" s="50" customFormat="1" x14ac:dyDescent="0.2">
      <c r="A174" s="634">
        <v>902</v>
      </c>
      <c r="B174" s="635" t="s">
        <v>1448</v>
      </c>
      <c r="C174" s="635" t="s">
        <v>97</v>
      </c>
      <c r="D174" s="636" t="s">
        <v>848</v>
      </c>
      <c r="E174" s="631">
        <v>930</v>
      </c>
      <c r="F174" s="635" t="s">
        <v>737</v>
      </c>
      <c r="G174" s="626" t="s">
        <v>738</v>
      </c>
      <c r="H174" s="626" t="s">
        <v>707</v>
      </c>
      <c r="I174" s="627" t="s">
        <v>707</v>
      </c>
      <c r="J174" s="628" t="s">
        <v>707</v>
      </c>
      <c r="K174" s="637" t="s">
        <v>1787</v>
      </c>
      <c r="L174" s="638">
        <v>12</v>
      </c>
      <c r="M174" s="631">
        <v>11160</v>
      </c>
      <c r="N174" s="639"/>
      <c r="O174" s="638">
        <v>6</v>
      </c>
      <c r="P174" s="631">
        <v>5580</v>
      </c>
    </row>
    <row r="175" spans="1:16" s="50" customFormat="1" x14ac:dyDescent="0.2">
      <c r="A175" s="634">
        <v>902</v>
      </c>
      <c r="B175" s="635" t="s">
        <v>1448</v>
      </c>
      <c r="C175" s="635" t="s">
        <v>97</v>
      </c>
      <c r="D175" s="636" t="s">
        <v>1133</v>
      </c>
      <c r="E175" s="631">
        <v>930</v>
      </c>
      <c r="F175" s="635" t="s">
        <v>739</v>
      </c>
      <c r="G175" s="626" t="s">
        <v>740</v>
      </c>
      <c r="H175" s="626" t="s">
        <v>707</v>
      </c>
      <c r="I175" s="627" t="s">
        <v>707</v>
      </c>
      <c r="J175" s="628" t="s">
        <v>707</v>
      </c>
      <c r="K175" s="637" t="s">
        <v>1788</v>
      </c>
      <c r="L175" s="638">
        <v>12</v>
      </c>
      <c r="M175" s="631">
        <v>11160</v>
      </c>
      <c r="N175" s="639"/>
      <c r="O175" s="638">
        <v>6</v>
      </c>
      <c r="P175" s="631">
        <v>5580</v>
      </c>
    </row>
    <row r="176" spans="1:16" s="50" customFormat="1" x14ac:dyDescent="0.2">
      <c r="A176" s="634">
        <v>902</v>
      </c>
      <c r="B176" s="635" t="s">
        <v>1448</v>
      </c>
      <c r="C176" s="635" t="s">
        <v>97</v>
      </c>
      <c r="D176" s="636" t="s">
        <v>1134</v>
      </c>
      <c r="E176" s="631">
        <v>930</v>
      </c>
      <c r="F176" s="635" t="s">
        <v>741</v>
      </c>
      <c r="G176" s="626" t="s">
        <v>742</v>
      </c>
      <c r="H176" s="626" t="s">
        <v>707</v>
      </c>
      <c r="I176" s="627" t="s">
        <v>707</v>
      </c>
      <c r="J176" s="628" t="s">
        <v>707</v>
      </c>
      <c r="K176" s="637" t="s">
        <v>1789</v>
      </c>
      <c r="L176" s="638">
        <v>12</v>
      </c>
      <c r="M176" s="631">
        <v>11160</v>
      </c>
      <c r="N176" s="639"/>
      <c r="O176" s="638">
        <v>6</v>
      </c>
      <c r="P176" s="631">
        <v>5580</v>
      </c>
    </row>
    <row r="177" spans="1:16" s="50" customFormat="1" x14ac:dyDescent="0.2">
      <c r="A177" s="634">
        <v>902</v>
      </c>
      <c r="B177" s="635" t="s">
        <v>1448</v>
      </c>
      <c r="C177" s="635" t="s">
        <v>97</v>
      </c>
      <c r="D177" s="636" t="s">
        <v>743</v>
      </c>
      <c r="E177" s="631">
        <v>930</v>
      </c>
      <c r="F177" s="635" t="s">
        <v>744</v>
      </c>
      <c r="G177" s="626" t="s">
        <v>745</v>
      </c>
      <c r="H177" s="626" t="s">
        <v>746</v>
      </c>
      <c r="I177" s="627" t="s">
        <v>704</v>
      </c>
      <c r="J177" s="628" t="s">
        <v>746</v>
      </c>
      <c r="K177" s="637" t="s">
        <v>1790</v>
      </c>
      <c r="L177" s="638">
        <v>12</v>
      </c>
      <c r="M177" s="631">
        <v>11160</v>
      </c>
      <c r="N177" s="639"/>
      <c r="O177" s="638">
        <v>6</v>
      </c>
      <c r="P177" s="631">
        <v>5580</v>
      </c>
    </row>
    <row r="178" spans="1:16" s="50" customFormat="1" x14ac:dyDescent="0.2">
      <c r="A178" s="634">
        <v>902</v>
      </c>
      <c r="B178" s="635" t="s">
        <v>1448</v>
      </c>
      <c r="C178" s="635" t="s">
        <v>97</v>
      </c>
      <c r="D178" s="636" t="s">
        <v>1131</v>
      </c>
      <c r="E178" s="631">
        <v>930</v>
      </c>
      <c r="F178" s="635" t="s">
        <v>748</v>
      </c>
      <c r="G178" s="626" t="s">
        <v>1791</v>
      </c>
      <c r="H178" s="626" t="s">
        <v>749</v>
      </c>
      <c r="I178" s="627" t="s">
        <v>750</v>
      </c>
      <c r="J178" s="628" t="s">
        <v>749</v>
      </c>
      <c r="K178" s="637" t="s">
        <v>1792</v>
      </c>
      <c r="L178" s="638">
        <v>12</v>
      </c>
      <c r="M178" s="631">
        <v>11160</v>
      </c>
      <c r="N178" s="639"/>
      <c r="O178" s="638">
        <v>6</v>
      </c>
      <c r="P178" s="631">
        <v>5580</v>
      </c>
    </row>
    <row r="179" spans="1:16" s="50" customFormat="1" x14ac:dyDescent="0.2">
      <c r="A179" s="634">
        <v>902</v>
      </c>
      <c r="B179" s="635" t="s">
        <v>1448</v>
      </c>
      <c r="C179" s="635" t="s">
        <v>97</v>
      </c>
      <c r="D179" s="636" t="s">
        <v>1131</v>
      </c>
      <c r="E179" s="631">
        <v>930</v>
      </c>
      <c r="F179" s="635" t="s">
        <v>751</v>
      </c>
      <c r="G179" s="626" t="s">
        <v>752</v>
      </c>
      <c r="H179" s="626" t="s">
        <v>707</v>
      </c>
      <c r="I179" s="627" t="s">
        <v>707</v>
      </c>
      <c r="J179" s="628" t="s">
        <v>707</v>
      </c>
      <c r="K179" s="637" t="s">
        <v>1793</v>
      </c>
      <c r="L179" s="638">
        <v>12</v>
      </c>
      <c r="M179" s="631">
        <v>11160</v>
      </c>
      <c r="N179" s="639"/>
      <c r="O179" s="638">
        <v>6</v>
      </c>
      <c r="P179" s="631">
        <v>5580</v>
      </c>
    </row>
    <row r="180" spans="1:16" s="50" customFormat="1" x14ac:dyDescent="0.2">
      <c r="A180" s="634">
        <v>902</v>
      </c>
      <c r="B180" s="635" t="s">
        <v>1448</v>
      </c>
      <c r="C180" s="635" t="s">
        <v>97</v>
      </c>
      <c r="D180" s="636" t="s">
        <v>743</v>
      </c>
      <c r="E180" s="631">
        <v>930</v>
      </c>
      <c r="F180" s="635" t="s">
        <v>753</v>
      </c>
      <c r="G180" s="626" t="s">
        <v>754</v>
      </c>
      <c r="H180" s="626" t="s">
        <v>755</v>
      </c>
      <c r="I180" s="627" t="s">
        <v>756</v>
      </c>
      <c r="J180" s="628" t="s">
        <v>755</v>
      </c>
      <c r="K180" s="637" t="s">
        <v>757</v>
      </c>
      <c r="L180" s="638">
        <v>12</v>
      </c>
      <c r="M180" s="631">
        <v>11160</v>
      </c>
      <c r="N180" s="639"/>
      <c r="O180" s="638">
        <v>6</v>
      </c>
      <c r="P180" s="631">
        <v>5580</v>
      </c>
    </row>
    <row r="181" spans="1:16" s="50" customFormat="1" x14ac:dyDescent="0.2">
      <c r="A181" s="634">
        <v>902</v>
      </c>
      <c r="B181" s="635" t="s">
        <v>1448</v>
      </c>
      <c r="C181" s="635" t="s">
        <v>97</v>
      </c>
      <c r="D181" s="636" t="s">
        <v>1135</v>
      </c>
      <c r="E181" s="631">
        <v>950</v>
      </c>
      <c r="F181" s="635" t="s">
        <v>758</v>
      </c>
      <c r="G181" s="626" t="s">
        <v>759</v>
      </c>
      <c r="H181" s="626" t="s">
        <v>749</v>
      </c>
      <c r="I181" s="627" t="s">
        <v>700</v>
      </c>
      <c r="J181" s="628" t="s">
        <v>749</v>
      </c>
      <c r="K181" s="637" t="s">
        <v>760</v>
      </c>
      <c r="L181" s="638">
        <v>12</v>
      </c>
      <c r="M181" s="631">
        <v>11400</v>
      </c>
      <c r="N181" s="639"/>
      <c r="O181" s="638">
        <v>6</v>
      </c>
      <c r="P181" s="631">
        <v>5700</v>
      </c>
    </row>
    <row r="182" spans="1:16" s="50" customFormat="1" x14ac:dyDescent="0.2">
      <c r="A182" s="634">
        <v>902</v>
      </c>
      <c r="B182" s="635" t="s">
        <v>1448</v>
      </c>
      <c r="C182" s="635" t="s">
        <v>97</v>
      </c>
      <c r="D182" s="636" t="s">
        <v>1136</v>
      </c>
      <c r="E182" s="631">
        <v>1100</v>
      </c>
      <c r="F182" s="635" t="s">
        <v>761</v>
      </c>
      <c r="G182" s="626" t="s">
        <v>762</v>
      </c>
      <c r="H182" s="626" t="s">
        <v>763</v>
      </c>
      <c r="I182" s="627" t="s">
        <v>704</v>
      </c>
      <c r="J182" s="628" t="s">
        <v>763</v>
      </c>
      <c r="K182" s="637" t="s">
        <v>764</v>
      </c>
      <c r="L182" s="638">
        <v>12</v>
      </c>
      <c r="M182" s="631">
        <v>13200</v>
      </c>
      <c r="N182" s="639"/>
      <c r="O182" s="638">
        <v>6</v>
      </c>
      <c r="P182" s="631">
        <v>6600</v>
      </c>
    </row>
    <row r="183" spans="1:16" s="50" customFormat="1" x14ac:dyDescent="0.2">
      <c r="A183" s="634">
        <v>902</v>
      </c>
      <c r="B183" s="635" t="s">
        <v>1448</v>
      </c>
      <c r="C183" s="635" t="s">
        <v>97</v>
      </c>
      <c r="D183" s="636" t="s">
        <v>765</v>
      </c>
      <c r="E183" s="631">
        <v>2200</v>
      </c>
      <c r="F183" s="635" t="s">
        <v>766</v>
      </c>
      <c r="G183" s="626" t="s">
        <v>767</v>
      </c>
      <c r="H183" s="626" t="s">
        <v>768</v>
      </c>
      <c r="I183" s="627" t="s">
        <v>715</v>
      </c>
      <c r="J183" s="628" t="s">
        <v>768</v>
      </c>
      <c r="K183" s="637" t="s">
        <v>1794</v>
      </c>
      <c r="L183" s="638">
        <v>12</v>
      </c>
      <c r="M183" s="631">
        <v>26400</v>
      </c>
      <c r="N183" s="639"/>
      <c r="O183" s="638">
        <v>6</v>
      </c>
      <c r="P183" s="631">
        <v>13200</v>
      </c>
    </row>
    <row r="184" spans="1:16" s="50" customFormat="1" x14ac:dyDescent="0.2">
      <c r="A184" s="634">
        <v>902</v>
      </c>
      <c r="B184" s="635" t="s">
        <v>1448</v>
      </c>
      <c r="C184" s="635" t="s">
        <v>97</v>
      </c>
      <c r="D184" s="636" t="s">
        <v>743</v>
      </c>
      <c r="E184" s="631">
        <v>1300</v>
      </c>
      <c r="F184" s="635" t="s">
        <v>769</v>
      </c>
      <c r="G184" s="626" t="s">
        <v>1795</v>
      </c>
      <c r="H184" s="626" t="s">
        <v>770</v>
      </c>
      <c r="I184" s="627" t="s">
        <v>704</v>
      </c>
      <c r="J184" s="628" t="s">
        <v>770</v>
      </c>
      <c r="K184" s="637" t="s">
        <v>771</v>
      </c>
      <c r="L184" s="638">
        <v>12</v>
      </c>
      <c r="M184" s="631">
        <v>15600</v>
      </c>
      <c r="N184" s="639"/>
      <c r="O184" s="638">
        <v>6</v>
      </c>
      <c r="P184" s="631">
        <v>7800</v>
      </c>
    </row>
    <row r="185" spans="1:16" s="50" customFormat="1" x14ac:dyDescent="0.2">
      <c r="A185" s="634">
        <v>902</v>
      </c>
      <c r="B185" s="635" t="s">
        <v>1448</v>
      </c>
      <c r="C185" s="635" t="s">
        <v>97</v>
      </c>
      <c r="D185" s="636" t="s">
        <v>743</v>
      </c>
      <c r="E185" s="631">
        <v>1300</v>
      </c>
      <c r="F185" s="635" t="s">
        <v>772</v>
      </c>
      <c r="G185" s="626" t="s">
        <v>1796</v>
      </c>
      <c r="H185" s="626" t="s">
        <v>770</v>
      </c>
      <c r="I185" s="627" t="s">
        <v>724</v>
      </c>
      <c r="J185" s="628" t="s">
        <v>773</v>
      </c>
      <c r="K185" s="637" t="s">
        <v>774</v>
      </c>
      <c r="L185" s="638">
        <v>12</v>
      </c>
      <c r="M185" s="631">
        <v>15600</v>
      </c>
      <c r="N185" s="639"/>
      <c r="O185" s="638">
        <v>6</v>
      </c>
      <c r="P185" s="631">
        <v>7800</v>
      </c>
    </row>
    <row r="186" spans="1:16" s="50" customFormat="1" x14ac:dyDescent="0.2">
      <c r="A186" s="634">
        <v>902</v>
      </c>
      <c r="B186" s="635" t="s">
        <v>1448</v>
      </c>
      <c r="C186" s="635" t="s">
        <v>97</v>
      </c>
      <c r="D186" s="636" t="s">
        <v>1137</v>
      </c>
      <c r="E186" s="631">
        <v>930</v>
      </c>
      <c r="F186" s="635" t="s">
        <v>775</v>
      </c>
      <c r="G186" s="626" t="s">
        <v>776</v>
      </c>
      <c r="H186" s="626" t="s">
        <v>777</v>
      </c>
      <c r="I186" s="627" t="s">
        <v>700</v>
      </c>
      <c r="J186" s="628" t="s">
        <v>777</v>
      </c>
      <c r="K186" s="637" t="s">
        <v>1797</v>
      </c>
      <c r="L186" s="638">
        <v>12</v>
      </c>
      <c r="M186" s="631">
        <v>11160</v>
      </c>
      <c r="N186" s="639"/>
      <c r="O186" s="638">
        <v>6</v>
      </c>
      <c r="P186" s="631">
        <v>5580</v>
      </c>
    </row>
    <row r="187" spans="1:16" s="50" customFormat="1" x14ac:dyDescent="0.2">
      <c r="A187" s="634">
        <v>902</v>
      </c>
      <c r="B187" s="635" t="s">
        <v>1448</v>
      </c>
      <c r="C187" s="635" t="s">
        <v>97</v>
      </c>
      <c r="D187" s="636" t="s">
        <v>778</v>
      </c>
      <c r="E187" s="631">
        <v>930</v>
      </c>
      <c r="F187" s="635" t="s">
        <v>779</v>
      </c>
      <c r="G187" s="626" t="s">
        <v>780</v>
      </c>
      <c r="H187" s="626" t="s">
        <v>770</v>
      </c>
      <c r="I187" s="627" t="s">
        <v>704</v>
      </c>
      <c r="J187" s="628" t="s">
        <v>770</v>
      </c>
      <c r="K187" s="637" t="s">
        <v>1798</v>
      </c>
      <c r="L187" s="638">
        <v>12</v>
      </c>
      <c r="M187" s="631">
        <v>11160</v>
      </c>
      <c r="N187" s="639"/>
      <c r="O187" s="638">
        <v>6</v>
      </c>
      <c r="P187" s="631">
        <v>5580</v>
      </c>
    </row>
    <row r="188" spans="1:16" s="50" customFormat="1" x14ac:dyDescent="0.2">
      <c r="A188" s="634">
        <v>902</v>
      </c>
      <c r="B188" s="635" t="s">
        <v>1448</v>
      </c>
      <c r="C188" s="635" t="s">
        <v>97</v>
      </c>
      <c r="D188" s="636" t="s">
        <v>1138</v>
      </c>
      <c r="E188" s="631">
        <v>1500</v>
      </c>
      <c r="F188" s="635" t="s">
        <v>784</v>
      </c>
      <c r="G188" s="626" t="s">
        <v>785</v>
      </c>
      <c r="H188" s="626" t="s">
        <v>786</v>
      </c>
      <c r="I188" s="627" t="s">
        <v>700</v>
      </c>
      <c r="J188" s="628" t="s">
        <v>786</v>
      </c>
      <c r="K188" s="637" t="s">
        <v>787</v>
      </c>
      <c r="L188" s="638">
        <v>12</v>
      </c>
      <c r="M188" s="631">
        <v>18000</v>
      </c>
      <c r="N188" s="639"/>
      <c r="O188" s="638">
        <v>6</v>
      </c>
      <c r="P188" s="631">
        <v>9000</v>
      </c>
    </row>
    <row r="189" spans="1:16" s="50" customFormat="1" x14ac:dyDescent="0.2">
      <c r="A189" s="634">
        <v>902</v>
      </c>
      <c r="B189" s="635" t="s">
        <v>1448</v>
      </c>
      <c r="C189" s="635" t="s">
        <v>97</v>
      </c>
      <c r="D189" s="636" t="s">
        <v>788</v>
      </c>
      <c r="E189" s="631">
        <v>2100</v>
      </c>
      <c r="F189" s="635" t="s">
        <v>789</v>
      </c>
      <c r="G189" s="626" t="s">
        <v>790</v>
      </c>
      <c r="H189" s="626" t="s">
        <v>791</v>
      </c>
      <c r="I189" s="627" t="s">
        <v>715</v>
      </c>
      <c r="J189" s="628" t="s">
        <v>791</v>
      </c>
      <c r="K189" s="637" t="s">
        <v>1799</v>
      </c>
      <c r="L189" s="638">
        <v>12</v>
      </c>
      <c r="M189" s="631">
        <v>25200</v>
      </c>
      <c r="N189" s="639"/>
      <c r="O189" s="638">
        <v>6</v>
      </c>
      <c r="P189" s="631">
        <v>12600</v>
      </c>
    </row>
    <row r="190" spans="1:16" s="50" customFormat="1" x14ac:dyDescent="0.2">
      <c r="A190" s="634">
        <v>902</v>
      </c>
      <c r="B190" s="635" t="s">
        <v>1448</v>
      </c>
      <c r="C190" s="635" t="s">
        <v>97</v>
      </c>
      <c r="D190" s="636" t="s">
        <v>792</v>
      </c>
      <c r="E190" s="631">
        <v>2700</v>
      </c>
      <c r="F190" s="635" t="s">
        <v>793</v>
      </c>
      <c r="G190" s="626" t="s">
        <v>794</v>
      </c>
      <c r="H190" s="626" t="s">
        <v>791</v>
      </c>
      <c r="I190" s="627" t="s">
        <v>715</v>
      </c>
      <c r="J190" s="628" t="s">
        <v>791</v>
      </c>
      <c r="K190" s="637" t="s">
        <v>1800</v>
      </c>
      <c r="L190" s="638">
        <v>12</v>
      </c>
      <c r="M190" s="631">
        <v>32400</v>
      </c>
      <c r="N190" s="639"/>
      <c r="O190" s="638">
        <v>6</v>
      </c>
      <c r="P190" s="631">
        <v>16200</v>
      </c>
    </row>
    <row r="191" spans="1:16" s="50" customFormat="1" x14ac:dyDescent="0.2">
      <c r="A191" s="634">
        <v>902</v>
      </c>
      <c r="B191" s="635" t="s">
        <v>1448</v>
      </c>
      <c r="C191" s="635" t="s">
        <v>97</v>
      </c>
      <c r="D191" s="636" t="s">
        <v>1139</v>
      </c>
      <c r="E191" s="631">
        <v>2500</v>
      </c>
      <c r="F191" s="635" t="s">
        <v>800</v>
      </c>
      <c r="G191" s="626" t="s">
        <v>801</v>
      </c>
      <c r="H191" s="626" t="s">
        <v>802</v>
      </c>
      <c r="I191" s="627" t="s">
        <v>756</v>
      </c>
      <c r="J191" s="628" t="s">
        <v>802</v>
      </c>
      <c r="K191" s="637" t="s">
        <v>1801</v>
      </c>
      <c r="L191" s="638">
        <v>12</v>
      </c>
      <c r="M191" s="631">
        <v>30000</v>
      </c>
      <c r="N191" s="639"/>
      <c r="O191" s="638">
        <v>6</v>
      </c>
      <c r="P191" s="631">
        <v>15000</v>
      </c>
    </row>
    <row r="192" spans="1:16" s="50" customFormat="1" x14ac:dyDescent="0.2">
      <c r="A192" s="634">
        <v>902</v>
      </c>
      <c r="B192" s="635" t="s">
        <v>1448</v>
      </c>
      <c r="C192" s="635" t="s">
        <v>97</v>
      </c>
      <c r="D192" s="636" t="s">
        <v>812</v>
      </c>
      <c r="E192" s="631">
        <v>1800</v>
      </c>
      <c r="F192" s="635" t="s">
        <v>813</v>
      </c>
      <c r="G192" s="626" t="s">
        <v>814</v>
      </c>
      <c r="H192" s="626" t="s">
        <v>817</v>
      </c>
      <c r="I192" s="627" t="s">
        <v>756</v>
      </c>
      <c r="J192" s="628" t="s">
        <v>817</v>
      </c>
      <c r="K192" s="637" t="s">
        <v>1802</v>
      </c>
      <c r="L192" s="638">
        <v>12</v>
      </c>
      <c r="M192" s="631">
        <v>21600</v>
      </c>
      <c r="N192" s="639"/>
      <c r="O192" s="638">
        <v>5</v>
      </c>
      <c r="P192" s="631">
        <v>9000</v>
      </c>
    </row>
    <row r="193" spans="1:16" s="50" customFormat="1" x14ac:dyDescent="0.2">
      <c r="A193" s="634">
        <v>902</v>
      </c>
      <c r="B193" s="635" t="s">
        <v>1448</v>
      </c>
      <c r="C193" s="635" t="s">
        <v>97</v>
      </c>
      <c r="D193" s="636" t="s">
        <v>1803</v>
      </c>
      <c r="E193" s="631">
        <v>1600</v>
      </c>
      <c r="F193" s="635" t="s">
        <v>871</v>
      </c>
      <c r="G193" s="626" t="s">
        <v>872</v>
      </c>
      <c r="H193" s="626" t="s">
        <v>873</v>
      </c>
      <c r="I193" s="627" t="s">
        <v>874</v>
      </c>
      <c r="J193" s="628" t="s">
        <v>875</v>
      </c>
      <c r="K193" s="637" t="s">
        <v>1804</v>
      </c>
      <c r="L193" s="638">
        <v>12</v>
      </c>
      <c r="M193" s="631">
        <v>19200</v>
      </c>
      <c r="N193" s="639"/>
      <c r="O193" s="638">
        <v>6</v>
      </c>
      <c r="P193" s="631">
        <v>9600</v>
      </c>
    </row>
    <row r="194" spans="1:16" s="50" customFormat="1" x14ac:dyDescent="0.2">
      <c r="A194" s="634">
        <v>902</v>
      </c>
      <c r="B194" s="635" t="s">
        <v>1448</v>
      </c>
      <c r="C194" s="635" t="s">
        <v>97</v>
      </c>
      <c r="D194" s="636" t="s">
        <v>1805</v>
      </c>
      <c r="E194" s="631">
        <v>1100</v>
      </c>
      <c r="F194" s="635" t="s">
        <v>883</v>
      </c>
      <c r="G194" s="626" t="s">
        <v>879</v>
      </c>
      <c r="H194" s="626" t="s">
        <v>791</v>
      </c>
      <c r="I194" s="627" t="s">
        <v>715</v>
      </c>
      <c r="J194" s="628" t="s">
        <v>791</v>
      </c>
      <c r="K194" s="637" t="s">
        <v>880</v>
      </c>
      <c r="L194" s="638">
        <v>12</v>
      </c>
      <c r="M194" s="631">
        <v>13200</v>
      </c>
      <c r="N194" s="639"/>
      <c r="O194" s="638">
        <v>6</v>
      </c>
      <c r="P194" s="631">
        <v>6600</v>
      </c>
    </row>
    <row r="195" spans="1:16" s="50" customFormat="1" x14ac:dyDescent="0.2">
      <c r="A195" s="634">
        <v>902</v>
      </c>
      <c r="B195" s="635" t="s">
        <v>1448</v>
      </c>
      <c r="C195" s="635" t="s">
        <v>97</v>
      </c>
      <c r="D195" s="636" t="s">
        <v>1806</v>
      </c>
      <c r="E195" s="631">
        <v>1100</v>
      </c>
      <c r="F195" s="635" t="s">
        <v>881</v>
      </c>
      <c r="G195" s="626" t="s">
        <v>1807</v>
      </c>
      <c r="H195" s="626" t="s">
        <v>707</v>
      </c>
      <c r="I195" s="627" t="s">
        <v>707</v>
      </c>
      <c r="J195" s="628" t="s">
        <v>707</v>
      </c>
      <c r="K195" s="637" t="s">
        <v>882</v>
      </c>
      <c r="L195" s="638">
        <v>12</v>
      </c>
      <c r="M195" s="631">
        <v>13200</v>
      </c>
      <c r="N195" s="639"/>
      <c r="O195" s="638">
        <v>6</v>
      </c>
      <c r="P195" s="631">
        <v>6600</v>
      </c>
    </row>
    <row r="196" spans="1:16" s="50" customFormat="1" x14ac:dyDescent="0.2">
      <c r="A196" s="634">
        <v>902</v>
      </c>
      <c r="B196" s="635" t="s">
        <v>1448</v>
      </c>
      <c r="C196" s="635" t="s">
        <v>97</v>
      </c>
      <c r="D196" s="636" t="s">
        <v>799</v>
      </c>
      <c r="E196" s="631">
        <v>1500</v>
      </c>
      <c r="F196" s="635" t="s">
        <v>878</v>
      </c>
      <c r="G196" s="626" t="s">
        <v>1808</v>
      </c>
      <c r="H196" s="626" t="s">
        <v>707</v>
      </c>
      <c r="I196" s="627" t="s">
        <v>707</v>
      </c>
      <c r="J196" s="628" t="s">
        <v>707</v>
      </c>
      <c r="K196" s="637" t="s">
        <v>884</v>
      </c>
      <c r="L196" s="638">
        <v>12</v>
      </c>
      <c r="M196" s="631">
        <v>18000</v>
      </c>
      <c r="N196" s="639"/>
      <c r="O196" s="638">
        <v>6</v>
      </c>
      <c r="P196" s="631">
        <v>9000</v>
      </c>
    </row>
    <row r="197" spans="1:16" s="50" customFormat="1" x14ac:dyDescent="0.2">
      <c r="A197" s="634">
        <v>902</v>
      </c>
      <c r="B197" s="635" t="s">
        <v>1448</v>
      </c>
      <c r="C197" s="635" t="s">
        <v>97</v>
      </c>
      <c r="D197" s="636" t="s">
        <v>978</v>
      </c>
      <c r="E197" s="631">
        <v>1700</v>
      </c>
      <c r="F197" s="635" t="s">
        <v>979</v>
      </c>
      <c r="G197" s="626" t="s">
        <v>980</v>
      </c>
      <c r="H197" s="626" t="s">
        <v>981</v>
      </c>
      <c r="I197" s="627"/>
      <c r="J197" s="628"/>
      <c r="K197" s="637" t="s">
        <v>1809</v>
      </c>
      <c r="L197" s="638">
        <v>9</v>
      </c>
      <c r="M197" s="631">
        <v>15300</v>
      </c>
      <c r="N197" s="639"/>
      <c r="O197" s="638">
        <v>6</v>
      </c>
      <c r="P197" s="631">
        <v>10200</v>
      </c>
    </row>
    <row r="198" spans="1:16" s="50" customFormat="1" x14ac:dyDescent="0.2">
      <c r="A198" s="634">
        <v>902</v>
      </c>
      <c r="B198" s="635" t="s">
        <v>1448</v>
      </c>
      <c r="C198" s="635" t="s">
        <v>97</v>
      </c>
      <c r="D198" s="636" t="s">
        <v>877</v>
      </c>
      <c r="E198" s="631">
        <v>2500</v>
      </c>
      <c r="F198" s="635" t="s">
        <v>982</v>
      </c>
      <c r="G198" s="626" t="s">
        <v>983</v>
      </c>
      <c r="H198" s="626" t="s">
        <v>977</v>
      </c>
      <c r="I198" s="627" t="s">
        <v>715</v>
      </c>
      <c r="J198" s="628" t="s">
        <v>877</v>
      </c>
      <c r="K198" s="637" t="s">
        <v>1810</v>
      </c>
      <c r="L198" s="638">
        <v>9</v>
      </c>
      <c r="M198" s="631">
        <v>22500</v>
      </c>
      <c r="N198" s="639"/>
      <c r="O198" s="638">
        <v>6</v>
      </c>
      <c r="P198" s="631">
        <v>15000</v>
      </c>
    </row>
    <row r="199" spans="1:16" s="50" customFormat="1" x14ac:dyDescent="0.2">
      <c r="A199" s="634">
        <v>902</v>
      </c>
      <c r="B199" s="635" t="s">
        <v>1448</v>
      </c>
      <c r="C199" s="635" t="s">
        <v>97</v>
      </c>
      <c r="D199" s="636" t="s">
        <v>743</v>
      </c>
      <c r="E199" s="631">
        <v>1600</v>
      </c>
      <c r="F199" s="635" t="s">
        <v>936</v>
      </c>
      <c r="G199" s="626" t="s">
        <v>937</v>
      </c>
      <c r="H199" s="626" t="s">
        <v>938</v>
      </c>
      <c r="I199" s="627" t="s">
        <v>715</v>
      </c>
      <c r="J199" s="628" t="s">
        <v>877</v>
      </c>
      <c r="K199" s="637" t="s">
        <v>1811</v>
      </c>
      <c r="L199" s="638">
        <v>9</v>
      </c>
      <c r="M199" s="631">
        <v>14400</v>
      </c>
      <c r="N199" s="639"/>
      <c r="O199" s="638">
        <v>6</v>
      </c>
      <c r="P199" s="631">
        <v>9600</v>
      </c>
    </row>
    <row r="200" spans="1:16" s="50" customFormat="1" x14ac:dyDescent="0.2">
      <c r="A200" s="634">
        <v>902</v>
      </c>
      <c r="B200" s="635" t="s">
        <v>1448</v>
      </c>
      <c r="C200" s="635" t="s">
        <v>97</v>
      </c>
      <c r="D200" s="636" t="s">
        <v>799</v>
      </c>
      <c r="E200" s="631">
        <v>2500</v>
      </c>
      <c r="F200" s="635" t="s">
        <v>984</v>
      </c>
      <c r="G200" s="626" t="s">
        <v>985</v>
      </c>
      <c r="H200" s="626" t="s">
        <v>986</v>
      </c>
      <c r="I200" s="627"/>
      <c r="J200" s="628"/>
      <c r="K200" s="637" t="s">
        <v>1812</v>
      </c>
      <c r="L200" s="638">
        <v>9</v>
      </c>
      <c r="M200" s="631">
        <v>22500</v>
      </c>
      <c r="N200" s="639"/>
      <c r="O200" s="638">
        <v>6</v>
      </c>
      <c r="P200" s="631">
        <v>15000</v>
      </c>
    </row>
    <row r="201" spans="1:16" s="50" customFormat="1" x14ac:dyDescent="0.2">
      <c r="A201" s="634">
        <v>902</v>
      </c>
      <c r="B201" s="635" t="s">
        <v>1448</v>
      </c>
      <c r="C201" s="635" t="s">
        <v>97</v>
      </c>
      <c r="D201" s="636" t="s">
        <v>836</v>
      </c>
      <c r="E201" s="631">
        <v>2500</v>
      </c>
      <c r="F201" s="635" t="s">
        <v>837</v>
      </c>
      <c r="G201" s="626" t="s">
        <v>898</v>
      </c>
      <c r="H201" s="626" t="s">
        <v>791</v>
      </c>
      <c r="I201" s="627" t="s">
        <v>715</v>
      </c>
      <c r="J201" s="628" t="s">
        <v>791</v>
      </c>
      <c r="K201" s="637" t="s">
        <v>1813</v>
      </c>
      <c r="L201" s="638">
        <v>9</v>
      </c>
      <c r="M201" s="631">
        <v>22500</v>
      </c>
      <c r="N201" s="639"/>
      <c r="O201" s="638">
        <v>6</v>
      </c>
      <c r="P201" s="631">
        <v>15000</v>
      </c>
    </row>
    <row r="202" spans="1:16" s="50" customFormat="1" x14ac:dyDescent="0.2">
      <c r="A202" s="634">
        <v>902</v>
      </c>
      <c r="B202" s="635" t="s">
        <v>1448</v>
      </c>
      <c r="C202" s="635" t="s">
        <v>97</v>
      </c>
      <c r="D202" s="636" t="s">
        <v>799</v>
      </c>
      <c r="E202" s="631">
        <v>2500</v>
      </c>
      <c r="F202" s="635" t="s">
        <v>860</v>
      </c>
      <c r="G202" s="626" t="s">
        <v>900</v>
      </c>
      <c r="H202" s="626" t="s">
        <v>791</v>
      </c>
      <c r="I202" s="627" t="s">
        <v>756</v>
      </c>
      <c r="J202" s="628" t="s">
        <v>802</v>
      </c>
      <c r="K202" s="637" t="s">
        <v>1814</v>
      </c>
      <c r="L202" s="638">
        <v>9</v>
      </c>
      <c r="M202" s="631">
        <v>22500</v>
      </c>
      <c r="N202" s="639"/>
      <c r="O202" s="638">
        <v>6</v>
      </c>
      <c r="P202" s="631">
        <v>15000</v>
      </c>
    </row>
    <row r="203" spans="1:16" x14ac:dyDescent="0.2">
      <c r="A203" s="634">
        <v>902</v>
      </c>
      <c r="B203" s="635" t="s">
        <v>1448</v>
      </c>
      <c r="C203" s="635" t="s">
        <v>97</v>
      </c>
      <c r="D203" s="636" t="s">
        <v>824</v>
      </c>
      <c r="E203" s="631">
        <v>2500</v>
      </c>
      <c r="F203" s="635" t="s">
        <v>827</v>
      </c>
      <c r="G203" s="626" t="s">
        <v>893</v>
      </c>
      <c r="H203" s="626" t="s">
        <v>828</v>
      </c>
      <c r="I203" s="627" t="s">
        <v>715</v>
      </c>
      <c r="J203" s="628" t="s">
        <v>829</v>
      </c>
      <c r="K203" s="637" t="s">
        <v>1815</v>
      </c>
      <c r="L203" s="638">
        <v>9</v>
      </c>
      <c r="M203" s="631">
        <v>22500</v>
      </c>
      <c r="N203" s="639"/>
      <c r="O203" s="638">
        <v>6</v>
      </c>
      <c r="P203" s="631">
        <v>15000</v>
      </c>
    </row>
    <row r="204" spans="1:16" x14ac:dyDescent="0.2">
      <c r="A204" s="634">
        <v>902</v>
      </c>
      <c r="B204" s="635" t="s">
        <v>1448</v>
      </c>
      <c r="C204" s="635" t="s">
        <v>97</v>
      </c>
      <c r="D204" s="636" t="s">
        <v>824</v>
      </c>
      <c r="E204" s="631">
        <v>2500</v>
      </c>
      <c r="F204" s="635" t="s">
        <v>1011</v>
      </c>
      <c r="G204" s="626" t="s">
        <v>1012</v>
      </c>
      <c r="H204" s="626" t="s">
        <v>1013</v>
      </c>
      <c r="I204" s="627"/>
      <c r="J204" s="628"/>
      <c r="K204" s="637" t="s">
        <v>1816</v>
      </c>
      <c r="L204" s="638">
        <v>9</v>
      </c>
      <c r="M204" s="631">
        <v>22500</v>
      </c>
      <c r="N204" s="639"/>
      <c r="O204" s="638">
        <v>6</v>
      </c>
      <c r="P204" s="631">
        <v>15000</v>
      </c>
    </row>
    <row r="205" spans="1:16" x14ac:dyDescent="0.2">
      <c r="A205" s="634">
        <v>902</v>
      </c>
      <c r="B205" s="635" t="s">
        <v>1448</v>
      </c>
      <c r="C205" s="635" t="s">
        <v>97</v>
      </c>
      <c r="D205" s="636" t="s">
        <v>824</v>
      </c>
      <c r="E205" s="631">
        <v>2500</v>
      </c>
      <c r="F205" s="635" t="s">
        <v>825</v>
      </c>
      <c r="G205" s="626" t="s">
        <v>894</v>
      </c>
      <c r="H205" s="626"/>
      <c r="I205" s="627" t="s">
        <v>715</v>
      </c>
      <c r="J205" s="628" t="s">
        <v>826</v>
      </c>
      <c r="K205" s="637" t="s">
        <v>1817</v>
      </c>
      <c r="L205" s="638">
        <v>9</v>
      </c>
      <c r="M205" s="631">
        <v>22500</v>
      </c>
      <c r="N205" s="639"/>
      <c r="O205" s="638">
        <v>6</v>
      </c>
      <c r="P205" s="631">
        <v>15000</v>
      </c>
    </row>
    <row r="206" spans="1:16" x14ac:dyDescent="0.2">
      <c r="A206" s="634">
        <v>902</v>
      </c>
      <c r="B206" s="635" t="s">
        <v>1448</v>
      </c>
      <c r="C206" s="635" t="s">
        <v>97</v>
      </c>
      <c r="D206" s="636" t="s">
        <v>1818</v>
      </c>
      <c r="E206" s="631">
        <v>1500</v>
      </c>
      <c r="F206" s="635" t="s">
        <v>1017</v>
      </c>
      <c r="G206" s="626" t="s">
        <v>1018</v>
      </c>
      <c r="H206" s="626" t="s">
        <v>1019</v>
      </c>
      <c r="I206" s="627" t="s">
        <v>1020</v>
      </c>
      <c r="J206" s="628" t="s">
        <v>1021</v>
      </c>
      <c r="K206" s="637" t="s">
        <v>1819</v>
      </c>
      <c r="L206" s="638">
        <v>9</v>
      </c>
      <c r="M206" s="631">
        <v>13500</v>
      </c>
      <c r="N206" s="639"/>
      <c r="O206" s="638">
        <v>1</v>
      </c>
      <c r="P206" s="631">
        <v>1500</v>
      </c>
    </row>
    <row r="207" spans="1:16" x14ac:dyDescent="0.2">
      <c r="A207" s="634">
        <v>902</v>
      </c>
      <c r="B207" s="635" t="s">
        <v>1448</v>
      </c>
      <c r="C207" s="635" t="s">
        <v>97</v>
      </c>
      <c r="D207" s="636" t="s">
        <v>890</v>
      </c>
      <c r="E207" s="631">
        <v>930</v>
      </c>
      <c r="F207" s="635" t="s">
        <v>951</v>
      </c>
      <c r="G207" s="626" t="s">
        <v>1025</v>
      </c>
      <c r="H207" s="626" t="s">
        <v>797</v>
      </c>
      <c r="I207" s="627" t="s">
        <v>707</v>
      </c>
      <c r="J207" s="628" t="s">
        <v>707</v>
      </c>
      <c r="K207" s="637" t="s">
        <v>1820</v>
      </c>
      <c r="L207" s="638">
        <v>9</v>
      </c>
      <c r="M207" s="631">
        <v>8370</v>
      </c>
      <c r="N207" s="639"/>
      <c r="O207" s="638">
        <v>6</v>
      </c>
      <c r="P207" s="631">
        <v>5580</v>
      </c>
    </row>
    <row r="208" spans="1:16" x14ac:dyDescent="0.2">
      <c r="A208" s="634">
        <v>902</v>
      </c>
      <c r="B208" s="635" t="s">
        <v>1448</v>
      </c>
      <c r="C208" s="635" t="s">
        <v>97</v>
      </c>
      <c r="D208" s="636" t="s">
        <v>711</v>
      </c>
      <c r="E208" s="631">
        <v>1300</v>
      </c>
      <c r="F208" s="635" t="s">
        <v>907</v>
      </c>
      <c r="G208" s="626" t="s">
        <v>908</v>
      </c>
      <c r="H208" s="626" t="s">
        <v>711</v>
      </c>
      <c r="I208" s="627" t="s">
        <v>909</v>
      </c>
      <c r="J208" s="628"/>
      <c r="K208" s="637" t="s">
        <v>1821</v>
      </c>
      <c r="L208" s="638">
        <v>9</v>
      </c>
      <c r="M208" s="631">
        <v>11700</v>
      </c>
      <c r="N208" s="639"/>
      <c r="O208" s="638">
        <v>6</v>
      </c>
      <c r="P208" s="631">
        <v>7800</v>
      </c>
    </row>
    <row r="209" spans="1:16" x14ac:dyDescent="0.2">
      <c r="A209" s="634">
        <v>902</v>
      </c>
      <c r="B209" s="635" t="s">
        <v>1448</v>
      </c>
      <c r="C209" s="635" t="s">
        <v>97</v>
      </c>
      <c r="D209" s="636" t="s">
        <v>833</v>
      </c>
      <c r="E209" s="631">
        <v>930</v>
      </c>
      <c r="F209" s="635" t="s">
        <v>887</v>
      </c>
      <c r="G209" s="626" t="s">
        <v>888</v>
      </c>
      <c r="H209" s="626" t="s">
        <v>889</v>
      </c>
      <c r="I209" s="627" t="s">
        <v>707</v>
      </c>
      <c r="J209" s="628" t="s">
        <v>707</v>
      </c>
      <c r="K209" s="637" t="s">
        <v>1822</v>
      </c>
      <c r="L209" s="638">
        <v>9</v>
      </c>
      <c r="M209" s="631">
        <v>8370</v>
      </c>
      <c r="N209" s="639"/>
      <c r="O209" s="638">
        <v>6</v>
      </c>
      <c r="P209" s="631">
        <v>5580</v>
      </c>
    </row>
    <row r="210" spans="1:16" x14ac:dyDescent="0.2">
      <c r="A210" s="634">
        <v>902</v>
      </c>
      <c r="B210" s="635" t="s">
        <v>1448</v>
      </c>
      <c r="C210" s="635" t="s">
        <v>97</v>
      </c>
      <c r="D210" s="636" t="s">
        <v>1131</v>
      </c>
      <c r="E210" s="631">
        <v>930</v>
      </c>
      <c r="F210" s="635" t="s">
        <v>1026</v>
      </c>
      <c r="G210" s="626" t="s">
        <v>1027</v>
      </c>
      <c r="H210" s="626" t="s">
        <v>1028</v>
      </c>
      <c r="I210" s="627"/>
      <c r="J210" s="628"/>
      <c r="K210" s="637" t="s">
        <v>1823</v>
      </c>
      <c r="L210" s="638">
        <v>9</v>
      </c>
      <c r="M210" s="631">
        <v>8370</v>
      </c>
      <c r="N210" s="639"/>
      <c r="O210" s="638">
        <v>2</v>
      </c>
      <c r="P210" s="631">
        <v>1860</v>
      </c>
    </row>
    <row r="211" spans="1:16" x14ac:dyDescent="0.2">
      <c r="A211" s="634">
        <v>902</v>
      </c>
      <c r="B211" s="635" t="s">
        <v>1448</v>
      </c>
      <c r="C211" s="635" t="s">
        <v>97</v>
      </c>
      <c r="D211" s="636" t="s">
        <v>820</v>
      </c>
      <c r="E211" s="631">
        <v>1200</v>
      </c>
      <c r="F211" s="635" t="s">
        <v>821</v>
      </c>
      <c r="G211" s="626" t="s">
        <v>918</v>
      </c>
      <c r="H211" s="626" t="s">
        <v>797</v>
      </c>
      <c r="I211" s="627" t="s">
        <v>822</v>
      </c>
      <c r="J211" s="628" t="s">
        <v>823</v>
      </c>
      <c r="K211" s="637" t="s">
        <v>1824</v>
      </c>
      <c r="L211" s="638">
        <v>9</v>
      </c>
      <c r="M211" s="631">
        <v>10800</v>
      </c>
      <c r="N211" s="639"/>
      <c r="O211" s="638">
        <v>6</v>
      </c>
      <c r="P211" s="631">
        <v>7200</v>
      </c>
    </row>
    <row r="212" spans="1:16" x14ac:dyDescent="0.2">
      <c r="A212" s="634">
        <v>902</v>
      </c>
      <c r="B212" s="635" t="s">
        <v>1448</v>
      </c>
      <c r="C212" s="635" t="s">
        <v>97</v>
      </c>
      <c r="D212" s="636" t="s">
        <v>841</v>
      </c>
      <c r="E212" s="631">
        <v>930</v>
      </c>
      <c r="F212" s="635" t="s">
        <v>1029</v>
      </c>
      <c r="G212" s="626" t="s">
        <v>1456</v>
      </c>
      <c r="H212" s="626" t="s">
        <v>797</v>
      </c>
      <c r="I212" s="627" t="s">
        <v>707</v>
      </c>
      <c r="J212" s="628" t="s">
        <v>707</v>
      </c>
      <c r="K212" s="637" t="s">
        <v>1825</v>
      </c>
      <c r="L212" s="638">
        <v>9</v>
      </c>
      <c r="M212" s="631">
        <v>8370</v>
      </c>
      <c r="N212" s="639"/>
      <c r="O212" s="638">
        <v>6</v>
      </c>
      <c r="P212" s="631">
        <v>5580</v>
      </c>
    </row>
    <row r="213" spans="1:16" x14ac:dyDescent="0.2">
      <c r="A213" s="634">
        <v>902</v>
      </c>
      <c r="B213" s="635" t="s">
        <v>1448</v>
      </c>
      <c r="C213" s="635" t="s">
        <v>97</v>
      </c>
      <c r="D213" s="636" t="s">
        <v>1058</v>
      </c>
      <c r="E213" s="631">
        <v>1600</v>
      </c>
      <c r="F213" s="635" t="s">
        <v>781</v>
      </c>
      <c r="G213" s="626" t="s">
        <v>782</v>
      </c>
      <c r="H213" s="626" t="s">
        <v>783</v>
      </c>
      <c r="I213" s="627" t="s">
        <v>724</v>
      </c>
      <c r="J213" s="628" t="s">
        <v>719</v>
      </c>
      <c r="K213" s="637" t="s">
        <v>1826</v>
      </c>
      <c r="L213" s="638">
        <v>9</v>
      </c>
      <c r="M213" s="631">
        <v>14400</v>
      </c>
      <c r="N213" s="639"/>
      <c r="O213" s="638">
        <v>6</v>
      </c>
      <c r="P213" s="631">
        <v>9600</v>
      </c>
    </row>
    <row r="214" spans="1:16" x14ac:dyDescent="0.2">
      <c r="A214" s="634">
        <v>902</v>
      </c>
      <c r="B214" s="635" t="s">
        <v>1448</v>
      </c>
      <c r="C214" s="635" t="s">
        <v>97</v>
      </c>
      <c r="D214" s="636" t="s">
        <v>833</v>
      </c>
      <c r="E214" s="631">
        <v>1400</v>
      </c>
      <c r="F214" s="635" t="s">
        <v>1059</v>
      </c>
      <c r="G214" s="626" t="s">
        <v>1060</v>
      </c>
      <c r="H214" s="626" t="s">
        <v>833</v>
      </c>
      <c r="I214" s="627"/>
      <c r="J214" s="628"/>
      <c r="K214" s="637" t="s">
        <v>1827</v>
      </c>
      <c r="L214" s="638">
        <v>9</v>
      </c>
      <c r="M214" s="631">
        <v>12600</v>
      </c>
      <c r="N214" s="639"/>
      <c r="O214" s="638">
        <v>6</v>
      </c>
      <c r="P214" s="631">
        <v>8400</v>
      </c>
    </row>
    <row r="215" spans="1:16" x14ac:dyDescent="0.2">
      <c r="A215" s="634">
        <v>902</v>
      </c>
      <c r="B215" s="635" t="s">
        <v>1448</v>
      </c>
      <c r="C215" s="635" t="s">
        <v>97</v>
      </c>
      <c r="D215" s="636" t="s">
        <v>1093</v>
      </c>
      <c r="E215" s="631">
        <v>2500</v>
      </c>
      <c r="F215" s="635" t="s">
        <v>1094</v>
      </c>
      <c r="G215" s="626" t="s">
        <v>1095</v>
      </c>
      <c r="H215" s="626" t="s">
        <v>877</v>
      </c>
      <c r="I215" s="627" t="s">
        <v>715</v>
      </c>
      <c r="J215" s="628" t="s">
        <v>877</v>
      </c>
      <c r="K215" s="637" t="s">
        <v>1828</v>
      </c>
      <c r="L215" s="638">
        <v>9</v>
      </c>
      <c r="M215" s="631">
        <v>22500</v>
      </c>
      <c r="N215" s="639"/>
      <c r="O215" s="638">
        <v>6</v>
      </c>
      <c r="P215" s="631">
        <v>15000</v>
      </c>
    </row>
    <row r="216" spans="1:16" x14ac:dyDescent="0.2">
      <c r="A216" s="634">
        <v>902</v>
      </c>
      <c r="B216" s="635" t="s">
        <v>1448</v>
      </c>
      <c r="C216" s="635" t="s">
        <v>97</v>
      </c>
      <c r="D216" s="636" t="s">
        <v>1098</v>
      </c>
      <c r="E216" s="631">
        <v>2500</v>
      </c>
      <c r="F216" s="635" t="s">
        <v>1099</v>
      </c>
      <c r="G216" s="626" t="s">
        <v>1100</v>
      </c>
      <c r="H216" s="626" t="s">
        <v>877</v>
      </c>
      <c r="I216" s="627" t="s">
        <v>715</v>
      </c>
      <c r="J216" s="628" t="s">
        <v>877</v>
      </c>
      <c r="K216" s="637" t="s">
        <v>1829</v>
      </c>
      <c r="L216" s="638">
        <v>9</v>
      </c>
      <c r="M216" s="631">
        <v>22500</v>
      </c>
      <c r="N216" s="639"/>
      <c r="O216" s="638">
        <v>6</v>
      </c>
      <c r="P216" s="631">
        <v>15000</v>
      </c>
    </row>
    <row r="217" spans="1:16" x14ac:dyDescent="0.2">
      <c r="A217" s="634">
        <v>902</v>
      </c>
      <c r="B217" s="635" t="s">
        <v>1448</v>
      </c>
      <c r="C217" s="635" t="s">
        <v>97</v>
      </c>
      <c r="D217" s="636" t="s">
        <v>886</v>
      </c>
      <c r="E217" s="631">
        <v>1300</v>
      </c>
      <c r="F217" s="635" t="s">
        <v>1110</v>
      </c>
      <c r="G217" s="626" t="s">
        <v>1830</v>
      </c>
      <c r="H217" s="626" t="s">
        <v>846</v>
      </c>
      <c r="I217" s="627"/>
      <c r="J217" s="628">
        <v>0</v>
      </c>
      <c r="K217" s="637" t="s">
        <v>1831</v>
      </c>
      <c r="L217" s="638">
        <v>7</v>
      </c>
      <c r="M217" s="631">
        <v>9100</v>
      </c>
      <c r="N217" s="639"/>
      <c r="O217" s="638">
        <v>3</v>
      </c>
      <c r="P217" s="631">
        <v>3900</v>
      </c>
    </row>
    <row r="218" spans="1:16" x14ac:dyDescent="0.2">
      <c r="A218" s="634">
        <v>902</v>
      </c>
      <c r="B218" s="635" t="s">
        <v>1448</v>
      </c>
      <c r="C218" s="635" t="s">
        <v>97</v>
      </c>
      <c r="D218" s="636" t="s">
        <v>1111</v>
      </c>
      <c r="E218" s="631">
        <v>930</v>
      </c>
      <c r="F218" s="635" t="s">
        <v>1112</v>
      </c>
      <c r="G218" s="626" t="s">
        <v>1832</v>
      </c>
      <c r="H218" s="626" t="s">
        <v>798</v>
      </c>
      <c r="I218" s="627"/>
      <c r="J218" s="628">
        <v>0</v>
      </c>
      <c r="K218" s="637" t="s">
        <v>1833</v>
      </c>
      <c r="L218" s="638">
        <v>7</v>
      </c>
      <c r="M218" s="631">
        <v>6510</v>
      </c>
      <c r="N218" s="639"/>
      <c r="O218" s="638">
        <v>6</v>
      </c>
      <c r="P218" s="631">
        <v>5580</v>
      </c>
    </row>
    <row r="219" spans="1:16" x14ac:dyDescent="0.2">
      <c r="A219" s="634">
        <v>902</v>
      </c>
      <c r="B219" s="635" t="s">
        <v>1448</v>
      </c>
      <c r="C219" s="635" t="s">
        <v>97</v>
      </c>
      <c r="D219" s="636" t="s">
        <v>848</v>
      </c>
      <c r="E219" s="631">
        <v>930</v>
      </c>
      <c r="F219" s="635" t="s">
        <v>913</v>
      </c>
      <c r="G219" s="626" t="s">
        <v>914</v>
      </c>
      <c r="H219" s="626" t="s">
        <v>843</v>
      </c>
      <c r="I219" s="627"/>
      <c r="J219" s="628">
        <v>0</v>
      </c>
      <c r="K219" s="637" t="s">
        <v>1834</v>
      </c>
      <c r="L219" s="638">
        <v>7</v>
      </c>
      <c r="M219" s="631">
        <v>6510</v>
      </c>
      <c r="N219" s="639"/>
      <c r="O219" s="638">
        <v>6</v>
      </c>
      <c r="P219" s="631">
        <v>5580</v>
      </c>
    </row>
    <row r="220" spans="1:16" x14ac:dyDescent="0.2">
      <c r="A220" s="634">
        <v>902</v>
      </c>
      <c r="B220" s="635" t="s">
        <v>1448</v>
      </c>
      <c r="C220" s="635" t="s">
        <v>97</v>
      </c>
      <c r="D220" s="636" t="s">
        <v>848</v>
      </c>
      <c r="E220" s="631">
        <v>930</v>
      </c>
      <c r="F220" s="635" t="s">
        <v>849</v>
      </c>
      <c r="G220" s="626" t="s">
        <v>912</v>
      </c>
      <c r="H220" s="626" t="s">
        <v>843</v>
      </c>
      <c r="I220" s="627"/>
      <c r="J220" s="628">
        <v>0</v>
      </c>
      <c r="K220" s="637" t="s">
        <v>1835</v>
      </c>
      <c r="L220" s="638">
        <v>7</v>
      </c>
      <c r="M220" s="631">
        <v>6510</v>
      </c>
      <c r="N220" s="639"/>
      <c r="O220" s="638">
        <v>6</v>
      </c>
      <c r="P220" s="631">
        <v>5580</v>
      </c>
    </row>
    <row r="221" spans="1:16" x14ac:dyDescent="0.2">
      <c r="A221" s="634">
        <v>902</v>
      </c>
      <c r="B221" s="635" t="s">
        <v>1448</v>
      </c>
      <c r="C221" s="635" t="s">
        <v>97</v>
      </c>
      <c r="D221" s="636" t="s">
        <v>720</v>
      </c>
      <c r="E221" s="631">
        <v>930</v>
      </c>
      <c r="F221" s="635" t="s">
        <v>915</v>
      </c>
      <c r="G221" s="626" t="s">
        <v>916</v>
      </c>
      <c r="H221" s="626" t="s">
        <v>843</v>
      </c>
      <c r="I221" s="627"/>
      <c r="J221" s="628">
        <v>0</v>
      </c>
      <c r="K221" s="637" t="s">
        <v>1836</v>
      </c>
      <c r="L221" s="638">
        <v>7</v>
      </c>
      <c r="M221" s="631">
        <v>6510</v>
      </c>
      <c r="N221" s="639"/>
      <c r="O221" s="638">
        <v>6</v>
      </c>
      <c r="P221" s="631">
        <v>5580</v>
      </c>
    </row>
    <row r="222" spans="1:16" x14ac:dyDescent="0.2">
      <c r="A222" s="634">
        <v>902</v>
      </c>
      <c r="B222" s="635" t="s">
        <v>1448</v>
      </c>
      <c r="C222" s="635" t="s">
        <v>97</v>
      </c>
      <c r="D222" s="636" t="s">
        <v>854</v>
      </c>
      <c r="E222" s="631">
        <v>2000</v>
      </c>
      <c r="F222" s="635" t="s">
        <v>1115</v>
      </c>
      <c r="G222" s="626" t="s">
        <v>1837</v>
      </c>
      <c r="H222" s="626" t="s">
        <v>783</v>
      </c>
      <c r="I222" s="627"/>
      <c r="J222" s="628" t="s">
        <v>724</v>
      </c>
      <c r="K222" s="637" t="s">
        <v>1838</v>
      </c>
      <c r="L222" s="638">
        <v>7</v>
      </c>
      <c r="M222" s="631">
        <v>14000</v>
      </c>
      <c r="N222" s="639"/>
      <c r="O222" s="638">
        <v>6</v>
      </c>
      <c r="P222" s="631">
        <v>12000</v>
      </c>
    </row>
    <row r="223" spans="1:16" x14ac:dyDescent="0.2">
      <c r="A223" s="634">
        <v>902</v>
      </c>
      <c r="B223" s="635" t="s">
        <v>1448</v>
      </c>
      <c r="C223" s="635" t="s">
        <v>97</v>
      </c>
      <c r="D223" s="636" t="s">
        <v>1119</v>
      </c>
      <c r="E223" s="631">
        <v>1100</v>
      </c>
      <c r="F223" s="635" t="s">
        <v>1120</v>
      </c>
      <c r="G223" s="626" t="s">
        <v>1664</v>
      </c>
      <c r="H223" s="626" t="s">
        <v>798</v>
      </c>
      <c r="I223" s="627"/>
      <c r="J223" s="628" t="s">
        <v>724</v>
      </c>
      <c r="K223" s="637" t="s">
        <v>1839</v>
      </c>
      <c r="L223" s="638">
        <v>7</v>
      </c>
      <c r="M223" s="631">
        <v>7700</v>
      </c>
      <c r="N223" s="639"/>
      <c r="O223" s="638">
        <v>6</v>
      </c>
      <c r="P223" s="631">
        <v>6600</v>
      </c>
    </row>
    <row r="224" spans="1:16" x14ac:dyDescent="0.2">
      <c r="A224" s="634">
        <v>902</v>
      </c>
      <c r="B224" s="635" t="s">
        <v>1448</v>
      </c>
      <c r="C224" s="635" t="s">
        <v>97</v>
      </c>
      <c r="D224" s="636" t="s">
        <v>720</v>
      </c>
      <c r="E224" s="631">
        <v>930</v>
      </c>
      <c r="F224" s="635" t="s">
        <v>842</v>
      </c>
      <c r="G224" s="626" t="s">
        <v>917</v>
      </c>
      <c r="H224" s="626" t="s">
        <v>843</v>
      </c>
      <c r="I224" s="627"/>
      <c r="J224" s="628"/>
      <c r="K224" s="637" t="s">
        <v>1840</v>
      </c>
      <c r="L224" s="638">
        <v>7</v>
      </c>
      <c r="M224" s="631">
        <v>6510</v>
      </c>
      <c r="N224" s="639"/>
      <c r="O224" s="638">
        <v>6</v>
      </c>
      <c r="P224" s="631">
        <v>5580</v>
      </c>
    </row>
    <row r="225" spans="1:16" x14ac:dyDescent="0.2">
      <c r="A225" s="634">
        <v>902</v>
      </c>
      <c r="B225" s="635" t="s">
        <v>1448</v>
      </c>
      <c r="C225" s="635" t="s">
        <v>97</v>
      </c>
      <c r="D225" s="636" t="s">
        <v>921</v>
      </c>
      <c r="E225" s="631">
        <v>2300</v>
      </c>
      <c r="F225" s="635" t="s">
        <v>1841</v>
      </c>
      <c r="G225" s="626" t="s">
        <v>1842</v>
      </c>
      <c r="H225" s="626" t="s">
        <v>877</v>
      </c>
      <c r="I225" s="627" t="s">
        <v>1584</v>
      </c>
      <c r="J225" s="628" t="s">
        <v>877</v>
      </c>
      <c r="K225" s="637" t="s">
        <v>1843</v>
      </c>
      <c r="L225" s="638">
        <v>3</v>
      </c>
      <c r="M225" s="631">
        <v>6900</v>
      </c>
      <c r="N225" s="639"/>
      <c r="O225" s="638">
        <v>2</v>
      </c>
      <c r="P225" s="631">
        <v>4600</v>
      </c>
    </row>
    <row r="226" spans="1:16" x14ac:dyDescent="0.2">
      <c r="A226" s="634">
        <v>902</v>
      </c>
      <c r="B226" s="635" t="s">
        <v>1448</v>
      </c>
      <c r="C226" s="635" t="s">
        <v>97</v>
      </c>
      <c r="D226" s="636" t="s">
        <v>921</v>
      </c>
      <c r="E226" s="631">
        <v>2300</v>
      </c>
      <c r="F226" s="635" t="s">
        <v>1844</v>
      </c>
      <c r="G226" s="626" t="s">
        <v>1845</v>
      </c>
      <c r="H226" s="626" t="s">
        <v>877</v>
      </c>
      <c r="I226" s="627" t="s">
        <v>1584</v>
      </c>
      <c r="J226" s="628" t="s">
        <v>877</v>
      </c>
      <c r="K226" s="637" t="s">
        <v>1846</v>
      </c>
      <c r="L226" s="638">
        <v>3</v>
      </c>
      <c r="M226" s="631">
        <v>6900</v>
      </c>
      <c r="N226" s="639"/>
      <c r="O226" s="638">
        <v>6</v>
      </c>
      <c r="P226" s="631">
        <v>13800</v>
      </c>
    </row>
    <row r="227" spans="1:16" x14ac:dyDescent="0.2">
      <c r="A227" s="634">
        <v>902</v>
      </c>
      <c r="B227" s="635" t="s">
        <v>1448</v>
      </c>
      <c r="C227" s="635" t="s">
        <v>97</v>
      </c>
      <c r="D227" s="636" t="s">
        <v>922</v>
      </c>
      <c r="E227" s="631">
        <v>2000</v>
      </c>
      <c r="F227" s="635" t="s">
        <v>1847</v>
      </c>
      <c r="G227" s="626" t="s">
        <v>1848</v>
      </c>
      <c r="H227" s="626" t="s">
        <v>877</v>
      </c>
      <c r="I227" s="627" t="s">
        <v>1584</v>
      </c>
      <c r="J227" s="628" t="s">
        <v>877</v>
      </c>
      <c r="K227" s="637" t="s">
        <v>1849</v>
      </c>
      <c r="L227" s="638">
        <v>3</v>
      </c>
      <c r="M227" s="631">
        <v>6000</v>
      </c>
      <c r="N227" s="639"/>
      <c r="O227" s="638">
        <v>6</v>
      </c>
      <c r="P227" s="631">
        <v>12000</v>
      </c>
    </row>
    <row r="228" spans="1:16" x14ac:dyDescent="0.2">
      <c r="A228" s="634">
        <v>902</v>
      </c>
      <c r="B228" s="635" t="s">
        <v>1448</v>
      </c>
      <c r="C228" s="635" t="s">
        <v>97</v>
      </c>
      <c r="D228" s="636" t="s">
        <v>1850</v>
      </c>
      <c r="E228" s="631">
        <v>2750</v>
      </c>
      <c r="F228" s="635" t="s">
        <v>1851</v>
      </c>
      <c r="G228" s="626" t="s">
        <v>1852</v>
      </c>
      <c r="H228" s="626" t="s">
        <v>877</v>
      </c>
      <c r="I228" s="627" t="s">
        <v>1584</v>
      </c>
      <c r="J228" s="628" t="s">
        <v>877</v>
      </c>
      <c r="K228" s="637" t="s">
        <v>1853</v>
      </c>
      <c r="L228" s="638">
        <v>3</v>
      </c>
      <c r="M228" s="631">
        <v>8250</v>
      </c>
      <c r="N228" s="639"/>
      <c r="O228" s="638">
        <v>6</v>
      </c>
      <c r="P228" s="631">
        <v>16500</v>
      </c>
    </row>
    <row r="229" spans="1:16" x14ac:dyDescent="0.2">
      <c r="A229" s="634">
        <v>902</v>
      </c>
      <c r="B229" s="635" t="s">
        <v>1448</v>
      </c>
      <c r="C229" s="635" t="s">
        <v>97</v>
      </c>
      <c r="D229" s="636" t="s">
        <v>969</v>
      </c>
      <c r="E229" s="631">
        <v>2400</v>
      </c>
      <c r="F229" s="635" t="s">
        <v>970</v>
      </c>
      <c r="G229" s="626" t="s">
        <v>971</v>
      </c>
      <c r="H229" s="626" t="s">
        <v>732</v>
      </c>
      <c r="I229" s="627">
        <v>0</v>
      </c>
      <c r="J229" s="628" t="s">
        <v>724</v>
      </c>
      <c r="K229" s="637" t="s">
        <v>1854</v>
      </c>
      <c r="L229" s="638">
        <v>3</v>
      </c>
      <c r="M229" s="631">
        <v>7200</v>
      </c>
      <c r="N229" s="639"/>
      <c r="O229" s="638">
        <v>6</v>
      </c>
      <c r="P229" s="631">
        <v>14400</v>
      </c>
    </row>
    <row r="230" spans="1:16" x14ac:dyDescent="0.2">
      <c r="A230" s="634">
        <v>902</v>
      </c>
      <c r="B230" s="635" t="s">
        <v>1448</v>
      </c>
      <c r="C230" s="635" t="s">
        <v>97</v>
      </c>
      <c r="D230" s="636" t="s">
        <v>939</v>
      </c>
      <c r="E230" s="631">
        <v>2000</v>
      </c>
      <c r="F230" s="635" t="s">
        <v>1855</v>
      </c>
      <c r="G230" s="626" t="s">
        <v>1856</v>
      </c>
      <c r="H230" s="626" t="s">
        <v>1857</v>
      </c>
      <c r="I230" s="627" t="s">
        <v>1858</v>
      </c>
      <c r="J230" s="628"/>
      <c r="K230" s="637" t="s">
        <v>1859</v>
      </c>
      <c r="L230" s="638">
        <v>3</v>
      </c>
      <c r="M230" s="631">
        <v>6000</v>
      </c>
      <c r="N230" s="639"/>
      <c r="O230" s="638">
        <v>6</v>
      </c>
      <c r="P230" s="631">
        <v>12000</v>
      </c>
    </row>
    <row r="231" spans="1:16" x14ac:dyDescent="0.2">
      <c r="A231" s="634">
        <v>902</v>
      </c>
      <c r="B231" s="635" t="s">
        <v>1448</v>
      </c>
      <c r="C231" s="635" t="s">
        <v>97</v>
      </c>
      <c r="D231" s="636" t="s">
        <v>1860</v>
      </c>
      <c r="E231" s="631">
        <v>1850</v>
      </c>
      <c r="F231" s="635" t="s">
        <v>1861</v>
      </c>
      <c r="G231" s="626" t="s">
        <v>1862</v>
      </c>
      <c r="H231" s="626"/>
      <c r="I231" s="627" t="s">
        <v>1857</v>
      </c>
      <c r="J231" s="628"/>
      <c r="K231" s="637" t="s">
        <v>1863</v>
      </c>
      <c r="L231" s="638">
        <v>3</v>
      </c>
      <c r="M231" s="631">
        <v>5550</v>
      </c>
      <c r="N231" s="639"/>
      <c r="O231" s="638">
        <v>6</v>
      </c>
      <c r="P231" s="631">
        <v>11100</v>
      </c>
    </row>
    <row r="232" spans="1:16" x14ac:dyDescent="0.2">
      <c r="A232" s="634">
        <v>902</v>
      </c>
      <c r="B232" s="635" t="s">
        <v>1448</v>
      </c>
      <c r="C232" s="635" t="s">
        <v>97</v>
      </c>
      <c r="D232" s="636" t="s">
        <v>799</v>
      </c>
      <c r="E232" s="631">
        <v>2500</v>
      </c>
      <c r="F232" s="635" t="s">
        <v>1864</v>
      </c>
      <c r="G232" s="626" t="s">
        <v>1865</v>
      </c>
      <c r="H232" s="626" t="s">
        <v>829</v>
      </c>
      <c r="I232" s="627" t="s">
        <v>1576</v>
      </c>
      <c r="J232" s="628" t="s">
        <v>829</v>
      </c>
      <c r="K232" s="637" t="s">
        <v>1866</v>
      </c>
      <c r="L232" s="638">
        <v>3</v>
      </c>
      <c r="M232" s="631">
        <v>7500</v>
      </c>
      <c r="N232" s="639"/>
      <c r="O232" s="638">
        <v>6</v>
      </c>
      <c r="P232" s="631">
        <v>15000</v>
      </c>
    </row>
    <row r="233" spans="1:16" x14ac:dyDescent="0.2">
      <c r="A233" s="634">
        <v>902</v>
      </c>
      <c r="B233" s="635" t="s">
        <v>1448</v>
      </c>
      <c r="C233" s="635" t="s">
        <v>97</v>
      </c>
      <c r="D233" s="636" t="s">
        <v>1867</v>
      </c>
      <c r="E233" s="631">
        <v>1000</v>
      </c>
      <c r="F233" s="635" t="s">
        <v>807</v>
      </c>
      <c r="G233" s="626" t="s">
        <v>808</v>
      </c>
      <c r="H233" s="626" t="s">
        <v>797</v>
      </c>
      <c r="I233" s="627" t="s">
        <v>707</v>
      </c>
      <c r="J233" s="628" t="s">
        <v>707</v>
      </c>
      <c r="K233" s="637" t="s">
        <v>1868</v>
      </c>
      <c r="L233" s="638">
        <v>3</v>
      </c>
      <c r="M233" s="631">
        <v>3000</v>
      </c>
      <c r="N233" s="639"/>
      <c r="O233" s="638">
        <v>6</v>
      </c>
      <c r="P233" s="631">
        <v>6000</v>
      </c>
    </row>
    <row r="234" spans="1:16" x14ac:dyDescent="0.2">
      <c r="A234" s="634">
        <v>902</v>
      </c>
      <c r="B234" s="635" t="s">
        <v>1448</v>
      </c>
      <c r="C234" s="635" t="s">
        <v>97</v>
      </c>
      <c r="D234" s="636" t="s">
        <v>1867</v>
      </c>
      <c r="E234" s="631">
        <v>1000</v>
      </c>
      <c r="F234" s="635" t="s">
        <v>805</v>
      </c>
      <c r="G234" s="626" t="s">
        <v>806</v>
      </c>
      <c r="H234" s="626" t="s">
        <v>707</v>
      </c>
      <c r="I234" s="627" t="s">
        <v>707</v>
      </c>
      <c r="J234" s="628" t="s">
        <v>707</v>
      </c>
      <c r="K234" s="637" t="s">
        <v>1869</v>
      </c>
      <c r="L234" s="638">
        <v>3</v>
      </c>
      <c r="M234" s="631">
        <v>3000</v>
      </c>
      <c r="N234" s="639"/>
      <c r="O234" s="638">
        <v>6</v>
      </c>
      <c r="P234" s="631">
        <v>6000</v>
      </c>
    </row>
    <row r="235" spans="1:16" x14ac:dyDescent="0.2">
      <c r="A235" s="634">
        <v>902</v>
      </c>
      <c r="B235" s="635" t="s">
        <v>1448</v>
      </c>
      <c r="C235" s="635" t="s">
        <v>97</v>
      </c>
      <c r="D235" s="636" t="s">
        <v>1870</v>
      </c>
      <c r="E235" s="631">
        <v>1000</v>
      </c>
      <c r="F235" s="635" t="s">
        <v>795</v>
      </c>
      <c r="G235" s="626" t="s">
        <v>796</v>
      </c>
      <c r="H235" s="626" t="s">
        <v>797</v>
      </c>
      <c r="I235" s="627" t="s">
        <v>704</v>
      </c>
      <c r="J235" s="628" t="s">
        <v>798</v>
      </c>
      <c r="K235" s="637" t="s">
        <v>1871</v>
      </c>
      <c r="L235" s="638">
        <v>3</v>
      </c>
      <c r="M235" s="631">
        <v>3000</v>
      </c>
      <c r="N235" s="639"/>
      <c r="O235" s="638">
        <v>6</v>
      </c>
      <c r="P235" s="631">
        <v>6000</v>
      </c>
    </row>
    <row r="236" spans="1:16" x14ac:dyDescent="0.2">
      <c r="A236" s="634">
        <v>902</v>
      </c>
      <c r="B236" s="635" t="s">
        <v>1448</v>
      </c>
      <c r="C236" s="635" t="s">
        <v>97</v>
      </c>
      <c r="D236" s="636" t="s">
        <v>1872</v>
      </c>
      <c r="E236" s="631">
        <v>1000</v>
      </c>
      <c r="F236" s="635" t="s">
        <v>991</v>
      </c>
      <c r="G236" s="626" t="s">
        <v>992</v>
      </c>
      <c r="H236" s="626" t="s">
        <v>993</v>
      </c>
      <c r="I236" s="627">
        <v>0</v>
      </c>
      <c r="J236" s="628">
        <v>0</v>
      </c>
      <c r="K236" s="637" t="s">
        <v>1873</v>
      </c>
      <c r="L236" s="638">
        <v>3</v>
      </c>
      <c r="M236" s="631">
        <v>3000</v>
      </c>
      <c r="N236" s="639"/>
      <c r="O236" s="638">
        <v>6</v>
      </c>
      <c r="P236" s="631">
        <v>6000</v>
      </c>
    </row>
    <row r="237" spans="1:16" x14ac:dyDescent="0.2">
      <c r="A237" s="634">
        <v>902</v>
      </c>
      <c r="B237" s="635" t="s">
        <v>1448</v>
      </c>
      <c r="C237" s="635" t="s">
        <v>97</v>
      </c>
      <c r="D237" s="636" t="s">
        <v>1872</v>
      </c>
      <c r="E237" s="631">
        <v>1000</v>
      </c>
      <c r="F237" s="635" t="s">
        <v>901</v>
      </c>
      <c r="G237" s="626" t="s">
        <v>902</v>
      </c>
      <c r="H237" s="626" t="s">
        <v>903</v>
      </c>
      <c r="I237" s="627" t="s">
        <v>707</v>
      </c>
      <c r="J237" s="628">
        <v>0</v>
      </c>
      <c r="K237" s="637" t="s">
        <v>1874</v>
      </c>
      <c r="L237" s="638">
        <v>3</v>
      </c>
      <c r="M237" s="631">
        <v>3000</v>
      </c>
      <c r="N237" s="639"/>
      <c r="O237" s="638">
        <v>6</v>
      </c>
      <c r="P237" s="631">
        <v>6000</v>
      </c>
    </row>
    <row r="238" spans="1:16" x14ac:dyDescent="0.2">
      <c r="A238" s="634">
        <v>902</v>
      </c>
      <c r="B238" s="635" t="s">
        <v>1448</v>
      </c>
      <c r="C238" s="635" t="s">
        <v>97</v>
      </c>
      <c r="D238" s="636" t="s">
        <v>1875</v>
      </c>
      <c r="E238" s="631">
        <v>1000</v>
      </c>
      <c r="F238" s="635" t="s">
        <v>809</v>
      </c>
      <c r="G238" s="626" t="s">
        <v>810</v>
      </c>
      <c r="H238" s="626" t="s">
        <v>811</v>
      </c>
      <c r="I238" s="627" t="s">
        <v>707</v>
      </c>
      <c r="J238" s="628" t="s">
        <v>707</v>
      </c>
      <c r="K238" s="637" t="s">
        <v>1876</v>
      </c>
      <c r="L238" s="638">
        <v>3</v>
      </c>
      <c r="M238" s="631">
        <v>3000</v>
      </c>
      <c r="N238" s="639"/>
      <c r="O238" s="638">
        <v>6</v>
      </c>
      <c r="P238" s="631">
        <v>6000</v>
      </c>
    </row>
    <row r="239" spans="1:16" x14ac:dyDescent="0.2">
      <c r="A239" s="634">
        <v>902</v>
      </c>
      <c r="B239" s="635" t="s">
        <v>1448</v>
      </c>
      <c r="C239" s="635" t="s">
        <v>97</v>
      </c>
      <c r="D239" s="636" t="s">
        <v>877</v>
      </c>
      <c r="E239" s="631">
        <v>2500</v>
      </c>
      <c r="F239" s="635" t="s">
        <v>1877</v>
      </c>
      <c r="G239" s="626" t="s">
        <v>1878</v>
      </c>
      <c r="H239" s="626" t="s">
        <v>877</v>
      </c>
      <c r="I239" s="627" t="s">
        <v>1584</v>
      </c>
      <c r="J239" s="628" t="s">
        <v>877</v>
      </c>
      <c r="K239" s="637" t="s">
        <v>1879</v>
      </c>
      <c r="L239" s="638">
        <v>3</v>
      </c>
      <c r="M239" s="631">
        <v>7500</v>
      </c>
      <c r="N239" s="639"/>
      <c r="O239" s="638">
        <v>6</v>
      </c>
      <c r="P239" s="631">
        <v>15000</v>
      </c>
    </row>
    <row r="240" spans="1:16" x14ac:dyDescent="0.2">
      <c r="A240" s="634">
        <v>902</v>
      </c>
      <c r="B240" s="635" t="s">
        <v>1448</v>
      </c>
      <c r="C240" s="635" t="s">
        <v>97</v>
      </c>
      <c r="D240" s="636" t="s">
        <v>831</v>
      </c>
      <c r="E240" s="631">
        <v>2300</v>
      </c>
      <c r="F240" s="635" t="s">
        <v>830</v>
      </c>
      <c r="G240" s="626" t="s">
        <v>899</v>
      </c>
      <c r="H240" s="626" t="s">
        <v>831</v>
      </c>
      <c r="I240" s="627" t="s">
        <v>704</v>
      </c>
      <c r="J240" s="628" t="s">
        <v>831</v>
      </c>
      <c r="K240" s="637" t="s">
        <v>1880</v>
      </c>
      <c r="L240" s="638">
        <v>3</v>
      </c>
      <c r="M240" s="631">
        <v>6900</v>
      </c>
      <c r="N240" s="639"/>
      <c r="O240" s="638">
        <v>6</v>
      </c>
      <c r="P240" s="631">
        <v>13800</v>
      </c>
    </row>
    <row r="241" spans="1:16" x14ac:dyDescent="0.2">
      <c r="A241" s="634">
        <v>902</v>
      </c>
      <c r="B241" s="635" t="s">
        <v>1448</v>
      </c>
      <c r="C241" s="635" t="s">
        <v>97</v>
      </c>
      <c r="D241" s="636" t="s">
        <v>1881</v>
      </c>
      <c r="E241" s="631">
        <v>3000</v>
      </c>
      <c r="F241" s="635" t="s">
        <v>1882</v>
      </c>
      <c r="G241" s="626" t="s">
        <v>1883</v>
      </c>
      <c r="H241" s="626" t="s">
        <v>791</v>
      </c>
      <c r="I241" s="627" t="s">
        <v>1588</v>
      </c>
      <c r="J241" s="628" t="s">
        <v>791</v>
      </c>
      <c r="K241" s="637" t="s">
        <v>1884</v>
      </c>
      <c r="L241" s="638">
        <v>3</v>
      </c>
      <c r="M241" s="631">
        <v>9000</v>
      </c>
      <c r="N241" s="639"/>
      <c r="O241" s="638">
        <v>6</v>
      </c>
      <c r="P241" s="631">
        <v>18000</v>
      </c>
    </row>
    <row r="242" spans="1:16" x14ac:dyDescent="0.2">
      <c r="A242" s="634">
        <v>902</v>
      </c>
      <c r="B242" s="635" t="s">
        <v>1448</v>
      </c>
      <c r="C242" s="635" t="s">
        <v>97</v>
      </c>
      <c r="D242" s="636" t="s">
        <v>1101</v>
      </c>
      <c r="E242" s="631">
        <v>3000</v>
      </c>
      <c r="F242" s="635" t="s">
        <v>1885</v>
      </c>
      <c r="G242" s="626" t="s">
        <v>1886</v>
      </c>
      <c r="H242" s="626" t="s">
        <v>791</v>
      </c>
      <c r="I242" s="627" t="s">
        <v>1588</v>
      </c>
      <c r="J242" s="628" t="s">
        <v>791</v>
      </c>
      <c r="K242" s="637" t="s">
        <v>1887</v>
      </c>
      <c r="L242" s="638">
        <v>3</v>
      </c>
      <c r="M242" s="631">
        <v>9000</v>
      </c>
      <c r="N242" s="639"/>
      <c r="O242" s="638">
        <v>6</v>
      </c>
      <c r="P242" s="631">
        <v>18000</v>
      </c>
    </row>
    <row r="243" spans="1:16" x14ac:dyDescent="0.2">
      <c r="A243" s="634">
        <v>902</v>
      </c>
      <c r="B243" s="635" t="s">
        <v>1448</v>
      </c>
      <c r="C243" s="635" t="s">
        <v>97</v>
      </c>
      <c r="D243" s="636" t="s">
        <v>1888</v>
      </c>
      <c r="E243" s="631">
        <v>1000</v>
      </c>
      <c r="F243" s="635" t="s">
        <v>999</v>
      </c>
      <c r="G243" s="626" t="s">
        <v>1000</v>
      </c>
      <c r="H243" s="626" t="s">
        <v>797</v>
      </c>
      <c r="I243" s="627">
        <v>0</v>
      </c>
      <c r="J243" s="628">
        <v>0</v>
      </c>
      <c r="K243" s="637" t="s">
        <v>1889</v>
      </c>
      <c r="L243" s="638">
        <v>3</v>
      </c>
      <c r="M243" s="631">
        <v>3000</v>
      </c>
      <c r="N243" s="639"/>
      <c r="O243" s="638">
        <v>6</v>
      </c>
      <c r="P243" s="631">
        <v>6000</v>
      </c>
    </row>
    <row r="244" spans="1:16" x14ac:dyDescent="0.2">
      <c r="A244" s="634">
        <v>902</v>
      </c>
      <c r="B244" s="635" t="s">
        <v>1448</v>
      </c>
      <c r="C244" s="635" t="s">
        <v>97</v>
      </c>
      <c r="D244" s="636" t="s">
        <v>1890</v>
      </c>
      <c r="E244" s="631">
        <v>1000</v>
      </c>
      <c r="F244" s="635" t="s">
        <v>1891</v>
      </c>
      <c r="G244" s="626" t="s">
        <v>1892</v>
      </c>
      <c r="H244" s="626" t="s">
        <v>707</v>
      </c>
      <c r="I244" s="627"/>
      <c r="J244" s="628"/>
      <c r="K244" s="637" t="s">
        <v>1893</v>
      </c>
      <c r="L244" s="638">
        <v>3</v>
      </c>
      <c r="M244" s="631">
        <v>3000</v>
      </c>
      <c r="N244" s="639"/>
      <c r="O244" s="638">
        <v>6</v>
      </c>
      <c r="P244" s="631">
        <v>6000</v>
      </c>
    </row>
    <row r="245" spans="1:16" x14ac:dyDescent="0.2">
      <c r="A245" s="634">
        <v>902</v>
      </c>
      <c r="B245" s="635" t="s">
        <v>1448</v>
      </c>
      <c r="C245" s="635" t="s">
        <v>97</v>
      </c>
      <c r="D245" s="636" t="s">
        <v>1890</v>
      </c>
      <c r="E245" s="631">
        <v>1000</v>
      </c>
      <c r="F245" s="635" t="s">
        <v>1002</v>
      </c>
      <c r="G245" s="626" t="s">
        <v>1003</v>
      </c>
      <c r="H245" s="626" t="s">
        <v>797</v>
      </c>
      <c r="I245" s="627">
        <v>0</v>
      </c>
      <c r="J245" s="628">
        <v>0</v>
      </c>
      <c r="K245" s="637" t="s">
        <v>1894</v>
      </c>
      <c r="L245" s="638">
        <v>3</v>
      </c>
      <c r="M245" s="631">
        <v>3000</v>
      </c>
      <c r="N245" s="639"/>
      <c r="O245" s="638">
        <v>6</v>
      </c>
      <c r="P245" s="631">
        <v>6000</v>
      </c>
    </row>
    <row r="246" spans="1:16" x14ac:dyDescent="0.2">
      <c r="A246" s="634">
        <v>902</v>
      </c>
      <c r="B246" s="635" t="s">
        <v>1448</v>
      </c>
      <c r="C246" s="635" t="s">
        <v>97</v>
      </c>
      <c r="D246" s="636" t="s">
        <v>1895</v>
      </c>
      <c r="E246" s="631">
        <v>1000</v>
      </c>
      <c r="F246" s="635" t="s">
        <v>1896</v>
      </c>
      <c r="G246" s="626" t="s">
        <v>1897</v>
      </c>
      <c r="H246" s="626" t="s">
        <v>707</v>
      </c>
      <c r="I246" s="627"/>
      <c r="J246" s="628"/>
      <c r="K246" s="637" t="s">
        <v>1898</v>
      </c>
      <c r="L246" s="638">
        <v>3</v>
      </c>
      <c r="M246" s="631">
        <v>3000</v>
      </c>
      <c r="N246" s="639"/>
      <c r="O246" s="638">
        <v>6</v>
      </c>
      <c r="P246" s="631">
        <v>6000</v>
      </c>
    </row>
    <row r="247" spans="1:16" x14ac:dyDescent="0.2">
      <c r="A247" s="634">
        <v>902</v>
      </c>
      <c r="B247" s="635" t="s">
        <v>1448</v>
      </c>
      <c r="C247" s="635" t="s">
        <v>97</v>
      </c>
      <c r="D247" s="636" t="s">
        <v>1895</v>
      </c>
      <c r="E247" s="631">
        <v>1000</v>
      </c>
      <c r="F247" s="635" t="s">
        <v>866</v>
      </c>
      <c r="G247" s="626" t="s">
        <v>905</v>
      </c>
      <c r="H247" s="626" t="s">
        <v>707</v>
      </c>
      <c r="I247" s="627"/>
      <c r="J247" s="628"/>
      <c r="K247" s="637" t="s">
        <v>1899</v>
      </c>
      <c r="L247" s="638">
        <v>3</v>
      </c>
      <c r="M247" s="631">
        <v>3000</v>
      </c>
      <c r="N247" s="639"/>
      <c r="O247" s="638">
        <v>6</v>
      </c>
      <c r="P247" s="631">
        <v>6000</v>
      </c>
    </row>
    <row r="248" spans="1:16" x14ac:dyDescent="0.2">
      <c r="A248" s="634">
        <v>902</v>
      </c>
      <c r="B248" s="635" t="s">
        <v>1448</v>
      </c>
      <c r="C248" s="635" t="s">
        <v>97</v>
      </c>
      <c r="D248" s="636" t="s">
        <v>1895</v>
      </c>
      <c r="E248" s="631">
        <v>1000</v>
      </c>
      <c r="F248" s="635" t="s">
        <v>1005</v>
      </c>
      <c r="G248" s="626" t="s">
        <v>1006</v>
      </c>
      <c r="H248" s="626" t="s">
        <v>797</v>
      </c>
      <c r="I248" s="627">
        <v>0</v>
      </c>
      <c r="J248" s="628">
        <v>0</v>
      </c>
      <c r="K248" s="637" t="s">
        <v>1900</v>
      </c>
      <c r="L248" s="638">
        <v>3</v>
      </c>
      <c r="M248" s="631">
        <v>3000</v>
      </c>
      <c r="N248" s="639"/>
      <c r="O248" s="638">
        <v>6</v>
      </c>
      <c r="P248" s="631">
        <v>6000</v>
      </c>
    </row>
    <row r="249" spans="1:16" x14ac:dyDescent="0.2">
      <c r="A249" s="634">
        <v>902</v>
      </c>
      <c r="B249" s="635" t="s">
        <v>1448</v>
      </c>
      <c r="C249" s="635" t="s">
        <v>97</v>
      </c>
      <c r="D249" s="636" t="s">
        <v>1901</v>
      </c>
      <c r="E249" s="631">
        <v>1000</v>
      </c>
      <c r="F249" s="635" t="s">
        <v>1902</v>
      </c>
      <c r="G249" s="626" t="s">
        <v>1903</v>
      </c>
      <c r="H249" s="626" t="s">
        <v>707</v>
      </c>
      <c r="I249" s="627"/>
      <c r="J249" s="628"/>
      <c r="K249" s="637" t="s">
        <v>1904</v>
      </c>
      <c r="L249" s="638">
        <v>3</v>
      </c>
      <c r="M249" s="631">
        <v>3000</v>
      </c>
      <c r="N249" s="639"/>
      <c r="O249" s="638">
        <v>6</v>
      </c>
      <c r="P249" s="631">
        <v>6000</v>
      </c>
    </row>
    <row r="250" spans="1:16" x14ac:dyDescent="0.2">
      <c r="A250" s="634">
        <v>902</v>
      </c>
      <c r="B250" s="635" t="s">
        <v>1448</v>
      </c>
      <c r="C250" s="635" t="s">
        <v>97</v>
      </c>
      <c r="D250" s="636" t="s">
        <v>1901</v>
      </c>
      <c r="E250" s="631">
        <v>1000</v>
      </c>
      <c r="F250" s="635" t="s">
        <v>1009</v>
      </c>
      <c r="G250" s="626" t="s">
        <v>1010</v>
      </c>
      <c r="H250" s="626" t="s">
        <v>797</v>
      </c>
      <c r="I250" s="627">
        <v>0</v>
      </c>
      <c r="J250" s="628">
        <v>0</v>
      </c>
      <c r="K250" s="637" t="s">
        <v>1905</v>
      </c>
      <c r="L250" s="638">
        <v>3</v>
      </c>
      <c r="M250" s="631">
        <v>3000</v>
      </c>
      <c r="N250" s="639"/>
      <c r="O250" s="638">
        <v>1</v>
      </c>
      <c r="P250" s="631">
        <v>1000</v>
      </c>
    </row>
    <row r="251" spans="1:16" x14ac:dyDescent="0.2">
      <c r="A251" s="634">
        <v>902</v>
      </c>
      <c r="B251" s="635" t="s">
        <v>1448</v>
      </c>
      <c r="C251" s="635" t="s">
        <v>97</v>
      </c>
      <c r="D251" s="636" t="s">
        <v>1901</v>
      </c>
      <c r="E251" s="631">
        <v>1000</v>
      </c>
      <c r="F251" s="635" t="s">
        <v>1007</v>
      </c>
      <c r="G251" s="626" t="s">
        <v>1008</v>
      </c>
      <c r="H251" s="626" t="s">
        <v>797</v>
      </c>
      <c r="I251" s="627">
        <v>0</v>
      </c>
      <c r="J251" s="628">
        <v>0</v>
      </c>
      <c r="K251" s="637" t="s">
        <v>1906</v>
      </c>
      <c r="L251" s="638">
        <v>3</v>
      </c>
      <c r="M251" s="631">
        <v>3000</v>
      </c>
      <c r="N251" s="639"/>
      <c r="O251" s="638">
        <v>1</v>
      </c>
      <c r="P251" s="631">
        <v>1000</v>
      </c>
    </row>
    <row r="252" spans="1:16" x14ac:dyDescent="0.2">
      <c r="A252" s="634">
        <v>902</v>
      </c>
      <c r="B252" s="635" t="s">
        <v>1448</v>
      </c>
      <c r="C252" s="635" t="s">
        <v>97</v>
      </c>
      <c r="D252" s="636" t="s">
        <v>799</v>
      </c>
      <c r="E252" s="631">
        <v>2500</v>
      </c>
      <c r="F252" s="635" t="s">
        <v>1907</v>
      </c>
      <c r="G252" s="626" t="s">
        <v>1908</v>
      </c>
      <c r="H252" s="626"/>
      <c r="I252" s="627" t="s">
        <v>1909</v>
      </c>
      <c r="J252" s="628"/>
      <c r="K252" s="637" t="s">
        <v>1910</v>
      </c>
      <c r="L252" s="638">
        <v>3</v>
      </c>
      <c r="M252" s="631">
        <v>7500</v>
      </c>
      <c r="N252" s="639"/>
      <c r="O252" s="638">
        <v>6</v>
      </c>
      <c r="P252" s="631">
        <v>15000</v>
      </c>
    </row>
    <row r="253" spans="1:16" x14ac:dyDescent="0.2">
      <c r="A253" s="634">
        <v>902</v>
      </c>
      <c r="B253" s="635" t="s">
        <v>1448</v>
      </c>
      <c r="C253" s="635" t="s">
        <v>97</v>
      </c>
      <c r="D253" s="636" t="s">
        <v>1911</v>
      </c>
      <c r="E253" s="631">
        <v>2000</v>
      </c>
      <c r="F253" s="635" t="s">
        <v>1912</v>
      </c>
      <c r="G253" s="626" t="s">
        <v>1913</v>
      </c>
      <c r="H253" s="626" t="s">
        <v>791</v>
      </c>
      <c r="I253" s="627" t="s">
        <v>1588</v>
      </c>
      <c r="J253" s="628"/>
      <c r="K253" s="637" t="s">
        <v>1914</v>
      </c>
      <c r="L253" s="638">
        <v>3</v>
      </c>
      <c r="M253" s="631">
        <v>6000</v>
      </c>
      <c r="N253" s="639"/>
      <c r="O253" s="638">
        <v>1</v>
      </c>
      <c r="P253" s="631">
        <v>2000</v>
      </c>
    </row>
    <row r="254" spans="1:16" x14ac:dyDescent="0.2">
      <c r="A254" s="634">
        <v>902</v>
      </c>
      <c r="B254" s="635" t="s">
        <v>1448</v>
      </c>
      <c r="C254" s="635" t="s">
        <v>97</v>
      </c>
      <c r="D254" s="636" t="s">
        <v>940</v>
      </c>
      <c r="E254" s="631">
        <v>2000</v>
      </c>
      <c r="F254" s="635" t="s">
        <v>870</v>
      </c>
      <c r="G254" s="626" t="s">
        <v>941</v>
      </c>
      <c r="H254" s="626" t="s">
        <v>1915</v>
      </c>
      <c r="I254" s="627" t="s">
        <v>1916</v>
      </c>
      <c r="J254" s="628"/>
      <c r="K254" s="637" t="s">
        <v>1917</v>
      </c>
      <c r="L254" s="638">
        <v>3</v>
      </c>
      <c r="M254" s="631">
        <v>6000</v>
      </c>
      <c r="N254" s="639"/>
      <c r="O254" s="638">
        <v>6</v>
      </c>
      <c r="P254" s="631">
        <v>12000</v>
      </c>
    </row>
    <row r="255" spans="1:16" x14ac:dyDescent="0.2">
      <c r="A255" s="634">
        <v>902</v>
      </c>
      <c r="B255" s="635" t="s">
        <v>1448</v>
      </c>
      <c r="C255" s="635" t="s">
        <v>97</v>
      </c>
      <c r="D255" s="636" t="s">
        <v>1918</v>
      </c>
      <c r="E255" s="631">
        <v>1800</v>
      </c>
      <c r="F255" s="635" t="s">
        <v>1919</v>
      </c>
      <c r="G255" s="626" t="s">
        <v>1920</v>
      </c>
      <c r="H255" s="626" t="s">
        <v>906</v>
      </c>
      <c r="I255" s="627" t="s">
        <v>1921</v>
      </c>
      <c r="J255" s="628" t="s">
        <v>906</v>
      </c>
      <c r="K255" s="637" t="s">
        <v>1922</v>
      </c>
      <c r="L255" s="638">
        <v>3</v>
      </c>
      <c r="M255" s="631">
        <v>5400</v>
      </c>
      <c r="N255" s="639"/>
      <c r="O255" s="638">
        <v>6</v>
      </c>
      <c r="P255" s="631">
        <v>10800</v>
      </c>
    </row>
    <row r="256" spans="1:16" x14ac:dyDescent="0.2">
      <c r="A256" s="634">
        <v>902</v>
      </c>
      <c r="B256" s="635" t="s">
        <v>1448</v>
      </c>
      <c r="C256" s="635" t="s">
        <v>97</v>
      </c>
      <c r="D256" s="636" t="s">
        <v>855</v>
      </c>
      <c r="E256" s="631">
        <v>3000</v>
      </c>
      <c r="F256" s="635" t="s">
        <v>1923</v>
      </c>
      <c r="G256" s="626" t="s">
        <v>1924</v>
      </c>
      <c r="H256" s="626" t="s">
        <v>829</v>
      </c>
      <c r="I256" s="627" t="s">
        <v>1925</v>
      </c>
      <c r="J256" s="628"/>
      <c r="K256" s="637" t="s">
        <v>1926</v>
      </c>
      <c r="L256" s="638">
        <v>3</v>
      </c>
      <c r="M256" s="631">
        <v>9000</v>
      </c>
      <c r="N256" s="639"/>
      <c r="O256" s="638">
        <v>2</v>
      </c>
      <c r="P256" s="631">
        <v>6000</v>
      </c>
    </row>
    <row r="257" spans="1:16" x14ac:dyDescent="0.2">
      <c r="A257" s="634">
        <v>902</v>
      </c>
      <c r="B257" s="635" t="s">
        <v>1448</v>
      </c>
      <c r="C257" s="635" t="s">
        <v>97</v>
      </c>
      <c r="D257" s="636" t="s">
        <v>855</v>
      </c>
      <c r="E257" s="631">
        <v>3000</v>
      </c>
      <c r="F257" s="635" t="s">
        <v>856</v>
      </c>
      <c r="G257" s="626" t="s">
        <v>933</v>
      </c>
      <c r="H257" s="626" t="s">
        <v>857</v>
      </c>
      <c r="I257" s="627" t="s">
        <v>715</v>
      </c>
      <c r="J257" s="628" t="s">
        <v>857</v>
      </c>
      <c r="K257" s="637" t="s">
        <v>1927</v>
      </c>
      <c r="L257" s="638">
        <v>3</v>
      </c>
      <c r="M257" s="631">
        <v>9000</v>
      </c>
      <c r="N257" s="639"/>
      <c r="O257" s="638">
        <v>6</v>
      </c>
      <c r="P257" s="631">
        <v>18000</v>
      </c>
    </row>
    <row r="258" spans="1:16" x14ac:dyDescent="0.2">
      <c r="A258" s="634">
        <v>902</v>
      </c>
      <c r="B258" s="635" t="s">
        <v>1448</v>
      </c>
      <c r="C258" s="635" t="s">
        <v>97</v>
      </c>
      <c r="D258" s="636" t="s">
        <v>921</v>
      </c>
      <c r="E258" s="631">
        <v>2000</v>
      </c>
      <c r="F258" s="635" t="s">
        <v>1928</v>
      </c>
      <c r="G258" s="626" t="s">
        <v>1929</v>
      </c>
      <c r="H258" s="626"/>
      <c r="I258" s="627" t="s">
        <v>1584</v>
      </c>
      <c r="J258" s="628"/>
      <c r="K258" s="637" t="s">
        <v>1930</v>
      </c>
      <c r="L258" s="638">
        <v>3</v>
      </c>
      <c r="M258" s="631">
        <v>6000</v>
      </c>
      <c r="N258" s="639"/>
      <c r="O258" s="638">
        <v>1</v>
      </c>
      <c r="P258" s="631">
        <v>2000</v>
      </c>
    </row>
    <row r="259" spans="1:16" x14ac:dyDescent="0.2">
      <c r="A259" s="634">
        <v>902</v>
      </c>
      <c r="B259" s="635" t="s">
        <v>1448</v>
      </c>
      <c r="C259" s="635" t="s">
        <v>97</v>
      </c>
      <c r="D259" s="636" t="s">
        <v>846</v>
      </c>
      <c r="E259" s="631">
        <v>1500</v>
      </c>
      <c r="F259" s="635" t="s">
        <v>1022</v>
      </c>
      <c r="G259" s="626" t="s">
        <v>1023</v>
      </c>
      <c r="H259" s="626" t="s">
        <v>846</v>
      </c>
      <c r="I259" s="627">
        <v>0</v>
      </c>
      <c r="J259" s="628">
        <v>0</v>
      </c>
      <c r="K259" s="637" t="s">
        <v>1931</v>
      </c>
      <c r="L259" s="638">
        <v>3</v>
      </c>
      <c r="M259" s="631">
        <v>4500</v>
      </c>
      <c r="N259" s="639"/>
      <c r="O259" s="638">
        <v>2</v>
      </c>
      <c r="P259" s="631">
        <v>3000</v>
      </c>
    </row>
    <row r="260" spans="1:16" x14ac:dyDescent="0.2">
      <c r="A260" s="634">
        <v>902</v>
      </c>
      <c r="B260" s="635" t="s">
        <v>1448</v>
      </c>
      <c r="C260" s="635" t="s">
        <v>97</v>
      </c>
      <c r="D260" s="636" t="s">
        <v>1932</v>
      </c>
      <c r="E260" s="631">
        <v>1200</v>
      </c>
      <c r="F260" s="635" t="s">
        <v>834</v>
      </c>
      <c r="G260" s="626" t="s">
        <v>895</v>
      </c>
      <c r="H260" s="626" t="s">
        <v>835</v>
      </c>
      <c r="I260" s="627" t="s">
        <v>704</v>
      </c>
      <c r="J260" s="628" t="s">
        <v>835</v>
      </c>
      <c r="K260" s="637" t="s">
        <v>1933</v>
      </c>
      <c r="L260" s="638">
        <v>3</v>
      </c>
      <c r="M260" s="631">
        <v>3600</v>
      </c>
      <c r="N260" s="639"/>
      <c r="O260" s="638">
        <v>6</v>
      </c>
      <c r="P260" s="631">
        <v>7200</v>
      </c>
    </row>
    <row r="261" spans="1:16" x14ac:dyDescent="0.2">
      <c r="A261" s="634">
        <v>902</v>
      </c>
      <c r="B261" s="635" t="s">
        <v>1448</v>
      </c>
      <c r="C261" s="635" t="s">
        <v>97</v>
      </c>
      <c r="D261" s="636" t="s">
        <v>743</v>
      </c>
      <c r="E261" s="631">
        <v>1900</v>
      </c>
      <c r="F261" s="635" t="s">
        <v>1934</v>
      </c>
      <c r="G261" s="626" t="s">
        <v>1935</v>
      </c>
      <c r="H261" s="626" t="s">
        <v>877</v>
      </c>
      <c r="I261" s="627" t="s">
        <v>1584</v>
      </c>
      <c r="J261" s="628" t="s">
        <v>877</v>
      </c>
      <c r="K261" s="637" t="s">
        <v>1936</v>
      </c>
      <c r="L261" s="638">
        <v>3</v>
      </c>
      <c r="M261" s="631">
        <v>5700</v>
      </c>
      <c r="N261" s="639"/>
      <c r="O261" s="638">
        <v>6</v>
      </c>
      <c r="P261" s="631">
        <v>11400</v>
      </c>
    </row>
    <row r="262" spans="1:16" x14ac:dyDescent="0.2">
      <c r="A262" s="634">
        <v>902</v>
      </c>
      <c r="B262" s="635" t="s">
        <v>1448</v>
      </c>
      <c r="C262" s="635" t="s">
        <v>97</v>
      </c>
      <c r="D262" s="636" t="s">
        <v>1937</v>
      </c>
      <c r="E262" s="631">
        <v>3000</v>
      </c>
      <c r="F262" s="635" t="s">
        <v>1938</v>
      </c>
      <c r="G262" s="626" t="s">
        <v>1939</v>
      </c>
      <c r="H262" s="626" t="s">
        <v>829</v>
      </c>
      <c r="I262" s="627" t="s">
        <v>1576</v>
      </c>
      <c r="J262" s="628" t="s">
        <v>829</v>
      </c>
      <c r="K262" s="637" t="s">
        <v>1940</v>
      </c>
      <c r="L262" s="638">
        <v>3</v>
      </c>
      <c r="M262" s="631">
        <v>9000</v>
      </c>
      <c r="N262" s="639"/>
      <c r="O262" s="638">
        <v>1</v>
      </c>
      <c r="P262" s="631">
        <v>3000</v>
      </c>
    </row>
    <row r="263" spans="1:16" x14ac:dyDescent="0.2">
      <c r="A263" s="634">
        <v>902</v>
      </c>
      <c r="B263" s="635" t="s">
        <v>1448</v>
      </c>
      <c r="C263" s="635" t="s">
        <v>97</v>
      </c>
      <c r="D263" s="636" t="s">
        <v>890</v>
      </c>
      <c r="E263" s="631">
        <v>1000</v>
      </c>
      <c r="F263" s="635" t="s">
        <v>952</v>
      </c>
      <c r="G263" s="626" t="s">
        <v>1941</v>
      </c>
      <c r="H263" s="626" t="s">
        <v>707</v>
      </c>
      <c r="I263" s="627"/>
      <c r="J263" s="628"/>
      <c r="K263" s="637" t="s">
        <v>1942</v>
      </c>
      <c r="L263" s="638">
        <v>3</v>
      </c>
      <c r="M263" s="631">
        <v>3000</v>
      </c>
      <c r="N263" s="639"/>
      <c r="O263" s="638">
        <v>6</v>
      </c>
      <c r="P263" s="631">
        <v>6000</v>
      </c>
    </row>
    <row r="264" spans="1:16" x14ac:dyDescent="0.2">
      <c r="A264" s="634">
        <v>902</v>
      </c>
      <c r="B264" s="635" t="s">
        <v>1448</v>
      </c>
      <c r="C264" s="635" t="s">
        <v>97</v>
      </c>
      <c r="D264" s="636" t="s">
        <v>1943</v>
      </c>
      <c r="E264" s="631">
        <v>3500</v>
      </c>
      <c r="F264" s="635" t="s">
        <v>1944</v>
      </c>
      <c r="G264" s="626" t="s">
        <v>1945</v>
      </c>
      <c r="H264" s="626" t="s">
        <v>1946</v>
      </c>
      <c r="I264" s="627" t="s">
        <v>756</v>
      </c>
      <c r="J264" s="628" t="s">
        <v>1946</v>
      </c>
      <c r="K264" s="637" t="s">
        <v>1947</v>
      </c>
      <c r="L264" s="638">
        <v>3</v>
      </c>
      <c r="M264" s="631">
        <v>10500</v>
      </c>
      <c r="N264" s="639"/>
      <c r="O264" s="638">
        <v>6</v>
      </c>
      <c r="P264" s="631">
        <v>21000</v>
      </c>
    </row>
    <row r="265" spans="1:16" x14ac:dyDescent="0.2">
      <c r="A265" s="634">
        <v>902</v>
      </c>
      <c r="B265" s="635" t="s">
        <v>1448</v>
      </c>
      <c r="C265" s="635" t="s">
        <v>97</v>
      </c>
      <c r="D265" s="636" t="s">
        <v>799</v>
      </c>
      <c r="E265" s="631">
        <v>2800</v>
      </c>
      <c r="F265" s="635" t="s">
        <v>1948</v>
      </c>
      <c r="G265" s="626" t="s">
        <v>1949</v>
      </c>
      <c r="H265" s="626" t="s">
        <v>906</v>
      </c>
      <c r="I265" s="627" t="s">
        <v>756</v>
      </c>
      <c r="J265" s="628" t="s">
        <v>906</v>
      </c>
      <c r="K265" s="637" t="s">
        <v>1950</v>
      </c>
      <c r="L265" s="638">
        <v>3</v>
      </c>
      <c r="M265" s="631">
        <v>8400</v>
      </c>
      <c r="N265" s="639"/>
      <c r="O265" s="638">
        <v>6</v>
      </c>
      <c r="P265" s="631">
        <v>16800</v>
      </c>
    </row>
    <row r="266" spans="1:16" x14ac:dyDescent="0.2">
      <c r="A266" s="634">
        <v>902</v>
      </c>
      <c r="B266" s="635" t="s">
        <v>1448</v>
      </c>
      <c r="C266" s="635" t="s">
        <v>97</v>
      </c>
      <c r="D266" s="636" t="s">
        <v>1951</v>
      </c>
      <c r="E266" s="631">
        <v>3000</v>
      </c>
      <c r="F266" s="635" t="s">
        <v>1952</v>
      </c>
      <c r="G266" s="626" t="s">
        <v>1953</v>
      </c>
      <c r="H266" s="626" t="s">
        <v>877</v>
      </c>
      <c r="I266" s="627" t="s">
        <v>756</v>
      </c>
      <c r="J266" s="628" t="s">
        <v>877</v>
      </c>
      <c r="K266" s="637" t="s">
        <v>1954</v>
      </c>
      <c r="L266" s="638">
        <v>1</v>
      </c>
      <c r="M266" s="631">
        <v>3000</v>
      </c>
      <c r="N266" s="639"/>
      <c r="O266" s="638">
        <v>6</v>
      </c>
      <c r="P266" s="631">
        <v>18000</v>
      </c>
    </row>
    <row r="267" spans="1:16" x14ac:dyDescent="0.2">
      <c r="A267" s="634">
        <v>902</v>
      </c>
      <c r="B267" s="635" t="s">
        <v>1448</v>
      </c>
      <c r="C267" s="635" t="s">
        <v>97</v>
      </c>
      <c r="D267" s="636" t="s">
        <v>1955</v>
      </c>
      <c r="E267" s="631">
        <v>3000</v>
      </c>
      <c r="F267" s="635" t="s">
        <v>1956</v>
      </c>
      <c r="G267" s="626" t="s">
        <v>1957</v>
      </c>
      <c r="H267" s="626" t="s">
        <v>1083</v>
      </c>
      <c r="I267" s="627" t="s">
        <v>756</v>
      </c>
      <c r="J267" s="628" t="s">
        <v>1083</v>
      </c>
      <c r="K267" s="637" t="s">
        <v>1958</v>
      </c>
      <c r="L267" s="638">
        <v>1</v>
      </c>
      <c r="M267" s="631">
        <v>3000</v>
      </c>
      <c r="N267" s="639"/>
      <c r="O267" s="638">
        <v>6</v>
      </c>
      <c r="P267" s="631">
        <v>18000</v>
      </c>
    </row>
    <row r="268" spans="1:16" x14ac:dyDescent="0.2">
      <c r="A268" s="634">
        <v>902</v>
      </c>
      <c r="B268" s="635" t="s">
        <v>1448</v>
      </c>
      <c r="C268" s="635" t="s">
        <v>97</v>
      </c>
      <c r="D268" s="636" t="s">
        <v>1959</v>
      </c>
      <c r="E268" s="631">
        <v>1500</v>
      </c>
      <c r="F268" s="635" t="s">
        <v>1960</v>
      </c>
      <c r="G268" s="626" t="s">
        <v>1961</v>
      </c>
      <c r="H268" s="626" t="s">
        <v>1962</v>
      </c>
      <c r="I268" s="627"/>
      <c r="J268" s="628" t="s">
        <v>1962</v>
      </c>
      <c r="K268" s="637" t="s">
        <v>1963</v>
      </c>
      <c r="L268" s="638">
        <v>1</v>
      </c>
      <c r="M268" s="631">
        <v>1500</v>
      </c>
      <c r="N268" s="639"/>
      <c r="O268" s="638">
        <v>6</v>
      </c>
      <c r="P268" s="631">
        <v>9000</v>
      </c>
    </row>
    <row r="269" spans="1:16" x14ac:dyDescent="0.2">
      <c r="A269" s="634">
        <v>902</v>
      </c>
      <c r="B269" s="635" t="s">
        <v>1448</v>
      </c>
      <c r="C269" s="635" t="s">
        <v>97</v>
      </c>
      <c r="D269" s="636" t="s">
        <v>1964</v>
      </c>
      <c r="E269" s="631">
        <v>1500</v>
      </c>
      <c r="F269" s="635" t="s">
        <v>1965</v>
      </c>
      <c r="G269" s="626" t="s">
        <v>1966</v>
      </c>
      <c r="H269" s="626"/>
      <c r="I269" s="627"/>
      <c r="J269" s="628"/>
      <c r="K269" s="637" t="s">
        <v>1967</v>
      </c>
      <c r="L269" s="638">
        <v>1</v>
      </c>
      <c r="M269" s="631">
        <v>1500</v>
      </c>
      <c r="N269" s="639"/>
      <c r="O269" s="638">
        <v>6</v>
      </c>
      <c r="P269" s="631">
        <v>9000</v>
      </c>
    </row>
    <row r="270" spans="1:16" x14ac:dyDescent="0.2">
      <c r="A270" s="634">
        <v>902</v>
      </c>
      <c r="B270" s="635" t="s">
        <v>1448</v>
      </c>
      <c r="C270" s="635" t="s">
        <v>97</v>
      </c>
      <c r="D270" s="636" t="s">
        <v>890</v>
      </c>
      <c r="E270" s="631">
        <v>1000</v>
      </c>
      <c r="F270" s="635" t="s">
        <v>1968</v>
      </c>
      <c r="G270" s="626" t="s">
        <v>1969</v>
      </c>
      <c r="H270" s="626"/>
      <c r="I270" s="627"/>
      <c r="J270" s="628"/>
      <c r="K270" s="637" t="s">
        <v>1970</v>
      </c>
      <c r="L270" s="638">
        <v>1</v>
      </c>
      <c r="M270" s="631">
        <v>1000</v>
      </c>
      <c r="N270" s="639"/>
      <c r="O270" s="638">
        <v>1</v>
      </c>
      <c r="P270" s="631">
        <v>1000</v>
      </c>
    </row>
    <row r="271" spans="1:16" x14ac:dyDescent="0.2">
      <c r="A271" s="634">
        <v>902</v>
      </c>
      <c r="B271" s="635" t="s">
        <v>1448</v>
      </c>
      <c r="C271" s="635" t="s">
        <v>97</v>
      </c>
      <c r="D271" s="636" t="s">
        <v>1971</v>
      </c>
      <c r="E271" s="631">
        <v>3000</v>
      </c>
      <c r="F271" s="635" t="s">
        <v>1972</v>
      </c>
      <c r="G271" s="626" t="s">
        <v>1973</v>
      </c>
      <c r="H271" s="626" t="s">
        <v>877</v>
      </c>
      <c r="I271" s="627" t="s">
        <v>756</v>
      </c>
      <c r="J271" s="628" t="s">
        <v>877</v>
      </c>
      <c r="K271" s="637" t="s">
        <v>1974</v>
      </c>
      <c r="L271" s="638">
        <v>1</v>
      </c>
      <c r="M271" s="631">
        <v>3000</v>
      </c>
      <c r="N271" s="639"/>
      <c r="O271" s="638">
        <v>6</v>
      </c>
      <c r="P271" s="631">
        <v>18000</v>
      </c>
    </row>
    <row r="272" spans="1:16" x14ac:dyDescent="0.2">
      <c r="A272" s="634">
        <v>902</v>
      </c>
      <c r="B272" s="635" t="s">
        <v>1448</v>
      </c>
      <c r="C272" s="635" t="s">
        <v>97</v>
      </c>
      <c r="D272" s="636" t="s">
        <v>877</v>
      </c>
      <c r="E272" s="631">
        <v>3000</v>
      </c>
      <c r="F272" s="635" t="s">
        <v>1975</v>
      </c>
      <c r="G272" s="626" t="s">
        <v>1976</v>
      </c>
      <c r="H272" s="626" t="s">
        <v>877</v>
      </c>
      <c r="I272" s="627" t="s">
        <v>756</v>
      </c>
      <c r="J272" s="628" t="s">
        <v>877</v>
      </c>
      <c r="K272" s="637" t="s">
        <v>1977</v>
      </c>
      <c r="L272" s="638">
        <v>1</v>
      </c>
      <c r="M272" s="631">
        <v>3000</v>
      </c>
      <c r="N272" s="639"/>
      <c r="O272" s="638">
        <v>6</v>
      </c>
      <c r="P272" s="631">
        <v>18000</v>
      </c>
    </row>
    <row r="273" spans="1:16" x14ac:dyDescent="0.2">
      <c r="A273" s="634">
        <v>902</v>
      </c>
      <c r="B273" s="635" t="s">
        <v>1448</v>
      </c>
      <c r="C273" s="635" t="s">
        <v>97</v>
      </c>
      <c r="D273" s="636" t="s">
        <v>1978</v>
      </c>
      <c r="E273" s="631">
        <v>2400</v>
      </c>
      <c r="F273" s="635" t="s">
        <v>1979</v>
      </c>
      <c r="G273" s="626" t="s">
        <v>1980</v>
      </c>
      <c r="H273" s="626" t="s">
        <v>877</v>
      </c>
      <c r="I273" s="627" t="s">
        <v>756</v>
      </c>
      <c r="J273" s="628" t="s">
        <v>877</v>
      </c>
      <c r="K273" s="637" t="s">
        <v>1981</v>
      </c>
      <c r="L273" s="638">
        <v>1</v>
      </c>
      <c r="M273" s="631">
        <v>2400</v>
      </c>
      <c r="N273" s="639"/>
      <c r="O273" s="638">
        <v>6</v>
      </c>
      <c r="P273" s="631">
        <v>14400</v>
      </c>
    </row>
    <row r="274" spans="1:16" x14ac:dyDescent="0.2">
      <c r="A274" s="634">
        <v>902</v>
      </c>
      <c r="B274" s="635" t="s">
        <v>1448</v>
      </c>
      <c r="C274" s="635" t="s">
        <v>97</v>
      </c>
      <c r="D274" s="636" t="s">
        <v>799</v>
      </c>
      <c r="E274" s="631">
        <v>2500</v>
      </c>
      <c r="F274" s="635" t="s">
        <v>1631</v>
      </c>
      <c r="G274" s="626" t="s">
        <v>1982</v>
      </c>
      <c r="H274" s="626" t="s">
        <v>906</v>
      </c>
      <c r="I274" s="627" t="s">
        <v>756</v>
      </c>
      <c r="J274" s="628" t="s">
        <v>906</v>
      </c>
      <c r="K274" s="637" t="s">
        <v>1983</v>
      </c>
      <c r="L274" s="638">
        <v>1</v>
      </c>
      <c r="M274" s="631">
        <v>2500</v>
      </c>
      <c r="N274" s="639"/>
      <c r="O274" s="638">
        <v>6</v>
      </c>
      <c r="P274" s="631">
        <v>15000</v>
      </c>
    </row>
    <row r="275" spans="1:16" x14ac:dyDescent="0.2">
      <c r="A275" s="634">
        <v>902</v>
      </c>
      <c r="B275" s="635" t="s">
        <v>1448</v>
      </c>
      <c r="C275" s="635" t="s">
        <v>97</v>
      </c>
      <c r="D275" s="636" t="s">
        <v>743</v>
      </c>
      <c r="E275" s="631">
        <v>2300</v>
      </c>
      <c r="F275" s="635" t="s">
        <v>1984</v>
      </c>
      <c r="G275" s="626" t="s">
        <v>1985</v>
      </c>
      <c r="H275" s="626" t="s">
        <v>877</v>
      </c>
      <c r="I275" s="627" t="s">
        <v>756</v>
      </c>
      <c r="J275" s="628" t="s">
        <v>877</v>
      </c>
      <c r="K275" s="637" t="s">
        <v>1986</v>
      </c>
      <c r="L275" s="638">
        <v>1</v>
      </c>
      <c r="M275" s="631">
        <v>2300</v>
      </c>
      <c r="N275" s="639"/>
      <c r="O275" s="638">
        <v>6</v>
      </c>
      <c r="P275" s="631">
        <v>13800</v>
      </c>
    </row>
    <row r="276" spans="1:16" x14ac:dyDescent="0.2">
      <c r="A276" s="634">
        <v>902</v>
      </c>
      <c r="B276" s="635" t="s">
        <v>1448</v>
      </c>
      <c r="C276" s="635" t="s">
        <v>97</v>
      </c>
      <c r="D276" s="636" t="s">
        <v>1987</v>
      </c>
      <c r="E276" s="631">
        <v>3500</v>
      </c>
      <c r="F276" s="635" t="s">
        <v>839</v>
      </c>
      <c r="G276" s="626" t="s">
        <v>1988</v>
      </c>
      <c r="H276" s="626" t="s">
        <v>1083</v>
      </c>
      <c r="I276" s="627" t="s">
        <v>756</v>
      </c>
      <c r="J276" s="628" t="s">
        <v>1083</v>
      </c>
      <c r="K276" s="637" t="s">
        <v>1989</v>
      </c>
      <c r="L276" s="638">
        <v>1</v>
      </c>
      <c r="M276" s="631">
        <v>3500</v>
      </c>
      <c r="N276" s="639"/>
      <c r="O276" s="638">
        <v>5</v>
      </c>
      <c r="P276" s="631">
        <v>17500</v>
      </c>
    </row>
    <row r="277" spans="1:16" x14ac:dyDescent="0.2">
      <c r="A277" s="634">
        <v>902</v>
      </c>
      <c r="B277" s="635" t="s">
        <v>1448</v>
      </c>
      <c r="C277" s="635" t="s">
        <v>97</v>
      </c>
      <c r="D277" s="636" t="s">
        <v>1987</v>
      </c>
      <c r="E277" s="631">
        <v>3500</v>
      </c>
      <c r="F277" s="635" t="s">
        <v>1990</v>
      </c>
      <c r="G277" s="626" t="s">
        <v>1991</v>
      </c>
      <c r="H277" s="626" t="s">
        <v>1083</v>
      </c>
      <c r="I277" s="627" t="s">
        <v>756</v>
      </c>
      <c r="J277" s="628" t="s">
        <v>1083</v>
      </c>
      <c r="K277" s="637" t="s">
        <v>1992</v>
      </c>
      <c r="L277" s="638">
        <v>1</v>
      </c>
      <c r="M277" s="631">
        <v>3500</v>
      </c>
      <c r="N277" s="639"/>
      <c r="O277" s="638">
        <v>5</v>
      </c>
      <c r="P277" s="631">
        <v>17500</v>
      </c>
    </row>
    <row r="278" spans="1:16" x14ac:dyDescent="0.2">
      <c r="A278" s="634">
        <v>902</v>
      </c>
      <c r="B278" s="635" t="s">
        <v>1448</v>
      </c>
      <c r="C278" s="635" t="s">
        <v>97</v>
      </c>
      <c r="D278" s="636" t="s">
        <v>1888</v>
      </c>
      <c r="E278" s="631">
        <v>1000</v>
      </c>
      <c r="F278" s="635" t="s">
        <v>863</v>
      </c>
      <c r="G278" s="626" t="s">
        <v>1993</v>
      </c>
      <c r="H278" s="626" t="s">
        <v>707</v>
      </c>
      <c r="I278" s="627"/>
      <c r="J278" s="628"/>
      <c r="K278" s="637" t="s">
        <v>1994</v>
      </c>
      <c r="L278" s="638">
        <v>1</v>
      </c>
      <c r="M278" s="631">
        <v>1000</v>
      </c>
      <c r="N278" s="639"/>
      <c r="O278" s="638">
        <v>6</v>
      </c>
      <c r="P278" s="631">
        <v>6000</v>
      </c>
    </row>
    <row r="279" spans="1:16" x14ac:dyDescent="0.2">
      <c r="A279" s="634">
        <v>902</v>
      </c>
      <c r="B279" s="635" t="s">
        <v>1448</v>
      </c>
      <c r="C279" s="635" t="s">
        <v>97</v>
      </c>
      <c r="D279" s="636" t="s">
        <v>890</v>
      </c>
      <c r="E279" s="631">
        <v>1000</v>
      </c>
      <c r="F279" s="635" t="s">
        <v>1995</v>
      </c>
      <c r="G279" s="626" t="s">
        <v>1996</v>
      </c>
      <c r="H279" s="626" t="s">
        <v>877</v>
      </c>
      <c r="I279" s="627" t="s">
        <v>756</v>
      </c>
      <c r="J279" s="628" t="s">
        <v>877</v>
      </c>
      <c r="K279" s="637" t="s">
        <v>1997</v>
      </c>
      <c r="L279" s="638">
        <v>1</v>
      </c>
      <c r="M279" s="631">
        <v>1000</v>
      </c>
      <c r="N279" s="639"/>
      <c r="O279" s="638">
        <v>1</v>
      </c>
      <c r="P279" s="631">
        <v>1000</v>
      </c>
    </row>
    <row r="280" spans="1:16" x14ac:dyDescent="0.2">
      <c r="A280" s="634">
        <v>902</v>
      </c>
      <c r="B280" s="635" t="s">
        <v>1448</v>
      </c>
      <c r="C280" s="635" t="s">
        <v>97</v>
      </c>
      <c r="D280" s="636" t="s">
        <v>1998</v>
      </c>
      <c r="E280" s="631">
        <v>1000</v>
      </c>
      <c r="F280" s="635" t="s">
        <v>819</v>
      </c>
      <c r="G280" s="626" t="s">
        <v>1999</v>
      </c>
      <c r="H280" s="626" t="s">
        <v>877</v>
      </c>
      <c r="I280" s="627" t="s">
        <v>756</v>
      </c>
      <c r="J280" s="628" t="s">
        <v>877</v>
      </c>
      <c r="K280" s="637" t="s">
        <v>2000</v>
      </c>
      <c r="L280" s="638">
        <v>1</v>
      </c>
      <c r="M280" s="631">
        <v>1000</v>
      </c>
      <c r="N280" s="639"/>
      <c r="O280" s="638">
        <v>6</v>
      </c>
      <c r="P280" s="631">
        <v>6000</v>
      </c>
    </row>
    <row r="281" spans="1:16" x14ac:dyDescent="0.2">
      <c r="A281" s="634">
        <v>902</v>
      </c>
      <c r="B281" s="635" t="s">
        <v>1448</v>
      </c>
      <c r="C281" s="635" t="s">
        <v>97</v>
      </c>
      <c r="D281" s="636" t="s">
        <v>2001</v>
      </c>
      <c r="E281" s="631">
        <v>3000</v>
      </c>
      <c r="F281" s="635" t="s">
        <v>2002</v>
      </c>
      <c r="G281" s="626" t="s">
        <v>2003</v>
      </c>
      <c r="H281" s="626" t="s">
        <v>877</v>
      </c>
      <c r="I281" s="627" t="s">
        <v>756</v>
      </c>
      <c r="J281" s="628" t="s">
        <v>877</v>
      </c>
      <c r="K281" s="637" t="s">
        <v>2004</v>
      </c>
      <c r="L281" s="638">
        <v>1</v>
      </c>
      <c r="M281" s="631">
        <v>3000</v>
      </c>
      <c r="N281" s="639"/>
      <c r="O281" s="638">
        <v>2</v>
      </c>
      <c r="P281" s="631">
        <v>6000</v>
      </c>
    </row>
    <row r="282" spans="1:16" x14ac:dyDescent="0.2">
      <c r="A282" s="634">
        <v>902</v>
      </c>
      <c r="B282" s="635" t="s">
        <v>1448</v>
      </c>
      <c r="C282" s="635" t="s">
        <v>97</v>
      </c>
      <c r="D282" s="636" t="s">
        <v>2001</v>
      </c>
      <c r="E282" s="631">
        <v>3000</v>
      </c>
      <c r="F282" s="635" t="s">
        <v>2005</v>
      </c>
      <c r="G282" s="626" t="s">
        <v>2006</v>
      </c>
      <c r="H282" s="626" t="s">
        <v>877</v>
      </c>
      <c r="I282" s="627" t="s">
        <v>756</v>
      </c>
      <c r="J282" s="628" t="s">
        <v>877</v>
      </c>
      <c r="K282" s="637" t="s">
        <v>2007</v>
      </c>
      <c r="L282" s="638">
        <v>1</v>
      </c>
      <c r="M282" s="631">
        <v>3000</v>
      </c>
      <c r="N282" s="639"/>
      <c r="O282" s="638">
        <v>6</v>
      </c>
      <c r="P282" s="631">
        <v>18000</v>
      </c>
    </row>
    <row r="283" spans="1:16" x14ac:dyDescent="0.2">
      <c r="A283" s="634">
        <v>902</v>
      </c>
      <c r="B283" s="635" t="s">
        <v>1448</v>
      </c>
      <c r="C283" s="635" t="s">
        <v>97</v>
      </c>
      <c r="D283" s="636" t="s">
        <v>2008</v>
      </c>
      <c r="E283" s="631">
        <v>1400</v>
      </c>
      <c r="F283" s="635" t="s">
        <v>2009</v>
      </c>
      <c r="G283" s="626" t="s">
        <v>2010</v>
      </c>
      <c r="H283" s="626" t="s">
        <v>877</v>
      </c>
      <c r="I283" s="627" t="s">
        <v>756</v>
      </c>
      <c r="J283" s="628" t="s">
        <v>877</v>
      </c>
      <c r="K283" s="637" t="s">
        <v>2011</v>
      </c>
      <c r="L283" s="638">
        <v>1</v>
      </c>
      <c r="M283" s="631">
        <v>1400</v>
      </c>
      <c r="N283" s="639"/>
      <c r="O283" s="638">
        <v>1</v>
      </c>
      <c r="P283" s="631">
        <v>1400</v>
      </c>
    </row>
    <row r="284" spans="1:16" x14ac:dyDescent="0.2">
      <c r="A284" s="634">
        <v>902</v>
      </c>
      <c r="B284" s="635" t="s">
        <v>1448</v>
      </c>
      <c r="C284" s="635" t="s">
        <v>97</v>
      </c>
      <c r="D284" s="636" t="s">
        <v>890</v>
      </c>
      <c r="E284" s="631">
        <v>1000</v>
      </c>
      <c r="F284" s="635" t="s">
        <v>2012</v>
      </c>
      <c r="G284" s="626" t="s">
        <v>2013</v>
      </c>
      <c r="H284" s="626" t="s">
        <v>707</v>
      </c>
      <c r="I284" s="627"/>
      <c r="J284" s="628"/>
      <c r="K284" s="637" t="s">
        <v>2014</v>
      </c>
      <c r="L284" s="638">
        <v>1</v>
      </c>
      <c r="M284" s="631">
        <v>1000</v>
      </c>
      <c r="N284" s="639"/>
      <c r="O284" s="638">
        <v>6</v>
      </c>
      <c r="P284" s="631">
        <v>6000</v>
      </c>
    </row>
    <row r="285" spans="1:16" x14ac:dyDescent="0.2">
      <c r="A285" s="634">
        <v>902</v>
      </c>
      <c r="B285" s="635" t="s">
        <v>1448</v>
      </c>
      <c r="C285" s="635" t="s">
        <v>97</v>
      </c>
      <c r="D285" s="636" t="s">
        <v>1951</v>
      </c>
      <c r="E285" s="631">
        <v>3000</v>
      </c>
      <c r="F285" s="635" t="s">
        <v>2015</v>
      </c>
      <c r="G285" s="626" t="s">
        <v>2016</v>
      </c>
      <c r="H285" s="626" t="s">
        <v>877</v>
      </c>
      <c r="I285" s="627" t="s">
        <v>756</v>
      </c>
      <c r="J285" s="628" t="s">
        <v>877</v>
      </c>
      <c r="K285" s="637" t="s">
        <v>2017</v>
      </c>
      <c r="L285" s="638">
        <v>1</v>
      </c>
      <c r="M285" s="631">
        <v>3000</v>
      </c>
      <c r="N285" s="639"/>
      <c r="O285" s="638">
        <v>6</v>
      </c>
      <c r="P285" s="631">
        <v>18000</v>
      </c>
    </row>
    <row r="286" spans="1:16" x14ac:dyDescent="0.2">
      <c r="A286" s="634">
        <v>902</v>
      </c>
      <c r="B286" s="635" t="s">
        <v>1448</v>
      </c>
      <c r="C286" s="635" t="s">
        <v>97</v>
      </c>
      <c r="D286" s="636" t="s">
        <v>2018</v>
      </c>
      <c r="E286" s="631">
        <v>2500</v>
      </c>
      <c r="F286" s="635" t="s">
        <v>2019</v>
      </c>
      <c r="G286" s="626" t="s">
        <v>2020</v>
      </c>
      <c r="H286" s="626" t="s">
        <v>906</v>
      </c>
      <c r="I286" s="627" t="s">
        <v>756</v>
      </c>
      <c r="J286" s="628" t="s">
        <v>906</v>
      </c>
      <c r="K286" s="637" t="s">
        <v>2021</v>
      </c>
      <c r="L286" s="638">
        <v>1</v>
      </c>
      <c r="M286" s="631">
        <v>2500</v>
      </c>
      <c r="N286" s="639"/>
      <c r="O286" s="638">
        <v>6</v>
      </c>
      <c r="P286" s="631">
        <v>15000</v>
      </c>
    </row>
    <row r="287" spans="1:16" x14ac:dyDescent="0.2">
      <c r="A287" s="634">
        <v>902</v>
      </c>
      <c r="B287" s="635" t="s">
        <v>1448</v>
      </c>
      <c r="C287" s="635" t="s">
        <v>97</v>
      </c>
      <c r="D287" s="636" t="s">
        <v>2022</v>
      </c>
      <c r="E287" s="631">
        <v>6500</v>
      </c>
      <c r="F287" s="635" t="s">
        <v>2023</v>
      </c>
      <c r="G287" s="626" t="s">
        <v>2024</v>
      </c>
      <c r="H287" s="626" t="s">
        <v>2025</v>
      </c>
      <c r="I287" s="627" t="s">
        <v>2026</v>
      </c>
      <c r="J287" s="628" t="s">
        <v>2025</v>
      </c>
      <c r="K287" s="637" t="s">
        <v>2027</v>
      </c>
      <c r="L287" s="638">
        <v>1</v>
      </c>
      <c r="M287" s="631">
        <v>6500</v>
      </c>
      <c r="N287" s="639"/>
      <c r="O287" s="638">
        <v>4</v>
      </c>
      <c r="P287" s="631">
        <v>26000</v>
      </c>
    </row>
    <row r="288" spans="1:16" ht="12.75" thickBot="1" x14ac:dyDescent="0.25">
      <c r="A288" s="634">
        <v>902</v>
      </c>
      <c r="B288" s="635" t="s">
        <v>1448</v>
      </c>
      <c r="C288" s="635" t="s">
        <v>97</v>
      </c>
      <c r="D288" s="636" t="s">
        <v>2022</v>
      </c>
      <c r="E288" s="631">
        <v>5000</v>
      </c>
      <c r="F288" s="635" t="s">
        <v>2028</v>
      </c>
      <c r="G288" s="626" t="s">
        <v>2029</v>
      </c>
      <c r="H288" s="626" t="s">
        <v>2025</v>
      </c>
      <c r="I288" s="627" t="s">
        <v>2026</v>
      </c>
      <c r="J288" s="628" t="s">
        <v>2025</v>
      </c>
      <c r="K288" s="637"/>
      <c r="L288" s="638"/>
      <c r="M288" s="631"/>
      <c r="N288" s="637" t="s">
        <v>2030</v>
      </c>
      <c r="O288" s="638">
        <v>2</v>
      </c>
      <c r="P288" s="631">
        <v>10000</v>
      </c>
    </row>
    <row r="289" spans="1:16" ht="12.75" thickBot="1" x14ac:dyDescent="0.25">
      <c r="A289" s="641"/>
      <c r="B289" s="642"/>
      <c r="C289" s="642"/>
      <c r="D289" s="643"/>
      <c r="E289" s="644"/>
      <c r="F289" s="642"/>
      <c r="G289" s="643"/>
      <c r="H289" s="643"/>
      <c r="I289" s="645"/>
      <c r="J289" s="646"/>
      <c r="K289" s="647"/>
      <c r="L289" s="648"/>
      <c r="M289" s="649"/>
      <c r="N289" s="647"/>
      <c r="O289" s="648"/>
      <c r="P289" s="649"/>
    </row>
    <row r="290" spans="1:16" x14ac:dyDescent="0.2">
      <c r="A290" s="50" t="s">
        <v>1150</v>
      </c>
      <c r="B290" s="50"/>
      <c r="C290" s="50"/>
      <c r="D290" s="50"/>
      <c r="E290" s="50"/>
      <c r="F290" s="650"/>
      <c r="G290" s="50"/>
      <c r="H290" s="50"/>
      <c r="I290" s="50"/>
      <c r="J290" s="50"/>
      <c r="M290" s="50"/>
      <c r="N290" s="50"/>
      <c r="O290" s="50"/>
      <c r="P290" s="50"/>
    </row>
  </sheetData>
  <mergeCells count="4">
    <mergeCell ref="K4:M4"/>
    <mergeCell ref="N4:P4"/>
    <mergeCell ref="A4:E4"/>
    <mergeCell ref="F4:J4"/>
  </mergeCells>
  <printOptions horizontalCentered="1"/>
  <pageMargins left="0" right="0" top="0.74803149606299213" bottom="0.74803149606299213" header="0.31496062992125984" footer="0.31496062992125984"/>
  <pageSetup paperSize="9" scale="60"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S11"/>
  <sheetViews>
    <sheetView view="pageLayout" zoomScale="85" zoomScaleNormal="100" zoomScaleSheetLayoutView="100" zoomScalePageLayoutView="85" workbookViewId="0">
      <selection activeCell="J19" sqref="J19"/>
    </sheetView>
  </sheetViews>
  <sheetFormatPr baseColWidth="10" defaultRowHeight="12" x14ac:dyDescent="0.2"/>
  <cols>
    <col min="1" max="1" width="23.140625" style="314" customWidth="1"/>
    <col min="2" max="2" width="26.42578125" style="314" customWidth="1"/>
    <col min="3" max="3" width="31" style="314" customWidth="1"/>
    <col min="4" max="4" width="10.140625" style="314" customWidth="1"/>
    <col min="5" max="5" width="12.7109375" style="314" customWidth="1"/>
    <col min="6" max="6" width="13.85546875" style="314" customWidth="1"/>
    <col min="7" max="7" width="6.5703125" style="328" customWidth="1"/>
    <col min="8" max="8" width="4.85546875" style="328" customWidth="1"/>
    <col min="9" max="9" width="4" style="314" customWidth="1"/>
    <col min="10" max="10" width="37.7109375" style="314" customWidth="1"/>
    <col min="11" max="11" width="9" style="314" customWidth="1"/>
    <col min="12" max="12" width="13.28515625" style="329" customWidth="1"/>
    <col min="13" max="13" width="10.28515625" style="314" customWidth="1"/>
    <col min="14" max="14" width="11.85546875" style="314" customWidth="1"/>
    <col min="15" max="16384" width="11.42578125" style="314"/>
  </cols>
  <sheetData>
    <row r="1" spans="1:19" s="311" customFormat="1" x14ac:dyDescent="0.2">
      <c r="A1" s="325" t="s">
        <v>1173</v>
      </c>
      <c r="B1" s="325"/>
      <c r="C1" s="325"/>
      <c r="D1" s="325"/>
      <c r="E1" s="325"/>
      <c r="F1" s="325"/>
      <c r="G1" s="325"/>
      <c r="H1" s="325"/>
      <c r="J1" s="325"/>
      <c r="K1" s="325"/>
      <c r="L1" s="326"/>
      <c r="M1" s="325"/>
      <c r="N1" s="325"/>
    </row>
    <row r="2" spans="1:19" s="312" customFormat="1" x14ac:dyDescent="0.2">
      <c r="A2" s="51" t="s">
        <v>595</v>
      </c>
      <c r="B2" s="51"/>
      <c r="C2" s="51"/>
      <c r="D2" s="51"/>
      <c r="E2" s="51"/>
      <c r="F2" s="51"/>
      <c r="G2" s="51"/>
      <c r="H2" s="51"/>
      <c r="I2" s="51"/>
      <c r="J2" s="51"/>
      <c r="K2" s="51"/>
      <c r="L2" s="327"/>
      <c r="M2" s="51"/>
      <c r="N2" s="51"/>
      <c r="O2" s="51"/>
      <c r="P2" s="51"/>
      <c r="Q2" s="51"/>
      <c r="R2" s="51"/>
      <c r="S2" s="51"/>
    </row>
    <row r="3" spans="1:19" ht="12.75" thickBot="1" x14ac:dyDescent="0.25"/>
    <row r="4" spans="1:19" s="330" customFormat="1" ht="12.75" customHeight="1" thickBot="1" x14ac:dyDescent="0.25">
      <c r="A4" s="756" t="s">
        <v>313</v>
      </c>
      <c r="B4" s="757"/>
      <c r="C4" s="758" t="s">
        <v>314</v>
      </c>
      <c r="D4" s="758"/>
      <c r="E4" s="759" t="s">
        <v>317</v>
      </c>
      <c r="F4" s="760"/>
      <c r="G4" s="760"/>
      <c r="H4" s="760"/>
      <c r="I4" s="761"/>
      <c r="J4" s="758" t="s">
        <v>318</v>
      </c>
      <c r="K4" s="758"/>
      <c r="L4" s="757"/>
      <c r="M4" s="762" t="s">
        <v>1299</v>
      </c>
      <c r="N4" s="754" t="s">
        <v>1300</v>
      </c>
    </row>
    <row r="5" spans="1:19" s="339" customFormat="1" ht="86.25" customHeight="1" thickBot="1" x14ac:dyDescent="0.25">
      <c r="A5" s="331" t="s">
        <v>99</v>
      </c>
      <c r="B5" s="332" t="s">
        <v>100</v>
      </c>
      <c r="C5" s="333" t="s">
        <v>316</v>
      </c>
      <c r="D5" s="334" t="s">
        <v>315</v>
      </c>
      <c r="E5" s="331" t="s">
        <v>321</v>
      </c>
      <c r="F5" s="335" t="s">
        <v>322</v>
      </c>
      <c r="G5" s="336" t="s">
        <v>323</v>
      </c>
      <c r="H5" s="336" t="s">
        <v>324</v>
      </c>
      <c r="I5" s="337" t="s">
        <v>24</v>
      </c>
      <c r="J5" s="331" t="s">
        <v>319</v>
      </c>
      <c r="K5" s="333" t="s">
        <v>320</v>
      </c>
      <c r="L5" s="338" t="s">
        <v>325</v>
      </c>
      <c r="M5" s="763"/>
      <c r="N5" s="755"/>
    </row>
    <row r="6" spans="1:19" s="351" customFormat="1" ht="12.75" x14ac:dyDescent="0.25">
      <c r="A6" s="340" t="s">
        <v>465</v>
      </c>
      <c r="B6" s="341" t="s">
        <v>505</v>
      </c>
      <c r="C6" s="342" t="s">
        <v>1301</v>
      </c>
      <c r="D6" s="528">
        <v>2968734</v>
      </c>
      <c r="E6" s="343" t="s">
        <v>506</v>
      </c>
      <c r="F6" s="343" t="s">
        <v>1302</v>
      </c>
      <c r="G6" s="344"/>
      <c r="H6" s="344"/>
      <c r="I6" s="345"/>
      <c r="J6" s="346" t="s">
        <v>1303</v>
      </c>
      <c r="K6" s="347">
        <v>2950</v>
      </c>
      <c r="L6" s="348" t="s">
        <v>507</v>
      </c>
      <c r="M6" s="349">
        <v>10800</v>
      </c>
      <c r="N6" s="349">
        <v>23600</v>
      </c>
    </row>
    <row r="7" spans="1:19" s="351" customFormat="1" ht="12.75" x14ac:dyDescent="0.25">
      <c r="A7" s="352" t="s">
        <v>465</v>
      </c>
      <c r="B7" s="353" t="s">
        <v>511</v>
      </c>
      <c r="C7" s="354" t="s">
        <v>512</v>
      </c>
      <c r="D7" s="361" t="s">
        <v>513</v>
      </c>
      <c r="E7" s="352" t="s">
        <v>506</v>
      </c>
      <c r="F7" s="343" t="s">
        <v>510</v>
      </c>
      <c r="G7" s="343"/>
      <c r="H7" s="343"/>
      <c r="I7" s="356"/>
      <c r="J7" s="346" t="s">
        <v>1304</v>
      </c>
      <c r="K7" s="357">
        <v>927</v>
      </c>
      <c r="L7" s="358" t="s">
        <v>507</v>
      </c>
      <c r="M7" s="359">
        <v>24000</v>
      </c>
      <c r="N7" s="360">
        <v>10197</v>
      </c>
    </row>
    <row r="8" spans="1:19" s="351" customFormat="1" ht="12.75" x14ac:dyDescent="0.25">
      <c r="A8" s="352" t="s">
        <v>465</v>
      </c>
      <c r="B8" s="353" t="s">
        <v>508</v>
      </c>
      <c r="C8" s="354" t="s">
        <v>509</v>
      </c>
      <c r="D8" s="355">
        <v>41364311</v>
      </c>
      <c r="E8" s="352" t="s">
        <v>506</v>
      </c>
      <c r="F8" s="343" t="s">
        <v>510</v>
      </c>
      <c r="G8" s="343"/>
      <c r="H8" s="343"/>
      <c r="I8" s="356"/>
      <c r="J8" s="346" t="s">
        <v>1305</v>
      </c>
      <c r="K8" s="357">
        <v>7500</v>
      </c>
      <c r="L8" s="358" t="s">
        <v>507</v>
      </c>
      <c r="M8" s="360">
        <v>1911</v>
      </c>
      <c r="N8" s="359">
        <v>30000</v>
      </c>
    </row>
    <row r="9" spans="1:19" s="351" customFormat="1" ht="12.75" x14ac:dyDescent="0.25">
      <c r="A9" s="346"/>
      <c r="B9" s="350"/>
      <c r="C9" s="362"/>
      <c r="D9" s="363"/>
      <c r="E9" s="346"/>
      <c r="F9" s="344"/>
      <c r="G9" s="344"/>
      <c r="H9" s="344"/>
      <c r="I9" s="345"/>
      <c r="J9" s="346"/>
      <c r="K9" s="364"/>
      <c r="L9" s="348"/>
      <c r="M9" s="349"/>
      <c r="N9" s="365"/>
    </row>
    <row r="10" spans="1:19" s="351" customFormat="1" ht="13.5" thickBot="1" x14ac:dyDescent="0.3">
      <c r="A10" s="366"/>
      <c r="B10" s="367"/>
      <c r="C10" s="368"/>
      <c r="D10" s="369"/>
      <c r="E10" s="370"/>
      <c r="F10" s="371"/>
      <c r="G10" s="371"/>
      <c r="H10" s="371"/>
      <c r="I10" s="372"/>
      <c r="J10" s="373"/>
      <c r="K10" s="374"/>
      <c r="L10" s="375"/>
      <c r="M10" s="376"/>
      <c r="N10" s="377"/>
    </row>
    <row r="11" spans="1:19" x14ac:dyDescent="0.2">
      <c r="A11" s="314" t="s">
        <v>1174</v>
      </c>
    </row>
  </sheetData>
  <mergeCells count="6">
    <mergeCell ref="N4:N5"/>
    <mergeCell ref="A4:B4"/>
    <mergeCell ref="C4:D4"/>
    <mergeCell ref="E4:I4"/>
    <mergeCell ref="J4:L4"/>
    <mergeCell ref="M4:M5"/>
  </mergeCells>
  <printOptions horizontalCentered="1"/>
  <pageMargins left="0.23622047244094491" right="0.23622047244094491" top="0.74803149606299213" bottom="0.74803149606299213" header="0.31496062992125984" footer="0.31496062992125984"/>
  <pageSetup paperSize="9" scale="65"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27"/>
  <sheetViews>
    <sheetView view="pageLayout" zoomScaleNormal="100" zoomScaleSheetLayoutView="100" workbookViewId="0">
      <selection activeCell="G8" sqref="G8:G9"/>
    </sheetView>
  </sheetViews>
  <sheetFormatPr baseColWidth="10" defaultColWidth="2" defaultRowHeight="11.25" x14ac:dyDescent="0.2"/>
  <cols>
    <col min="1" max="1" width="21.28515625" style="33" customWidth="1"/>
    <col min="2" max="2" width="9.5703125" style="33" customWidth="1"/>
    <col min="3" max="3" width="23.140625" style="33" customWidth="1"/>
    <col min="4" max="4" width="22.5703125" style="33" customWidth="1"/>
    <col min="5" max="5" width="8.140625" style="33" customWidth="1"/>
    <col min="6" max="6" width="8" style="33" customWidth="1"/>
    <col min="7" max="7" width="9" style="33" customWidth="1"/>
    <col min="8" max="8" width="11" style="33" customWidth="1"/>
    <col min="9" max="9" width="8.42578125" style="33" customWidth="1"/>
    <col min="10" max="10" width="8.5703125" style="33" customWidth="1"/>
    <col min="11" max="11" width="8.85546875" style="33" customWidth="1"/>
    <col min="12" max="12" width="9.7109375" style="33" customWidth="1"/>
    <col min="13" max="13" width="7.85546875" style="33" customWidth="1"/>
    <col min="14" max="14" width="8" style="33" customWidth="1"/>
    <col min="15" max="15" width="8.7109375" style="33" customWidth="1"/>
    <col min="16" max="16384" width="2" style="33"/>
  </cols>
  <sheetData>
    <row r="1" spans="1:14" s="55" customFormat="1" ht="12.75" x14ac:dyDescent="0.2">
      <c r="A1" s="54" t="s">
        <v>350</v>
      </c>
      <c r="B1" s="72"/>
      <c r="C1" s="54"/>
    </row>
    <row r="2" spans="1:14" s="55" customFormat="1" x14ac:dyDescent="0.2">
      <c r="A2" s="56" t="s">
        <v>426</v>
      </c>
      <c r="B2" s="56"/>
      <c r="C2" s="56"/>
    </row>
    <row r="3" spans="1:14" s="32" customFormat="1" ht="22.5" customHeight="1" x14ac:dyDescent="0.2">
      <c r="A3" s="658" t="s">
        <v>294</v>
      </c>
      <c r="B3" s="658" t="s">
        <v>297</v>
      </c>
      <c r="C3" s="658" t="s">
        <v>296</v>
      </c>
      <c r="D3" s="658" t="s">
        <v>295</v>
      </c>
      <c r="E3" s="658" t="s">
        <v>272</v>
      </c>
      <c r="F3" s="658" t="s">
        <v>273</v>
      </c>
      <c r="G3" s="658" t="s">
        <v>136</v>
      </c>
      <c r="H3" s="658" t="s">
        <v>274</v>
      </c>
      <c r="I3" s="658">
        <v>2018</v>
      </c>
      <c r="J3" s="658"/>
      <c r="K3" s="658">
        <v>2019</v>
      </c>
      <c r="L3" s="658"/>
      <c r="M3" s="498">
        <v>2020</v>
      </c>
      <c r="N3" s="498">
        <v>2021</v>
      </c>
    </row>
    <row r="4" spans="1:14" s="32" customFormat="1" ht="22.5" x14ac:dyDescent="0.2">
      <c r="A4" s="658"/>
      <c r="B4" s="658"/>
      <c r="C4" s="658"/>
      <c r="D4" s="658"/>
      <c r="E4" s="658"/>
      <c r="F4" s="658"/>
      <c r="G4" s="658"/>
      <c r="H4" s="658"/>
      <c r="I4" s="498" t="s">
        <v>277</v>
      </c>
      <c r="J4" s="498" t="s">
        <v>275</v>
      </c>
      <c r="K4" s="498" t="s">
        <v>277</v>
      </c>
      <c r="L4" s="498" t="s">
        <v>276</v>
      </c>
      <c r="M4" s="498" t="s">
        <v>277</v>
      </c>
      <c r="N4" s="498" t="s">
        <v>277</v>
      </c>
    </row>
    <row r="5" spans="1:14" s="58" customFormat="1" ht="38.25" x14ac:dyDescent="0.2">
      <c r="A5" s="57" t="s">
        <v>596</v>
      </c>
      <c r="B5" s="499"/>
      <c r="C5" s="488" t="s">
        <v>597</v>
      </c>
      <c r="D5" s="490" t="s">
        <v>612</v>
      </c>
      <c r="E5" s="491">
        <v>16.100000000000001</v>
      </c>
      <c r="F5" s="492">
        <v>10.5</v>
      </c>
      <c r="G5" s="492" t="s">
        <v>634</v>
      </c>
      <c r="H5" s="492" t="s">
        <v>635</v>
      </c>
      <c r="I5" s="492">
        <v>12</v>
      </c>
      <c r="J5" s="492"/>
      <c r="K5" s="492">
        <v>11.5</v>
      </c>
      <c r="L5" s="492"/>
      <c r="M5" s="492">
        <v>11</v>
      </c>
      <c r="N5" s="492">
        <v>10.5</v>
      </c>
    </row>
    <row r="6" spans="1:14" s="58" customFormat="1" ht="38.25" x14ac:dyDescent="0.2">
      <c r="A6" s="57"/>
      <c r="B6" s="499"/>
      <c r="C6" s="488" t="s">
        <v>598</v>
      </c>
      <c r="D6" s="490" t="s">
        <v>613</v>
      </c>
      <c r="E6" s="491">
        <v>75.900000000000006</v>
      </c>
      <c r="F6" s="492">
        <v>64</v>
      </c>
      <c r="G6" s="492" t="s">
        <v>634</v>
      </c>
      <c r="H6" s="492" t="s">
        <v>635</v>
      </c>
      <c r="I6" s="492">
        <v>70</v>
      </c>
      <c r="J6" s="492"/>
      <c r="K6" s="492">
        <v>68</v>
      </c>
      <c r="L6" s="492"/>
      <c r="M6" s="492">
        <v>66</v>
      </c>
      <c r="N6" s="492">
        <v>64</v>
      </c>
    </row>
    <row r="7" spans="1:14" s="58" customFormat="1" ht="45" customHeight="1" x14ac:dyDescent="0.2">
      <c r="A7" s="57"/>
      <c r="B7" s="499"/>
      <c r="C7" s="488" t="s">
        <v>599</v>
      </c>
      <c r="D7" s="490" t="s">
        <v>614</v>
      </c>
      <c r="E7" s="491">
        <v>85.4</v>
      </c>
      <c r="F7" s="492">
        <v>46</v>
      </c>
      <c r="G7" s="492" t="s">
        <v>634</v>
      </c>
      <c r="H7" s="492" t="s">
        <v>635</v>
      </c>
      <c r="I7" s="492">
        <v>48</v>
      </c>
      <c r="J7" s="492"/>
      <c r="K7" s="492">
        <v>49</v>
      </c>
      <c r="L7" s="492"/>
      <c r="M7" s="492">
        <v>47</v>
      </c>
      <c r="N7" s="492">
        <v>46</v>
      </c>
    </row>
    <row r="8" spans="1:14" s="58" customFormat="1" ht="38.25" x14ac:dyDescent="0.2">
      <c r="A8" s="57"/>
      <c r="B8" s="499"/>
      <c r="C8" s="489" t="s">
        <v>600</v>
      </c>
      <c r="D8" s="490" t="s">
        <v>615</v>
      </c>
      <c r="E8" s="491">
        <v>192.5</v>
      </c>
      <c r="F8" s="492">
        <v>185</v>
      </c>
      <c r="G8" s="492" t="s">
        <v>634</v>
      </c>
      <c r="H8" s="492" t="s">
        <v>635</v>
      </c>
      <c r="I8" s="492">
        <v>192.5</v>
      </c>
      <c r="J8" s="492"/>
      <c r="K8" s="492">
        <v>192.5</v>
      </c>
      <c r="L8" s="492"/>
      <c r="M8" s="492">
        <v>189</v>
      </c>
      <c r="N8" s="492">
        <v>185</v>
      </c>
    </row>
    <row r="9" spans="1:14" s="58" customFormat="1" ht="11.25" customHeight="1" x14ac:dyDescent="0.2">
      <c r="A9" s="661"/>
      <c r="B9" s="662"/>
      <c r="C9" s="659" t="s">
        <v>601</v>
      </c>
      <c r="D9" s="490" t="s">
        <v>616</v>
      </c>
      <c r="E9" s="491" t="s">
        <v>636</v>
      </c>
      <c r="F9" s="492">
        <v>52</v>
      </c>
      <c r="G9" s="492" t="s">
        <v>637</v>
      </c>
      <c r="H9" s="492" t="s">
        <v>638</v>
      </c>
      <c r="I9" s="492">
        <v>47</v>
      </c>
      <c r="J9" s="492"/>
      <c r="K9" s="492">
        <v>43</v>
      </c>
      <c r="L9" s="492"/>
      <c r="M9" s="492">
        <v>47</v>
      </c>
      <c r="N9" s="492">
        <v>52</v>
      </c>
    </row>
    <row r="10" spans="1:14" s="58" customFormat="1" ht="11.25" customHeight="1" x14ac:dyDescent="0.2">
      <c r="A10" s="661"/>
      <c r="B10" s="662"/>
      <c r="C10" s="659"/>
      <c r="D10" s="490" t="s">
        <v>617</v>
      </c>
      <c r="E10" s="491" t="s">
        <v>639</v>
      </c>
      <c r="F10" s="492">
        <v>56</v>
      </c>
      <c r="G10" s="492" t="s">
        <v>637</v>
      </c>
      <c r="H10" s="492" t="s">
        <v>638</v>
      </c>
      <c r="I10" s="492">
        <v>59</v>
      </c>
      <c r="J10" s="492"/>
      <c r="K10" s="492">
        <v>50</v>
      </c>
      <c r="L10" s="492"/>
      <c r="M10" s="492">
        <v>53</v>
      </c>
      <c r="N10" s="492">
        <v>56</v>
      </c>
    </row>
    <row r="11" spans="1:14" s="58" customFormat="1" ht="38.25" x14ac:dyDescent="0.2">
      <c r="A11" s="57"/>
      <c r="B11" s="57"/>
      <c r="C11" s="488" t="s">
        <v>602</v>
      </c>
      <c r="D11" s="490" t="s">
        <v>618</v>
      </c>
      <c r="E11" s="491">
        <v>89.6</v>
      </c>
      <c r="F11" s="492">
        <v>96</v>
      </c>
      <c r="G11" s="492" t="s">
        <v>640</v>
      </c>
      <c r="H11" s="492" t="s">
        <v>638</v>
      </c>
      <c r="I11" s="492">
        <v>90</v>
      </c>
      <c r="J11" s="492"/>
      <c r="K11" s="492">
        <v>92.5</v>
      </c>
      <c r="L11" s="492"/>
      <c r="M11" s="492">
        <v>95</v>
      </c>
      <c r="N11" s="492">
        <v>96</v>
      </c>
    </row>
    <row r="12" spans="1:14" s="58" customFormat="1" ht="56.25" customHeight="1" x14ac:dyDescent="0.2">
      <c r="A12" s="57"/>
      <c r="B12" s="57"/>
      <c r="C12" s="488" t="s">
        <v>603</v>
      </c>
      <c r="D12" s="490" t="s">
        <v>619</v>
      </c>
      <c r="E12" s="491">
        <v>1</v>
      </c>
      <c r="F12" s="492">
        <v>9</v>
      </c>
      <c r="G12" s="492" t="s">
        <v>640</v>
      </c>
      <c r="H12" s="492" t="s">
        <v>638</v>
      </c>
      <c r="I12" s="492">
        <v>3</v>
      </c>
      <c r="J12" s="492"/>
      <c r="K12" s="492">
        <v>6</v>
      </c>
      <c r="L12" s="492"/>
      <c r="M12" s="492">
        <v>9</v>
      </c>
      <c r="N12" s="492">
        <v>12</v>
      </c>
    </row>
    <row r="13" spans="1:14" s="58" customFormat="1" ht="38.25" x14ac:dyDescent="0.2">
      <c r="A13" s="57"/>
      <c r="B13" s="57"/>
      <c r="C13" s="497" t="s">
        <v>656</v>
      </c>
      <c r="D13" s="490" t="s">
        <v>620</v>
      </c>
      <c r="E13" s="491">
        <v>0.82</v>
      </c>
      <c r="F13" s="493">
        <v>0.82</v>
      </c>
      <c r="G13" s="493" t="s">
        <v>641</v>
      </c>
      <c r="H13" s="493" t="s">
        <v>641</v>
      </c>
      <c r="I13" s="493">
        <v>0.85</v>
      </c>
      <c r="J13" s="492"/>
      <c r="K13" s="493">
        <v>0.86</v>
      </c>
      <c r="L13" s="492"/>
      <c r="M13" s="493">
        <v>0.88</v>
      </c>
      <c r="N13" s="492">
        <v>0.92</v>
      </c>
    </row>
    <row r="14" spans="1:14" s="58" customFormat="1" ht="51" x14ac:dyDescent="0.2">
      <c r="A14" s="57"/>
      <c r="B14" s="57"/>
      <c r="C14" s="488" t="s">
        <v>604</v>
      </c>
      <c r="D14" s="490" t="s">
        <v>621</v>
      </c>
      <c r="E14" s="491">
        <v>35</v>
      </c>
      <c r="F14" s="492">
        <v>44</v>
      </c>
      <c r="G14" s="494" t="s">
        <v>642</v>
      </c>
      <c r="H14" s="492" t="s">
        <v>643</v>
      </c>
      <c r="I14" s="492">
        <v>37</v>
      </c>
      <c r="J14" s="492"/>
      <c r="K14" s="492">
        <v>40</v>
      </c>
      <c r="L14" s="492"/>
      <c r="M14" s="492">
        <v>43</v>
      </c>
      <c r="N14" s="492">
        <v>44</v>
      </c>
    </row>
    <row r="15" spans="1:14" s="58" customFormat="1" ht="63.75" x14ac:dyDescent="0.2">
      <c r="A15" s="57"/>
      <c r="B15" s="57"/>
      <c r="C15" s="488" t="s">
        <v>605</v>
      </c>
      <c r="D15" s="490" t="s">
        <v>622</v>
      </c>
      <c r="E15" s="491">
        <v>7640</v>
      </c>
      <c r="F15" s="492">
        <v>18500</v>
      </c>
      <c r="G15" s="492" t="s">
        <v>644</v>
      </c>
      <c r="H15" s="492" t="s">
        <v>644</v>
      </c>
      <c r="I15" s="492">
        <v>14900</v>
      </c>
      <c r="J15" s="492"/>
      <c r="K15" s="492">
        <v>17200</v>
      </c>
      <c r="L15" s="492"/>
      <c r="M15" s="492">
        <v>17200</v>
      </c>
      <c r="N15" s="492">
        <v>18500</v>
      </c>
    </row>
    <row r="16" spans="1:14" s="58" customFormat="1" ht="11.25" customHeight="1" x14ac:dyDescent="0.2">
      <c r="A16" s="661"/>
      <c r="B16" s="661"/>
      <c r="C16" s="659" t="s">
        <v>606</v>
      </c>
      <c r="D16" s="490" t="s">
        <v>623</v>
      </c>
      <c r="E16" s="491">
        <v>6</v>
      </c>
      <c r="F16" s="492">
        <v>800</v>
      </c>
      <c r="G16" s="492" t="s">
        <v>645</v>
      </c>
      <c r="H16" s="492">
        <v>920</v>
      </c>
      <c r="I16" s="492">
        <v>1220</v>
      </c>
      <c r="J16" s="492"/>
      <c r="K16" s="492">
        <v>920</v>
      </c>
      <c r="L16" s="492"/>
      <c r="M16" s="492">
        <v>800</v>
      </c>
      <c r="N16" s="492">
        <v>760</v>
      </c>
    </row>
    <row r="17" spans="1:14" s="58" customFormat="1" ht="11.25" customHeight="1" x14ac:dyDescent="0.2">
      <c r="A17" s="661"/>
      <c r="B17" s="661"/>
      <c r="C17" s="659"/>
      <c r="D17" s="490" t="s">
        <v>624</v>
      </c>
      <c r="E17" s="491">
        <v>94.5</v>
      </c>
      <c r="F17" s="492">
        <v>96</v>
      </c>
      <c r="G17" s="492" t="s">
        <v>645</v>
      </c>
      <c r="H17" s="492" t="s">
        <v>646</v>
      </c>
      <c r="I17" s="492">
        <v>85</v>
      </c>
      <c r="J17" s="492"/>
      <c r="K17" s="492">
        <v>90</v>
      </c>
      <c r="L17" s="492"/>
      <c r="M17" s="492">
        <v>95</v>
      </c>
      <c r="N17" s="492">
        <v>96</v>
      </c>
    </row>
    <row r="18" spans="1:14" s="58" customFormat="1" ht="63.75" x14ac:dyDescent="0.2">
      <c r="A18" s="57"/>
      <c r="B18" s="57"/>
      <c r="C18" s="488" t="s">
        <v>607</v>
      </c>
      <c r="D18" s="490" t="s">
        <v>625</v>
      </c>
      <c r="E18" s="491">
        <v>34.5</v>
      </c>
      <c r="F18" s="492">
        <v>37</v>
      </c>
      <c r="G18" s="492" t="s">
        <v>647</v>
      </c>
      <c r="H18" s="492" t="s">
        <v>648</v>
      </c>
      <c r="I18" s="492">
        <v>35.5</v>
      </c>
      <c r="J18" s="492"/>
      <c r="K18" s="492">
        <v>36</v>
      </c>
      <c r="L18" s="492"/>
      <c r="M18" s="492">
        <v>36.5</v>
      </c>
      <c r="N18" s="492">
        <v>37</v>
      </c>
    </row>
    <row r="19" spans="1:14" ht="38.25" x14ac:dyDescent="0.2">
      <c r="A19" s="500"/>
      <c r="B19" s="500"/>
      <c r="C19" s="488" t="s">
        <v>608</v>
      </c>
      <c r="D19" s="490" t="s">
        <v>626</v>
      </c>
      <c r="E19" s="491">
        <v>1.2</v>
      </c>
      <c r="F19" s="492">
        <v>1.3</v>
      </c>
      <c r="G19" s="492" t="s">
        <v>649</v>
      </c>
      <c r="H19" s="492" t="s">
        <v>649</v>
      </c>
      <c r="I19" s="492">
        <v>1.2</v>
      </c>
      <c r="J19" s="492"/>
      <c r="K19" s="492">
        <v>1.2</v>
      </c>
      <c r="L19" s="492"/>
      <c r="M19" s="492">
        <v>1.2</v>
      </c>
      <c r="N19" s="492">
        <v>1.3</v>
      </c>
    </row>
    <row r="20" spans="1:14" ht="38.25" x14ac:dyDescent="0.2">
      <c r="A20" s="500"/>
      <c r="B20" s="500"/>
      <c r="C20" s="501"/>
      <c r="D20" s="490" t="s">
        <v>626</v>
      </c>
      <c r="E20" s="495">
        <v>1.4</v>
      </c>
      <c r="F20" s="495">
        <v>1.6</v>
      </c>
      <c r="G20" s="492" t="s">
        <v>649</v>
      </c>
      <c r="H20" s="492" t="s">
        <v>649</v>
      </c>
      <c r="I20" s="495">
        <v>1.4</v>
      </c>
      <c r="J20" s="495"/>
      <c r="K20" s="495">
        <v>1.5</v>
      </c>
      <c r="L20" s="495"/>
      <c r="M20" s="495">
        <v>1.5</v>
      </c>
      <c r="N20" s="495">
        <v>1.6</v>
      </c>
    </row>
    <row r="21" spans="1:14" ht="51" x14ac:dyDescent="0.2">
      <c r="A21" s="500"/>
      <c r="B21" s="500"/>
      <c r="C21" s="488" t="s">
        <v>609</v>
      </c>
      <c r="D21" s="490" t="s">
        <v>627</v>
      </c>
      <c r="E21" s="491">
        <v>459.2</v>
      </c>
      <c r="F21" s="492">
        <v>949.6</v>
      </c>
      <c r="G21" s="492" t="s">
        <v>650</v>
      </c>
      <c r="H21" s="492" t="s">
        <v>650</v>
      </c>
      <c r="I21" s="492">
        <v>662</v>
      </c>
      <c r="J21" s="492"/>
      <c r="K21" s="492">
        <v>801</v>
      </c>
      <c r="L21" s="492"/>
      <c r="M21" s="492">
        <v>949.6</v>
      </c>
      <c r="N21" s="492">
        <v>950</v>
      </c>
    </row>
    <row r="22" spans="1:14" ht="63.75" x14ac:dyDescent="0.2">
      <c r="A22" s="500"/>
      <c r="B22" s="500"/>
      <c r="C22" s="659" t="s">
        <v>610</v>
      </c>
      <c r="D22" s="490" t="s">
        <v>628</v>
      </c>
      <c r="E22" s="491">
        <v>0</v>
      </c>
      <c r="F22" s="492">
        <v>30</v>
      </c>
      <c r="G22" s="491" t="s">
        <v>651</v>
      </c>
      <c r="H22" s="492" t="s">
        <v>652</v>
      </c>
      <c r="I22" s="492">
        <v>30</v>
      </c>
      <c r="J22" s="492"/>
      <c r="K22" s="492">
        <v>20</v>
      </c>
      <c r="L22" s="492"/>
      <c r="M22" s="492">
        <v>30</v>
      </c>
      <c r="N22" s="492">
        <v>30</v>
      </c>
    </row>
    <row r="23" spans="1:14" ht="51" x14ac:dyDescent="0.2">
      <c r="A23" s="500"/>
      <c r="B23" s="500"/>
      <c r="C23" s="659"/>
      <c r="D23" s="490" t="s">
        <v>629</v>
      </c>
      <c r="E23" s="491">
        <v>0</v>
      </c>
      <c r="F23" s="492">
        <v>50</v>
      </c>
      <c r="G23" s="491" t="s">
        <v>651</v>
      </c>
      <c r="H23" s="492" t="s">
        <v>652</v>
      </c>
      <c r="I23" s="492">
        <v>5</v>
      </c>
      <c r="J23" s="492"/>
      <c r="K23" s="492">
        <v>15</v>
      </c>
      <c r="L23" s="492"/>
      <c r="M23" s="492">
        <v>30</v>
      </c>
      <c r="N23" s="492">
        <v>50</v>
      </c>
    </row>
    <row r="24" spans="1:14" ht="89.25" x14ac:dyDescent="0.2">
      <c r="A24" s="500"/>
      <c r="B24" s="500"/>
      <c r="C24" s="488" t="s">
        <v>611</v>
      </c>
      <c r="D24" s="490" t="s">
        <v>630</v>
      </c>
      <c r="E24" s="491">
        <v>0</v>
      </c>
      <c r="F24" s="492">
        <v>30</v>
      </c>
      <c r="G24" s="491" t="s">
        <v>653</v>
      </c>
      <c r="H24" s="492" t="s">
        <v>652</v>
      </c>
      <c r="I24" s="492">
        <v>10</v>
      </c>
      <c r="J24" s="492"/>
      <c r="K24" s="492">
        <v>40</v>
      </c>
      <c r="L24" s="492"/>
      <c r="M24" s="492">
        <v>30</v>
      </c>
      <c r="N24" s="492">
        <v>30</v>
      </c>
    </row>
    <row r="25" spans="1:14" ht="45.75" customHeight="1" x14ac:dyDescent="0.2">
      <c r="A25" s="500"/>
      <c r="B25" s="500"/>
      <c r="C25" s="497" t="s">
        <v>654</v>
      </c>
      <c r="D25" s="490" t="s">
        <v>631</v>
      </c>
      <c r="E25" s="491">
        <v>0</v>
      </c>
      <c r="F25" s="492">
        <v>0</v>
      </c>
      <c r="G25" s="491" t="s">
        <v>653</v>
      </c>
      <c r="H25" s="492" t="s">
        <v>652</v>
      </c>
      <c r="I25" s="492">
        <v>0</v>
      </c>
      <c r="J25" s="492"/>
      <c r="K25" s="492">
        <v>5</v>
      </c>
      <c r="L25" s="492"/>
      <c r="M25" s="492">
        <v>20</v>
      </c>
      <c r="N25" s="492">
        <v>20</v>
      </c>
    </row>
    <row r="26" spans="1:14" ht="51" x14ac:dyDescent="0.2">
      <c r="A26" s="500"/>
      <c r="B26" s="500"/>
      <c r="C26" s="660" t="s">
        <v>655</v>
      </c>
      <c r="D26" s="488" t="s">
        <v>632</v>
      </c>
      <c r="E26" s="491">
        <v>3</v>
      </c>
      <c r="F26" s="496">
        <v>4</v>
      </c>
      <c r="G26" s="491" t="s">
        <v>653</v>
      </c>
      <c r="H26" s="492" t="s">
        <v>652</v>
      </c>
      <c r="I26" s="496">
        <v>3</v>
      </c>
      <c r="J26" s="496"/>
      <c r="K26" s="496">
        <v>3</v>
      </c>
      <c r="L26" s="496"/>
      <c r="M26" s="496">
        <v>3</v>
      </c>
      <c r="N26" s="496">
        <v>4</v>
      </c>
    </row>
    <row r="27" spans="1:14" ht="76.5" x14ac:dyDescent="0.2">
      <c r="A27" s="500"/>
      <c r="B27" s="500"/>
      <c r="C27" s="659"/>
      <c r="D27" s="488" t="s">
        <v>633</v>
      </c>
      <c r="E27" s="491">
        <v>5</v>
      </c>
      <c r="F27" s="496">
        <v>10</v>
      </c>
      <c r="G27" s="491" t="s">
        <v>653</v>
      </c>
      <c r="H27" s="492" t="s">
        <v>652</v>
      </c>
      <c r="I27" s="496">
        <v>10</v>
      </c>
      <c r="J27" s="496"/>
      <c r="K27" s="496">
        <v>10</v>
      </c>
      <c r="L27" s="496"/>
      <c r="M27" s="496">
        <v>10</v>
      </c>
      <c r="N27" s="496">
        <v>10</v>
      </c>
    </row>
  </sheetData>
  <mergeCells count="18">
    <mergeCell ref="C9:C10"/>
    <mergeCell ref="C16:C17"/>
    <mergeCell ref="C22:C23"/>
    <mergeCell ref="C26:C27"/>
    <mergeCell ref="A9:A10"/>
    <mergeCell ref="B9:B10"/>
    <mergeCell ref="A16:A17"/>
    <mergeCell ref="B16:B17"/>
    <mergeCell ref="I3:J3"/>
    <mergeCell ref="K3:L3"/>
    <mergeCell ref="C3:C4"/>
    <mergeCell ref="B3:B4"/>
    <mergeCell ref="A3:A4"/>
    <mergeCell ref="D3:D4"/>
    <mergeCell ref="E3:E4"/>
    <mergeCell ref="F3:F4"/>
    <mergeCell ref="G3:G4"/>
    <mergeCell ref="H3:H4"/>
  </mergeCells>
  <printOptions horizontalCentered="1"/>
  <pageMargins left="0" right="0" top="0.74803149606299213" bottom="0.74803149606299213" header="0.31496062992125984" footer="0.31496062992125984"/>
  <pageSetup paperSize="9" scale="85"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D21"/>
  <sheetViews>
    <sheetView zoomScaleNormal="100" workbookViewId="0">
      <selection activeCell="H17" sqref="H17"/>
    </sheetView>
  </sheetViews>
  <sheetFormatPr baseColWidth="10" defaultColWidth="11.28515625" defaultRowHeight="12.75" x14ac:dyDescent="0.2"/>
  <cols>
    <col min="1" max="1" width="58" customWidth="1"/>
    <col min="2" max="4" width="15.28515625" bestFit="1" customWidth="1"/>
  </cols>
  <sheetData>
    <row r="1" spans="1:4" x14ac:dyDescent="0.2">
      <c r="A1" s="54" t="s">
        <v>1141</v>
      </c>
    </row>
    <row r="2" spans="1:4" x14ac:dyDescent="0.2">
      <c r="A2" s="56" t="s">
        <v>426</v>
      </c>
    </row>
    <row r="3" spans="1:4" s="69" customFormat="1" ht="28.35" customHeight="1" x14ac:dyDescent="0.2">
      <c r="A3" s="79" t="s">
        <v>337</v>
      </c>
      <c r="B3" s="80">
        <v>2019</v>
      </c>
      <c r="C3" s="80">
        <v>2020</v>
      </c>
      <c r="D3" s="80">
        <v>2021</v>
      </c>
    </row>
    <row r="4" spans="1:4" s="72" customFormat="1" x14ac:dyDescent="0.2">
      <c r="A4" s="71" t="s">
        <v>334</v>
      </c>
      <c r="B4" s="141">
        <v>101414016</v>
      </c>
      <c r="C4" s="141">
        <v>140555117</v>
      </c>
      <c r="D4" s="141">
        <v>107534592</v>
      </c>
    </row>
    <row r="5" spans="1:4" s="72" customFormat="1" x14ac:dyDescent="0.2">
      <c r="A5" s="71" t="s">
        <v>335</v>
      </c>
      <c r="B5" s="141">
        <v>338626060</v>
      </c>
      <c r="C5" s="141">
        <v>423318855</v>
      </c>
      <c r="D5" s="141">
        <v>581378181</v>
      </c>
    </row>
    <row r="6" spans="1:4" s="72" customFormat="1" x14ac:dyDescent="0.2">
      <c r="A6" s="71" t="s">
        <v>336</v>
      </c>
      <c r="B6" s="141">
        <v>1161073006</v>
      </c>
      <c r="C6" s="141">
        <v>1245137969</v>
      </c>
      <c r="D6" s="141">
        <v>1236907153</v>
      </c>
    </row>
    <row r="7" spans="1:4" s="76" customFormat="1" ht="28.35" customHeight="1" x14ac:dyDescent="0.2">
      <c r="A7" s="77" t="s">
        <v>326</v>
      </c>
      <c r="B7" s="142">
        <f>SUM(B4:B6)</f>
        <v>1601113082</v>
      </c>
      <c r="C7" s="142">
        <f t="shared" ref="C7:D7" si="0">SUM(C4:C6)</f>
        <v>1809011941</v>
      </c>
      <c r="D7" s="142">
        <f t="shared" si="0"/>
        <v>1925819926</v>
      </c>
    </row>
    <row r="9" spans="1:4" s="69" customFormat="1" ht="28.35" customHeight="1" x14ac:dyDescent="0.2">
      <c r="A9" s="79" t="s">
        <v>338</v>
      </c>
      <c r="B9" s="80">
        <v>2019</v>
      </c>
      <c r="C9" s="80" t="s">
        <v>1142</v>
      </c>
      <c r="D9" s="80" t="s">
        <v>1143</v>
      </c>
    </row>
    <row r="10" spans="1:4" s="72" customFormat="1" x14ac:dyDescent="0.2">
      <c r="A10" s="71" t="s">
        <v>334</v>
      </c>
      <c r="B10" s="141">
        <v>158872679</v>
      </c>
      <c r="C10" s="141">
        <v>172937791</v>
      </c>
      <c r="D10" s="141">
        <v>107534592</v>
      </c>
    </row>
    <row r="11" spans="1:4" s="72" customFormat="1" x14ac:dyDescent="0.2">
      <c r="A11" s="71" t="s">
        <v>335</v>
      </c>
      <c r="B11" s="141">
        <v>473036882</v>
      </c>
      <c r="C11" s="141">
        <v>586433939</v>
      </c>
      <c r="D11" s="141">
        <v>581378181</v>
      </c>
    </row>
    <row r="12" spans="1:4" s="72" customFormat="1" x14ac:dyDescent="0.2">
      <c r="A12" s="71" t="s">
        <v>336</v>
      </c>
      <c r="B12" s="141">
        <v>1473603531</v>
      </c>
      <c r="C12" s="141">
        <v>1406039902</v>
      </c>
      <c r="D12" s="141">
        <v>1236907153</v>
      </c>
    </row>
    <row r="13" spans="1:4" s="76" customFormat="1" ht="28.35" customHeight="1" x14ac:dyDescent="0.2">
      <c r="A13" s="77" t="s">
        <v>327</v>
      </c>
      <c r="B13" s="142">
        <f>SUM(B10:B12)</f>
        <v>2105513092</v>
      </c>
      <c r="C13" s="142">
        <f t="shared" ref="C13:D13" si="1">SUM(C10:C12)</f>
        <v>2165411632</v>
      </c>
      <c r="D13" s="142">
        <f t="shared" si="1"/>
        <v>1925819926</v>
      </c>
    </row>
    <row r="15" spans="1:4" s="69" customFormat="1" ht="28.35" customHeight="1" x14ac:dyDescent="0.2">
      <c r="A15" s="79" t="s">
        <v>339</v>
      </c>
      <c r="B15" s="80">
        <v>2019</v>
      </c>
      <c r="C15" s="80" t="s">
        <v>1142</v>
      </c>
      <c r="D15" s="80" t="s">
        <v>1143</v>
      </c>
    </row>
    <row r="16" spans="1:4" s="72" customFormat="1" x14ac:dyDescent="0.2">
      <c r="A16" s="71" t="s">
        <v>334</v>
      </c>
      <c r="B16" s="143">
        <v>146432634.80000001</v>
      </c>
      <c r="C16" s="143">
        <v>172937791</v>
      </c>
      <c r="D16" s="143">
        <v>107534592</v>
      </c>
    </row>
    <row r="17" spans="1:4" s="72" customFormat="1" x14ac:dyDescent="0.2">
      <c r="A17" s="71" t="s">
        <v>335</v>
      </c>
      <c r="B17" s="143">
        <v>384536913.04000002</v>
      </c>
      <c r="C17" s="143">
        <v>586433939</v>
      </c>
      <c r="D17" s="143">
        <v>581378181</v>
      </c>
    </row>
    <row r="18" spans="1:4" s="72" customFormat="1" x14ac:dyDescent="0.2">
      <c r="A18" s="71" t="s">
        <v>336</v>
      </c>
      <c r="B18" s="143">
        <v>1368642981.74</v>
      </c>
      <c r="C18" s="143">
        <v>1406039902</v>
      </c>
      <c r="D18" s="143">
        <v>1236907153</v>
      </c>
    </row>
    <row r="19" spans="1:4" s="76" customFormat="1" ht="28.35" customHeight="1" x14ac:dyDescent="0.2">
      <c r="A19" s="77" t="s">
        <v>328</v>
      </c>
      <c r="B19" s="144">
        <f>SUM(B16:B18)</f>
        <v>1899612529.5799999</v>
      </c>
      <c r="C19" s="144">
        <f t="shared" ref="C19:D19" si="2">SUM(C16:C18)</f>
        <v>2165411632</v>
      </c>
      <c r="D19" s="144">
        <f t="shared" si="2"/>
        <v>1925819926</v>
      </c>
    </row>
    <row r="20" spans="1:4" x14ac:dyDescent="0.2">
      <c r="A20" s="137" t="s">
        <v>1144</v>
      </c>
    </row>
    <row r="21" spans="1:4" x14ac:dyDescent="0.2">
      <c r="A21" s="138" t="s">
        <v>1145</v>
      </c>
    </row>
  </sheetData>
  <pageMargins left="0.70866141732283472" right="0.51181102362204722" top="0.74803149606299213" bottom="0.74803149606299213" header="0.31496062992125984" footer="0.31496062992125984"/>
  <pageSetup paperSize="9" scale="85" orientation="portrait" r:id="rId1"/>
  <headerFooter>
    <oddHeader xml:space="preserve">&amp;L&amp;"Arial,Negrita"&amp;14
&amp;C&amp;"Arial,Negrita"&amp;18PROYECTO DE PRESUPUESTO 2021&amp;R&amp;"Arial,Negrita"&amp;14 </oddHeader>
    <oddFooter>&amp;L&amp;"Arial,Negrita"&amp;8PROYECTO DE PRESUPUESTO PARA EL AÑO FISCAL 2021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D393"/>
  <sheetViews>
    <sheetView topLeftCell="A369" zoomScaleNormal="100" workbookViewId="0">
      <selection activeCell="J30" sqref="J30"/>
    </sheetView>
  </sheetViews>
  <sheetFormatPr baseColWidth="10" defaultColWidth="11.28515625" defaultRowHeight="12.75" x14ac:dyDescent="0.2"/>
  <cols>
    <col min="1" max="1" width="52.140625" customWidth="1"/>
    <col min="2" max="4" width="15.28515625" bestFit="1" customWidth="1"/>
  </cols>
  <sheetData>
    <row r="1" spans="1:4" x14ac:dyDescent="0.2">
      <c r="A1" s="54" t="s">
        <v>1146</v>
      </c>
    </row>
    <row r="2" spans="1:4" x14ac:dyDescent="0.2">
      <c r="A2" s="54" t="s">
        <v>427</v>
      </c>
    </row>
    <row r="3" spans="1:4" x14ac:dyDescent="0.2">
      <c r="A3" s="56" t="s">
        <v>426</v>
      </c>
    </row>
    <row r="4" spans="1:4" s="69" customFormat="1" ht="28.35" customHeight="1" x14ac:dyDescent="0.2">
      <c r="A4" s="79" t="s">
        <v>331</v>
      </c>
      <c r="B4" s="80">
        <v>2019</v>
      </c>
      <c r="C4" s="80">
        <v>2020</v>
      </c>
      <c r="D4" s="80">
        <v>2021</v>
      </c>
    </row>
    <row r="5" spans="1:4" s="74" customFormat="1" x14ac:dyDescent="0.2">
      <c r="A5" s="73" t="s">
        <v>117</v>
      </c>
      <c r="B5" s="146">
        <f>SUM(B6:B11)</f>
        <v>1362004935</v>
      </c>
      <c r="C5" s="146">
        <f t="shared" ref="C5:D5" si="0">SUM(C6:C11)</f>
        <v>1493820235</v>
      </c>
      <c r="D5" s="146">
        <f t="shared" si="0"/>
        <v>1540069529</v>
      </c>
    </row>
    <row r="6" spans="1:4" s="72" customFormat="1" hidden="1" x14ac:dyDescent="0.2">
      <c r="A6" s="70" t="s">
        <v>106</v>
      </c>
      <c r="B6" s="141"/>
      <c r="C6" s="141"/>
      <c r="D6" s="141"/>
    </row>
    <row r="7" spans="1:4" s="72" customFormat="1" x14ac:dyDescent="0.2">
      <c r="A7" s="70" t="s">
        <v>107</v>
      </c>
      <c r="B7" s="141">
        <v>1100264040</v>
      </c>
      <c r="C7" s="141">
        <v>1215528534</v>
      </c>
      <c r="D7" s="141">
        <v>1299334337</v>
      </c>
    </row>
    <row r="8" spans="1:4" s="72" customFormat="1" x14ac:dyDescent="0.2">
      <c r="A8" s="70" t="s">
        <v>108</v>
      </c>
      <c r="B8" s="141">
        <v>100021339</v>
      </c>
      <c r="C8" s="141">
        <v>103601668</v>
      </c>
      <c r="D8" s="141">
        <v>99454937</v>
      </c>
    </row>
    <row r="9" spans="1:4" s="72" customFormat="1" x14ac:dyDescent="0.2">
      <c r="A9" s="70" t="s">
        <v>109</v>
      </c>
      <c r="B9" s="141">
        <v>161074331</v>
      </c>
      <c r="C9" s="141">
        <v>174275328</v>
      </c>
      <c r="D9" s="141">
        <v>141076410</v>
      </c>
    </row>
    <row r="10" spans="1:4" s="72" customFormat="1" hidden="1" x14ac:dyDescent="0.2">
      <c r="A10" s="70" t="s">
        <v>138</v>
      </c>
      <c r="B10" s="141"/>
      <c r="C10" s="141"/>
      <c r="D10" s="141"/>
    </row>
    <row r="11" spans="1:4" s="72" customFormat="1" x14ac:dyDescent="0.2">
      <c r="A11" s="70" t="s">
        <v>139</v>
      </c>
      <c r="B11" s="141">
        <v>645225</v>
      </c>
      <c r="C11" s="141">
        <v>414705</v>
      </c>
      <c r="D11" s="141">
        <v>203845</v>
      </c>
    </row>
    <row r="12" spans="1:4" s="72" customFormat="1" x14ac:dyDescent="0.2">
      <c r="A12" s="73" t="s">
        <v>105</v>
      </c>
      <c r="B12" s="146">
        <f>SUM(B13:B16)</f>
        <v>95885724</v>
      </c>
      <c r="C12" s="146">
        <f t="shared" ref="C12:D12" si="1">SUM(C13:C16)</f>
        <v>266582187</v>
      </c>
      <c r="D12" s="146">
        <f t="shared" si="1"/>
        <v>59366575</v>
      </c>
    </row>
    <row r="13" spans="1:4" s="72" customFormat="1" x14ac:dyDescent="0.2">
      <c r="A13" s="70" t="s">
        <v>137</v>
      </c>
      <c r="B13" s="141"/>
      <c r="C13" s="141"/>
      <c r="D13" s="141"/>
    </row>
    <row r="14" spans="1:4" s="72" customFormat="1" x14ac:dyDescent="0.2">
      <c r="A14" s="70" t="s">
        <v>140</v>
      </c>
      <c r="B14" s="141"/>
      <c r="C14" s="141"/>
      <c r="D14" s="141"/>
    </row>
    <row r="15" spans="1:4" s="72" customFormat="1" x14ac:dyDescent="0.2">
      <c r="A15" s="70" t="s">
        <v>114</v>
      </c>
      <c r="B15" s="141">
        <v>95885724</v>
      </c>
      <c r="C15" s="141">
        <v>266582187</v>
      </c>
      <c r="D15" s="141">
        <v>59366575</v>
      </c>
    </row>
    <row r="16" spans="1:4" s="72" customFormat="1" hidden="1" x14ac:dyDescent="0.2">
      <c r="A16" s="70" t="s">
        <v>115</v>
      </c>
      <c r="B16" s="141"/>
      <c r="C16" s="141"/>
      <c r="D16" s="141"/>
    </row>
    <row r="17" spans="1:4" s="72" customFormat="1" x14ac:dyDescent="0.2">
      <c r="A17" s="73" t="s">
        <v>93</v>
      </c>
      <c r="B17" s="146">
        <f>SUM(B18)</f>
        <v>0</v>
      </c>
      <c r="C17" s="146">
        <f t="shared" ref="C17:D17" si="2">SUM(C18)</f>
        <v>0</v>
      </c>
      <c r="D17" s="146">
        <f t="shared" si="2"/>
        <v>0</v>
      </c>
    </row>
    <row r="18" spans="1:4" s="72" customFormat="1" x14ac:dyDescent="0.2">
      <c r="A18" s="70" t="s">
        <v>116</v>
      </c>
      <c r="B18" s="141"/>
      <c r="C18" s="141"/>
      <c r="D18" s="141"/>
    </row>
    <row r="19" spans="1:4" s="76" customFormat="1" ht="18" customHeight="1" x14ac:dyDescent="0.2">
      <c r="A19" s="75" t="s">
        <v>326</v>
      </c>
      <c r="B19" s="142">
        <f>SUM(B5,B12,B17)</f>
        <v>1457890659</v>
      </c>
      <c r="C19" s="142">
        <f t="shared" ref="C19:D19" si="3">SUM(C5,C12,C17)</f>
        <v>1760402422</v>
      </c>
      <c r="D19" s="142">
        <f t="shared" si="3"/>
        <v>1599436104</v>
      </c>
    </row>
    <row r="21" spans="1:4" s="69" customFormat="1" ht="28.35" customHeight="1" x14ac:dyDescent="0.2">
      <c r="A21" s="79" t="s">
        <v>330</v>
      </c>
      <c r="B21" s="80">
        <v>2019</v>
      </c>
      <c r="C21" s="80" t="s">
        <v>1142</v>
      </c>
      <c r="D21" s="80" t="s">
        <v>1143</v>
      </c>
    </row>
    <row r="22" spans="1:4" s="74" customFormat="1" x14ac:dyDescent="0.2">
      <c r="A22" s="73" t="s">
        <v>117</v>
      </c>
      <c r="B22" s="146">
        <f>SUM(B23:B28)</f>
        <v>1600376453</v>
      </c>
      <c r="C22" s="146">
        <f t="shared" ref="C22:D22" si="4">SUM(C23:C28)</f>
        <v>1713702497</v>
      </c>
      <c r="D22" s="146">
        <f t="shared" si="4"/>
        <v>1540069529</v>
      </c>
    </row>
    <row r="23" spans="1:4" s="72" customFormat="1" hidden="1" x14ac:dyDescent="0.2">
      <c r="A23" s="70" t="s">
        <v>106</v>
      </c>
      <c r="B23" s="141"/>
      <c r="C23" s="141"/>
      <c r="D23" s="141"/>
    </row>
    <row r="24" spans="1:4" s="72" customFormat="1" x14ac:dyDescent="0.2">
      <c r="A24" s="70" t="s">
        <v>107</v>
      </c>
      <c r="B24" s="141">
        <v>1269625678</v>
      </c>
      <c r="C24" s="141">
        <v>1342211944</v>
      </c>
      <c r="D24" s="141">
        <v>1299334337</v>
      </c>
    </row>
    <row r="25" spans="1:4" s="72" customFormat="1" x14ac:dyDescent="0.2">
      <c r="A25" s="70" t="s">
        <v>108</v>
      </c>
      <c r="B25" s="141">
        <v>101164752</v>
      </c>
      <c r="C25" s="141">
        <v>106429461</v>
      </c>
      <c r="D25" s="141">
        <v>99454937</v>
      </c>
    </row>
    <row r="26" spans="1:4" s="72" customFormat="1" x14ac:dyDescent="0.2">
      <c r="A26" s="70" t="s">
        <v>109</v>
      </c>
      <c r="B26" s="141">
        <v>174008907</v>
      </c>
      <c r="C26" s="141">
        <v>232808548</v>
      </c>
      <c r="D26" s="141">
        <v>141076410</v>
      </c>
    </row>
    <row r="27" spans="1:4" s="72" customFormat="1" x14ac:dyDescent="0.2">
      <c r="A27" s="70" t="s">
        <v>138</v>
      </c>
      <c r="B27" s="141">
        <v>108913</v>
      </c>
      <c r="C27" s="141"/>
      <c r="D27" s="141"/>
    </row>
    <row r="28" spans="1:4" s="72" customFormat="1" x14ac:dyDescent="0.2">
      <c r="A28" s="70" t="s">
        <v>139</v>
      </c>
      <c r="B28" s="141">
        <v>55468203</v>
      </c>
      <c r="C28" s="141">
        <v>32252544</v>
      </c>
      <c r="D28" s="141">
        <v>203845</v>
      </c>
    </row>
    <row r="29" spans="1:4" s="72" customFormat="1" x14ac:dyDescent="0.2">
      <c r="A29" s="73" t="s">
        <v>105</v>
      </c>
      <c r="B29" s="146">
        <f>SUM(B30:B33)</f>
        <v>110613432</v>
      </c>
      <c r="C29" s="146">
        <f t="shared" ref="C29:D29" si="5">SUM(C30:C33)</f>
        <v>280300250</v>
      </c>
      <c r="D29" s="146">
        <f t="shared" si="5"/>
        <v>59366575</v>
      </c>
    </row>
    <row r="30" spans="1:4" s="72" customFormat="1" x14ac:dyDescent="0.2">
      <c r="A30" s="70" t="s">
        <v>137</v>
      </c>
      <c r="B30" s="141"/>
      <c r="C30" s="141">
        <v>5258360</v>
      </c>
      <c r="D30" s="141"/>
    </row>
    <row r="31" spans="1:4" s="72" customFormat="1" x14ac:dyDescent="0.2">
      <c r="A31" s="70" t="s">
        <v>140</v>
      </c>
      <c r="B31" s="141"/>
      <c r="C31" s="141"/>
      <c r="D31" s="141"/>
    </row>
    <row r="32" spans="1:4" s="72" customFormat="1" x14ac:dyDescent="0.2">
      <c r="A32" s="70" t="s">
        <v>114</v>
      </c>
      <c r="B32" s="141">
        <v>110613432</v>
      </c>
      <c r="C32" s="141">
        <v>275041890</v>
      </c>
      <c r="D32" s="141">
        <v>59366575</v>
      </c>
    </row>
    <row r="33" spans="1:4" s="72" customFormat="1" hidden="1" x14ac:dyDescent="0.2">
      <c r="A33" s="70" t="s">
        <v>115</v>
      </c>
      <c r="B33" s="141"/>
      <c r="C33" s="141"/>
      <c r="D33" s="141"/>
    </row>
    <row r="34" spans="1:4" s="72" customFormat="1" x14ac:dyDescent="0.2">
      <c r="A34" s="73" t="s">
        <v>93</v>
      </c>
      <c r="B34" s="146">
        <f>SUM(B35)</f>
        <v>0</v>
      </c>
      <c r="C34" s="146">
        <f t="shared" ref="C34:D34" si="6">SUM(C35)</f>
        <v>0</v>
      </c>
      <c r="D34" s="146">
        <f t="shared" si="6"/>
        <v>0</v>
      </c>
    </row>
    <row r="35" spans="1:4" s="72" customFormat="1" x14ac:dyDescent="0.2">
      <c r="A35" s="70" t="s">
        <v>116</v>
      </c>
      <c r="B35" s="141"/>
      <c r="C35" s="141"/>
      <c r="D35" s="141"/>
    </row>
    <row r="36" spans="1:4" s="76" customFormat="1" ht="18" customHeight="1" x14ac:dyDescent="0.2">
      <c r="A36" s="75" t="s">
        <v>327</v>
      </c>
      <c r="B36" s="142">
        <f>SUM(B22,B29,B34)</f>
        <v>1710989885</v>
      </c>
      <c r="C36" s="142">
        <f t="shared" ref="C36:D36" si="7">SUM(C22,C29,C34)</f>
        <v>1994002747</v>
      </c>
      <c r="D36" s="142">
        <f t="shared" si="7"/>
        <v>1599436104</v>
      </c>
    </row>
    <row r="38" spans="1:4" s="69" customFormat="1" ht="28.35" customHeight="1" x14ac:dyDescent="0.2">
      <c r="A38" s="79" t="s">
        <v>329</v>
      </c>
      <c r="B38" s="80">
        <v>2019</v>
      </c>
      <c r="C38" s="80" t="s">
        <v>1142</v>
      </c>
      <c r="D38" s="80" t="s">
        <v>1143</v>
      </c>
    </row>
    <row r="39" spans="1:4" s="74" customFormat="1" x14ac:dyDescent="0.2">
      <c r="A39" s="73" t="s">
        <v>117</v>
      </c>
      <c r="B39" s="145">
        <f>SUM(B40:B45)</f>
        <v>1567126946.4699998</v>
      </c>
      <c r="C39" s="145">
        <f t="shared" ref="C39:D39" si="8">SUM(C40:C45)</f>
        <v>1713702497</v>
      </c>
      <c r="D39" s="145">
        <f t="shared" si="8"/>
        <v>1540069529</v>
      </c>
    </row>
    <row r="40" spans="1:4" s="72" customFormat="1" hidden="1" x14ac:dyDescent="0.2">
      <c r="A40" s="70" t="s">
        <v>106</v>
      </c>
      <c r="B40" s="143"/>
      <c r="C40" s="143"/>
      <c r="D40" s="143"/>
    </row>
    <row r="41" spans="1:4" s="72" customFormat="1" x14ac:dyDescent="0.2">
      <c r="A41" s="70" t="s">
        <v>107</v>
      </c>
      <c r="B41" s="143">
        <v>1251889224.0699999</v>
      </c>
      <c r="C41" s="143">
        <v>1342211944</v>
      </c>
      <c r="D41" s="143">
        <v>1299334337</v>
      </c>
    </row>
    <row r="42" spans="1:4" s="72" customFormat="1" x14ac:dyDescent="0.2">
      <c r="A42" s="70" t="s">
        <v>108</v>
      </c>
      <c r="B42" s="143">
        <v>100451112.33</v>
      </c>
      <c r="C42" s="143">
        <v>106429461</v>
      </c>
      <c r="D42" s="143">
        <v>99454937</v>
      </c>
    </row>
    <row r="43" spans="1:4" s="72" customFormat="1" x14ac:dyDescent="0.2">
      <c r="A43" s="70" t="s">
        <v>109</v>
      </c>
      <c r="B43" s="143">
        <v>162198519.75</v>
      </c>
      <c r="C43" s="143">
        <v>232808548</v>
      </c>
      <c r="D43" s="143">
        <v>141076410</v>
      </c>
    </row>
    <row r="44" spans="1:4" s="72" customFormat="1" x14ac:dyDescent="0.2">
      <c r="A44" s="70" t="s">
        <v>138</v>
      </c>
      <c r="B44" s="143">
        <v>108913</v>
      </c>
      <c r="C44" s="143"/>
      <c r="D44" s="143"/>
    </row>
    <row r="45" spans="1:4" s="72" customFormat="1" x14ac:dyDescent="0.2">
      <c r="A45" s="70" t="s">
        <v>139</v>
      </c>
      <c r="B45" s="143">
        <v>52479177.32</v>
      </c>
      <c r="C45" s="143">
        <v>32252544</v>
      </c>
      <c r="D45" s="143">
        <v>203845</v>
      </c>
    </row>
    <row r="46" spans="1:4" s="72" customFormat="1" x14ac:dyDescent="0.2">
      <c r="A46" s="73" t="s">
        <v>105</v>
      </c>
      <c r="B46" s="145">
        <f>SUM(B47:B50)</f>
        <v>85887936.120000005</v>
      </c>
      <c r="C46" s="145">
        <f t="shared" ref="C46:D46" si="9">SUM(C47:C50)</f>
        <v>280300250</v>
      </c>
      <c r="D46" s="145">
        <f t="shared" si="9"/>
        <v>59366575</v>
      </c>
    </row>
    <row r="47" spans="1:4" s="72" customFormat="1" x14ac:dyDescent="0.2">
      <c r="A47" s="70" t="s">
        <v>137</v>
      </c>
      <c r="B47" s="143"/>
      <c r="C47" s="143">
        <v>5258360</v>
      </c>
      <c r="D47" s="143"/>
    </row>
    <row r="48" spans="1:4" s="72" customFormat="1" x14ac:dyDescent="0.2">
      <c r="A48" s="70" t="s">
        <v>140</v>
      </c>
      <c r="B48" s="143"/>
      <c r="C48" s="143"/>
      <c r="D48" s="143"/>
    </row>
    <row r="49" spans="1:4" s="72" customFormat="1" x14ac:dyDescent="0.2">
      <c r="A49" s="70" t="s">
        <v>114</v>
      </c>
      <c r="B49" s="143">
        <v>85887936.120000005</v>
      </c>
      <c r="C49" s="143">
        <v>275041890</v>
      </c>
      <c r="D49" s="143">
        <v>59366575</v>
      </c>
    </row>
    <row r="50" spans="1:4" s="72" customFormat="1" hidden="1" x14ac:dyDescent="0.2">
      <c r="A50" s="70" t="s">
        <v>115</v>
      </c>
      <c r="B50" s="143"/>
      <c r="C50" s="143"/>
      <c r="D50" s="143"/>
    </row>
    <row r="51" spans="1:4" s="72" customFormat="1" x14ac:dyDescent="0.2">
      <c r="A51" s="73" t="s">
        <v>93</v>
      </c>
      <c r="B51" s="145">
        <f>SUM(B52)</f>
        <v>0</v>
      </c>
      <c r="C51" s="145">
        <f t="shared" ref="C51:D51" si="10">SUM(C52)</f>
        <v>0</v>
      </c>
      <c r="D51" s="145">
        <f t="shared" si="10"/>
        <v>0</v>
      </c>
    </row>
    <row r="52" spans="1:4" s="72" customFormat="1" x14ac:dyDescent="0.2">
      <c r="A52" s="70" t="s">
        <v>116</v>
      </c>
      <c r="B52" s="143"/>
      <c r="C52" s="143"/>
      <c r="D52" s="143"/>
    </row>
    <row r="53" spans="1:4" s="76" customFormat="1" ht="18" customHeight="1" x14ac:dyDescent="0.2">
      <c r="A53" s="136" t="s">
        <v>328</v>
      </c>
      <c r="B53" s="144">
        <f>SUM(B39,B46,B51)</f>
        <v>1653014882.5899997</v>
      </c>
      <c r="C53" s="144">
        <f t="shared" ref="C53:D53" si="11">SUM(C39,C46,C51)</f>
        <v>1994002747</v>
      </c>
      <c r="D53" s="144">
        <f t="shared" si="11"/>
        <v>1599436104</v>
      </c>
    </row>
    <row r="54" spans="1:4" x14ac:dyDescent="0.2">
      <c r="A54" s="137" t="s">
        <v>1144</v>
      </c>
    </row>
    <row r="55" spans="1:4" x14ac:dyDescent="0.2">
      <c r="A55" s="138" t="s">
        <v>1145</v>
      </c>
    </row>
    <row r="67" spans="1:4" x14ac:dyDescent="0.2">
      <c r="A67" s="54" t="s">
        <v>1146</v>
      </c>
    </row>
    <row r="68" spans="1:4" x14ac:dyDescent="0.2">
      <c r="A68" s="54" t="s">
        <v>428</v>
      </c>
    </row>
    <row r="69" spans="1:4" x14ac:dyDescent="0.2">
      <c r="A69" s="56" t="s">
        <v>426</v>
      </c>
    </row>
    <row r="70" spans="1:4" ht="25.5" x14ac:dyDescent="0.2">
      <c r="A70" s="79" t="s">
        <v>331</v>
      </c>
      <c r="B70" s="80">
        <v>2019</v>
      </c>
      <c r="C70" s="80">
        <v>2020</v>
      </c>
      <c r="D70" s="80">
        <v>2021</v>
      </c>
    </row>
    <row r="71" spans="1:4" x14ac:dyDescent="0.2">
      <c r="A71" s="73" t="s">
        <v>117</v>
      </c>
      <c r="B71" s="146">
        <f>SUM(B72:B77)</f>
        <v>12968160</v>
      </c>
      <c r="C71" s="146">
        <f t="shared" ref="C71" si="12">SUM(C72:C77)</f>
        <v>23274364</v>
      </c>
      <c r="D71" s="146">
        <f t="shared" ref="D71" si="13">SUM(D72:D77)</f>
        <v>15530792</v>
      </c>
    </row>
    <row r="72" spans="1:4" hidden="1" x14ac:dyDescent="0.2">
      <c r="A72" s="70" t="s">
        <v>106</v>
      </c>
      <c r="B72" s="141"/>
      <c r="C72" s="141"/>
      <c r="D72" s="141"/>
    </row>
    <row r="73" spans="1:4" x14ac:dyDescent="0.2">
      <c r="A73" s="70" t="s">
        <v>107</v>
      </c>
      <c r="B73" s="141">
        <v>30600</v>
      </c>
      <c r="C73" s="141">
        <v>12707</v>
      </c>
      <c r="D73" s="141">
        <v>12703</v>
      </c>
    </row>
    <row r="74" spans="1:4" x14ac:dyDescent="0.2">
      <c r="A74" s="70" t="s">
        <v>108</v>
      </c>
      <c r="B74" s="141"/>
      <c r="C74" s="141"/>
      <c r="D74" s="141"/>
    </row>
    <row r="75" spans="1:4" x14ac:dyDescent="0.2">
      <c r="A75" s="70" t="s">
        <v>109</v>
      </c>
      <c r="B75" s="141">
        <v>12305991</v>
      </c>
      <c r="C75" s="141">
        <v>23105497</v>
      </c>
      <c r="D75" s="141">
        <v>15361929</v>
      </c>
    </row>
    <row r="76" spans="1:4" hidden="1" x14ac:dyDescent="0.2">
      <c r="A76" s="70" t="s">
        <v>138</v>
      </c>
      <c r="B76" s="141"/>
      <c r="C76" s="141"/>
      <c r="D76" s="141"/>
    </row>
    <row r="77" spans="1:4" x14ac:dyDescent="0.2">
      <c r="A77" s="70" t="s">
        <v>139</v>
      </c>
      <c r="B77" s="141">
        <v>631569</v>
      </c>
      <c r="C77" s="141">
        <v>156160</v>
      </c>
      <c r="D77" s="141">
        <v>156160</v>
      </c>
    </row>
    <row r="78" spans="1:4" x14ac:dyDescent="0.2">
      <c r="A78" s="73" t="s">
        <v>105</v>
      </c>
      <c r="B78" s="146">
        <f>SUM(B79:B82)</f>
        <v>17688373</v>
      </c>
      <c r="C78" s="146">
        <f t="shared" ref="C78" si="14">SUM(C79:C82)</f>
        <v>3316757</v>
      </c>
      <c r="D78" s="146">
        <f t="shared" ref="D78" si="15">SUM(D79:D82)</f>
        <v>0</v>
      </c>
    </row>
    <row r="79" spans="1:4" x14ac:dyDescent="0.2">
      <c r="A79" s="70" t="s">
        <v>137</v>
      </c>
      <c r="B79" s="141"/>
      <c r="C79" s="141"/>
      <c r="D79" s="141"/>
    </row>
    <row r="80" spans="1:4" x14ac:dyDescent="0.2">
      <c r="A80" s="70" t="s">
        <v>140</v>
      </c>
      <c r="B80" s="141"/>
      <c r="C80" s="141"/>
      <c r="D80" s="141"/>
    </row>
    <row r="81" spans="1:4" x14ac:dyDescent="0.2">
      <c r="A81" s="70" t="s">
        <v>114</v>
      </c>
      <c r="B81" s="141">
        <v>17688373</v>
      </c>
      <c r="C81" s="141">
        <v>3316757</v>
      </c>
      <c r="D81" s="141"/>
    </row>
    <row r="82" spans="1:4" hidden="1" x14ac:dyDescent="0.2">
      <c r="A82" s="70" t="s">
        <v>115</v>
      </c>
      <c r="B82" s="141"/>
      <c r="C82" s="141"/>
      <c r="D82" s="141"/>
    </row>
    <row r="83" spans="1:4" x14ac:dyDescent="0.2">
      <c r="A83" s="73" t="s">
        <v>93</v>
      </c>
      <c r="B83" s="146">
        <f>SUM(B84)</f>
        <v>0</v>
      </c>
      <c r="C83" s="146">
        <f t="shared" ref="C83" si="16">SUM(C84)</f>
        <v>0</v>
      </c>
      <c r="D83" s="146">
        <f t="shared" ref="D83" si="17">SUM(D84)</f>
        <v>0</v>
      </c>
    </row>
    <row r="84" spans="1:4" x14ac:dyDescent="0.2">
      <c r="A84" s="70" t="s">
        <v>116</v>
      </c>
      <c r="B84" s="141"/>
      <c r="C84" s="141"/>
      <c r="D84" s="141"/>
    </row>
    <row r="85" spans="1:4" x14ac:dyDescent="0.2">
      <c r="A85" s="75" t="s">
        <v>326</v>
      </c>
      <c r="B85" s="142">
        <f>SUM(B71,B78,B83)</f>
        <v>30656533</v>
      </c>
      <c r="C85" s="142">
        <f t="shared" ref="C85:D85" si="18">SUM(C71,C78,C83)</f>
        <v>26591121</v>
      </c>
      <c r="D85" s="142">
        <f t="shared" si="18"/>
        <v>15530792</v>
      </c>
    </row>
    <row r="87" spans="1:4" ht="25.5" x14ac:dyDescent="0.2">
      <c r="A87" s="79" t="s">
        <v>330</v>
      </c>
      <c r="B87" s="80">
        <v>2019</v>
      </c>
      <c r="C87" s="80" t="s">
        <v>1142</v>
      </c>
      <c r="D87" s="80" t="s">
        <v>1143</v>
      </c>
    </row>
    <row r="88" spans="1:4" x14ac:dyDescent="0.2">
      <c r="A88" s="73" t="s">
        <v>117</v>
      </c>
      <c r="B88" s="146">
        <f>SUM(B89:B94)</f>
        <v>22412064</v>
      </c>
      <c r="C88" s="146">
        <f t="shared" ref="C88" si="19">SUM(C89:C94)</f>
        <v>28987198</v>
      </c>
      <c r="D88" s="146">
        <f t="shared" ref="D88" si="20">SUM(D89:D94)</f>
        <v>15530792</v>
      </c>
    </row>
    <row r="89" spans="1:4" hidden="1" x14ac:dyDescent="0.2">
      <c r="A89" s="70" t="s">
        <v>106</v>
      </c>
      <c r="B89" s="141"/>
      <c r="C89" s="141"/>
      <c r="D89" s="141"/>
    </row>
    <row r="90" spans="1:4" x14ac:dyDescent="0.2">
      <c r="A90" s="70" t="s">
        <v>107</v>
      </c>
      <c r="B90" s="141">
        <v>90588</v>
      </c>
      <c r="C90" s="141">
        <v>21032</v>
      </c>
      <c r="D90" s="141">
        <v>12703</v>
      </c>
    </row>
    <row r="91" spans="1:4" x14ac:dyDescent="0.2">
      <c r="A91" s="70" t="s">
        <v>108</v>
      </c>
      <c r="B91" s="141">
        <v>0</v>
      </c>
      <c r="C91" s="141"/>
      <c r="D91" s="141"/>
    </row>
    <row r="92" spans="1:4" x14ac:dyDescent="0.2">
      <c r="A92" s="70" t="s">
        <v>109</v>
      </c>
      <c r="B92" s="141">
        <v>21995319</v>
      </c>
      <c r="C92" s="141">
        <v>28536832</v>
      </c>
      <c r="D92" s="141">
        <v>15361929</v>
      </c>
    </row>
    <row r="93" spans="1:4" x14ac:dyDescent="0.2">
      <c r="A93" s="70" t="s">
        <v>138</v>
      </c>
      <c r="B93" s="141"/>
      <c r="C93" s="141">
        <v>268174</v>
      </c>
      <c r="D93" s="141"/>
    </row>
    <row r="94" spans="1:4" x14ac:dyDescent="0.2">
      <c r="A94" s="70" t="s">
        <v>139</v>
      </c>
      <c r="B94" s="141">
        <v>326157</v>
      </c>
      <c r="C94" s="141">
        <v>161160</v>
      </c>
      <c r="D94" s="141">
        <v>156160</v>
      </c>
    </row>
    <row r="95" spans="1:4" x14ac:dyDescent="0.2">
      <c r="A95" s="73" t="s">
        <v>105</v>
      </c>
      <c r="B95" s="146">
        <f>SUM(B96:B99)</f>
        <v>10650476</v>
      </c>
      <c r="C95" s="146">
        <f t="shared" ref="C95" si="21">SUM(C96:C99)</f>
        <v>4214487</v>
      </c>
      <c r="D95" s="146">
        <f t="shared" ref="D95" si="22">SUM(D96:D99)</f>
        <v>0</v>
      </c>
    </row>
    <row r="96" spans="1:4" x14ac:dyDescent="0.2">
      <c r="A96" s="70" t="s">
        <v>137</v>
      </c>
      <c r="B96" s="141"/>
      <c r="C96" s="141"/>
      <c r="D96" s="141"/>
    </row>
    <row r="97" spans="1:4" x14ac:dyDescent="0.2">
      <c r="A97" s="70" t="s">
        <v>140</v>
      </c>
      <c r="B97" s="141"/>
      <c r="C97" s="141"/>
      <c r="D97" s="141"/>
    </row>
    <row r="98" spans="1:4" x14ac:dyDescent="0.2">
      <c r="A98" s="70" t="s">
        <v>114</v>
      </c>
      <c r="B98" s="141">
        <v>10650476</v>
      </c>
      <c r="C98" s="141">
        <v>4214487</v>
      </c>
      <c r="D98" s="141"/>
    </row>
    <row r="99" spans="1:4" hidden="1" x14ac:dyDescent="0.2">
      <c r="A99" s="70" t="s">
        <v>115</v>
      </c>
      <c r="B99" s="141"/>
      <c r="C99" s="141"/>
      <c r="D99" s="141"/>
    </row>
    <row r="100" spans="1:4" x14ac:dyDescent="0.2">
      <c r="A100" s="73" t="s">
        <v>93</v>
      </c>
      <c r="B100" s="146">
        <f>SUM(B101)</f>
        <v>0</v>
      </c>
      <c r="C100" s="146">
        <f t="shared" ref="C100" si="23">SUM(C101)</f>
        <v>0</v>
      </c>
      <c r="D100" s="146">
        <f t="shared" ref="D100" si="24">SUM(D101)</f>
        <v>0</v>
      </c>
    </row>
    <row r="101" spans="1:4" x14ac:dyDescent="0.2">
      <c r="A101" s="70" t="s">
        <v>116</v>
      </c>
      <c r="B101" s="141"/>
      <c r="C101" s="141"/>
      <c r="D101" s="141"/>
    </row>
    <row r="102" spans="1:4" x14ac:dyDescent="0.2">
      <c r="A102" s="75" t="s">
        <v>327</v>
      </c>
      <c r="B102" s="142">
        <f>SUM(B88,B95,B100)</f>
        <v>33062540</v>
      </c>
      <c r="C102" s="142">
        <f t="shared" ref="C102:D102" si="25">SUM(C88,C95,C100)</f>
        <v>33201685</v>
      </c>
      <c r="D102" s="142">
        <f t="shared" si="25"/>
        <v>15530792</v>
      </c>
    </row>
    <row r="104" spans="1:4" ht="25.5" x14ac:dyDescent="0.2">
      <c r="A104" s="79" t="s">
        <v>329</v>
      </c>
      <c r="B104" s="80">
        <v>2019</v>
      </c>
      <c r="C104" s="80" t="s">
        <v>1142</v>
      </c>
      <c r="D104" s="80" t="s">
        <v>1143</v>
      </c>
    </row>
    <row r="105" spans="1:4" x14ac:dyDescent="0.2">
      <c r="A105" s="73" t="s">
        <v>117</v>
      </c>
      <c r="B105" s="145">
        <f>SUM(B106:B111)</f>
        <v>17837297.399999999</v>
      </c>
      <c r="C105" s="145">
        <f t="shared" ref="C105" si="26">SUM(C106:C111)</f>
        <v>28987198</v>
      </c>
      <c r="D105" s="145">
        <f t="shared" ref="D105" si="27">SUM(D106:D111)</f>
        <v>15530792</v>
      </c>
    </row>
    <row r="106" spans="1:4" hidden="1" x14ac:dyDescent="0.2">
      <c r="A106" s="70" t="s">
        <v>106</v>
      </c>
      <c r="B106" s="143"/>
      <c r="C106" s="143"/>
      <c r="D106" s="143"/>
    </row>
    <row r="107" spans="1:4" x14ac:dyDescent="0.2">
      <c r="A107" s="70" t="s">
        <v>107</v>
      </c>
      <c r="B107" s="143">
        <v>89760.81</v>
      </c>
      <c r="C107" s="143">
        <v>21032</v>
      </c>
      <c r="D107" s="143">
        <v>12703</v>
      </c>
    </row>
    <row r="108" spans="1:4" x14ac:dyDescent="0.2">
      <c r="A108" s="70" t="s">
        <v>108</v>
      </c>
      <c r="B108" s="143"/>
      <c r="C108" s="143"/>
      <c r="D108" s="143"/>
    </row>
    <row r="109" spans="1:4" x14ac:dyDescent="0.2">
      <c r="A109" s="70" t="s">
        <v>109</v>
      </c>
      <c r="B109" s="143">
        <v>17735056.23</v>
      </c>
      <c r="C109" s="143">
        <v>28536832</v>
      </c>
      <c r="D109" s="143">
        <v>15361929</v>
      </c>
    </row>
    <row r="110" spans="1:4" x14ac:dyDescent="0.2">
      <c r="A110" s="70" t="s">
        <v>138</v>
      </c>
      <c r="B110" s="143"/>
      <c r="C110" s="143">
        <v>268174</v>
      </c>
      <c r="D110" s="143"/>
    </row>
    <row r="111" spans="1:4" x14ac:dyDescent="0.2">
      <c r="A111" s="70" t="s">
        <v>139</v>
      </c>
      <c r="B111" s="143">
        <v>12480.36</v>
      </c>
      <c r="C111" s="143">
        <v>161160</v>
      </c>
      <c r="D111" s="143">
        <v>156160</v>
      </c>
    </row>
    <row r="112" spans="1:4" x14ac:dyDescent="0.2">
      <c r="A112" s="73" t="s">
        <v>105</v>
      </c>
      <c r="B112" s="145">
        <f>SUM(B113:B116)</f>
        <v>2877913.13</v>
      </c>
      <c r="C112" s="145">
        <f t="shared" ref="C112" si="28">SUM(C113:C116)</f>
        <v>4214487</v>
      </c>
      <c r="D112" s="145">
        <f t="shared" ref="D112" si="29">SUM(D113:D116)</f>
        <v>0</v>
      </c>
    </row>
    <row r="113" spans="1:4" x14ac:dyDescent="0.2">
      <c r="A113" s="70" t="s">
        <v>137</v>
      </c>
      <c r="B113" s="143"/>
      <c r="C113" s="143"/>
      <c r="D113" s="143"/>
    </row>
    <row r="114" spans="1:4" x14ac:dyDescent="0.2">
      <c r="A114" s="70" t="s">
        <v>140</v>
      </c>
      <c r="B114" s="143"/>
      <c r="C114" s="143"/>
      <c r="D114" s="143"/>
    </row>
    <row r="115" spans="1:4" x14ac:dyDescent="0.2">
      <c r="A115" s="70" t="s">
        <v>114</v>
      </c>
      <c r="B115" s="143">
        <v>2877913.13</v>
      </c>
      <c r="C115" s="143">
        <v>4214487</v>
      </c>
      <c r="D115" s="143"/>
    </row>
    <row r="116" spans="1:4" hidden="1" x14ac:dyDescent="0.2">
      <c r="A116" s="70" t="s">
        <v>115</v>
      </c>
      <c r="B116" s="143"/>
      <c r="C116" s="143"/>
      <c r="D116" s="143"/>
    </row>
    <row r="117" spans="1:4" x14ac:dyDescent="0.2">
      <c r="A117" s="73" t="s">
        <v>93</v>
      </c>
      <c r="B117" s="145">
        <f>SUM(B118)</f>
        <v>0</v>
      </c>
      <c r="C117" s="145">
        <f t="shared" ref="C117" si="30">SUM(C118)</f>
        <v>0</v>
      </c>
      <c r="D117" s="145">
        <f t="shared" ref="D117" si="31">SUM(D118)</f>
        <v>0</v>
      </c>
    </row>
    <row r="118" spans="1:4" x14ac:dyDescent="0.2">
      <c r="A118" s="70" t="s">
        <v>116</v>
      </c>
      <c r="B118" s="143"/>
      <c r="C118" s="143"/>
      <c r="D118" s="143"/>
    </row>
    <row r="119" spans="1:4" x14ac:dyDescent="0.2">
      <c r="A119" s="136" t="s">
        <v>328</v>
      </c>
      <c r="B119" s="144">
        <f>SUM(B105,B112,B117)</f>
        <v>20715210.529999997</v>
      </c>
      <c r="C119" s="144">
        <f t="shared" ref="C119:D119" si="32">SUM(C105,C112,C117)</f>
        <v>33201685</v>
      </c>
      <c r="D119" s="144">
        <f t="shared" si="32"/>
        <v>15530792</v>
      </c>
    </row>
    <row r="120" spans="1:4" x14ac:dyDescent="0.2">
      <c r="A120" s="137" t="s">
        <v>1144</v>
      </c>
    </row>
    <row r="121" spans="1:4" x14ac:dyDescent="0.2">
      <c r="A121" s="138" t="s">
        <v>1145</v>
      </c>
    </row>
    <row r="122" spans="1:4" x14ac:dyDescent="0.2">
      <c r="A122" s="138"/>
    </row>
    <row r="123" spans="1:4" x14ac:dyDescent="0.2">
      <c r="A123" s="138"/>
    </row>
    <row r="124" spans="1:4" x14ac:dyDescent="0.2">
      <c r="A124" s="138"/>
    </row>
    <row r="125" spans="1:4" x14ac:dyDescent="0.2">
      <c r="A125" s="138"/>
    </row>
    <row r="126" spans="1:4" x14ac:dyDescent="0.2">
      <c r="A126" s="138"/>
    </row>
    <row r="127" spans="1:4" x14ac:dyDescent="0.2">
      <c r="A127" s="138"/>
    </row>
    <row r="128" spans="1:4" x14ac:dyDescent="0.2">
      <c r="A128" s="138"/>
    </row>
    <row r="129" spans="1:4" x14ac:dyDescent="0.2">
      <c r="A129" s="138"/>
    </row>
    <row r="130" spans="1:4" x14ac:dyDescent="0.2">
      <c r="A130" s="138"/>
    </row>
    <row r="131" spans="1:4" x14ac:dyDescent="0.2">
      <c r="A131" s="138"/>
    </row>
    <row r="132" spans="1:4" x14ac:dyDescent="0.2">
      <c r="A132" s="138"/>
    </row>
    <row r="133" spans="1:4" x14ac:dyDescent="0.2">
      <c r="A133" s="138"/>
    </row>
    <row r="134" spans="1:4" x14ac:dyDescent="0.2">
      <c r="A134" s="138"/>
    </row>
    <row r="135" spans="1:4" x14ac:dyDescent="0.2">
      <c r="A135" s="54" t="s">
        <v>1146</v>
      </c>
    </row>
    <row r="136" spans="1:4" x14ac:dyDescent="0.2">
      <c r="A136" s="54" t="s">
        <v>429</v>
      </c>
    </row>
    <row r="137" spans="1:4" x14ac:dyDescent="0.2">
      <c r="A137" s="56" t="s">
        <v>426</v>
      </c>
    </row>
    <row r="138" spans="1:4" ht="25.5" x14ac:dyDescent="0.2">
      <c r="A138" s="79" t="s">
        <v>331</v>
      </c>
      <c r="B138" s="80">
        <v>2019</v>
      </c>
      <c r="C138" s="80">
        <v>2020</v>
      </c>
      <c r="D138" s="80">
        <v>2021</v>
      </c>
    </row>
    <row r="139" spans="1:4" x14ac:dyDescent="0.2">
      <c r="A139" s="73" t="s">
        <v>117</v>
      </c>
      <c r="B139" s="146">
        <f>SUM(B140:B145)</f>
        <v>0</v>
      </c>
      <c r="C139" s="146">
        <f t="shared" ref="C139" si="33">SUM(C140:C145)</f>
        <v>3128781</v>
      </c>
      <c r="D139" s="146">
        <f t="shared" ref="D139" si="34">SUM(D140:D145)</f>
        <v>2580571</v>
      </c>
    </row>
    <row r="140" spans="1:4" hidden="1" x14ac:dyDescent="0.2">
      <c r="A140" s="70" t="s">
        <v>106</v>
      </c>
      <c r="B140" s="141"/>
      <c r="C140" s="141"/>
      <c r="D140" s="141"/>
    </row>
    <row r="141" spans="1:4" x14ac:dyDescent="0.2">
      <c r="A141" s="70" t="s">
        <v>107</v>
      </c>
      <c r="B141" s="141"/>
      <c r="C141" s="141"/>
      <c r="D141" s="141"/>
    </row>
    <row r="142" spans="1:4" x14ac:dyDescent="0.2">
      <c r="A142" s="70" t="s">
        <v>108</v>
      </c>
      <c r="B142" s="141"/>
      <c r="C142" s="141"/>
      <c r="D142" s="141"/>
    </row>
    <row r="143" spans="1:4" x14ac:dyDescent="0.2">
      <c r="A143" s="70" t="s">
        <v>109</v>
      </c>
      <c r="B143" s="141"/>
      <c r="C143" s="141">
        <v>3128781</v>
      </c>
      <c r="D143" s="141">
        <v>2580571</v>
      </c>
    </row>
    <row r="144" spans="1:4" hidden="1" x14ac:dyDescent="0.2">
      <c r="A144" s="70" t="s">
        <v>138</v>
      </c>
      <c r="B144" s="141"/>
      <c r="C144" s="141"/>
      <c r="D144" s="141"/>
    </row>
    <row r="145" spans="1:4" x14ac:dyDescent="0.2">
      <c r="A145" s="70" t="s">
        <v>139</v>
      </c>
      <c r="B145" s="141"/>
      <c r="C145" s="141"/>
      <c r="D145" s="141"/>
    </row>
    <row r="146" spans="1:4" x14ac:dyDescent="0.2">
      <c r="A146" s="73" t="s">
        <v>105</v>
      </c>
      <c r="B146" s="146">
        <f>SUM(B147:B150)</f>
        <v>0</v>
      </c>
      <c r="C146" s="146">
        <f t="shared" ref="C146" si="35">SUM(C147:C150)</f>
        <v>0</v>
      </c>
      <c r="D146" s="146">
        <f t="shared" ref="D146" si="36">SUM(D147:D150)</f>
        <v>0</v>
      </c>
    </row>
    <row r="147" spans="1:4" x14ac:dyDescent="0.2">
      <c r="A147" s="70" t="s">
        <v>137</v>
      </c>
      <c r="B147" s="141"/>
      <c r="C147" s="141"/>
      <c r="D147" s="141"/>
    </row>
    <row r="148" spans="1:4" x14ac:dyDescent="0.2">
      <c r="A148" s="70" t="s">
        <v>140</v>
      </c>
      <c r="B148" s="141"/>
      <c r="C148" s="141"/>
      <c r="D148" s="141"/>
    </row>
    <row r="149" spans="1:4" x14ac:dyDescent="0.2">
      <c r="A149" s="70" t="s">
        <v>114</v>
      </c>
      <c r="B149" s="141"/>
      <c r="C149" s="141"/>
      <c r="D149" s="141"/>
    </row>
    <row r="150" spans="1:4" hidden="1" x14ac:dyDescent="0.2">
      <c r="A150" s="70" t="s">
        <v>115</v>
      </c>
      <c r="B150" s="141"/>
      <c r="C150" s="141"/>
      <c r="D150" s="141"/>
    </row>
    <row r="151" spans="1:4" x14ac:dyDescent="0.2">
      <c r="A151" s="73" t="s">
        <v>93</v>
      </c>
      <c r="B151" s="146">
        <f>SUM(B152)</f>
        <v>0</v>
      </c>
      <c r="C151" s="146">
        <f t="shared" ref="C151" si="37">SUM(C152)</f>
        <v>0</v>
      </c>
      <c r="D151" s="146">
        <f t="shared" ref="D151" si="38">SUM(D152)</f>
        <v>0</v>
      </c>
    </row>
    <row r="152" spans="1:4" x14ac:dyDescent="0.2">
      <c r="A152" s="70" t="s">
        <v>116</v>
      </c>
      <c r="B152" s="141"/>
      <c r="C152" s="141"/>
      <c r="D152" s="141"/>
    </row>
    <row r="153" spans="1:4" x14ac:dyDescent="0.2">
      <c r="A153" s="75" t="s">
        <v>326</v>
      </c>
      <c r="B153" s="142">
        <f>SUM(B139,B146,B151)</f>
        <v>0</v>
      </c>
      <c r="C153" s="142">
        <f t="shared" ref="C153:D153" si="39">SUM(C139,C146,C151)</f>
        <v>3128781</v>
      </c>
      <c r="D153" s="142">
        <f t="shared" si="39"/>
        <v>2580571</v>
      </c>
    </row>
    <row r="155" spans="1:4" ht="25.5" x14ac:dyDescent="0.2">
      <c r="A155" s="79" t="s">
        <v>330</v>
      </c>
      <c r="B155" s="80">
        <v>2019</v>
      </c>
      <c r="C155" s="80" t="s">
        <v>1142</v>
      </c>
      <c r="D155" s="80" t="s">
        <v>1143</v>
      </c>
    </row>
    <row r="156" spans="1:4" x14ac:dyDescent="0.2">
      <c r="A156" s="73" t="s">
        <v>117</v>
      </c>
      <c r="B156" s="146">
        <f>SUM(B157:B162)</f>
        <v>44983415</v>
      </c>
      <c r="C156" s="146">
        <f t="shared" ref="C156" si="40">SUM(C157:C162)</f>
        <v>41540006</v>
      </c>
      <c r="D156" s="146">
        <f t="shared" ref="D156" si="41">SUM(D157:D162)</f>
        <v>2580571</v>
      </c>
    </row>
    <row r="157" spans="1:4" hidden="1" x14ac:dyDescent="0.2">
      <c r="A157" s="70" t="s">
        <v>106</v>
      </c>
      <c r="B157" s="141"/>
      <c r="C157" s="141"/>
      <c r="D157" s="141"/>
    </row>
    <row r="158" spans="1:4" x14ac:dyDescent="0.2">
      <c r="A158" s="70" t="s">
        <v>107</v>
      </c>
      <c r="B158" s="141"/>
      <c r="C158" s="141"/>
      <c r="D158" s="141"/>
    </row>
    <row r="159" spans="1:4" x14ac:dyDescent="0.2">
      <c r="A159" s="70" t="s">
        <v>108</v>
      </c>
      <c r="B159" s="141"/>
      <c r="C159" s="141">
        <v>3600</v>
      </c>
      <c r="D159" s="141"/>
    </row>
    <row r="160" spans="1:4" x14ac:dyDescent="0.2">
      <c r="A160" s="70" t="s">
        <v>109</v>
      </c>
      <c r="B160" s="141">
        <v>42471939</v>
      </c>
      <c r="C160" s="141">
        <v>40319119</v>
      </c>
      <c r="D160" s="141">
        <v>2580571</v>
      </c>
    </row>
    <row r="161" spans="1:4" hidden="1" x14ac:dyDescent="0.2">
      <c r="A161" s="70" t="s">
        <v>138</v>
      </c>
      <c r="B161" s="141"/>
      <c r="C161" s="141"/>
      <c r="D161" s="141"/>
    </row>
    <row r="162" spans="1:4" x14ac:dyDescent="0.2">
      <c r="A162" s="70" t="s">
        <v>139</v>
      </c>
      <c r="B162" s="141">
        <v>2511476</v>
      </c>
      <c r="C162" s="141">
        <v>1217287</v>
      </c>
      <c r="D162" s="141"/>
    </row>
    <row r="163" spans="1:4" x14ac:dyDescent="0.2">
      <c r="A163" s="73" t="s">
        <v>105</v>
      </c>
      <c r="B163" s="146">
        <f>SUM(B164:B167)</f>
        <v>9089581</v>
      </c>
      <c r="C163" s="146">
        <f t="shared" ref="C163" si="42">SUM(C164:C167)</f>
        <v>4611496</v>
      </c>
      <c r="D163" s="146">
        <f t="shared" ref="D163" si="43">SUM(D164:D167)</f>
        <v>0</v>
      </c>
    </row>
    <row r="164" spans="1:4" x14ac:dyDescent="0.2">
      <c r="A164" s="70" t="s">
        <v>137</v>
      </c>
      <c r="B164" s="141"/>
      <c r="C164" s="141"/>
      <c r="D164" s="141"/>
    </row>
    <row r="165" spans="1:4" x14ac:dyDescent="0.2">
      <c r="A165" s="70" t="s">
        <v>140</v>
      </c>
      <c r="B165" s="141"/>
      <c r="C165" s="141"/>
      <c r="D165" s="141"/>
    </row>
    <row r="166" spans="1:4" x14ac:dyDescent="0.2">
      <c r="A166" s="70" t="s">
        <v>114</v>
      </c>
      <c r="B166" s="141">
        <v>9089581</v>
      </c>
      <c r="C166" s="141">
        <v>4611496</v>
      </c>
      <c r="D166" s="141"/>
    </row>
    <row r="167" spans="1:4" hidden="1" x14ac:dyDescent="0.2">
      <c r="A167" s="70" t="s">
        <v>115</v>
      </c>
      <c r="B167" s="141"/>
      <c r="C167" s="141"/>
      <c r="D167" s="141"/>
    </row>
    <row r="168" spans="1:4" x14ac:dyDescent="0.2">
      <c r="A168" s="73" t="s">
        <v>93</v>
      </c>
      <c r="B168" s="146">
        <f>SUM(B169)</f>
        <v>0</v>
      </c>
      <c r="C168" s="146">
        <f t="shared" ref="C168" si="44">SUM(C169)</f>
        <v>0</v>
      </c>
      <c r="D168" s="146">
        <f t="shared" ref="D168" si="45">SUM(D169)</f>
        <v>0</v>
      </c>
    </row>
    <row r="169" spans="1:4" x14ac:dyDescent="0.2">
      <c r="A169" s="70" t="s">
        <v>116</v>
      </c>
      <c r="B169" s="141"/>
      <c r="C169" s="141"/>
      <c r="D169" s="141"/>
    </row>
    <row r="170" spans="1:4" x14ac:dyDescent="0.2">
      <c r="A170" s="75" t="s">
        <v>327</v>
      </c>
      <c r="B170" s="142">
        <f>SUM(B156,B163,B168)</f>
        <v>54072996</v>
      </c>
      <c r="C170" s="142">
        <f t="shared" ref="C170:D170" si="46">SUM(C156,C163,C168)</f>
        <v>46151502</v>
      </c>
      <c r="D170" s="142">
        <f t="shared" si="46"/>
        <v>2580571</v>
      </c>
    </row>
    <row r="172" spans="1:4" ht="25.5" x14ac:dyDescent="0.2">
      <c r="A172" s="79" t="s">
        <v>329</v>
      </c>
      <c r="B172" s="80">
        <v>2019</v>
      </c>
      <c r="C172" s="80" t="s">
        <v>1142</v>
      </c>
      <c r="D172" s="80" t="s">
        <v>1143</v>
      </c>
    </row>
    <row r="173" spans="1:4" x14ac:dyDescent="0.2">
      <c r="A173" s="73" t="s">
        <v>117</v>
      </c>
      <c r="B173" s="145">
        <f>SUM(B174:B179)</f>
        <v>37461866.400000006</v>
      </c>
      <c r="C173" s="145">
        <f t="shared" ref="C173" si="47">SUM(C174:C179)</f>
        <v>41540006</v>
      </c>
      <c r="D173" s="145">
        <f t="shared" ref="D173" si="48">SUM(D174:D179)</f>
        <v>2580571</v>
      </c>
    </row>
    <row r="174" spans="1:4" hidden="1" x14ac:dyDescent="0.2">
      <c r="A174" s="70" t="s">
        <v>106</v>
      </c>
      <c r="B174" s="143"/>
      <c r="C174" s="143"/>
      <c r="D174" s="143"/>
    </row>
    <row r="175" spans="1:4" x14ac:dyDescent="0.2">
      <c r="A175" s="70" t="s">
        <v>107</v>
      </c>
      <c r="B175" s="143"/>
      <c r="C175" s="143"/>
      <c r="D175" s="143"/>
    </row>
    <row r="176" spans="1:4" x14ac:dyDescent="0.2">
      <c r="A176" s="70" t="s">
        <v>108</v>
      </c>
      <c r="B176" s="143"/>
      <c r="C176" s="143">
        <v>3600</v>
      </c>
      <c r="D176" s="143"/>
    </row>
    <row r="177" spans="1:4" x14ac:dyDescent="0.2">
      <c r="A177" s="70" t="s">
        <v>109</v>
      </c>
      <c r="B177" s="143">
        <v>34965762.740000002</v>
      </c>
      <c r="C177" s="143">
        <v>40319119</v>
      </c>
      <c r="D177" s="143">
        <v>2580571</v>
      </c>
    </row>
    <row r="178" spans="1:4" hidden="1" x14ac:dyDescent="0.2">
      <c r="A178" s="70" t="s">
        <v>138</v>
      </c>
      <c r="B178" s="143"/>
      <c r="C178" s="143"/>
      <c r="D178" s="143"/>
    </row>
    <row r="179" spans="1:4" x14ac:dyDescent="0.2">
      <c r="A179" s="70" t="s">
        <v>139</v>
      </c>
      <c r="B179" s="143">
        <v>2496103.66</v>
      </c>
      <c r="C179" s="143">
        <v>1217287</v>
      </c>
      <c r="D179" s="143"/>
    </row>
    <row r="180" spans="1:4" x14ac:dyDescent="0.2">
      <c r="A180" s="73" t="s">
        <v>105</v>
      </c>
      <c r="B180" s="145">
        <f>SUM(B181:B184)</f>
        <v>7471204.5700000003</v>
      </c>
      <c r="C180" s="145">
        <f t="shared" ref="C180" si="49">SUM(C181:C184)</f>
        <v>4611496</v>
      </c>
      <c r="D180" s="145">
        <f t="shared" ref="D180" si="50">SUM(D181:D184)</f>
        <v>0</v>
      </c>
    </row>
    <row r="181" spans="1:4" x14ac:dyDescent="0.2">
      <c r="A181" s="70" t="s">
        <v>137</v>
      </c>
      <c r="B181" s="143"/>
      <c r="C181" s="143"/>
      <c r="D181" s="143"/>
    </row>
    <row r="182" spans="1:4" x14ac:dyDescent="0.2">
      <c r="A182" s="70" t="s">
        <v>140</v>
      </c>
      <c r="B182" s="143"/>
      <c r="C182" s="143"/>
      <c r="D182" s="143"/>
    </row>
    <row r="183" spans="1:4" x14ac:dyDescent="0.2">
      <c r="A183" s="70" t="s">
        <v>114</v>
      </c>
      <c r="B183" s="143">
        <v>7471204.5700000003</v>
      </c>
      <c r="C183" s="143">
        <v>4611496</v>
      </c>
      <c r="D183" s="143"/>
    </row>
    <row r="184" spans="1:4" hidden="1" x14ac:dyDescent="0.2">
      <c r="A184" s="70" t="s">
        <v>115</v>
      </c>
      <c r="B184" s="143"/>
      <c r="C184" s="143"/>
      <c r="D184" s="143"/>
    </row>
    <row r="185" spans="1:4" x14ac:dyDescent="0.2">
      <c r="A185" s="73" t="s">
        <v>93</v>
      </c>
      <c r="B185" s="145">
        <f>SUM(B186)</f>
        <v>0</v>
      </c>
      <c r="C185" s="145">
        <f t="shared" ref="C185" si="51">SUM(C186)</f>
        <v>0</v>
      </c>
      <c r="D185" s="145">
        <f t="shared" ref="D185" si="52">SUM(D186)</f>
        <v>0</v>
      </c>
    </row>
    <row r="186" spans="1:4" x14ac:dyDescent="0.2">
      <c r="A186" s="70" t="s">
        <v>116</v>
      </c>
      <c r="B186" s="143"/>
      <c r="C186" s="143"/>
      <c r="D186" s="143"/>
    </row>
    <row r="187" spans="1:4" x14ac:dyDescent="0.2">
      <c r="A187" s="136" t="s">
        <v>328</v>
      </c>
      <c r="B187" s="144">
        <f>SUM(B173,B180,B185)</f>
        <v>44933070.970000006</v>
      </c>
      <c r="C187" s="144">
        <f t="shared" ref="C187:D187" si="53">SUM(C173,C180,C185)</f>
        <v>46151502</v>
      </c>
      <c r="D187" s="144">
        <f t="shared" si="53"/>
        <v>2580571</v>
      </c>
    </row>
    <row r="188" spans="1:4" x14ac:dyDescent="0.2">
      <c r="A188" s="137" t="s">
        <v>1144</v>
      </c>
    </row>
    <row r="189" spans="1:4" x14ac:dyDescent="0.2">
      <c r="A189" s="138" t="s">
        <v>1145</v>
      </c>
    </row>
    <row r="190" spans="1:4" x14ac:dyDescent="0.2">
      <c r="A190" s="138"/>
    </row>
    <row r="191" spans="1:4" x14ac:dyDescent="0.2">
      <c r="A191" s="138"/>
    </row>
    <row r="192" spans="1:4" x14ac:dyDescent="0.2">
      <c r="A192" s="138"/>
    </row>
    <row r="193" spans="1:4" x14ac:dyDescent="0.2">
      <c r="A193" s="138"/>
    </row>
    <row r="194" spans="1:4" x14ac:dyDescent="0.2">
      <c r="A194" s="138"/>
    </row>
    <row r="195" spans="1:4" x14ac:dyDescent="0.2">
      <c r="A195" s="138"/>
    </row>
    <row r="196" spans="1:4" x14ac:dyDescent="0.2">
      <c r="A196" s="138"/>
    </row>
    <row r="197" spans="1:4" x14ac:dyDescent="0.2">
      <c r="A197" s="138"/>
    </row>
    <row r="198" spans="1:4" x14ac:dyDescent="0.2">
      <c r="A198" s="138"/>
    </row>
    <row r="199" spans="1:4" x14ac:dyDescent="0.2">
      <c r="A199" s="138"/>
    </row>
    <row r="200" spans="1:4" x14ac:dyDescent="0.2">
      <c r="A200" s="138"/>
    </row>
    <row r="201" spans="1:4" x14ac:dyDescent="0.2">
      <c r="A201" s="138"/>
    </row>
    <row r="202" spans="1:4" x14ac:dyDescent="0.2">
      <c r="A202" s="138"/>
    </row>
    <row r="203" spans="1:4" x14ac:dyDescent="0.2">
      <c r="A203" s="54" t="s">
        <v>1146</v>
      </c>
    </row>
    <row r="204" spans="1:4" x14ac:dyDescent="0.2">
      <c r="A204" s="54" t="s">
        <v>430</v>
      </c>
    </row>
    <row r="205" spans="1:4" x14ac:dyDescent="0.2">
      <c r="A205" s="56" t="s">
        <v>426</v>
      </c>
    </row>
    <row r="206" spans="1:4" ht="25.5" x14ac:dyDescent="0.2">
      <c r="A206" s="79" t="s">
        <v>331</v>
      </c>
      <c r="B206" s="80">
        <v>2019</v>
      </c>
      <c r="C206" s="80">
        <v>2020</v>
      </c>
      <c r="D206" s="80">
        <v>2021</v>
      </c>
    </row>
    <row r="207" spans="1:4" x14ac:dyDescent="0.2">
      <c r="A207" s="73" t="s">
        <v>117</v>
      </c>
      <c r="B207" s="146">
        <f>SUM(B208:B213)</f>
        <v>2065865</v>
      </c>
      <c r="C207" s="146">
        <f t="shared" ref="C207" si="54">SUM(C208:C213)</f>
        <v>0</v>
      </c>
      <c r="D207" s="146">
        <f t="shared" ref="D207" si="55">SUM(D208:D213)</f>
        <v>611226</v>
      </c>
    </row>
    <row r="208" spans="1:4" hidden="1" x14ac:dyDescent="0.2">
      <c r="A208" s="70" t="s">
        <v>106</v>
      </c>
      <c r="B208" s="141"/>
      <c r="C208" s="141"/>
      <c r="D208" s="141"/>
    </row>
    <row r="209" spans="1:4" x14ac:dyDescent="0.2">
      <c r="A209" s="70" t="s">
        <v>107</v>
      </c>
      <c r="B209" s="141"/>
      <c r="C209" s="141"/>
      <c r="D209" s="141"/>
    </row>
    <row r="210" spans="1:4" x14ac:dyDescent="0.2">
      <c r="A210" s="70" t="s">
        <v>108</v>
      </c>
      <c r="B210" s="141"/>
      <c r="C210" s="141"/>
      <c r="D210" s="141"/>
    </row>
    <row r="211" spans="1:4" x14ac:dyDescent="0.2">
      <c r="A211" s="70" t="s">
        <v>109</v>
      </c>
      <c r="B211" s="141">
        <v>2065865</v>
      </c>
      <c r="C211" s="141"/>
      <c r="D211" s="141">
        <v>611226</v>
      </c>
    </row>
    <row r="212" spans="1:4" hidden="1" x14ac:dyDescent="0.2">
      <c r="A212" s="70" t="s">
        <v>138</v>
      </c>
      <c r="B212" s="141"/>
      <c r="C212" s="141"/>
      <c r="D212" s="141"/>
    </row>
    <row r="213" spans="1:4" x14ac:dyDescent="0.2">
      <c r="A213" s="70" t="s">
        <v>139</v>
      </c>
      <c r="B213" s="141"/>
      <c r="C213" s="141"/>
      <c r="D213" s="141"/>
    </row>
    <row r="214" spans="1:4" x14ac:dyDescent="0.2">
      <c r="A214" s="73" t="s">
        <v>105</v>
      </c>
      <c r="B214" s="146">
        <f>SUM(B215:B218)</f>
        <v>25588529</v>
      </c>
      <c r="C214" s="146">
        <f t="shared" ref="C214" si="56">SUM(C215:C218)</f>
        <v>16434809</v>
      </c>
      <c r="D214" s="146">
        <f t="shared" ref="D214" si="57">SUM(D215:D218)</f>
        <v>18921003</v>
      </c>
    </row>
    <row r="215" spans="1:4" x14ac:dyDescent="0.2">
      <c r="A215" s="70" t="s">
        <v>137</v>
      </c>
      <c r="B215" s="141"/>
      <c r="C215" s="141"/>
      <c r="D215" s="141"/>
    </row>
    <row r="216" spans="1:4" x14ac:dyDescent="0.2">
      <c r="A216" s="70" t="s">
        <v>140</v>
      </c>
      <c r="B216" s="141"/>
      <c r="C216" s="141"/>
      <c r="D216" s="141"/>
    </row>
    <row r="217" spans="1:4" x14ac:dyDescent="0.2">
      <c r="A217" s="70" t="s">
        <v>114</v>
      </c>
      <c r="B217" s="141">
        <v>25588529</v>
      </c>
      <c r="C217" s="141">
        <v>16434809</v>
      </c>
      <c r="D217" s="141">
        <v>18921003</v>
      </c>
    </row>
    <row r="218" spans="1:4" hidden="1" x14ac:dyDescent="0.2">
      <c r="A218" s="70" t="s">
        <v>115</v>
      </c>
      <c r="B218" s="141"/>
      <c r="C218" s="141"/>
      <c r="D218" s="141"/>
    </row>
    <row r="219" spans="1:4" x14ac:dyDescent="0.2">
      <c r="A219" s="73" t="s">
        <v>93</v>
      </c>
      <c r="B219" s="146">
        <f>SUM(B220)</f>
        <v>3255133</v>
      </c>
      <c r="C219" s="146">
        <f t="shared" ref="C219" si="58">SUM(C220)</f>
        <v>2454808</v>
      </c>
      <c r="D219" s="146">
        <f t="shared" ref="D219" si="59">SUM(D220)</f>
        <v>3255133</v>
      </c>
    </row>
    <row r="220" spans="1:4" x14ac:dyDescent="0.2">
      <c r="A220" s="70" t="s">
        <v>116</v>
      </c>
      <c r="B220" s="141">
        <v>3255133</v>
      </c>
      <c r="C220" s="141">
        <v>2454808</v>
      </c>
      <c r="D220" s="141">
        <v>3255133</v>
      </c>
    </row>
    <row r="221" spans="1:4" x14ac:dyDescent="0.2">
      <c r="A221" s="75" t="s">
        <v>326</v>
      </c>
      <c r="B221" s="142">
        <f>SUM(B207,B214,B219)</f>
        <v>30909527</v>
      </c>
      <c r="C221" s="142">
        <f t="shared" ref="C221:D221" si="60">SUM(C207,C214,C219)</f>
        <v>18889617</v>
      </c>
      <c r="D221" s="142">
        <f t="shared" si="60"/>
        <v>22787362</v>
      </c>
    </row>
    <row r="223" spans="1:4" ht="25.5" x14ac:dyDescent="0.2">
      <c r="A223" s="79" t="s">
        <v>330</v>
      </c>
      <c r="B223" s="80">
        <v>2019</v>
      </c>
      <c r="C223" s="80" t="s">
        <v>1142</v>
      </c>
      <c r="D223" s="80" t="s">
        <v>1143</v>
      </c>
    </row>
    <row r="224" spans="1:4" x14ac:dyDescent="0.2">
      <c r="A224" s="73" t="s">
        <v>117</v>
      </c>
      <c r="B224" s="146">
        <f>SUM(B225:B230)</f>
        <v>4134996</v>
      </c>
      <c r="C224" s="146">
        <f t="shared" ref="C224" si="61">SUM(C225:C230)</f>
        <v>584311</v>
      </c>
      <c r="D224" s="146">
        <f t="shared" ref="D224" si="62">SUM(D225:D230)</f>
        <v>611226</v>
      </c>
    </row>
    <row r="225" spans="1:4" hidden="1" x14ac:dyDescent="0.2">
      <c r="A225" s="70" t="s">
        <v>106</v>
      </c>
      <c r="B225" s="141"/>
      <c r="C225" s="141"/>
      <c r="D225" s="141"/>
    </row>
    <row r="226" spans="1:4" x14ac:dyDescent="0.2">
      <c r="A226" s="70" t="s">
        <v>107</v>
      </c>
      <c r="B226" s="141"/>
      <c r="C226" s="141"/>
      <c r="D226" s="141"/>
    </row>
    <row r="227" spans="1:4" x14ac:dyDescent="0.2">
      <c r="A227" s="70" t="s">
        <v>108</v>
      </c>
      <c r="B227" s="141"/>
      <c r="C227" s="141"/>
      <c r="D227" s="141"/>
    </row>
    <row r="228" spans="1:4" x14ac:dyDescent="0.2">
      <c r="A228" s="70" t="s">
        <v>109</v>
      </c>
      <c r="B228" s="141">
        <v>4134996</v>
      </c>
      <c r="C228" s="141">
        <v>584311</v>
      </c>
      <c r="D228" s="141">
        <v>611226</v>
      </c>
    </row>
    <row r="229" spans="1:4" hidden="1" x14ac:dyDescent="0.2">
      <c r="A229" s="70" t="s">
        <v>138</v>
      </c>
      <c r="B229" s="141"/>
      <c r="C229" s="141"/>
      <c r="D229" s="141"/>
    </row>
    <row r="230" spans="1:4" x14ac:dyDescent="0.2">
      <c r="A230" s="70" t="s">
        <v>139</v>
      </c>
      <c r="B230" s="141"/>
      <c r="C230" s="141"/>
      <c r="D230" s="141"/>
    </row>
    <row r="231" spans="1:4" x14ac:dyDescent="0.2">
      <c r="A231" s="73" t="s">
        <v>105</v>
      </c>
      <c r="B231" s="146">
        <f>SUM(B232:B235)</f>
        <v>59720482</v>
      </c>
      <c r="C231" s="146">
        <f t="shared" ref="C231" si="63">SUM(C232:C235)</f>
        <v>18305861</v>
      </c>
      <c r="D231" s="146">
        <f t="shared" ref="D231" si="64">SUM(D232:D235)</f>
        <v>18921003</v>
      </c>
    </row>
    <row r="232" spans="1:4" x14ac:dyDescent="0.2">
      <c r="A232" s="70" t="s">
        <v>137</v>
      </c>
      <c r="B232" s="141"/>
      <c r="C232" s="141"/>
      <c r="D232" s="141"/>
    </row>
    <row r="233" spans="1:4" x14ac:dyDescent="0.2">
      <c r="A233" s="70" t="s">
        <v>140</v>
      </c>
      <c r="B233" s="141"/>
      <c r="C233" s="141"/>
      <c r="D233" s="141"/>
    </row>
    <row r="234" spans="1:4" x14ac:dyDescent="0.2">
      <c r="A234" s="70" t="s">
        <v>114</v>
      </c>
      <c r="B234" s="141">
        <v>59720482</v>
      </c>
      <c r="C234" s="141">
        <v>18305861</v>
      </c>
      <c r="D234" s="141">
        <v>18921003</v>
      </c>
    </row>
    <row r="235" spans="1:4" hidden="1" x14ac:dyDescent="0.2">
      <c r="A235" s="70" t="s">
        <v>115</v>
      </c>
      <c r="B235" s="141"/>
      <c r="C235" s="141"/>
      <c r="D235" s="141"/>
    </row>
    <row r="236" spans="1:4" x14ac:dyDescent="0.2">
      <c r="A236" s="73" t="s">
        <v>93</v>
      </c>
      <c r="B236" s="146">
        <f>SUM(B237)</f>
        <v>11618103</v>
      </c>
      <c r="C236" s="146">
        <f t="shared" ref="C236" si="65">SUM(C237)</f>
        <v>2454808</v>
      </c>
      <c r="D236" s="146">
        <f t="shared" ref="D236" si="66">SUM(D237)</f>
        <v>3255133</v>
      </c>
    </row>
    <row r="237" spans="1:4" x14ac:dyDescent="0.2">
      <c r="A237" s="70" t="s">
        <v>116</v>
      </c>
      <c r="B237" s="141">
        <v>11618103</v>
      </c>
      <c r="C237" s="141">
        <v>2454808</v>
      </c>
      <c r="D237" s="141">
        <v>3255133</v>
      </c>
    </row>
    <row r="238" spans="1:4" x14ac:dyDescent="0.2">
      <c r="A238" s="75" t="s">
        <v>327</v>
      </c>
      <c r="B238" s="142">
        <f>SUM(B224,B231,B236)</f>
        <v>75473581</v>
      </c>
      <c r="C238" s="142">
        <f t="shared" ref="C238:D238" si="67">SUM(C224,C231,C236)</f>
        <v>21344980</v>
      </c>
      <c r="D238" s="142">
        <f t="shared" si="67"/>
        <v>22787362</v>
      </c>
    </row>
    <row r="240" spans="1:4" ht="25.5" x14ac:dyDescent="0.2">
      <c r="A240" s="79" t="s">
        <v>329</v>
      </c>
      <c r="B240" s="80">
        <v>2019</v>
      </c>
      <c r="C240" s="80" t="s">
        <v>1142</v>
      </c>
      <c r="D240" s="80" t="s">
        <v>1143</v>
      </c>
    </row>
    <row r="241" spans="1:4" x14ac:dyDescent="0.2">
      <c r="A241" s="73" t="s">
        <v>117</v>
      </c>
      <c r="B241" s="145">
        <f>SUM(B242:B247)</f>
        <v>1881604.52</v>
      </c>
      <c r="C241" s="145">
        <f t="shared" ref="C241" si="68">SUM(C242:C247)</f>
        <v>584311</v>
      </c>
      <c r="D241" s="145">
        <f t="shared" ref="D241" si="69">SUM(D242:D247)</f>
        <v>611226</v>
      </c>
    </row>
    <row r="242" spans="1:4" hidden="1" x14ac:dyDescent="0.2">
      <c r="A242" s="70" t="s">
        <v>106</v>
      </c>
      <c r="B242" s="143"/>
      <c r="C242" s="143"/>
      <c r="D242" s="143"/>
    </row>
    <row r="243" spans="1:4" x14ac:dyDescent="0.2">
      <c r="A243" s="70" t="s">
        <v>107</v>
      </c>
      <c r="B243" s="143"/>
      <c r="C243" s="143"/>
      <c r="D243" s="143"/>
    </row>
    <row r="244" spans="1:4" x14ac:dyDescent="0.2">
      <c r="A244" s="70" t="s">
        <v>108</v>
      </c>
      <c r="B244" s="143"/>
      <c r="C244" s="143"/>
      <c r="D244" s="143"/>
    </row>
    <row r="245" spans="1:4" x14ac:dyDescent="0.2">
      <c r="A245" s="70" t="s">
        <v>109</v>
      </c>
      <c r="B245" s="143">
        <v>1881604.52</v>
      </c>
      <c r="C245" s="143">
        <v>584311</v>
      </c>
      <c r="D245" s="143">
        <v>611226</v>
      </c>
    </row>
    <row r="246" spans="1:4" hidden="1" x14ac:dyDescent="0.2">
      <c r="A246" s="70" t="s">
        <v>138</v>
      </c>
      <c r="B246" s="143"/>
      <c r="C246" s="143"/>
      <c r="D246" s="143"/>
    </row>
    <row r="247" spans="1:4" x14ac:dyDescent="0.2">
      <c r="A247" s="70" t="s">
        <v>139</v>
      </c>
      <c r="B247" s="143"/>
      <c r="C247" s="143"/>
      <c r="D247" s="143"/>
    </row>
    <row r="248" spans="1:4" x14ac:dyDescent="0.2">
      <c r="A248" s="73" t="s">
        <v>105</v>
      </c>
      <c r="B248" s="145">
        <f>SUM(B249:B252)</f>
        <v>30840662.609999999</v>
      </c>
      <c r="C248" s="145">
        <f t="shared" ref="C248" si="70">SUM(C249:C252)</f>
        <v>18305861</v>
      </c>
      <c r="D248" s="145">
        <f t="shared" ref="D248" si="71">SUM(D249:D252)</f>
        <v>18921003</v>
      </c>
    </row>
    <row r="249" spans="1:4" x14ac:dyDescent="0.2">
      <c r="A249" s="70" t="s">
        <v>137</v>
      </c>
      <c r="B249" s="143"/>
      <c r="C249" s="143"/>
      <c r="D249" s="143"/>
    </row>
    <row r="250" spans="1:4" x14ac:dyDescent="0.2">
      <c r="A250" s="70" t="s">
        <v>140</v>
      </c>
      <c r="B250" s="143"/>
      <c r="C250" s="143"/>
      <c r="D250" s="143"/>
    </row>
    <row r="251" spans="1:4" x14ac:dyDescent="0.2">
      <c r="A251" s="70" t="s">
        <v>114</v>
      </c>
      <c r="B251" s="143">
        <v>30840662.609999999</v>
      </c>
      <c r="C251" s="143">
        <v>18305861</v>
      </c>
      <c r="D251" s="143">
        <v>18921003</v>
      </c>
    </row>
    <row r="252" spans="1:4" hidden="1" x14ac:dyDescent="0.2">
      <c r="A252" s="70" t="s">
        <v>115</v>
      </c>
      <c r="B252" s="143"/>
      <c r="C252" s="143"/>
      <c r="D252" s="143"/>
    </row>
    <row r="253" spans="1:4" x14ac:dyDescent="0.2">
      <c r="A253" s="73" t="s">
        <v>93</v>
      </c>
      <c r="B253" s="145">
        <f>SUM(B254)</f>
        <v>11259789.720000001</v>
      </c>
      <c r="C253" s="145">
        <f t="shared" ref="C253" si="72">SUM(C254)</f>
        <v>2454808</v>
      </c>
      <c r="D253" s="145">
        <f t="shared" ref="D253" si="73">SUM(D254)</f>
        <v>3255133</v>
      </c>
    </row>
    <row r="254" spans="1:4" x14ac:dyDescent="0.2">
      <c r="A254" s="70" t="s">
        <v>116</v>
      </c>
      <c r="B254" s="143">
        <v>11259789.720000001</v>
      </c>
      <c r="C254" s="143">
        <v>2454808</v>
      </c>
      <c r="D254" s="143">
        <v>3255133</v>
      </c>
    </row>
    <row r="255" spans="1:4" x14ac:dyDescent="0.2">
      <c r="A255" s="136" t="s">
        <v>328</v>
      </c>
      <c r="B255" s="144">
        <f>SUM(B241,B248,B253)</f>
        <v>43982056.850000001</v>
      </c>
      <c r="C255" s="144">
        <f t="shared" ref="C255:D255" si="74">SUM(C241,C248,C253)</f>
        <v>21344980</v>
      </c>
      <c r="D255" s="144">
        <f t="shared" si="74"/>
        <v>22787362</v>
      </c>
    </row>
    <row r="256" spans="1:4" x14ac:dyDescent="0.2">
      <c r="A256" s="137" t="s">
        <v>1144</v>
      </c>
    </row>
    <row r="257" spans="1:1" x14ac:dyDescent="0.2">
      <c r="A257" s="138" t="s">
        <v>1145</v>
      </c>
    </row>
    <row r="271" spans="1:1" x14ac:dyDescent="0.2">
      <c r="A271" s="54" t="s">
        <v>1146</v>
      </c>
    </row>
    <row r="272" spans="1:1" x14ac:dyDescent="0.2">
      <c r="A272" s="54" t="s">
        <v>431</v>
      </c>
    </row>
    <row r="273" spans="1:4" x14ac:dyDescent="0.2">
      <c r="A273" s="56" t="s">
        <v>426</v>
      </c>
    </row>
    <row r="274" spans="1:4" ht="25.5" x14ac:dyDescent="0.2">
      <c r="A274" s="79" t="s">
        <v>331</v>
      </c>
      <c r="B274" s="80">
        <v>2019</v>
      </c>
      <c r="C274" s="80">
        <v>2020</v>
      </c>
      <c r="D274" s="80">
        <v>2021</v>
      </c>
    </row>
    <row r="275" spans="1:4" x14ac:dyDescent="0.2">
      <c r="A275" s="73" t="s">
        <v>117</v>
      </c>
      <c r="B275" s="146">
        <f>SUM(B276:B281)</f>
        <v>0</v>
      </c>
      <c r="C275" s="146">
        <f t="shared" ref="C275" si="75">SUM(C276:C281)</f>
        <v>0</v>
      </c>
      <c r="D275" s="146">
        <f t="shared" ref="D275" si="76">SUM(D276:D281)</f>
        <v>0</v>
      </c>
    </row>
    <row r="276" spans="1:4" hidden="1" x14ac:dyDescent="0.2">
      <c r="A276" s="70" t="s">
        <v>106</v>
      </c>
      <c r="B276" s="141"/>
      <c r="C276" s="141"/>
      <c r="D276" s="141"/>
    </row>
    <row r="277" spans="1:4" x14ac:dyDescent="0.2">
      <c r="A277" s="70" t="s">
        <v>107</v>
      </c>
      <c r="B277" s="141"/>
      <c r="C277" s="141"/>
      <c r="D277" s="141"/>
    </row>
    <row r="278" spans="1:4" x14ac:dyDescent="0.2">
      <c r="A278" s="70" t="s">
        <v>108</v>
      </c>
      <c r="B278" s="141"/>
      <c r="C278" s="141"/>
      <c r="D278" s="141"/>
    </row>
    <row r="279" spans="1:4" x14ac:dyDescent="0.2">
      <c r="A279" s="70" t="s">
        <v>109</v>
      </c>
      <c r="B279" s="141"/>
      <c r="C279" s="141"/>
      <c r="D279" s="141"/>
    </row>
    <row r="280" spans="1:4" hidden="1" x14ac:dyDescent="0.2">
      <c r="A280" s="70" t="s">
        <v>138</v>
      </c>
      <c r="B280" s="141"/>
      <c r="C280" s="141"/>
      <c r="D280" s="141"/>
    </row>
    <row r="281" spans="1:4" x14ac:dyDescent="0.2">
      <c r="A281" s="70" t="s">
        <v>139</v>
      </c>
      <c r="B281" s="141"/>
      <c r="C281" s="141"/>
      <c r="D281" s="141"/>
    </row>
    <row r="282" spans="1:4" x14ac:dyDescent="0.2">
      <c r="A282" s="73" t="s">
        <v>105</v>
      </c>
      <c r="B282" s="146">
        <f>SUM(B283:B286)</f>
        <v>81656353</v>
      </c>
      <c r="C282" s="146">
        <f t="shared" ref="C282" si="77">SUM(C283:C286)</f>
        <v>0</v>
      </c>
      <c r="D282" s="146">
        <f t="shared" ref="D282" si="78">SUM(D283:D286)</f>
        <v>285485097</v>
      </c>
    </row>
    <row r="283" spans="1:4" x14ac:dyDescent="0.2">
      <c r="A283" s="70" t="s">
        <v>137</v>
      </c>
      <c r="B283" s="141"/>
      <c r="C283" s="141"/>
      <c r="D283" s="141"/>
    </row>
    <row r="284" spans="1:4" x14ac:dyDescent="0.2">
      <c r="A284" s="70" t="s">
        <v>140</v>
      </c>
      <c r="B284" s="141"/>
      <c r="C284" s="141"/>
      <c r="D284" s="141"/>
    </row>
    <row r="285" spans="1:4" x14ac:dyDescent="0.2">
      <c r="A285" s="70" t="s">
        <v>114</v>
      </c>
      <c r="B285" s="141">
        <v>81656353</v>
      </c>
      <c r="C285" s="141"/>
      <c r="D285" s="141">
        <v>285485097</v>
      </c>
    </row>
    <row r="286" spans="1:4" hidden="1" x14ac:dyDescent="0.2">
      <c r="A286" s="70" t="s">
        <v>115</v>
      </c>
      <c r="B286" s="141"/>
      <c r="C286" s="141"/>
      <c r="D286" s="141"/>
    </row>
    <row r="287" spans="1:4" x14ac:dyDescent="0.2">
      <c r="A287" s="73" t="s">
        <v>93</v>
      </c>
      <c r="B287" s="146">
        <f>SUM(B288)</f>
        <v>0</v>
      </c>
      <c r="C287" s="146">
        <f t="shared" ref="C287" si="79">SUM(C288)</f>
        <v>0</v>
      </c>
      <c r="D287" s="146">
        <f t="shared" ref="D287" si="80">SUM(D288)</f>
        <v>0</v>
      </c>
    </row>
    <row r="288" spans="1:4" x14ac:dyDescent="0.2">
      <c r="A288" s="70" t="s">
        <v>116</v>
      </c>
      <c r="B288" s="141"/>
      <c r="C288" s="141"/>
      <c r="D288" s="141"/>
    </row>
    <row r="289" spans="1:4" x14ac:dyDescent="0.2">
      <c r="A289" s="75" t="s">
        <v>326</v>
      </c>
      <c r="B289" s="142">
        <f>SUM(B275,B282,B287)</f>
        <v>81656353</v>
      </c>
      <c r="C289" s="142">
        <f t="shared" ref="C289:D289" si="81">SUM(C275,C282,C287)</f>
        <v>0</v>
      </c>
      <c r="D289" s="142">
        <f t="shared" si="81"/>
        <v>285485097</v>
      </c>
    </row>
    <row r="291" spans="1:4" ht="25.5" x14ac:dyDescent="0.2">
      <c r="A291" s="79" t="s">
        <v>330</v>
      </c>
      <c r="B291" s="80">
        <v>2019</v>
      </c>
      <c r="C291" s="80" t="s">
        <v>1142</v>
      </c>
      <c r="D291" s="80" t="s">
        <v>1143</v>
      </c>
    </row>
    <row r="292" spans="1:4" x14ac:dyDescent="0.2">
      <c r="A292" s="73" t="s">
        <v>117</v>
      </c>
      <c r="B292" s="146">
        <f>SUM(B293:B298)</f>
        <v>0</v>
      </c>
      <c r="C292" s="146">
        <f t="shared" ref="C292" si="82">SUM(C293:C298)</f>
        <v>7714495</v>
      </c>
      <c r="D292" s="146">
        <f t="shared" ref="D292" si="83">SUM(D293:D298)</f>
        <v>0</v>
      </c>
    </row>
    <row r="293" spans="1:4" hidden="1" x14ac:dyDescent="0.2">
      <c r="A293" s="70" t="s">
        <v>106</v>
      </c>
      <c r="B293" s="141"/>
      <c r="C293" s="141"/>
      <c r="D293" s="141"/>
    </row>
    <row r="294" spans="1:4" x14ac:dyDescent="0.2">
      <c r="A294" s="70" t="s">
        <v>107</v>
      </c>
      <c r="B294" s="141"/>
      <c r="C294" s="141">
        <v>3166745</v>
      </c>
      <c r="D294" s="141"/>
    </row>
    <row r="295" spans="1:4" x14ac:dyDescent="0.2">
      <c r="A295" s="70" t="s">
        <v>108</v>
      </c>
      <c r="B295" s="141"/>
      <c r="C295" s="141"/>
      <c r="D295" s="141"/>
    </row>
    <row r="296" spans="1:4" x14ac:dyDescent="0.2">
      <c r="A296" s="70" t="s">
        <v>109</v>
      </c>
      <c r="B296" s="141"/>
      <c r="C296" s="141">
        <v>4547750</v>
      </c>
      <c r="D296" s="141"/>
    </row>
    <row r="297" spans="1:4" hidden="1" x14ac:dyDescent="0.2">
      <c r="A297" s="70" t="s">
        <v>138</v>
      </c>
      <c r="B297" s="141"/>
      <c r="C297" s="141"/>
      <c r="D297" s="141"/>
    </row>
    <row r="298" spans="1:4" x14ac:dyDescent="0.2">
      <c r="A298" s="70" t="s">
        <v>139</v>
      </c>
      <c r="B298" s="141"/>
      <c r="C298" s="141"/>
      <c r="D298" s="141"/>
    </row>
    <row r="299" spans="1:4" x14ac:dyDescent="0.2">
      <c r="A299" s="73" t="s">
        <v>105</v>
      </c>
      <c r="B299" s="146">
        <f>SUM(B300:B303)</f>
        <v>231914090</v>
      </c>
      <c r="C299" s="146">
        <f t="shared" ref="C299" si="84">SUM(C300:C303)</f>
        <v>62996223</v>
      </c>
      <c r="D299" s="146">
        <f t="shared" ref="D299" si="85">SUM(D300:D303)</f>
        <v>285485097</v>
      </c>
    </row>
    <row r="300" spans="1:4" x14ac:dyDescent="0.2">
      <c r="A300" s="70" t="s">
        <v>137</v>
      </c>
      <c r="B300" s="141"/>
      <c r="C300" s="141"/>
      <c r="D300" s="141"/>
    </row>
    <row r="301" spans="1:4" x14ac:dyDescent="0.2">
      <c r="A301" s="70" t="s">
        <v>140</v>
      </c>
      <c r="B301" s="141"/>
      <c r="C301" s="141"/>
      <c r="D301" s="141"/>
    </row>
    <row r="302" spans="1:4" x14ac:dyDescent="0.2">
      <c r="A302" s="70" t="s">
        <v>114</v>
      </c>
      <c r="B302" s="141">
        <v>231914090</v>
      </c>
      <c r="C302" s="141">
        <v>62996223</v>
      </c>
      <c r="D302" s="141">
        <v>285485097</v>
      </c>
    </row>
    <row r="303" spans="1:4" hidden="1" x14ac:dyDescent="0.2">
      <c r="A303" s="70" t="s">
        <v>115</v>
      </c>
      <c r="B303" s="141"/>
      <c r="C303" s="141"/>
      <c r="D303" s="141"/>
    </row>
    <row r="304" spans="1:4" x14ac:dyDescent="0.2">
      <c r="A304" s="73" t="s">
        <v>93</v>
      </c>
      <c r="B304" s="146">
        <f>SUM(B305)</f>
        <v>0</v>
      </c>
      <c r="C304" s="146">
        <f t="shared" ref="C304" si="86">SUM(C305)</f>
        <v>0</v>
      </c>
      <c r="D304" s="146">
        <f t="shared" ref="D304" si="87">SUM(D305)</f>
        <v>0</v>
      </c>
    </row>
    <row r="305" spans="1:4" x14ac:dyDescent="0.2">
      <c r="A305" s="70" t="s">
        <v>116</v>
      </c>
      <c r="B305" s="141"/>
      <c r="C305" s="141"/>
      <c r="D305" s="141"/>
    </row>
    <row r="306" spans="1:4" x14ac:dyDescent="0.2">
      <c r="A306" s="75" t="s">
        <v>327</v>
      </c>
      <c r="B306" s="142">
        <f>SUM(B292,B299,B304)</f>
        <v>231914090</v>
      </c>
      <c r="C306" s="142">
        <f t="shared" ref="C306:D306" si="88">SUM(C292,C299,C304)</f>
        <v>70710718</v>
      </c>
      <c r="D306" s="142">
        <f t="shared" si="88"/>
        <v>285485097</v>
      </c>
    </row>
    <row r="308" spans="1:4" ht="25.5" x14ac:dyDescent="0.2">
      <c r="A308" s="79" t="s">
        <v>329</v>
      </c>
      <c r="B308" s="80">
        <v>2019</v>
      </c>
      <c r="C308" s="80" t="s">
        <v>1142</v>
      </c>
      <c r="D308" s="80" t="s">
        <v>1143</v>
      </c>
    </row>
    <row r="309" spans="1:4" x14ac:dyDescent="0.2">
      <c r="A309" s="73" t="s">
        <v>117</v>
      </c>
      <c r="B309" s="145">
        <f>SUM(B310:B315)</f>
        <v>0</v>
      </c>
      <c r="C309" s="145">
        <f t="shared" ref="C309" si="89">SUM(C310:C315)</f>
        <v>7714495</v>
      </c>
      <c r="D309" s="145">
        <f t="shared" ref="D309" si="90">SUM(D310:D315)</f>
        <v>0</v>
      </c>
    </row>
    <row r="310" spans="1:4" hidden="1" x14ac:dyDescent="0.2">
      <c r="A310" s="70" t="s">
        <v>106</v>
      </c>
      <c r="B310" s="143"/>
      <c r="C310" s="143"/>
      <c r="D310" s="143"/>
    </row>
    <row r="311" spans="1:4" x14ac:dyDescent="0.2">
      <c r="A311" s="70" t="s">
        <v>107</v>
      </c>
      <c r="B311" s="143"/>
      <c r="C311" s="143">
        <v>3166745</v>
      </c>
      <c r="D311" s="143"/>
    </row>
    <row r="312" spans="1:4" x14ac:dyDescent="0.2">
      <c r="A312" s="70" t="s">
        <v>108</v>
      </c>
      <c r="B312" s="143"/>
      <c r="C312" s="143"/>
      <c r="D312" s="143"/>
    </row>
    <row r="313" spans="1:4" x14ac:dyDescent="0.2">
      <c r="A313" s="70" t="s">
        <v>109</v>
      </c>
      <c r="B313" s="143"/>
      <c r="C313" s="143">
        <v>4547750</v>
      </c>
      <c r="D313" s="143"/>
    </row>
    <row r="314" spans="1:4" hidden="1" x14ac:dyDescent="0.2">
      <c r="A314" s="70" t="s">
        <v>138</v>
      </c>
      <c r="B314" s="143"/>
      <c r="C314" s="143"/>
      <c r="D314" s="143"/>
    </row>
    <row r="315" spans="1:4" x14ac:dyDescent="0.2">
      <c r="A315" s="70" t="s">
        <v>139</v>
      </c>
      <c r="B315" s="143"/>
      <c r="C315" s="143"/>
      <c r="D315" s="143"/>
    </row>
    <row r="316" spans="1:4" x14ac:dyDescent="0.2">
      <c r="A316" s="73" t="s">
        <v>105</v>
      </c>
      <c r="B316" s="145">
        <f>SUM(B317:B320)</f>
        <v>136967308.63999999</v>
      </c>
      <c r="C316" s="145">
        <f t="shared" ref="C316" si="91">SUM(C317:C320)</f>
        <v>62996223</v>
      </c>
      <c r="D316" s="145">
        <f t="shared" ref="D316" si="92">SUM(D317:D320)</f>
        <v>285485097</v>
      </c>
    </row>
    <row r="317" spans="1:4" x14ac:dyDescent="0.2">
      <c r="A317" s="70" t="s">
        <v>137</v>
      </c>
      <c r="B317" s="143"/>
      <c r="C317" s="143"/>
      <c r="D317" s="143"/>
    </row>
    <row r="318" spans="1:4" x14ac:dyDescent="0.2">
      <c r="A318" s="70" t="s">
        <v>140</v>
      </c>
      <c r="B318" s="143"/>
      <c r="C318" s="143"/>
      <c r="D318" s="143"/>
    </row>
    <row r="319" spans="1:4" x14ac:dyDescent="0.2">
      <c r="A319" s="70" t="s">
        <v>114</v>
      </c>
      <c r="B319" s="143">
        <v>136967308.63999999</v>
      </c>
      <c r="C319" s="143">
        <v>62996223</v>
      </c>
      <c r="D319" s="143">
        <v>285485097</v>
      </c>
    </row>
    <row r="320" spans="1:4" hidden="1" x14ac:dyDescent="0.2">
      <c r="A320" s="70" t="s">
        <v>115</v>
      </c>
      <c r="B320" s="143"/>
      <c r="C320" s="143"/>
      <c r="D320" s="143"/>
    </row>
    <row r="321" spans="1:4" x14ac:dyDescent="0.2">
      <c r="A321" s="73" t="s">
        <v>93</v>
      </c>
      <c r="B321" s="145">
        <f>SUM(B322)</f>
        <v>0</v>
      </c>
      <c r="C321" s="145">
        <f t="shared" ref="C321" si="93">SUM(C322)</f>
        <v>0</v>
      </c>
      <c r="D321" s="145">
        <f t="shared" ref="D321" si="94">SUM(D322)</f>
        <v>0</v>
      </c>
    </row>
    <row r="322" spans="1:4" x14ac:dyDescent="0.2">
      <c r="A322" s="70" t="s">
        <v>116</v>
      </c>
      <c r="B322" s="143"/>
      <c r="C322" s="143"/>
      <c r="D322" s="143"/>
    </row>
    <row r="323" spans="1:4" x14ac:dyDescent="0.2">
      <c r="A323" s="136" t="s">
        <v>328</v>
      </c>
      <c r="B323" s="144">
        <f>SUM(B309,B316,B321)</f>
        <v>136967308.63999999</v>
      </c>
      <c r="C323" s="144">
        <f t="shared" ref="C323:D323" si="95">SUM(C309,C316,C321)</f>
        <v>70710718</v>
      </c>
      <c r="D323" s="144">
        <f t="shared" si="95"/>
        <v>285485097</v>
      </c>
    </row>
    <row r="324" spans="1:4" x14ac:dyDescent="0.2">
      <c r="A324" s="137" t="s">
        <v>1144</v>
      </c>
    </row>
    <row r="325" spans="1:4" x14ac:dyDescent="0.2">
      <c r="A325" s="138" t="s">
        <v>1145</v>
      </c>
    </row>
    <row r="339" spans="1:4" x14ac:dyDescent="0.2">
      <c r="A339" s="54" t="s">
        <v>1146</v>
      </c>
    </row>
    <row r="340" spans="1:4" x14ac:dyDescent="0.2">
      <c r="A340" s="54" t="s">
        <v>432</v>
      </c>
    </row>
    <row r="341" spans="1:4" x14ac:dyDescent="0.2">
      <c r="A341" s="56" t="s">
        <v>426</v>
      </c>
    </row>
    <row r="342" spans="1:4" ht="25.5" x14ac:dyDescent="0.2">
      <c r="A342" s="79" t="s">
        <v>331</v>
      </c>
      <c r="B342" s="80">
        <v>2019</v>
      </c>
      <c r="C342" s="80">
        <v>2020</v>
      </c>
      <c r="D342" s="80">
        <v>2021</v>
      </c>
    </row>
    <row r="343" spans="1:4" x14ac:dyDescent="0.2">
      <c r="A343" s="73" t="s">
        <v>117</v>
      </c>
      <c r="B343" s="146">
        <f>SUM(B344:B349)</f>
        <v>1377038960</v>
      </c>
      <c r="C343" s="146">
        <f t="shared" ref="C343" si="96">SUM(C344:C349)</f>
        <v>1520223380</v>
      </c>
      <c r="D343" s="146">
        <f t="shared" ref="D343" si="97">SUM(D344:D349)</f>
        <v>1558792118</v>
      </c>
    </row>
    <row r="344" spans="1:4" hidden="1" x14ac:dyDescent="0.2">
      <c r="A344" s="70" t="s">
        <v>106</v>
      </c>
      <c r="B344" s="141"/>
      <c r="C344" s="141"/>
      <c r="D344" s="141"/>
    </row>
    <row r="345" spans="1:4" x14ac:dyDescent="0.2">
      <c r="A345" s="70" t="s">
        <v>107</v>
      </c>
      <c r="B345" s="141">
        <f t="shared" ref="B345:D349" si="98">SUM(B7,B73,B141,B209,B277)</f>
        <v>1100294640</v>
      </c>
      <c r="C345" s="141">
        <f t="shared" si="98"/>
        <v>1215541241</v>
      </c>
      <c r="D345" s="141">
        <f t="shared" si="98"/>
        <v>1299347040</v>
      </c>
    </row>
    <row r="346" spans="1:4" x14ac:dyDescent="0.2">
      <c r="A346" s="70" t="s">
        <v>108</v>
      </c>
      <c r="B346" s="141">
        <f t="shared" si="98"/>
        <v>100021339</v>
      </c>
      <c r="C346" s="141">
        <f t="shared" si="98"/>
        <v>103601668</v>
      </c>
      <c r="D346" s="141">
        <f t="shared" si="98"/>
        <v>99454937</v>
      </c>
    </row>
    <row r="347" spans="1:4" x14ac:dyDescent="0.2">
      <c r="A347" s="70" t="s">
        <v>109</v>
      </c>
      <c r="B347" s="141">
        <f t="shared" si="98"/>
        <v>175446187</v>
      </c>
      <c r="C347" s="141">
        <f t="shared" si="98"/>
        <v>200509606</v>
      </c>
      <c r="D347" s="141">
        <f t="shared" si="98"/>
        <v>159630136</v>
      </c>
    </row>
    <row r="348" spans="1:4" hidden="1" x14ac:dyDescent="0.2">
      <c r="A348" s="70" t="s">
        <v>138</v>
      </c>
      <c r="B348" s="141">
        <f t="shared" si="98"/>
        <v>0</v>
      </c>
      <c r="C348" s="141">
        <f t="shared" si="98"/>
        <v>0</v>
      </c>
      <c r="D348" s="141">
        <f t="shared" si="98"/>
        <v>0</v>
      </c>
    </row>
    <row r="349" spans="1:4" x14ac:dyDescent="0.2">
      <c r="A349" s="70" t="s">
        <v>139</v>
      </c>
      <c r="B349" s="141">
        <f t="shared" si="98"/>
        <v>1276794</v>
      </c>
      <c r="C349" s="141">
        <f t="shared" si="98"/>
        <v>570865</v>
      </c>
      <c r="D349" s="141">
        <f t="shared" si="98"/>
        <v>360005</v>
      </c>
    </row>
    <row r="350" spans="1:4" x14ac:dyDescent="0.2">
      <c r="A350" s="73" t="s">
        <v>105</v>
      </c>
      <c r="B350" s="146">
        <f>SUM(B351:B354)</f>
        <v>220818979</v>
      </c>
      <c r="C350" s="146">
        <f t="shared" ref="C350" si="99">SUM(C351:C354)</f>
        <v>286333753</v>
      </c>
      <c r="D350" s="146">
        <f t="shared" ref="D350" si="100">SUM(D351:D354)</f>
        <v>363772675</v>
      </c>
    </row>
    <row r="351" spans="1:4" x14ac:dyDescent="0.2">
      <c r="A351" s="70" t="s">
        <v>137</v>
      </c>
      <c r="B351" s="141">
        <f t="shared" ref="B351:D353" si="101">SUM(B13,B79,B147,B215,B283)</f>
        <v>0</v>
      </c>
      <c r="C351" s="141">
        <f t="shared" si="101"/>
        <v>0</v>
      </c>
      <c r="D351" s="141">
        <f t="shared" si="101"/>
        <v>0</v>
      </c>
    </row>
    <row r="352" spans="1:4" x14ac:dyDescent="0.2">
      <c r="A352" s="70" t="s">
        <v>140</v>
      </c>
      <c r="B352" s="141">
        <f t="shared" si="101"/>
        <v>0</v>
      </c>
      <c r="C352" s="141">
        <f t="shared" si="101"/>
        <v>0</v>
      </c>
      <c r="D352" s="141">
        <f t="shared" si="101"/>
        <v>0</v>
      </c>
    </row>
    <row r="353" spans="1:4" x14ac:dyDescent="0.2">
      <c r="A353" s="70" t="s">
        <v>114</v>
      </c>
      <c r="B353" s="141">
        <f t="shared" si="101"/>
        <v>220818979</v>
      </c>
      <c r="C353" s="141">
        <f t="shared" si="101"/>
        <v>286333753</v>
      </c>
      <c r="D353" s="141">
        <f t="shared" si="101"/>
        <v>363772675</v>
      </c>
    </row>
    <row r="354" spans="1:4" hidden="1" x14ac:dyDescent="0.2">
      <c r="A354" s="70" t="s">
        <v>115</v>
      </c>
      <c r="B354" s="141"/>
      <c r="C354" s="141"/>
      <c r="D354" s="141"/>
    </row>
    <row r="355" spans="1:4" x14ac:dyDescent="0.2">
      <c r="A355" s="73" t="s">
        <v>93</v>
      </c>
      <c r="B355" s="146">
        <f>SUM(B356)</f>
        <v>3255133</v>
      </c>
      <c r="C355" s="146">
        <f t="shared" ref="C355" si="102">SUM(C356)</f>
        <v>2454808</v>
      </c>
      <c r="D355" s="146">
        <f t="shared" ref="D355" si="103">SUM(D356)</f>
        <v>3255133</v>
      </c>
    </row>
    <row r="356" spans="1:4" x14ac:dyDescent="0.2">
      <c r="A356" s="70" t="s">
        <v>116</v>
      </c>
      <c r="B356" s="141">
        <f>SUM(B18,B84,B152,B220,B288)</f>
        <v>3255133</v>
      </c>
      <c r="C356" s="141">
        <f>SUM(C18,C84,C152,C220,C288)</f>
        <v>2454808</v>
      </c>
      <c r="D356" s="141">
        <f>SUM(D18,D84,D152,D220,D288)</f>
        <v>3255133</v>
      </c>
    </row>
    <row r="357" spans="1:4" x14ac:dyDescent="0.2">
      <c r="A357" s="75" t="s">
        <v>326</v>
      </c>
      <c r="B357" s="142">
        <f>SUM(B343,B350,B355)</f>
        <v>1601113072</v>
      </c>
      <c r="C357" s="142">
        <f t="shared" ref="C357:D357" si="104">SUM(C343,C350,C355)</f>
        <v>1809011941</v>
      </c>
      <c r="D357" s="142">
        <f t="shared" si="104"/>
        <v>1925819926</v>
      </c>
    </row>
    <row r="359" spans="1:4" ht="25.5" x14ac:dyDescent="0.2">
      <c r="A359" s="79" t="s">
        <v>330</v>
      </c>
      <c r="B359" s="80">
        <v>2019</v>
      </c>
      <c r="C359" s="80" t="s">
        <v>1142</v>
      </c>
      <c r="D359" s="80" t="s">
        <v>1143</v>
      </c>
    </row>
    <row r="360" spans="1:4" x14ac:dyDescent="0.2">
      <c r="A360" s="73" t="s">
        <v>117</v>
      </c>
      <c r="B360" s="146">
        <f>SUM(B361:B366)</f>
        <v>1671906928</v>
      </c>
      <c r="C360" s="146">
        <f t="shared" ref="C360" si="105">SUM(C361:C366)</f>
        <v>1792528507</v>
      </c>
      <c r="D360" s="146">
        <f t="shared" ref="D360" si="106">SUM(D361:D366)</f>
        <v>1558792118</v>
      </c>
    </row>
    <row r="361" spans="1:4" hidden="1" x14ac:dyDescent="0.2">
      <c r="A361" s="70" t="s">
        <v>106</v>
      </c>
      <c r="B361" s="141"/>
      <c r="C361" s="141"/>
      <c r="D361" s="141"/>
    </row>
    <row r="362" spans="1:4" x14ac:dyDescent="0.2">
      <c r="A362" s="70" t="s">
        <v>107</v>
      </c>
      <c r="B362" s="141">
        <f t="shared" ref="B362:D366" si="107">SUM(B24,B90,B158,B226,B294)</f>
        <v>1269716266</v>
      </c>
      <c r="C362" s="141">
        <f t="shared" si="107"/>
        <v>1345399721</v>
      </c>
      <c r="D362" s="141">
        <f t="shared" si="107"/>
        <v>1299347040</v>
      </c>
    </row>
    <row r="363" spans="1:4" x14ac:dyDescent="0.2">
      <c r="A363" s="70" t="s">
        <v>108</v>
      </c>
      <c r="B363" s="141">
        <f t="shared" si="107"/>
        <v>101164752</v>
      </c>
      <c r="C363" s="141">
        <f t="shared" si="107"/>
        <v>106433061</v>
      </c>
      <c r="D363" s="141">
        <f t="shared" si="107"/>
        <v>99454937</v>
      </c>
    </row>
    <row r="364" spans="1:4" x14ac:dyDescent="0.2">
      <c r="A364" s="70" t="s">
        <v>109</v>
      </c>
      <c r="B364" s="141">
        <f t="shared" si="107"/>
        <v>242611161</v>
      </c>
      <c r="C364" s="141">
        <f t="shared" si="107"/>
        <v>306796560</v>
      </c>
      <c r="D364" s="141">
        <f t="shared" si="107"/>
        <v>159630136</v>
      </c>
    </row>
    <row r="365" spans="1:4" hidden="1" x14ac:dyDescent="0.2">
      <c r="A365" s="70" t="s">
        <v>138</v>
      </c>
      <c r="B365" s="141">
        <f t="shared" si="107"/>
        <v>108913</v>
      </c>
      <c r="C365" s="141">
        <f t="shared" si="107"/>
        <v>268174</v>
      </c>
      <c r="D365" s="141">
        <f t="shared" si="107"/>
        <v>0</v>
      </c>
    </row>
    <row r="366" spans="1:4" x14ac:dyDescent="0.2">
      <c r="A366" s="70" t="s">
        <v>139</v>
      </c>
      <c r="B366" s="141">
        <f t="shared" si="107"/>
        <v>58305836</v>
      </c>
      <c r="C366" s="141">
        <f t="shared" si="107"/>
        <v>33630991</v>
      </c>
      <c r="D366" s="141">
        <f t="shared" si="107"/>
        <v>360005</v>
      </c>
    </row>
    <row r="367" spans="1:4" x14ac:dyDescent="0.2">
      <c r="A367" s="73" t="s">
        <v>105</v>
      </c>
      <c r="B367" s="146">
        <f>SUM(B368:B371)</f>
        <v>421988061</v>
      </c>
      <c r="C367" s="146">
        <f t="shared" ref="C367" si="108">SUM(C368:C371)</f>
        <v>370428317</v>
      </c>
      <c r="D367" s="146">
        <f t="shared" ref="D367" si="109">SUM(D368:D371)</f>
        <v>363772675</v>
      </c>
    </row>
    <row r="368" spans="1:4" x14ac:dyDescent="0.2">
      <c r="A368" s="70" t="s">
        <v>137</v>
      </c>
      <c r="B368" s="141">
        <f t="shared" ref="B368:D370" si="110">SUM(B30,B96,B164,B232,B300)</f>
        <v>0</v>
      </c>
      <c r="C368" s="141">
        <f t="shared" si="110"/>
        <v>5258360</v>
      </c>
      <c r="D368" s="141">
        <f t="shared" si="110"/>
        <v>0</v>
      </c>
    </row>
    <row r="369" spans="1:4" x14ac:dyDescent="0.2">
      <c r="A369" s="70" t="s">
        <v>140</v>
      </c>
      <c r="B369" s="141">
        <f t="shared" si="110"/>
        <v>0</v>
      </c>
      <c r="C369" s="141">
        <f t="shared" si="110"/>
        <v>0</v>
      </c>
      <c r="D369" s="141">
        <f t="shared" si="110"/>
        <v>0</v>
      </c>
    </row>
    <row r="370" spans="1:4" x14ac:dyDescent="0.2">
      <c r="A370" s="70" t="s">
        <v>114</v>
      </c>
      <c r="B370" s="141">
        <f t="shared" si="110"/>
        <v>421988061</v>
      </c>
      <c r="C370" s="141">
        <f t="shared" si="110"/>
        <v>365169957</v>
      </c>
      <c r="D370" s="141">
        <f t="shared" si="110"/>
        <v>363772675</v>
      </c>
    </row>
    <row r="371" spans="1:4" hidden="1" x14ac:dyDescent="0.2">
      <c r="A371" s="70" t="s">
        <v>115</v>
      </c>
      <c r="B371" s="141"/>
      <c r="C371" s="141"/>
      <c r="D371" s="141"/>
    </row>
    <row r="372" spans="1:4" x14ac:dyDescent="0.2">
      <c r="A372" s="73" t="s">
        <v>93</v>
      </c>
      <c r="B372" s="146">
        <f>SUM(B373)</f>
        <v>11618103</v>
      </c>
      <c r="C372" s="146">
        <f t="shared" ref="C372" si="111">SUM(C373)</f>
        <v>2454808</v>
      </c>
      <c r="D372" s="146">
        <f t="shared" ref="D372" si="112">SUM(D373)</f>
        <v>3255133</v>
      </c>
    </row>
    <row r="373" spans="1:4" x14ac:dyDescent="0.2">
      <c r="A373" s="70" t="s">
        <v>116</v>
      </c>
      <c r="B373" s="141">
        <f>SUM(B35,B101,B169,B237,B305)</f>
        <v>11618103</v>
      </c>
      <c r="C373" s="141">
        <f>SUM(C35,C101,C169,C237,C305)</f>
        <v>2454808</v>
      </c>
      <c r="D373" s="141">
        <f>SUM(D35,D101,D169,D237,D305)</f>
        <v>3255133</v>
      </c>
    </row>
    <row r="374" spans="1:4" x14ac:dyDescent="0.2">
      <c r="A374" s="75" t="s">
        <v>327</v>
      </c>
      <c r="B374" s="142">
        <f>SUM(B360,B367,B372)</f>
        <v>2105513092</v>
      </c>
      <c r="C374" s="142">
        <f t="shared" ref="C374:D374" si="113">SUM(C360,C367,C372)</f>
        <v>2165411632</v>
      </c>
      <c r="D374" s="142">
        <f t="shared" si="113"/>
        <v>1925819926</v>
      </c>
    </row>
    <row r="376" spans="1:4" ht="25.5" x14ac:dyDescent="0.2">
      <c r="A376" s="79" t="s">
        <v>329</v>
      </c>
      <c r="B376" s="80">
        <v>2019</v>
      </c>
      <c r="C376" s="80" t="s">
        <v>1142</v>
      </c>
      <c r="D376" s="80" t="s">
        <v>1143</v>
      </c>
    </row>
    <row r="377" spans="1:4" x14ac:dyDescent="0.2">
      <c r="A377" s="73" t="s">
        <v>117</v>
      </c>
      <c r="B377" s="145">
        <f>SUM(B378:B383)</f>
        <v>1624307714.7899997</v>
      </c>
      <c r="C377" s="145">
        <f t="shared" ref="C377" si="114">SUM(C378:C383)</f>
        <v>1792528507</v>
      </c>
      <c r="D377" s="145">
        <f t="shared" ref="D377" si="115">SUM(D378:D383)</f>
        <v>1558792118</v>
      </c>
    </row>
    <row r="378" spans="1:4" hidden="1" x14ac:dyDescent="0.2">
      <c r="A378" s="70" t="s">
        <v>106</v>
      </c>
      <c r="B378" s="143"/>
      <c r="C378" s="143"/>
      <c r="D378" s="143"/>
    </row>
    <row r="379" spans="1:4" x14ac:dyDescent="0.2">
      <c r="A379" s="70" t="s">
        <v>107</v>
      </c>
      <c r="B379" s="143">
        <f t="shared" ref="B379:D383" si="116">SUM(B41,B107,B175,B243,B311)</f>
        <v>1251978984.8799999</v>
      </c>
      <c r="C379" s="143">
        <f t="shared" si="116"/>
        <v>1345399721</v>
      </c>
      <c r="D379" s="143">
        <f t="shared" si="116"/>
        <v>1299347040</v>
      </c>
    </row>
    <row r="380" spans="1:4" x14ac:dyDescent="0.2">
      <c r="A380" s="70" t="s">
        <v>108</v>
      </c>
      <c r="B380" s="143">
        <f t="shared" si="116"/>
        <v>100451112.33</v>
      </c>
      <c r="C380" s="143">
        <f t="shared" si="116"/>
        <v>106433061</v>
      </c>
      <c r="D380" s="143">
        <f t="shared" si="116"/>
        <v>99454937</v>
      </c>
    </row>
    <row r="381" spans="1:4" x14ac:dyDescent="0.2">
      <c r="A381" s="70" t="s">
        <v>109</v>
      </c>
      <c r="B381" s="143">
        <f t="shared" si="116"/>
        <v>216780943.24000001</v>
      </c>
      <c r="C381" s="143">
        <f t="shared" si="116"/>
        <v>306796560</v>
      </c>
      <c r="D381" s="143">
        <f t="shared" si="116"/>
        <v>159630136</v>
      </c>
    </row>
    <row r="382" spans="1:4" hidden="1" x14ac:dyDescent="0.2">
      <c r="A382" s="70" t="s">
        <v>138</v>
      </c>
      <c r="B382" s="143">
        <f t="shared" si="116"/>
        <v>108913</v>
      </c>
      <c r="C382" s="143">
        <f t="shared" si="116"/>
        <v>268174</v>
      </c>
      <c r="D382" s="143">
        <f t="shared" si="116"/>
        <v>0</v>
      </c>
    </row>
    <row r="383" spans="1:4" x14ac:dyDescent="0.2">
      <c r="A383" s="70" t="s">
        <v>139</v>
      </c>
      <c r="B383" s="143">
        <f t="shared" si="116"/>
        <v>54987761.340000004</v>
      </c>
      <c r="C383" s="143">
        <f t="shared" si="116"/>
        <v>33630991</v>
      </c>
      <c r="D383" s="143">
        <f t="shared" si="116"/>
        <v>360005</v>
      </c>
    </row>
    <row r="384" spans="1:4" x14ac:dyDescent="0.2">
      <c r="A384" s="73" t="s">
        <v>105</v>
      </c>
      <c r="B384" s="145">
        <f>SUM(B385:B388)</f>
        <v>264045025.06999999</v>
      </c>
      <c r="C384" s="145">
        <f t="shared" ref="C384" si="117">SUM(C385:C388)</f>
        <v>370428317</v>
      </c>
      <c r="D384" s="145">
        <f t="shared" ref="D384" si="118">SUM(D385:D388)</f>
        <v>363772675</v>
      </c>
    </row>
    <row r="385" spans="1:4" x14ac:dyDescent="0.2">
      <c r="A385" s="70" t="s">
        <v>137</v>
      </c>
      <c r="B385" s="143">
        <f t="shared" ref="B385:D387" si="119">SUM(B47,B113,B181,B249,B317)</f>
        <v>0</v>
      </c>
      <c r="C385" s="143">
        <f t="shared" si="119"/>
        <v>5258360</v>
      </c>
      <c r="D385" s="143">
        <f t="shared" si="119"/>
        <v>0</v>
      </c>
    </row>
    <row r="386" spans="1:4" x14ac:dyDescent="0.2">
      <c r="A386" s="70" t="s">
        <v>140</v>
      </c>
      <c r="B386" s="143">
        <f t="shared" si="119"/>
        <v>0</v>
      </c>
      <c r="C386" s="143">
        <f t="shared" si="119"/>
        <v>0</v>
      </c>
      <c r="D386" s="143">
        <f t="shared" si="119"/>
        <v>0</v>
      </c>
    </row>
    <row r="387" spans="1:4" x14ac:dyDescent="0.2">
      <c r="A387" s="70" t="s">
        <v>114</v>
      </c>
      <c r="B387" s="143">
        <f t="shared" si="119"/>
        <v>264045025.06999999</v>
      </c>
      <c r="C387" s="143">
        <f t="shared" si="119"/>
        <v>365169957</v>
      </c>
      <c r="D387" s="143">
        <f t="shared" si="119"/>
        <v>363772675</v>
      </c>
    </row>
    <row r="388" spans="1:4" hidden="1" x14ac:dyDescent="0.2">
      <c r="A388" s="70" t="s">
        <v>115</v>
      </c>
      <c r="B388" s="143"/>
      <c r="C388" s="143"/>
      <c r="D388" s="143"/>
    </row>
    <row r="389" spans="1:4" x14ac:dyDescent="0.2">
      <c r="A389" s="73" t="s">
        <v>93</v>
      </c>
      <c r="B389" s="145">
        <f>SUM(B390)</f>
        <v>11259789.720000001</v>
      </c>
      <c r="C389" s="145">
        <f t="shared" ref="C389" si="120">SUM(C390)</f>
        <v>2454808</v>
      </c>
      <c r="D389" s="145">
        <f t="shared" ref="D389" si="121">SUM(D390)</f>
        <v>3255133</v>
      </c>
    </row>
    <row r="390" spans="1:4" x14ac:dyDescent="0.2">
      <c r="A390" s="70" t="s">
        <v>116</v>
      </c>
      <c r="B390" s="143">
        <f>SUM(B52,B118,B186,B254,B322)</f>
        <v>11259789.720000001</v>
      </c>
      <c r="C390" s="143">
        <f>SUM(C52,C118,C186,C254,C322)</f>
        <v>2454808</v>
      </c>
      <c r="D390" s="143">
        <f>SUM(D52,D118,D186,D254,D322)</f>
        <v>3255133</v>
      </c>
    </row>
    <row r="391" spans="1:4" x14ac:dyDescent="0.2">
      <c r="A391" s="136" t="s">
        <v>328</v>
      </c>
      <c r="B391" s="144">
        <f>SUM(B377,B384,B389)</f>
        <v>1899612529.5799997</v>
      </c>
      <c r="C391" s="144">
        <f t="shared" ref="C391:D391" si="122">SUM(C377,C384,C389)</f>
        <v>2165411632</v>
      </c>
      <c r="D391" s="144">
        <f t="shared" si="122"/>
        <v>1925819926</v>
      </c>
    </row>
    <row r="392" spans="1:4" x14ac:dyDescent="0.2">
      <c r="A392" s="137" t="s">
        <v>1144</v>
      </c>
    </row>
    <row r="393" spans="1:4" x14ac:dyDescent="0.2">
      <c r="A393" s="138" t="s">
        <v>1145</v>
      </c>
    </row>
  </sheetData>
  <printOptions horizontalCentered="1"/>
  <pageMargins left="0" right="0" top="0.74803149606299213" bottom="0.74803149606299213" header="0.31496062992125984" footer="0.31496062992125984"/>
  <pageSetup paperSize="9" scale="95"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9" tint="-0.249977111117893"/>
  </sheetPr>
  <dimension ref="A1:W262"/>
  <sheetViews>
    <sheetView topLeftCell="A233" zoomScaleNormal="100" zoomScaleSheetLayoutView="100" workbookViewId="0">
      <selection activeCell="T247" sqref="T247"/>
    </sheetView>
  </sheetViews>
  <sheetFormatPr baseColWidth="10" defaultColWidth="11.28515625" defaultRowHeight="11.25" x14ac:dyDescent="0.2"/>
  <cols>
    <col min="1" max="1" width="22.7109375" style="61" customWidth="1"/>
    <col min="2" max="2" width="35.85546875" style="61" customWidth="1"/>
    <col min="3" max="3" width="5" style="61" hidden="1" customWidth="1"/>
    <col min="4" max="4" width="10.85546875" style="61" bestFit="1" customWidth="1"/>
    <col min="5" max="6" width="9.5703125" style="61" bestFit="1" customWidth="1"/>
    <col min="7" max="7" width="5" style="61" hidden="1" customWidth="1"/>
    <col min="8" max="8" width="6.5703125" style="61" bestFit="1" customWidth="1"/>
    <col min="9" max="9" width="10.85546875" style="61" bestFit="1" customWidth="1"/>
    <col min="10" max="11" width="5" style="61" hidden="1" customWidth="1"/>
    <col min="12" max="12" width="9.5703125" style="61" bestFit="1" customWidth="1"/>
    <col min="13" max="13" width="5" style="61" hidden="1" customWidth="1"/>
    <col min="14" max="14" width="9.5703125" style="61" bestFit="1" customWidth="1"/>
    <col min="15" max="16" width="7.85546875" style="61" bestFit="1" customWidth="1"/>
    <col min="17" max="17" width="10.85546875" style="61" bestFit="1" customWidth="1"/>
    <col min="18" max="18" width="5" style="61" customWidth="1"/>
    <col min="19" max="16384" width="11.28515625" style="61"/>
  </cols>
  <sheetData>
    <row r="1" spans="1:23" s="60" customFormat="1" x14ac:dyDescent="0.2">
      <c r="A1" s="54" t="s">
        <v>1147</v>
      </c>
      <c r="B1" s="54"/>
      <c r="C1" s="100"/>
      <c r="D1" s="100"/>
      <c r="E1" s="100"/>
      <c r="F1" s="100"/>
      <c r="G1" s="100"/>
      <c r="H1" s="101"/>
      <c r="I1" s="101"/>
      <c r="J1" s="101"/>
      <c r="K1" s="101"/>
      <c r="L1" s="101"/>
      <c r="M1" s="101"/>
      <c r="N1" s="101"/>
      <c r="O1" s="101"/>
      <c r="P1" s="101"/>
      <c r="Q1" s="101"/>
      <c r="R1" s="101"/>
    </row>
    <row r="2" spans="1:23" s="60" customFormat="1" x14ac:dyDescent="0.2">
      <c r="A2" s="54" t="s">
        <v>427</v>
      </c>
      <c r="B2" s="54"/>
      <c r="C2" s="100"/>
      <c r="D2" s="100"/>
      <c r="E2" s="100"/>
      <c r="F2" s="100"/>
      <c r="G2" s="100"/>
      <c r="H2" s="101"/>
      <c r="I2" s="101"/>
      <c r="J2" s="101"/>
      <c r="K2" s="101"/>
      <c r="L2" s="101"/>
      <c r="M2" s="101"/>
      <c r="N2" s="101"/>
      <c r="O2" s="101"/>
      <c r="P2" s="101"/>
      <c r="Q2" s="101"/>
      <c r="R2" s="101"/>
    </row>
    <row r="3" spans="1:23" s="60" customFormat="1" ht="12" thickBot="1" x14ac:dyDescent="0.25">
      <c r="A3" s="54" t="s">
        <v>426</v>
      </c>
      <c r="B3" s="56"/>
      <c r="C3" s="56"/>
      <c r="D3" s="56"/>
      <c r="E3" s="56"/>
      <c r="F3" s="56"/>
      <c r="G3" s="56"/>
      <c r="H3" s="56"/>
      <c r="I3" s="56"/>
      <c r="J3" s="56"/>
      <c r="K3" s="56"/>
      <c r="L3" s="56"/>
      <c r="M3" s="56"/>
      <c r="N3" s="56"/>
      <c r="O3" s="56"/>
      <c r="P3" s="56"/>
      <c r="Q3" s="56"/>
      <c r="R3" s="56"/>
      <c r="S3" s="59"/>
      <c r="T3" s="59"/>
      <c r="U3" s="59"/>
      <c r="V3" s="59"/>
      <c r="W3" s="59"/>
    </row>
    <row r="4" spans="1:23" s="62" customFormat="1" ht="28.35" customHeight="1" thickBot="1" x14ac:dyDescent="0.25">
      <c r="A4" s="666" t="s">
        <v>293</v>
      </c>
      <c r="B4" s="666" t="s">
        <v>278</v>
      </c>
      <c r="C4" s="663" t="s">
        <v>117</v>
      </c>
      <c r="D4" s="664"/>
      <c r="E4" s="664"/>
      <c r="F4" s="664"/>
      <c r="G4" s="664"/>
      <c r="H4" s="664"/>
      <c r="I4" s="665"/>
      <c r="J4" s="663" t="s">
        <v>105</v>
      </c>
      <c r="K4" s="664"/>
      <c r="L4" s="664"/>
      <c r="M4" s="664"/>
      <c r="N4" s="665"/>
      <c r="O4" s="663" t="s">
        <v>93</v>
      </c>
      <c r="P4" s="665"/>
      <c r="Q4" s="663" t="s">
        <v>0</v>
      </c>
      <c r="R4" s="665"/>
    </row>
    <row r="5" spans="1:23" s="63" customFormat="1" ht="109.5" customHeight="1" thickBot="1" x14ac:dyDescent="0.25">
      <c r="A5" s="667"/>
      <c r="B5" s="667"/>
      <c r="C5" s="102" t="s">
        <v>106</v>
      </c>
      <c r="D5" s="103" t="s">
        <v>107</v>
      </c>
      <c r="E5" s="103" t="s">
        <v>108</v>
      </c>
      <c r="F5" s="103" t="s">
        <v>109</v>
      </c>
      <c r="G5" s="103" t="s">
        <v>110</v>
      </c>
      <c r="H5" s="103" t="s">
        <v>111</v>
      </c>
      <c r="I5" s="104" t="s">
        <v>102</v>
      </c>
      <c r="J5" s="102" t="s">
        <v>112</v>
      </c>
      <c r="K5" s="103" t="s">
        <v>113</v>
      </c>
      <c r="L5" s="103" t="s">
        <v>114</v>
      </c>
      <c r="M5" s="103" t="s">
        <v>115</v>
      </c>
      <c r="N5" s="104" t="s">
        <v>103</v>
      </c>
      <c r="O5" s="102" t="s">
        <v>116</v>
      </c>
      <c r="P5" s="104" t="s">
        <v>104</v>
      </c>
      <c r="Q5" s="105" t="s">
        <v>141</v>
      </c>
      <c r="R5" s="106" t="s">
        <v>91</v>
      </c>
    </row>
    <row r="6" spans="1:23" x14ac:dyDescent="0.2">
      <c r="A6" s="107" t="s">
        <v>465</v>
      </c>
      <c r="B6" s="107" t="s">
        <v>433</v>
      </c>
      <c r="C6" s="147"/>
      <c r="D6" s="157">
        <v>11785426</v>
      </c>
      <c r="E6" s="157">
        <v>3606594</v>
      </c>
      <c r="F6" s="157">
        <v>7756207</v>
      </c>
      <c r="G6" s="157"/>
      <c r="H6" s="157"/>
      <c r="I6" s="149">
        <f>SUM(C6:H6)</f>
        <v>23148227</v>
      </c>
      <c r="J6" s="147"/>
      <c r="K6" s="157"/>
      <c r="L6" s="157">
        <v>47698367</v>
      </c>
      <c r="M6" s="148"/>
      <c r="N6" s="149">
        <f>SUM(J6:M6)</f>
        <v>47698367</v>
      </c>
      <c r="O6" s="159"/>
      <c r="P6" s="149">
        <f>SUM(O6)</f>
        <v>0</v>
      </c>
      <c r="Q6" s="147">
        <f>SUM(P6,N6,I6)</f>
        <v>70846594</v>
      </c>
      <c r="R6" s="108">
        <f>+Q6/Q40</f>
        <v>4.429473226396545E-2</v>
      </c>
    </row>
    <row r="7" spans="1:23" x14ac:dyDescent="0.2">
      <c r="A7" s="109"/>
      <c r="B7" s="109" t="s">
        <v>469</v>
      </c>
      <c r="C7" s="150"/>
      <c r="D7" s="158">
        <v>1199698</v>
      </c>
      <c r="E7" s="158">
        <v>93832</v>
      </c>
      <c r="F7" s="158">
        <v>206462</v>
      </c>
      <c r="G7" s="158"/>
      <c r="H7" s="158"/>
      <c r="I7" s="149">
        <f t="shared" ref="I7:I39" si="0">SUM(C7:H7)</f>
        <v>1499992</v>
      </c>
      <c r="J7" s="147"/>
      <c r="K7" s="157"/>
      <c r="L7" s="157"/>
      <c r="M7" s="148"/>
      <c r="N7" s="149">
        <f t="shared" ref="N7:N39" si="1">SUM(J7:M7)</f>
        <v>0</v>
      </c>
      <c r="O7" s="159"/>
      <c r="P7" s="149">
        <f t="shared" ref="P7:P39" si="2">SUM(O7)</f>
        <v>0</v>
      </c>
      <c r="Q7" s="147">
        <f t="shared" ref="Q7:Q40" si="3">SUM(P7,N7,I7)</f>
        <v>1499992</v>
      </c>
      <c r="R7" s="108">
        <f>+Q7/Q40</f>
        <v>9.3782552253803572E-4</v>
      </c>
    </row>
    <row r="8" spans="1:23" s="78" customFormat="1" x14ac:dyDescent="0.2">
      <c r="A8" s="109"/>
      <c r="B8" s="109" t="s">
        <v>434</v>
      </c>
      <c r="C8" s="150"/>
      <c r="D8" s="158"/>
      <c r="E8" s="158"/>
      <c r="F8" s="158"/>
      <c r="G8" s="158"/>
      <c r="H8" s="158"/>
      <c r="I8" s="149">
        <f t="shared" si="0"/>
        <v>0</v>
      </c>
      <c r="J8" s="147"/>
      <c r="K8" s="157"/>
      <c r="L8" s="157">
        <v>6470260</v>
      </c>
      <c r="M8" s="148"/>
      <c r="N8" s="149">
        <f t="shared" si="1"/>
        <v>6470260</v>
      </c>
      <c r="O8" s="159"/>
      <c r="P8" s="149">
        <f t="shared" si="2"/>
        <v>0</v>
      </c>
      <c r="Q8" s="147">
        <f t="shared" si="3"/>
        <v>6470260</v>
      </c>
      <c r="R8" s="108">
        <f>+Q8/Q40</f>
        <v>4.0453382187751342E-3</v>
      </c>
    </row>
    <row r="9" spans="1:23" s="78" customFormat="1" x14ac:dyDescent="0.2">
      <c r="A9" s="109"/>
      <c r="B9" s="109" t="s">
        <v>435</v>
      </c>
      <c r="C9" s="150"/>
      <c r="D9" s="158"/>
      <c r="E9" s="158"/>
      <c r="F9" s="158"/>
      <c r="G9" s="158"/>
      <c r="H9" s="158"/>
      <c r="I9" s="149">
        <f t="shared" si="0"/>
        <v>0</v>
      </c>
      <c r="J9" s="147"/>
      <c r="K9" s="157"/>
      <c r="L9" s="157">
        <v>2914543</v>
      </c>
      <c r="M9" s="148"/>
      <c r="N9" s="149">
        <f t="shared" si="1"/>
        <v>2914543</v>
      </c>
      <c r="O9" s="159"/>
      <c r="P9" s="149">
        <f t="shared" si="2"/>
        <v>0</v>
      </c>
      <c r="Q9" s="147">
        <f t="shared" si="3"/>
        <v>2914543</v>
      </c>
      <c r="R9" s="108">
        <f>+Q9/Q40</f>
        <v>1.8222315931915466E-3</v>
      </c>
    </row>
    <row r="10" spans="1:23" s="78" customFormat="1" x14ac:dyDescent="0.2">
      <c r="A10" s="109"/>
      <c r="B10" s="109" t="s">
        <v>436</v>
      </c>
      <c r="C10" s="150"/>
      <c r="D10" s="158">
        <v>4115145</v>
      </c>
      <c r="E10" s="158">
        <v>4617741</v>
      </c>
      <c r="F10" s="158">
        <v>3650000</v>
      </c>
      <c r="G10" s="158"/>
      <c r="H10" s="158"/>
      <c r="I10" s="149">
        <f t="shared" si="0"/>
        <v>12382886</v>
      </c>
      <c r="J10" s="147"/>
      <c r="K10" s="157"/>
      <c r="L10" s="157">
        <v>2000000</v>
      </c>
      <c r="M10" s="148"/>
      <c r="N10" s="149">
        <f t="shared" si="1"/>
        <v>2000000</v>
      </c>
      <c r="O10" s="159"/>
      <c r="P10" s="149">
        <f t="shared" si="2"/>
        <v>0</v>
      </c>
      <c r="Q10" s="147">
        <f t="shared" si="3"/>
        <v>14382886</v>
      </c>
      <c r="R10" s="108">
        <f>+Q10/Q40</f>
        <v>8.9924730122260647E-3</v>
      </c>
    </row>
    <row r="11" spans="1:23" s="78" customFormat="1" x14ac:dyDescent="0.2">
      <c r="A11" s="109"/>
      <c r="B11" s="109" t="s">
        <v>466</v>
      </c>
      <c r="C11" s="150"/>
      <c r="D11" s="158">
        <v>3111192</v>
      </c>
      <c r="E11" s="158">
        <v>3074947</v>
      </c>
      <c r="F11" s="158">
        <v>348000</v>
      </c>
      <c r="G11" s="158"/>
      <c r="H11" s="158"/>
      <c r="I11" s="149">
        <f t="shared" si="0"/>
        <v>6534139</v>
      </c>
      <c r="J11" s="147"/>
      <c r="K11" s="157"/>
      <c r="L11" s="157"/>
      <c r="M11" s="148"/>
      <c r="N11" s="149">
        <f t="shared" si="1"/>
        <v>0</v>
      </c>
      <c r="O11" s="159"/>
      <c r="P11" s="149">
        <f t="shared" si="2"/>
        <v>0</v>
      </c>
      <c r="Q11" s="147">
        <f t="shared" si="3"/>
        <v>6534139</v>
      </c>
      <c r="R11" s="108">
        <f>+Q11/Q40</f>
        <v>4.0852766694830095E-3</v>
      </c>
    </row>
    <row r="12" spans="1:23" s="78" customFormat="1" x14ac:dyDescent="0.2">
      <c r="A12" s="109"/>
      <c r="B12" s="109" t="s">
        <v>437</v>
      </c>
      <c r="C12" s="150"/>
      <c r="D12" s="158">
        <v>36693053</v>
      </c>
      <c r="E12" s="158">
        <v>27272558</v>
      </c>
      <c r="F12" s="158">
        <v>4213542</v>
      </c>
      <c r="G12" s="158"/>
      <c r="H12" s="158"/>
      <c r="I12" s="149">
        <f t="shared" si="0"/>
        <v>68179153</v>
      </c>
      <c r="J12" s="147"/>
      <c r="K12" s="157"/>
      <c r="L12" s="157"/>
      <c r="M12" s="148"/>
      <c r="N12" s="149">
        <f t="shared" si="1"/>
        <v>0</v>
      </c>
      <c r="O12" s="159"/>
      <c r="P12" s="149">
        <f t="shared" si="2"/>
        <v>0</v>
      </c>
      <c r="Q12" s="147">
        <f t="shared" si="3"/>
        <v>68179153</v>
      </c>
      <c r="R12" s="108">
        <f>+Q12/Q40</f>
        <v>4.2626993869584427E-2</v>
      </c>
    </row>
    <row r="13" spans="1:23" s="78" customFormat="1" x14ac:dyDescent="0.2">
      <c r="A13" s="109"/>
      <c r="B13" s="109" t="s">
        <v>438</v>
      </c>
      <c r="C13" s="150"/>
      <c r="D13" s="158">
        <v>133260988</v>
      </c>
      <c r="E13" s="158">
        <v>21041069</v>
      </c>
      <c r="F13" s="158">
        <v>2286189</v>
      </c>
      <c r="G13" s="158"/>
      <c r="H13" s="158"/>
      <c r="I13" s="149">
        <f t="shared" si="0"/>
        <v>156588246</v>
      </c>
      <c r="J13" s="147"/>
      <c r="K13" s="157"/>
      <c r="L13" s="157"/>
      <c r="M13" s="148"/>
      <c r="N13" s="149">
        <f t="shared" si="1"/>
        <v>0</v>
      </c>
      <c r="O13" s="159"/>
      <c r="P13" s="149">
        <f t="shared" si="2"/>
        <v>0</v>
      </c>
      <c r="Q13" s="147">
        <f t="shared" si="3"/>
        <v>156588246</v>
      </c>
      <c r="R13" s="108">
        <f>+Q13/Q40</f>
        <v>9.7902157897018435E-2</v>
      </c>
    </row>
    <row r="14" spans="1:23" s="78" customFormat="1" x14ac:dyDescent="0.2">
      <c r="A14" s="109"/>
      <c r="B14" s="109" t="s">
        <v>439</v>
      </c>
      <c r="C14" s="150"/>
      <c r="D14" s="158">
        <v>63282170</v>
      </c>
      <c r="E14" s="158">
        <v>3646581</v>
      </c>
      <c r="F14" s="158">
        <v>958279</v>
      </c>
      <c r="G14" s="158"/>
      <c r="H14" s="158"/>
      <c r="I14" s="149">
        <f t="shared" si="0"/>
        <v>67887030</v>
      </c>
      <c r="J14" s="147"/>
      <c r="K14" s="157"/>
      <c r="L14" s="157"/>
      <c r="M14" s="148"/>
      <c r="N14" s="149">
        <f t="shared" si="1"/>
        <v>0</v>
      </c>
      <c r="O14" s="159"/>
      <c r="P14" s="149">
        <f t="shared" si="2"/>
        <v>0</v>
      </c>
      <c r="Q14" s="147">
        <f t="shared" si="3"/>
        <v>67887030</v>
      </c>
      <c r="R14" s="108">
        <f>+Q14/Q40</f>
        <v>4.2444352625417542E-2</v>
      </c>
    </row>
    <row r="15" spans="1:23" s="78" customFormat="1" x14ac:dyDescent="0.2">
      <c r="A15" s="109"/>
      <c r="B15" s="109" t="s">
        <v>440</v>
      </c>
      <c r="C15" s="150"/>
      <c r="D15" s="158">
        <v>109464810</v>
      </c>
      <c r="E15" s="158">
        <v>5732202</v>
      </c>
      <c r="F15" s="158">
        <v>2168788</v>
      </c>
      <c r="G15" s="158"/>
      <c r="H15" s="158"/>
      <c r="I15" s="149">
        <f t="shared" si="0"/>
        <v>117365800</v>
      </c>
      <c r="J15" s="147"/>
      <c r="K15" s="157"/>
      <c r="L15" s="157"/>
      <c r="M15" s="148"/>
      <c r="N15" s="149">
        <f t="shared" si="1"/>
        <v>0</v>
      </c>
      <c r="O15" s="159"/>
      <c r="P15" s="149">
        <f t="shared" si="2"/>
        <v>0</v>
      </c>
      <c r="Q15" s="147">
        <f t="shared" si="3"/>
        <v>117365800</v>
      </c>
      <c r="R15" s="108">
        <f>+Q15/Q40</f>
        <v>7.3379486499324395E-2</v>
      </c>
    </row>
    <row r="16" spans="1:23" s="78" customFormat="1" x14ac:dyDescent="0.2">
      <c r="A16" s="109"/>
      <c r="B16" s="109" t="s">
        <v>441</v>
      </c>
      <c r="C16" s="150"/>
      <c r="D16" s="158">
        <v>70157729</v>
      </c>
      <c r="E16" s="158">
        <v>2824299</v>
      </c>
      <c r="F16" s="158">
        <v>1693774</v>
      </c>
      <c r="G16" s="158"/>
      <c r="H16" s="158"/>
      <c r="I16" s="149">
        <f t="shared" si="0"/>
        <v>74675802</v>
      </c>
      <c r="J16" s="147"/>
      <c r="K16" s="157"/>
      <c r="L16" s="157"/>
      <c r="M16" s="148"/>
      <c r="N16" s="149">
        <f t="shared" si="1"/>
        <v>0</v>
      </c>
      <c r="O16" s="159"/>
      <c r="P16" s="149">
        <f t="shared" si="2"/>
        <v>0</v>
      </c>
      <c r="Q16" s="147">
        <f t="shared" si="3"/>
        <v>74675802</v>
      </c>
      <c r="R16" s="108">
        <f>+Q16/Q40</f>
        <v>4.6688831028163409E-2</v>
      </c>
    </row>
    <row r="17" spans="1:18" s="78" customFormat="1" x14ac:dyDescent="0.2">
      <c r="A17" s="109"/>
      <c r="B17" s="109" t="s">
        <v>442</v>
      </c>
      <c r="C17" s="150"/>
      <c r="D17" s="158">
        <v>26879429</v>
      </c>
      <c r="E17" s="158">
        <v>395681</v>
      </c>
      <c r="F17" s="158">
        <v>706879</v>
      </c>
      <c r="G17" s="158"/>
      <c r="H17" s="158"/>
      <c r="I17" s="149">
        <f t="shared" si="0"/>
        <v>27981989</v>
      </c>
      <c r="J17" s="147"/>
      <c r="K17" s="157"/>
      <c r="L17" s="157"/>
      <c r="M17" s="148"/>
      <c r="N17" s="149">
        <f t="shared" si="1"/>
        <v>0</v>
      </c>
      <c r="O17" s="159"/>
      <c r="P17" s="149">
        <f t="shared" si="2"/>
        <v>0</v>
      </c>
      <c r="Q17" s="147">
        <f t="shared" si="3"/>
        <v>27981989</v>
      </c>
      <c r="R17" s="108">
        <f>+Q17/Q40</f>
        <v>1.7494908943233408E-2</v>
      </c>
    </row>
    <row r="18" spans="1:18" s="78" customFormat="1" x14ac:dyDescent="0.2">
      <c r="A18" s="109"/>
      <c r="B18" s="109" t="s">
        <v>443</v>
      </c>
      <c r="C18" s="150"/>
      <c r="D18" s="158">
        <v>64635875</v>
      </c>
      <c r="E18" s="158">
        <v>4364467</v>
      </c>
      <c r="F18" s="158">
        <v>1226219</v>
      </c>
      <c r="G18" s="158"/>
      <c r="H18" s="158"/>
      <c r="I18" s="149">
        <f t="shared" si="0"/>
        <v>70226561</v>
      </c>
      <c r="J18" s="147"/>
      <c r="K18" s="157"/>
      <c r="L18" s="157"/>
      <c r="M18" s="148"/>
      <c r="N18" s="149">
        <f t="shared" si="1"/>
        <v>0</v>
      </c>
      <c r="O18" s="159"/>
      <c r="P18" s="149">
        <f t="shared" si="2"/>
        <v>0</v>
      </c>
      <c r="Q18" s="147">
        <f t="shared" si="3"/>
        <v>70226561</v>
      </c>
      <c r="R18" s="108">
        <f>+Q18/Q40</f>
        <v>4.3907075014982908E-2</v>
      </c>
    </row>
    <row r="19" spans="1:18" s="78" customFormat="1" x14ac:dyDescent="0.2">
      <c r="A19" s="109"/>
      <c r="B19" s="109" t="s">
        <v>444</v>
      </c>
      <c r="C19" s="150"/>
      <c r="D19" s="158">
        <v>76768251</v>
      </c>
      <c r="E19" s="158">
        <v>4545261</v>
      </c>
      <c r="F19" s="158">
        <v>1747419</v>
      </c>
      <c r="G19" s="158"/>
      <c r="H19" s="158"/>
      <c r="I19" s="149">
        <f t="shared" si="0"/>
        <v>83060931</v>
      </c>
      <c r="J19" s="147"/>
      <c r="K19" s="157"/>
      <c r="L19" s="157"/>
      <c r="M19" s="148"/>
      <c r="N19" s="149">
        <f t="shared" si="1"/>
        <v>0</v>
      </c>
      <c r="O19" s="159"/>
      <c r="P19" s="149">
        <f t="shared" si="2"/>
        <v>0</v>
      </c>
      <c r="Q19" s="147">
        <f t="shared" si="3"/>
        <v>83060931</v>
      </c>
      <c r="R19" s="108">
        <f>+Q19/Q40</f>
        <v>5.1931384312430148E-2</v>
      </c>
    </row>
    <row r="20" spans="1:18" s="78" customFormat="1" x14ac:dyDescent="0.2">
      <c r="A20" s="109"/>
      <c r="B20" s="109" t="s">
        <v>445</v>
      </c>
      <c r="C20" s="150"/>
      <c r="D20" s="158">
        <v>36271321</v>
      </c>
      <c r="E20" s="158">
        <v>3010980</v>
      </c>
      <c r="F20" s="158">
        <v>700134</v>
      </c>
      <c r="G20" s="158"/>
      <c r="H20" s="158"/>
      <c r="I20" s="149">
        <f t="shared" si="0"/>
        <v>39982435</v>
      </c>
      <c r="J20" s="147"/>
      <c r="K20" s="157"/>
      <c r="L20" s="157"/>
      <c r="M20" s="148"/>
      <c r="N20" s="149">
        <f t="shared" si="1"/>
        <v>0</v>
      </c>
      <c r="O20" s="159"/>
      <c r="P20" s="149">
        <f t="shared" si="2"/>
        <v>0</v>
      </c>
      <c r="Q20" s="147">
        <f t="shared" si="3"/>
        <v>39982435</v>
      </c>
      <c r="R20" s="108">
        <f>+Q20/Q40</f>
        <v>2.4997831985915955E-2</v>
      </c>
    </row>
    <row r="21" spans="1:18" s="78" customFormat="1" x14ac:dyDescent="0.2">
      <c r="A21" s="109"/>
      <c r="B21" s="109" t="s">
        <v>446</v>
      </c>
      <c r="C21" s="150"/>
      <c r="D21" s="158">
        <v>45358887</v>
      </c>
      <c r="E21" s="158">
        <v>771908</v>
      </c>
      <c r="F21" s="158">
        <v>1130744</v>
      </c>
      <c r="G21" s="158"/>
      <c r="H21" s="158"/>
      <c r="I21" s="149">
        <f t="shared" si="0"/>
        <v>47261539</v>
      </c>
      <c r="J21" s="147"/>
      <c r="K21" s="157"/>
      <c r="L21" s="157"/>
      <c r="M21" s="148"/>
      <c r="N21" s="149">
        <f t="shared" si="1"/>
        <v>0</v>
      </c>
      <c r="O21" s="159"/>
      <c r="P21" s="149">
        <f t="shared" si="2"/>
        <v>0</v>
      </c>
      <c r="Q21" s="147">
        <f t="shared" si="3"/>
        <v>47261539</v>
      </c>
      <c r="R21" s="108">
        <f>+Q21/Q40</f>
        <v>2.9548875933089479E-2</v>
      </c>
    </row>
    <row r="22" spans="1:18" s="78" customFormat="1" x14ac:dyDescent="0.2">
      <c r="A22" s="109"/>
      <c r="B22" s="109" t="s">
        <v>447</v>
      </c>
      <c r="C22" s="150"/>
      <c r="D22" s="158">
        <v>40047789</v>
      </c>
      <c r="E22" s="158">
        <v>840657</v>
      </c>
      <c r="F22" s="158">
        <v>976624</v>
      </c>
      <c r="G22" s="158"/>
      <c r="H22" s="158"/>
      <c r="I22" s="149">
        <f t="shared" si="0"/>
        <v>41865070</v>
      </c>
      <c r="J22" s="147"/>
      <c r="K22" s="157"/>
      <c r="L22" s="157"/>
      <c r="M22" s="148"/>
      <c r="N22" s="149">
        <f t="shared" si="1"/>
        <v>0</v>
      </c>
      <c r="O22" s="159"/>
      <c r="P22" s="149">
        <f t="shared" si="2"/>
        <v>0</v>
      </c>
      <c r="Q22" s="147">
        <f t="shared" si="3"/>
        <v>41865070</v>
      </c>
      <c r="R22" s="108">
        <f>+Q22/Q40</f>
        <v>2.6174893698660686E-2</v>
      </c>
    </row>
    <row r="23" spans="1:18" s="78" customFormat="1" x14ac:dyDescent="0.2">
      <c r="A23" s="109"/>
      <c r="B23" s="109" t="s">
        <v>448</v>
      </c>
      <c r="C23" s="150"/>
      <c r="D23" s="158">
        <v>178463570</v>
      </c>
      <c r="E23" s="158">
        <v>3939768</v>
      </c>
      <c r="F23" s="158">
        <v>3299138</v>
      </c>
      <c r="G23" s="158"/>
      <c r="H23" s="158"/>
      <c r="I23" s="149">
        <f t="shared" si="0"/>
        <v>185702476</v>
      </c>
      <c r="J23" s="147"/>
      <c r="K23" s="157"/>
      <c r="L23" s="157"/>
      <c r="M23" s="148"/>
      <c r="N23" s="149">
        <f t="shared" si="1"/>
        <v>0</v>
      </c>
      <c r="O23" s="159"/>
      <c r="P23" s="149">
        <f t="shared" si="2"/>
        <v>0</v>
      </c>
      <c r="Q23" s="147">
        <f t="shared" si="3"/>
        <v>185702476</v>
      </c>
      <c r="R23" s="108">
        <f>+Q23/Q40</f>
        <v>0.11610496695402844</v>
      </c>
    </row>
    <row r="24" spans="1:18" s="78" customFormat="1" x14ac:dyDescent="0.2">
      <c r="A24" s="109"/>
      <c r="B24" s="109" t="s">
        <v>449</v>
      </c>
      <c r="C24" s="150"/>
      <c r="D24" s="158">
        <v>37561498</v>
      </c>
      <c r="E24" s="158">
        <v>2144683</v>
      </c>
      <c r="F24" s="158">
        <v>718416</v>
      </c>
      <c r="G24" s="158"/>
      <c r="H24" s="158"/>
      <c r="I24" s="149">
        <f t="shared" si="0"/>
        <v>40424597</v>
      </c>
      <c r="J24" s="147"/>
      <c r="K24" s="157"/>
      <c r="L24" s="157"/>
      <c r="M24" s="148"/>
      <c r="N24" s="149">
        <f t="shared" si="1"/>
        <v>0</v>
      </c>
      <c r="O24" s="159"/>
      <c r="P24" s="149">
        <f t="shared" si="2"/>
        <v>0</v>
      </c>
      <c r="Q24" s="147">
        <f t="shared" si="3"/>
        <v>40424597</v>
      </c>
      <c r="R24" s="108">
        <f>+Q24/Q40</f>
        <v>2.5274280666106558E-2</v>
      </c>
    </row>
    <row r="25" spans="1:18" s="78" customFormat="1" x14ac:dyDescent="0.2">
      <c r="A25" s="109"/>
      <c r="B25" s="109" t="s">
        <v>450</v>
      </c>
      <c r="C25" s="150"/>
      <c r="D25" s="158">
        <v>25942953</v>
      </c>
      <c r="E25" s="158">
        <v>823381</v>
      </c>
      <c r="F25" s="158">
        <v>561436</v>
      </c>
      <c r="G25" s="158"/>
      <c r="H25" s="158"/>
      <c r="I25" s="149">
        <f t="shared" si="0"/>
        <v>27327770</v>
      </c>
      <c r="J25" s="147"/>
      <c r="K25" s="157"/>
      <c r="L25" s="157"/>
      <c r="M25" s="148"/>
      <c r="N25" s="149">
        <f t="shared" si="1"/>
        <v>0</v>
      </c>
      <c r="O25" s="159"/>
      <c r="P25" s="149">
        <f t="shared" si="2"/>
        <v>0</v>
      </c>
      <c r="Q25" s="147">
        <f t="shared" si="3"/>
        <v>27327770</v>
      </c>
      <c r="R25" s="108">
        <f>+Q25/Q40</f>
        <v>1.7085877911381699E-2</v>
      </c>
    </row>
    <row r="26" spans="1:18" s="78" customFormat="1" x14ac:dyDescent="0.2">
      <c r="A26" s="109"/>
      <c r="B26" s="109" t="s">
        <v>451</v>
      </c>
      <c r="C26" s="150"/>
      <c r="D26" s="158">
        <v>23683612</v>
      </c>
      <c r="E26" s="158">
        <v>420921</v>
      </c>
      <c r="F26" s="158">
        <v>804227</v>
      </c>
      <c r="G26" s="158"/>
      <c r="H26" s="158"/>
      <c r="I26" s="149">
        <f t="shared" si="0"/>
        <v>24908760</v>
      </c>
      <c r="J26" s="147"/>
      <c r="K26" s="157"/>
      <c r="L26" s="157"/>
      <c r="M26" s="148"/>
      <c r="N26" s="149">
        <f t="shared" si="1"/>
        <v>0</v>
      </c>
      <c r="O26" s="159"/>
      <c r="P26" s="149">
        <f t="shared" si="2"/>
        <v>0</v>
      </c>
      <c r="Q26" s="147">
        <f t="shared" si="3"/>
        <v>24908760</v>
      </c>
      <c r="R26" s="108">
        <f>+Q26/Q40</f>
        <v>1.5573463633655728E-2</v>
      </c>
    </row>
    <row r="27" spans="1:18" s="78" customFormat="1" x14ac:dyDescent="0.2">
      <c r="A27" s="109"/>
      <c r="B27" s="109" t="s">
        <v>452</v>
      </c>
      <c r="C27" s="150"/>
      <c r="D27" s="158">
        <v>9540788</v>
      </c>
      <c r="E27" s="158">
        <v>2228833</v>
      </c>
      <c r="F27" s="158">
        <v>4899635</v>
      </c>
      <c r="G27" s="158"/>
      <c r="H27" s="158">
        <v>203845</v>
      </c>
      <c r="I27" s="149">
        <f t="shared" si="0"/>
        <v>16873101</v>
      </c>
      <c r="J27" s="147"/>
      <c r="K27" s="157"/>
      <c r="L27" s="157"/>
      <c r="M27" s="148"/>
      <c r="N27" s="149">
        <f t="shared" si="1"/>
        <v>0</v>
      </c>
      <c r="O27" s="159"/>
      <c r="P27" s="149">
        <f t="shared" si="2"/>
        <v>0</v>
      </c>
      <c r="Q27" s="147">
        <f t="shared" si="3"/>
        <v>16873101</v>
      </c>
      <c r="R27" s="108">
        <f>+Q27/Q40</f>
        <v>1.0549406104940595E-2</v>
      </c>
    </row>
    <row r="28" spans="1:18" s="78" customFormat="1" x14ac:dyDescent="0.2">
      <c r="A28" s="109"/>
      <c r="B28" s="109" t="s">
        <v>453</v>
      </c>
      <c r="C28" s="150"/>
      <c r="D28" s="158">
        <v>29815829</v>
      </c>
      <c r="E28" s="158">
        <v>374654</v>
      </c>
      <c r="F28" s="158">
        <v>7280713</v>
      </c>
      <c r="G28" s="158"/>
      <c r="H28" s="158"/>
      <c r="I28" s="149">
        <f t="shared" si="0"/>
        <v>37471196</v>
      </c>
      <c r="J28" s="147"/>
      <c r="K28" s="157"/>
      <c r="L28" s="157">
        <v>22400</v>
      </c>
      <c r="M28" s="148"/>
      <c r="N28" s="149">
        <f t="shared" si="1"/>
        <v>22400</v>
      </c>
      <c r="O28" s="159"/>
      <c r="P28" s="149">
        <f t="shared" si="2"/>
        <v>0</v>
      </c>
      <c r="Q28" s="147">
        <f t="shared" si="3"/>
        <v>37493596</v>
      </c>
      <c r="R28" s="108">
        <f>+Q28/Q40</f>
        <v>2.3441759196402383E-2</v>
      </c>
    </row>
    <row r="29" spans="1:18" s="78" customFormat="1" x14ac:dyDescent="0.2">
      <c r="A29" s="109"/>
      <c r="B29" s="109" t="s">
        <v>454</v>
      </c>
      <c r="C29" s="150"/>
      <c r="D29" s="158">
        <v>26304169</v>
      </c>
      <c r="E29" s="158">
        <v>118175</v>
      </c>
      <c r="F29" s="158">
        <v>5037772</v>
      </c>
      <c r="G29" s="158"/>
      <c r="H29" s="158"/>
      <c r="I29" s="149">
        <f t="shared" si="0"/>
        <v>31460116</v>
      </c>
      <c r="J29" s="147"/>
      <c r="K29" s="157"/>
      <c r="L29" s="157"/>
      <c r="M29" s="148"/>
      <c r="N29" s="149">
        <f t="shared" si="1"/>
        <v>0</v>
      </c>
      <c r="O29" s="159"/>
      <c r="P29" s="149">
        <f t="shared" si="2"/>
        <v>0</v>
      </c>
      <c r="Q29" s="147">
        <f t="shared" si="3"/>
        <v>31460116</v>
      </c>
      <c r="R29" s="108">
        <f>+Q29/Q40</f>
        <v>1.9669504721896661E-2</v>
      </c>
    </row>
    <row r="30" spans="1:18" s="78" customFormat="1" x14ac:dyDescent="0.2">
      <c r="A30" s="109"/>
      <c r="B30" s="109" t="s">
        <v>455</v>
      </c>
      <c r="C30" s="150"/>
      <c r="D30" s="158">
        <v>61975951</v>
      </c>
      <c r="E30" s="158">
        <v>932138</v>
      </c>
      <c r="F30" s="158">
        <v>11649747</v>
      </c>
      <c r="G30" s="158"/>
      <c r="H30" s="158"/>
      <c r="I30" s="149">
        <f t="shared" si="0"/>
        <v>74557836</v>
      </c>
      <c r="J30" s="147"/>
      <c r="K30" s="157"/>
      <c r="L30" s="157">
        <v>22400</v>
      </c>
      <c r="M30" s="148"/>
      <c r="N30" s="149">
        <f t="shared" si="1"/>
        <v>22400</v>
      </c>
      <c r="O30" s="159"/>
      <c r="P30" s="149">
        <f t="shared" si="2"/>
        <v>0</v>
      </c>
      <c r="Q30" s="147">
        <f t="shared" si="3"/>
        <v>74580236</v>
      </c>
      <c r="R30" s="108">
        <f>+Q30/Q40</f>
        <v>4.6629081220239857E-2</v>
      </c>
    </row>
    <row r="31" spans="1:18" s="78" customFormat="1" x14ac:dyDescent="0.2">
      <c r="A31" s="109"/>
      <c r="B31" s="109" t="s">
        <v>456</v>
      </c>
      <c r="C31" s="150"/>
      <c r="D31" s="158">
        <v>26693957</v>
      </c>
      <c r="E31" s="158">
        <v>78092</v>
      </c>
      <c r="F31" s="158">
        <v>4660767</v>
      </c>
      <c r="G31" s="158"/>
      <c r="H31" s="158"/>
      <c r="I31" s="149">
        <f t="shared" si="0"/>
        <v>31432816</v>
      </c>
      <c r="J31" s="147"/>
      <c r="K31" s="157"/>
      <c r="L31" s="157"/>
      <c r="M31" s="148"/>
      <c r="N31" s="149">
        <f t="shared" si="1"/>
        <v>0</v>
      </c>
      <c r="O31" s="159"/>
      <c r="P31" s="149">
        <f t="shared" si="2"/>
        <v>0</v>
      </c>
      <c r="Q31" s="147">
        <f t="shared" si="3"/>
        <v>31432816</v>
      </c>
      <c r="R31" s="108">
        <f>+Q31/Q40</f>
        <v>1.9652436206354387E-2</v>
      </c>
    </row>
    <row r="32" spans="1:18" s="78" customFormat="1" x14ac:dyDescent="0.2">
      <c r="A32" s="109"/>
      <c r="B32" s="109" t="s">
        <v>457</v>
      </c>
      <c r="C32" s="150"/>
      <c r="D32" s="158">
        <v>29716004</v>
      </c>
      <c r="E32" s="158">
        <v>494146</v>
      </c>
      <c r="F32" s="158">
        <v>9054358</v>
      </c>
      <c r="G32" s="158"/>
      <c r="H32" s="158"/>
      <c r="I32" s="149">
        <f t="shared" si="0"/>
        <v>39264508</v>
      </c>
      <c r="J32" s="147"/>
      <c r="K32" s="157"/>
      <c r="L32" s="157"/>
      <c r="M32" s="148"/>
      <c r="N32" s="149">
        <f t="shared" si="1"/>
        <v>0</v>
      </c>
      <c r="O32" s="159"/>
      <c r="P32" s="149">
        <f t="shared" si="2"/>
        <v>0</v>
      </c>
      <c r="Q32" s="147">
        <f t="shared" si="3"/>
        <v>39264508</v>
      </c>
      <c r="R32" s="108">
        <f>+Q32/Q40</f>
        <v>2.454896941603614E-2</v>
      </c>
    </row>
    <row r="33" spans="1:18" s="78" customFormat="1" x14ac:dyDescent="0.2">
      <c r="A33" s="109"/>
      <c r="B33" s="109" t="s">
        <v>458</v>
      </c>
      <c r="C33" s="150"/>
      <c r="D33" s="158">
        <v>25267339</v>
      </c>
      <c r="E33" s="158">
        <v>83622</v>
      </c>
      <c r="F33" s="158">
        <v>4995518</v>
      </c>
      <c r="G33" s="158"/>
      <c r="H33" s="158"/>
      <c r="I33" s="149">
        <f t="shared" si="0"/>
        <v>30346479</v>
      </c>
      <c r="J33" s="147"/>
      <c r="K33" s="157"/>
      <c r="L33" s="157"/>
      <c r="M33" s="148"/>
      <c r="N33" s="149">
        <f t="shared" si="1"/>
        <v>0</v>
      </c>
      <c r="O33" s="159"/>
      <c r="P33" s="149">
        <f t="shared" si="2"/>
        <v>0</v>
      </c>
      <c r="Q33" s="147">
        <f t="shared" si="3"/>
        <v>30346479</v>
      </c>
      <c r="R33" s="108">
        <f>+Q33/Q40</f>
        <v>1.897323620750279E-2</v>
      </c>
    </row>
    <row r="34" spans="1:18" s="78" customFormat="1" x14ac:dyDescent="0.2">
      <c r="A34" s="109"/>
      <c r="B34" s="109" t="s">
        <v>459</v>
      </c>
      <c r="C34" s="150"/>
      <c r="D34" s="158">
        <v>10954680</v>
      </c>
      <c r="E34" s="158">
        <v>33359</v>
      </c>
      <c r="F34" s="158">
        <v>2429314</v>
      </c>
      <c r="G34" s="158"/>
      <c r="H34" s="158"/>
      <c r="I34" s="149">
        <f t="shared" si="0"/>
        <v>13417353</v>
      </c>
      <c r="J34" s="147"/>
      <c r="K34" s="157"/>
      <c r="L34" s="157">
        <v>103000</v>
      </c>
      <c r="M34" s="148"/>
      <c r="N34" s="149">
        <f t="shared" si="1"/>
        <v>103000</v>
      </c>
      <c r="O34" s="159"/>
      <c r="P34" s="149">
        <f t="shared" si="2"/>
        <v>0</v>
      </c>
      <c r="Q34" s="147">
        <f t="shared" si="3"/>
        <v>13520353</v>
      </c>
      <c r="R34" s="108">
        <f>+Q34/Q40</f>
        <v>8.4531998284815505E-3</v>
      </c>
    </row>
    <row r="35" spans="1:18" s="78" customFormat="1" x14ac:dyDescent="0.2">
      <c r="A35" s="109"/>
      <c r="B35" s="109" t="s">
        <v>460</v>
      </c>
      <c r="C35" s="150"/>
      <c r="D35" s="158">
        <v>22507711</v>
      </c>
      <c r="E35" s="158">
        <v>92952</v>
      </c>
      <c r="F35" s="158">
        <v>3859804</v>
      </c>
      <c r="G35" s="158"/>
      <c r="H35" s="158"/>
      <c r="I35" s="149">
        <f t="shared" si="0"/>
        <v>26460467</v>
      </c>
      <c r="J35" s="147"/>
      <c r="K35" s="157"/>
      <c r="L35" s="157"/>
      <c r="M35" s="148"/>
      <c r="N35" s="149">
        <f t="shared" si="1"/>
        <v>0</v>
      </c>
      <c r="O35" s="159"/>
      <c r="P35" s="149">
        <f t="shared" si="2"/>
        <v>0</v>
      </c>
      <c r="Q35" s="147">
        <f t="shared" si="3"/>
        <v>26460467</v>
      </c>
      <c r="R35" s="108">
        <f>+Q35/Q40</f>
        <v>1.6543622426569909E-2</v>
      </c>
    </row>
    <row r="36" spans="1:18" s="78" customFormat="1" x14ac:dyDescent="0.2">
      <c r="A36" s="109"/>
      <c r="B36" s="109" t="s">
        <v>461</v>
      </c>
      <c r="C36" s="150"/>
      <c r="D36" s="158">
        <v>12446678</v>
      </c>
      <c r="E36" s="158">
        <v>13477</v>
      </c>
      <c r="F36" s="158">
        <v>40098523</v>
      </c>
      <c r="G36" s="158"/>
      <c r="H36" s="158"/>
      <c r="I36" s="149">
        <f t="shared" si="0"/>
        <v>52558678</v>
      </c>
      <c r="J36" s="147"/>
      <c r="K36" s="157"/>
      <c r="L36" s="157">
        <v>135605</v>
      </c>
      <c r="M36" s="148"/>
      <c r="N36" s="149">
        <f t="shared" si="1"/>
        <v>135605</v>
      </c>
      <c r="O36" s="159"/>
      <c r="P36" s="149">
        <f t="shared" si="2"/>
        <v>0</v>
      </c>
      <c r="Q36" s="147">
        <f t="shared" si="3"/>
        <v>52694283</v>
      </c>
      <c r="R36" s="108">
        <f>+Q36/Q40</f>
        <v>3.2945538035697608E-2</v>
      </c>
    </row>
    <row r="37" spans="1:18" s="78" customFormat="1" x14ac:dyDescent="0.2">
      <c r="A37" s="109"/>
      <c r="B37" s="109" t="s">
        <v>462</v>
      </c>
      <c r="C37" s="150"/>
      <c r="D37" s="158">
        <v>12345430</v>
      </c>
      <c r="E37" s="158">
        <v>2000</v>
      </c>
      <c r="F37" s="158">
        <v>3323854</v>
      </c>
      <c r="G37" s="158"/>
      <c r="H37" s="158"/>
      <c r="I37" s="149">
        <f t="shared" si="0"/>
        <v>15671284</v>
      </c>
      <c r="J37" s="147"/>
      <c r="K37" s="157"/>
      <c r="L37" s="157"/>
      <c r="M37" s="148"/>
      <c r="N37" s="149">
        <f t="shared" si="1"/>
        <v>0</v>
      </c>
      <c r="O37" s="159"/>
      <c r="P37" s="149">
        <f t="shared" si="2"/>
        <v>0</v>
      </c>
      <c r="Q37" s="147">
        <f t="shared" si="3"/>
        <v>15671284</v>
      </c>
      <c r="R37" s="108">
        <f>+Q37/Q40</f>
        <v>9.7980056601248266E-3</v>
      </c>
    </row>
    <row r="38" spans="1:18" x14ac:dyDescent="0.2">
      <c r="A38" s="109"/>
      <c r="B38" s="109" t="s">
        <v>463</v>
      </c>
      <c r="C38" s="151"/>
      <c r="D38" s="153">
        <v>31258551</v>
      </c>
      <c r="E38" s="153">
        <v>1835959</v>
      </c>
      <c r="F38" s="153">
        <v>5155522</v>
      </c>
      <c r="G38" s="153"/>
      <c r="H38" s="153"/>
      <c r="I38" s="149">
        <f t="shared" si="0"/>
        <v>38250032</v>
      </c>
      <c r="J38" s="147"/>
      <c r="K38" s="157"/>
      <c r="L38" s="157"/>
      <c r="M38" s="148"/>
      <c r="N38" s="149">
        <f t="shared" si="1"/>
        <v>0</v>
      </c>
      <c r="O38" s="159"/>
      <c r="P38" s="149">
        <f t="shared" si="2"/>
        <v>0</v>
      </c>
      <c r="Q38" s="147">
        <f t="shared" si="3"/>
        <v>38250032</v>
      </c>
      <c r="R38" s="108">
        <f>+Q38/Q40</f>
        <v>2.3914698376722401E-2</v>
      </c>
    </row>
    <row r="39" spans="1:18" ht="12" thickBot="1" x14ac:dyDescent="0.25">
      <c r="A39" s="109"/>
      <c r="B39" s="109" t="s">
        <v>464</v>
      </c>
      <c r="C39" s="151"/>
      <c r="D39" s="153">
        <v>11823854</v>
      </c>
      <c r="E39" s="153"/>
      <c r="F39" s="153">
        <v>3478406</v>
      </c>
      <c r="G39" s="153"/>
      <c r="H39" s="153"/>
      <c r="I39" s="149">
        <f t="shared" si="0"/>
        <v>15302260</v>
      </c>
      <c r="J39" s="147"/>
      <c r="K39" s="157"/>
      <c r="L39" s="157"/>
      <c r="M39" s="148"/>
      <c r="N39" s="149">
        <f t="shared" si="1"/>
        <v>0</v>
      </c>
      <c r="O39" s="159"/>
      <c r="P39" s="149">
        <f t="shared" si="2"/>
        <v>0</v>
      </c>
      <c r="Q39" s="147">
        <f t="shared" si="3"/>
        <v>15302260</v>
      </c>
      <c r="R39" s="108">
        <f>+Q39/Q40</f>
        <v>9.5672843458584327E-3</v>
      </c>
    </row>
    <row r="40" spans="1:18" ht="12" thickBot="1" x14ac:dyDescent="0.25">
      <c r="A40" s="112" t="s">
        <v>84</v>
      </c>
      <c r="B40" s="112" t="s">
        <v>84</v>
      </c>
      <c r="C40" s="154"/>
      <c r="D40" s="155">
        <f>SUM(D6:D39)</f>
        <v>1299334337</v>
      </c>
      <c r="E40" s="155">
        <f t="shared" ref="E40:H40" si="4">SUM(E6:E39)</f>
        <v>99454937</v>
      </c>
      <c r="F40" s="155">
        <f t="shared" si="4"/>
        <v>141076410</v>
      </c>
      <c r="G40" s="155">
        <f t="shared" si="4"/>
        <v>0</v>
      </c>
      <c r="H40" s="155">
        <f t="shared" si="4"/>
        <v>203845</v>
      </c>
      <c r="I40" s="156">
        <f>SUM(C40:H40)</f>
        <v>1540069529</v>
      </c>
      <c r="J40" s="154"/>
      <c r="K40" s="155">
        <f>SUM(K6:K39)</f>
        <v>0</v>
      </c>
      <c r="L40" s="155">
        <f t="shared" ref="L40" si="5">SUM(L6:L39)</f>
        <v>59366575</v>
      </c>
      <c r="M40" s="155"/>
      <c r="N40" s="156">
        <f>SUM(J40:M40)</f>
        <v>59366575</v>
      </c>
      <c r="O40" s="155">
        <f>SUM(O6:O39)</f>
        <v>0</v>
      </c>
      <c r="P40" s="156">
        <f>+O40</f>
        <v>0</v>
      </c>
      <c r="Q40" s="154">
        <f t="shared" si="3"/>
        <v>1599436104</v>
      </c>
      <c r="R40" s="113">
        <f>SUM(R6:R39)</f>
        <v>1.0000000000000002</v>
      </c>
    </row>
    <row r="41" spans="1:18" x14ac:dyDescent="0.2">
      <c r="A41" s="64"/>
      <c r="B41" s="64"/>
      <c r="C41" s="65"/>
      <c r="D41" s="66"/>
      <c r="E41" s="67"/>
      <c r="F41" s="67"/>
      <c r="G41" s="67"/>
      <c r="H41" s="67"/>
      <c r="I41" s="67"/>
      <c r="J41" s="67"/>
      <c r="K41" s="67"/>
      <c r="L41" s="67"/>
      <c r="M41" s="67"/>
      <c r="N41" s="67"/>
      <c r="O41" s="67"/>
      <c r="P41" s="67"/>
      <c r="Q41" s="67"/>
      <c r="R41" s="67"/>
    </row>
    <row r="43" spans="1:18" x14ac:dyDescent="0.2">
      <c r="A43" s="54" t="s">
        <v>1147</v>
      </c>
      <c r="B43" s="54"/>
      <c r="C43" s="100"/>
      <c r="D43" s="100"/>
      <c r="E43" s="100"/>
      <c r="F43" s="100"/>
      <c r="G43" s="100"/>
      <c r="H43" s="101"/>
      <c r="I43" s="101"/>
      <c r="J43" s="101"/>
      <c r="K43" s="101"/>
      <c r="L43" s="101"/>
      <c r="M43" s="101"/>
      <c r="N43" s="101"/>
      <c r="O43" s="101"/>
      <c r="P43" s="101"/>
      <c r="Q43" s="101"/>
      <c r="R43" s="101"/>
    </row>
    <row r="44" spans="1:18" x14ac:dyDescent="0.2">
      <c r="A44" s="54" t="s">
        <v>428</v>
      </c>
      <c r="B44" s="54"/>
      <c r="C44" s="100"/>
      <c r="D44" s="100"/>
      <c r="E44" s="100"/>
      <c r="F44" s="100"/>
      <c r="G44" s="100"/>
      <c r="H44" s="101"/>
      <c r="I44" s="101"/>
      <c r="J44" s="101"/>
      <c r="K44" s="101"/>
      <c r="L44" s="101"/>
      <c r="M44" s="101"/>
      <c r="N44" s="101"/>
      <c r="O44" s="101"/>
      <c r="P44" s="101"/>
      <c r="Q44" s="101"/>
      <c r="R44" s="101"/>
    </row>
    <row r="45" spans="1:18" ht="12" thickBot="1" x14ac:dyDescent="0.25">
      <c r="A45" s="54" t="s">
        <v>426</v>
      </c>
      <c r="B45" s="56"/>
      <c r="C45" s="56"/>
      <c r="D45" s="56"/>
      <c r="E45" s="56"/>
      <c r="F45" s="56"/>
      <c r="G45" s="56"/>
      <c r="H45" s="56"/>
      <c r="I45" s="56"/>
      <c r="J45" s="56"/>
      <c r="K45" s="56"/>
      <c r="L45" s="56"/>
      <c r="M45" s="56"/>
      <c r="N45" s="56"/>
      <c r="O45" s="56"/>
      <c r="P45" s="56"/>
      <c r="Q45" s="56"/>
      <c r="R45" s="56"/>
    </row>
    <row r="46" spans="1:18" ht="12" thickBot="1" x14ac:dyDescent="0.25">
      <c r="A46" s="666" t="s">
        <v>293</v>
      </c>
      <c r="B46" s="666" t="s">
        <v>278</v>
      </c>
      <c r="C46" s="663" t="s">
        <v>117</v>
      </c>
      <c r="D46" s="664"/>
      <c r="E46" s="664"/>
      <c r="F46" s="664"/>
      <c r="G46" s="664"/>
      <c r="H46" s="664"/>
      <c r="I46" s="665"/>
      <c r="J46" s="663" t="s">
        <v>105</v>
      </c>
      <c r="K46" s="664"/>
      <c r="L46" s="664"/>
      <c r="M46" s="664"/>
      <c r="N46" s="665"/>
      <c r="O46" s="663" t="s">
        <v>93</v>
      </c>
      <c r="P46" s="665"/>
      <c r="Q46" s="663" t="s">
        <v>0</v>
      </c>
      <c r="R46" s="665"/>
    </row>
    <row r="47" spans="1:18" ht="84" thickBot="1" x14ac:dyDescent="0.25">
      <c r="A47" s="667"/>
      <c r="B47" s="667"/>
      <c r="C47" s="102" t="s">
        <v>106</v>
      </c>
      <c r="D47" s="103" t="s">
        <v>107</v>
      </c>
      <c r="E47" s="103" t="s">
        <v>108</v>
      </c>
      <c r="F47" s="103" t="s">
        <v>109</v>
      </c>
      <c r="G47" s="103" t="s">
        <v>110</v>
      </c>
      <c r="H47" s="103" t="s">
        <v>111</v>
      </c>
      <c r="I47" s="104" t="s">
        <v>102</v>
      </c>
      <c r="J47" s="102" t="s">
        <v>112</v>
      </c>
      <c r="K47" s="103" t="s">
        <v>113</v>
      </c>
      <c r="L47" s="103" t="s">
        <v>114</v>
      </c>
      <c r="M47" s="103" t="s">
        <v>115</v>
      </c>
      <c r="N47" s="104" t="s">
        <v>103</v>
      </c>
      <c r="O47" s="102" t="s">
        <v>116</v>
      </c>
      <c r="P47" s="104" t="s">
        <v>104</v>
      </c>
      <c r="Q47" s="105" t="s">
        <v>141</v>
      </c>
      <c r="R47" s="106" t="s">
        <v>91</v>
      </c>
    </row>
    <row r="48" spans="1:18" x14ac:dyDescent="0.2">
      <c r="A48" s="107" t="s">
        <v>465</v>
      </c>
      <c r="B48" s="107" t="s">
        <v>433</v>
      </c>
      <c r="C48" s="147"/>
      <c r="D48" s="157">
        <v>12703</v>
      </c>
      <c r="E48" s="157"/>
      <c r="F48" s="157">
        <v>5393000</v>
      </c>
      <c r="G48" s="157"/>
      <c r="H48" s="157">
        <v>156160</v>
      </c>
      <c r="I48" s="149">
        <f>SUM(C48:H48)</f>
        <v>5561863</v>
      </c>
      <c r="J48" s="147"/>
      <c r="K48" s="157"/>
      <c r="L48" s="157"/>
      <c r="M48" s="148"/>
      <c r="N48" s="149">
        <f>SUM(J48:M48)</f>
        <v>0</v>
      </c>
      <c r="O48" s="159"/>
      <c r="P48" s="149">
        <f>SUM(O48)</f>
        <v>0</v>
      </c>
      <c r="Q48" s="147">
        <f>SUM(P48,N48,I48)</f>
        <v>5561863</v>
      </c>
      <c r="R48" s="108">
        <f>+Q48/$Q$82</f>
        <v>0.35812996948157833</v>
      </c>
    </row>
    <row r="49" spans="1:18" x14ac:dyDescent="0.2">
      <c r="A49" s="109"/>
      <c r="B49" s="109" t="s">
        <v>469</v>
      </c>
      <c r="C49" s="150"/>
      <c r="D49" s="158"/>
      <c r="E49" s="158"/>
      <c r="F49" s="158">
        <v>150000</v>
      </c>
      <c r="G49" s="158"/>
      <c r="H49" s="158"/>
      <c r="I49" s="149">
        <f t="shared" ref="I49:I81" si="6">SUM(C49:H49)</f>
        <v>150000</v>
      </c>
      <c r="J49" s="147"/>
      <c r="K49" s="157"/>
      <c r="L49" s="157"/>
      <c r="M49" s="148"/>
      <c r="N49" s="149">
        <f t="shared" ref="N49:N81" si="7">SUM(J49:M49)</f>
        <v>0</v>
      </c>
      <c r="O49" s="159"/>
      <c r="P49" s="149">
        <f t="shared" ref="P49:P81" si="8">SUM(O49)</f>
        <v>0</v>
      </c>
      <c r="Q49" s="147">
        <f t="shared" ref="Q49:Q82" si="9">SUM(P49,N49,I49)</f>
        <v>150000</v>
      </c>
      <c r="R49" s="108">
        <f t="shared" ref="R49:R81" si="10">+Q49/$Q$82</f>
        <v>9.6585434452874427E-3</v>
      </c>
    </row>
    <row r="50" spans="1:18" x14ac:dyDescent="0.2">
      <c r="A50" s="109"/>
      <c r="B50" s="109" t="s">
        <v>434</v>
      </c>
      <c r="C50" s="150"/>
      <c r="D50" s="158"/>
      <c r="E50" s="158"/>
      <c r="F50" s="158"/>
      <c r="G50" s="158"/>
      <c r="H50" s="158"/>
      <c r="I50" s="149">
        <f t="shared" si="6"/>
        <v>0</v>
      </c>
      <c r="J50" s="147"/>
      <c r="K50" s="157"/>
      <c r="L50" s="157"/>
      <c r="M50" s="148"/>
      <c r="N50" s="149">
        <f t="shared" si="7"/>
        <v>0</v>
      </c>
      <c r="O50" s="159"/>
      <c r="P50" s="149">
        <f t="shared" si="8"/>
        <v>0</v>
      </c>
      <c r="Q50" s="147">
        <f t="shared" si="9"/>
        <v>0</v>
      </c>
      <c r="R50" s="108">
        <f t="shared" si="10"/>
        <v>0</v>
      </c>
    </row>
    <row r="51" spans="1:18" x14ac:dyDescent="0.2">
      <c r="A51" s="109"/>
      <c r="B51" s="109" t="s">
        <v>435</v>
      </c>
      <c r="C51" s="150"/>
      <c r="D51" s="158"/>
      <c r="E51" s="158"/>
      <c r="F51" s="158">
        <v>100000</v>
      </c>
      <c r="G51" s="158"/>
      <c r="H51" s="158"/>
      <c r="I51" s="149">
        <f t="shared" si="6"/>
        <v>100000</v>
      </c>
      <c r="J51" s="147"/>
      <c r="K51" s="157"/>
      <c r="L51" s="157"/>
      <c r="M51" s="148"/>
      <c r="N51" s="149">
        <f t="shared" si="7"/>
        <v>0</v>
      </c>
      <c r="O51" s="159"/>
      <c r="P51" s="149">
        <f t="shared" si="8"/>
        <v>0</v>
      </c>
      <c r="Q51" s="147">
        <f t="shared" si="9"/>
        <v>100000</v>
      </c>
      <c r="R51" s="108">
        <f t="shared" si="10"/>
        <v>6.4390289635249615E-3</v>
      </c>
    </row>
    <row r="52" spans="1:18" x14ac:dyDescent="0.2">
      <c r="A52" s="109"/>
      <c r="B52" s="109" t="s">
        <v>436</v>
      </c>
      <c r="C52" s="150"/>
      <c r="D52" s="158"/>
      <c r="E52" s="158"/>
      <c r="F52" s="158">
        <v>750000</v>
      </c>
      <c r="G52" s="158"/>
      <c r="H52" s="158"/>
      <c r="I52" s="149">
        <f t="shared" si="6"/>
        <v>750000</v>
      </c>
      <c r="J52" s="147"/>
      <c r="K52" s="157"/>
      <c r="L52" s="157"/>
      <c r="M52" s="148"/>
      <c r="N52" s="149">
        <f t="shared" si="7"/>
        <v>0</v>
      </c>
      <c r="O52" s="159"/>
      <c r="P52" s="149">
        <f t="shared" si="8"/>
        <v>0</v>
      </c>
      <c r="Q52" s="147">
        <f t="shared" si="9"/>
        <v>750000</v>
      </c>
      <c r="R52" s="108">
        <f t="shared" si="10"/>
        <v>4.8292717226437208E-2</v>
      </c>
    </row>
    <row r="53" spans="1:18" x14ac:dyDescent="0.2">
      <c r="A53" s="109"/>
      <c r="B53" s="109" t="s">
        <v>466</v>
      </c>
      <c r="C53" s="150"/>
      <c r="D53" s="158"/>
      <c r="E53" s="158"/>
      <c r="F53" s="158">
        <v>3159000</v>
      </c>
      <c r="G53" s="158"/>
      <c r="H53" s="158"/>
      <c r="I53" s="149">
        <f t="shared" si="6"/>
        <v>3159000</v>
      </c>
      <c r="J53" s="147"/>
      <c r="K53" s="157"/>
      <c r="L53" s="157"/>
      <c r="M53" s="148"/>
      <c r="N53" s="149">
        <f t="shared" si="7"/>
        <v>0</v>
      </c>
      <c r="O53" s="159"/>
      <c r="P53" s="149">
        <f t="shared" si="8"/>
        <v>0</v>
      </c>
      <c r="Q53" s="147">
        <f t="shared" si="9"/>
        <v>3159000</v>
      </c>
      <c r="R53" s="108">
        <f t="shared" si="10"/>
        <v>0.20340892495775353</v>
      </c>
    </row>
    <row r="54" spans="1:18" x14ac:dyDescent="0.2">
      <c r="A54" s="109"/>
      <c r="B54" s="109" t="s">
        <v>437</v>
      </c>
      <c r="C54" s="150"/>
      <c r="D54" s="158"/>
      <c r="E54" s="158"/>
      <c r="F54" s="158">
        <v>1120000</v>
      </c>
      <c r="G54" s="158"/>
      <c r="H54" s="158"/>
      <c r="I54" s="149">
        <f t="shared" si="6"/>
        <v>1120000</v>
      </c>
      <c r="J54" s="147"/>
      <c r="K54" s="157"/>
      <c r="L54" s="157"/>
      <c r="M54" s="148"/>
      <c r="N54" s="149">
        <f t="shared" si="7"/>
        <v>0</v>
      </c>
      <c r="O54" s="159"/>
      <c r="P54" s="149">
        <f t="shared" si="8"/>
        <v>0</v>
      </c>
      <c r="Q54" s="147">
        <f t="shared" si="9"/>
        <v>1120000</v>
      </c>
      <c r="R54" s="108">
        <f t="shared" si="10"/>
        <v>7.2117124391479562E-2</v>
      </c>
    </row>
    <row r="55" spans="1:18" x14ac:dyDescent="0.2">
      <c r="A55" s="109"/>
      <c r="B55" s="109" t="s">
        <v>438</v>
      </c>
      <c r="C55" s="150"/>
      <c r="D55" s="158"/>
      <c r="E55" s="158"/>
      <c r="F55" s="158">
        <v>150000</v>
      </c>
      <c r="G55" s="158"/>
      <c r="H55" s="158"/>
      <c r="I55" s="149">
        <f t="shared" si="6"/>
        <v>150000</v>
      </c>
      <c r="J55" s="147"/>
      <c r="K55" s="157"/>
      <c r="L55" s="157"/>
      <c r="M55" s="148"/>
      <c r="N55" s="149">
        <f t="shared" si="7"/>
        <v>0</v>
      </c>
      <c r="O55" s="159"/>
      <c r="P55" s="149">
        <f t="shared" si="8"/>
        <v>0</v>
      </c>
      <c r="Q55" s="147">
        <f t="shared" si="9"/>
        <v>150000</v>
      </c>
      <c r="R55" s="108">
        <f t="shared" si="10"/>
        <v>9.6585434452874427E-3</v>
      </c>
    </row>
    <row r="56" spans="1:18" x14ac:dyDescent="0.2">
      <c r="A56" s="109"/>
      <c r="B56" s="109" t="s">
        <v>439</v>
      </c>
      <c r="C56" s="150"/>
      <c r="D56" s="158"/>
      <c r="E56" s="158"/>
      <c r="F56" s="158">
        <v>86000</v>
      </c>
      <c r="G56" s="158"/>
      <c r="H56" s="158"/>
      <c r="I56" s="149">
        <f t="shared" si="6"/>
        <v>86000</v>
      </c>
      <c r="J56" s="147"/>
      <c r="K56" s="157"/>
      <c r="L56" s="157"/>
      <c r="M56" s="148"/>
      <c r="N56" s="149">
        <f t="shared" si="7"/>
        <v>0</v>
      </c>
      <c r="O56" s="159"/>
      <c r="P56" s="149">
        <f t="shared" si="8"/>
        <v>0</v>
      </c>
      <c r="Q56" s="147">
        <f t="shared" si="9"/>
        <v>86000</v>
      </c>
      <c r="R56" s="108">
        <f t="shared" si="10"/>
        <v>5.537564908631467E-3</v>
      </c>
    </row>
    <row r="57" spans="1:18" x14ac:dyDescent="0.2">
      <c r="A57" s="109"/>
      <c r="B57" s="109" t="s">
        <v>440</v>
      </c>
      <c r="C57" s="150"/>
      <c r="D57" s="158"/>
      <c r="E57" s="158"/>
      <c r="F57" s="158">
        <v>70000</v>
      </c>
      <c r="G57" s="158"/>
      <c r="H57" s="158"/>
      <c r="I57" s="149">
        <f t="shared" si="6"/>
        <v>70000</v>
      </c>
      <c r="J57" s="147"/>
      <c r="K57" s="157"/>
      <c r="L57" s="157"/>
      <c r="M57" s="148"/>
      <c r="N57" s="149">
        <f t="shared" si="7"/>
        <v>0</v>
      </c>
      <c r="O57" s="159"/>
      <c r="P57" s="149">
        <f t="shared" si="8"/>
        <v>0</v>
      </c>
      <c r="Q57" s="147">
        <f t="shared" si="9"/>
        <v>70000</v>
      </c>
      <c r="R57" s="108">
        <f t="shared" si="10"/>
        <v>4.5073202744674726E-3</v>
      </c>
    </row>
    <row r="58" spans="1:18" x14ac:dyDescent="0.2">
      <c r="A58" s="109"/>
      <c r="B58" s="109" t="s">
        <v>441</v>
      </c>
      <c r="C58" s="150"/>
      <c r="D58" s="158"/>
      <c r="E58" s="158"/>
      <c r="F58" s="158">
        <v>50000</v>
      </c>
      <c r="G58" s="158"/>
      <c r="H58" s="158"/>
      <c r="I58" s="149">
        <f t="shared" si="6"/>
        <v>50000</v>
      </c>
      <c r="J58" s="147"/>
      <c r="K58" s="157"/>
      <c r="L58" s="157"/>
      <c r="M58" s="148"/>
      <c r="N58" s="149">
        <f t="shared" si="7"/>
        <v>0</v>
      </c>
      <c r="O58" s="159"/>
      <c r="P58" s="149">
        <f t="shared" si="8"/>
        <v>0</v>
      </c>
      <c r="Q58" s="147">
        <f t="shared" si="9"/>
        <v>50000</v>
      </c>
      <c r="R58" s="108">
        <f t="shared" si="10"/>
        <v>3.2195144817624807E-3</v>
      </c>
    </row>
    <row r="59" spans="1:18" x14ac:dyDescent="0.2">
      <c r="A59" s="109"/>
      <c r="B59" s="109" t="s">
        <v>442</v>
      </c>
      <c r="C59" s="150"/>
      <c r="D59" s="158"/>
      <c r="E59" s="158"/>
      <c r="F59" s="158">
        <v>24000</v>
      </c>
      <c r="G59" s="158"/>
      <c r="H59" s="158"/>
      <c r="I59" s="149">
        <f t="shared" si="6"/>
        <v>24000</v>
      </c>
      <c r="J59" s="147"/>
      <c r="K59" s="157"/>
      <c r="L59" s="157"/>
      <c r="M59" s="148"/>
      <c r="N59" s="149">
        <f t="shared" si="7"/>
        <v>0</v>
      </c>
      <c r="O59" s="159"/>
      <c r="P59" s="149">
        <f t="shared" si="8"/>
        <v>0</v>
      </c>
      <c r="Q59" s="147">
        <f t="shared" si="9"/>
        <v>24000</v>
      </c>
      <c r="R59" s="108">
        <f t="shared" si="10"/>
        <v>1.5453669512459907E-3</v>
      </c>
    </row>
    <row r="60" spans="1:18" x14ac:dyDescent="0.2">
      <c r="A60" s="109"/>
      <c r="B60" s="109" t="s">
        <v>443</v>
      </c>
      <c r="C60" s="150"/>
      <c r="D60" s="158"/>
      <c r="E60" s="158"/>
      <c r="F60" s="158">
        <v>46000</v>
      </c>
      <c r="G60" s="158"/>
      <c r="H60" s="158"/>
      <c r="I60" s="149">
        <f t="shared" si="6"/>
        <v>46000</v>
      </c>
      <c r="J60" s="147"/>
      <c r="K60" s="157"/>
      <c r="L60" s="157"/>
      <c r="M60" s="148"/>
      <c r="N60" s="149">
        <f t="shared" si="7"/>
        <v>0</v>
      </c>
      <c r="O60" s="159"/>
      <c r="P60" s="149">
        <f t="shared" si="8"/>
        <v>0</v>
      </c>
      <c r="Q60" s="147">
        <f t="shared" si="9"/>
        <v>46000</v>
      </c>
      <c r="R60" s="108">
        <f t="shared" si="10"/>
        <v>2.9619533232214824E-3</v>
      </c>
    </row>
    <row r="61" spans="1:18" x14ac:dyDescent="0.2">
      <c r="A61" s="109"/>
      <c r="B61" s="109" t="s">
        <v>444</v>
      </c>
      <c r="C61" s="150"/>
      <c r="D61" s="158"/>
      <c r="E61" s="158"/>
      <c r="F61" s="158">
        <v>50000</v>
      </c>
      <c r="G61" s="158"/>
      <c r="H61" s="158"/>
      <c r="I61" s="149">
        <f t="shared" si="6"/>
        <v>50000</v>
      </c>
      <c r="J61" s="147"/>
      <c r="K61" s="157"/>
      <c r="L61" s="157"/>
      <c r="M61" s="148"/>
      <c r="N61" s="149">
        <f t="shared" si="7"/>
        <v>0</v>
      </c>
      <c r="O61" s="159"/>
      <c r="P61" s="149">
        <f t="shared" si="8"/>
        <v>0</v>
      </c>
      <c r="Q61" s="147">
        <f t="shared" si="9"/>
        <v>50000</v>
      </c>
      <c r="R61" s="108">
        <f t="shared" si="10"/>
        <v>3.2195144817624807E-3</v>
      </c>
    </row>
    <row r="62" spans="1:18" x14ac:dyDescent="0.2">
      <c r="A62" s="109"/>
      <c r="B62" s="109" t="s">
        <v>445</v>
      </c>
      <c r="C62" s="150"/>
      <c r="D62" s="158"/>
      <c r="E62" s="158"/>
      <c r="F62" s="158">
        <v>27000</v>
      </c>
      <c r="G62" s="158"/>
      <c r="H62" s="158"/>
      <c r="I62" s="149">
        <f t="shared" si="6"/>
        <v>27000</v>
      </c>
      <c r="J62" s="147"/>
      <c r="K62" s="157"/>
      <c r="L62" s="157"/>
      <c r="M62" s="148"/>
      <c r="N62" s="149">
        <f t="shared" si="7"/>
        <v>0</v>
      </c>
      <c r="O62" s="159"/>
      <c r="P62" s="149">
        <f t="shared" si="8"/>
        <v>0</v>
      </c>
      <c r="Q62" s="147">
        <f t="shared" si="9"/>
        <v>27000</v>
      </c>
      <c r="R62" s="108">
        <f t="shared" si="10"/>
        <v>1.7385378201517396E-3</v>
      </c>
    </row>
    <row r="63" spans="1:18" x14ac:dyDescent="0.2">
      <c r="A63" s="109"/>
      <c r="B63" s="109" t="s">
        <v>446</v>
      </c>
      <c r="C63" s="150"/>
      <c r="D63" s="158"/>
      <c r="E63" s="158"/>
      <c r="F63" s="158">
        <v>38500</v>
      </c>
      <c r="G63" s="158"/>
      <c r="H63" s="158"/>
      <c r="I63" s="149">
        <f t="shared" si="6"/>
        <v>38500</v>
      </c>
      <c r="J63" s="147"/>
      <c r="K63" s="157"/>
      <c r="L63" s="157"/>
      <c r="M63" s="148"/>
      <c r="N63" s="149">
        <f t="shared" si="7"/>
        <v>0</v>
      </c>
      <c r="O63" s="159"/>
      <c r="P63" s="149">
        <f t="shared" si="8"/>
        <v>0</v>
      </c>
      <c r="Q63" s="147">
        <f t="shared" si="9"/>
        <v>38500</v>
      </c>
      <c r="R63" s="108">
        <f t="shared" si="10"/>
        <v>2.4790261509571102E-3</v>
      </c>
    </row>
    <row r="64" spans="1:18" x14ac:dyDescent="0.2">
      <c r="A64" s="109"/>
      <c r="B64" s="109" t="s">
        <v>447</v>
      </c>
      <c r="C64" s="150"/>
      <c r="D64" s="158"/>
      <c r="E64" s="158"/>
      <c r="F64" s="158">
        <v>23000</v>
      </c>
      <c r="G64" s="158"/>
      <c r="H64" s="158"/>
      <c r="I64" s="149">
        <f t="shared" si="6"/>
        <v>23000</v>
      </c>
      <c r="J64" s="147"/>
      <c r="K64" s="157"/>
      <c r="L64" s="157"/>
      <c r="M64" s="148"/>
      <c r="N64" s="149">
        <f t="shared" si="7"/>
        <v>0</v>
      </c>
      <c r="O64" s="159"/>
      <c r="P64" s="149">
        <f t="shared" si="8"/>
        <v>0</v>
      </c>
      <c r="Q64" s="147">
        <f t="shared" si="9"/>
        <v>23000</v>
      </c>
      <c r="R64" s="108">
        <f t="shared" si="10"/>
        <v>1.4809766616107412E-3</v>
      </c>
    </row>
    <row r="65" spans="1:18" x14ac:dyDescent="0.2">
      <c r="A65" s="109"/>
      <c r="B65" s="109" t="s">
        <v>448</v>
      </c>
      <c r="C65" s="150"/>
      <c r="D65" s="158"/>
      <c r="E65" s="158"/>
      <c r="F65" s="158">
        <v>150000</v>
      </c>
      <c r="G65" s="158"/>
      <c r="H65" s="158"/>
      <c r="I65" s="149">
        <f t="shared" si="6"/>
        <v>150000</v>
      </c>
      <c r="J65" s="147"/>
      <c r="K65" s="157"/>
      <c r="L65" s="157"/>
      <c r="M65" s="148"/>
      <c r="N65" s="149">
        <f t="shared" si="7"/>
        <v>0</v>
      </c>
      <c r="O65" s="159"/>
      <c r="P65" s="149">
        <f t="shared" si="8"/>
        <v>0</v>
      </c>
      <c r="Q65" s="147">
        <f t="shared" si="9"/>
        <v>150000</v>
      </c>
      <c r="R65" s="108">
        <f t="shared" si="10"/>
        <v>9.6585434452874427E-3</v>
      </c>
    </row>
    <row r="66" spans="1:18" x14ac:dyDescent="0.2">
      <c r="A66" s="109"/>
      <c r="B66" s="109" t="s">
        <v>449</v>
      </c>
      <c r="C66" s="150"/>
      <c r="D66" s="158"/>
      <c r="E66" s="158"/>
      <c r="F66" s="158">
        <v>20000</v>
      </c>
      <c r="G66" s="158"/>
      <c r="H66" s="158"/>
      <c r="I66" s="149">
        <f t="shared" si="6"/>
        <v>20000</v>
      </c>
      <c r="J66" s="147"/>
      <c r="K66" s="157"/>
      <c r="L66" s="157"/>
      <c r="M66" s="148"/>
      <c r="N66" s="149">
        <f t="shared" si="7"/>
        <v>0</v>
      </c>
      <c r="O66" s="159"/>
      <c r="P66" s="149">
        <f t="shared" si="8"/>
        <v>0</v>
      </c>
      <c r="Q66" s="147">
        <f t="shared" si="9"/>
        <v>20000</v>
      </c>
      <c r="R66" s="108">
        <f t="shared" si="10"/>
        <v>1.2878057927049923E-3</v>
      </c>
    </row>
    <row r="67" spans="1:18" x14ac:dyDescent="0.2">
      <c r="A67" s="109"/>
      <c r="B67" s="109" t="s">
        <v>450</v>
      </c>
      <c r="C67" s="150"/>
      <c r="D67" s="158"/>
      <c r="E67" s="158"/>
      <c r="F67" s="158">
        <v>18000</v>
      </c>
      <c r="G67" s="158"/>
      <c r="H67" s="158"/>
      <c r="I67" s="149">
        <f t="shared" si="6"/>
        <v>18000</v>
      </c>
      <c r="J67" s="147"/>
      <c r="K67" s="157"/>
      <c r="L67" s="157"/>
      <c r="M67" s="148"/>
      <c r="N67" s="149">
        <f t="shared" si="7"/>
        <v>0</v>
      </c>
      <c r="O67" s="159"/>
      <c r="P67" s="149">
        <f t="shared" si="8"/>
        <v>0</v>
      </c>
      <c r="Q67" s="147">
        <f t="shared" si="9"/>
        <v>18000</v>
      </c>
      <c r="R67" s="108">
        <f t="shared" si="10"/>
        <v>1.1590252134344931E-3</v>
      </c>
    </row>
    <row r="68" spans="1:18" x14ac:dyDescent="0.2">
      <c r="A68" s="109"/>
      <c r="B68" s="109" t="s">
        <v>451</v>
      </c>
      <c r="C68" s="150"/>
      <c r="D68" s="158"/>
      <c r="E68" s="158"/>
      <c r="F68" s="158">
        <v>17000</v>
      </c>
      <c r="G68" s="158"/>
      <c r="H68" s="158"/>
      <c r="I68" s="149">
        <f t="shared" si="6"/>
        <v>17000</v>
      </c>
      <c r="J68" s="147"/>
      <c r="K68" s="157"/>
      <c r="L68" s="157"/>
      <c r="M68" s="148"/>
      <c r="N68" s="149">
        <f t="shared" si="7"/>
        <v>0</v>
      </c>
      <c r="O68" s="159"/>
      <c r="P68" s="149">
        <f t="shared" si="8"/>
        <v>0</v>
      </c>
      <c r="Q68" s="147">
        <f t="shared" si="9"/>
        <v>17000</v>
      </c>
      <c r="R68" s="108">
        <f t="shared" si="10"/>
        <v>1.0946349237992434E-3</v>
      </c>
    </row>
    <row r="69" spans="1:18" x14ac:dyDescent="0.2">
      <c r="A69" s="109"/>
      <c r="B69" s="109" t="s">
        <v>452</v>
      </c>
      <c r="C69" s="150"/>
      <c r="D69" s="158"/>
      <c r="E69" s="158"/>
      <c r="F69" s="158">
        <v>317000</v>
      </c>
      <c r="G69" s="158"/>
      <c r="H69" s="158"/>
      <c r="I69" s="149">
        <f t="shared" si="6"/>
        <v>317000</v>
      </c>
      <c r="J69" s="147"/>
      <c r="K69" s="157"/>
      <c r="L69" s="157"/>
      <c r="M69" s="148"/>
      <c r="N69" s="149">
        <f t="shared" si="7"/>
        <v>0</v>
      </c>
      <c r="O69" s="159"/>
      <c r="P69" s="149">
        <f t="shared" si="8"/>
        <v>0</v>
      </c>
      <c r="Q69" s="147">
        <f t="shared" si="9"/>
        <v>317000</v>
      </c>
      <c r="R69" s="108">
        <f t="shared" si="10"/>
        <v>2.0411721814374128E-2</v>
      </c>
    </row>
    <row r="70" spans="1:18" x14ac:dyDescent="0.2">
      <c r="A70" s="109"/>
      <c r="B70" s="109" t="s">
        <v>453</v>
      </c>
      <c r="C70" s="150"/>
      <c r="D70" s="158"/>
      <c r="E70" s="158"/>
      <c r="F70" s="158">
        <v>220000</v>
      </c>
      <c r="G70" s="158"/>
      <c r="H70" s="158"/>
      <c r="I70" s="149">
        <f t="shared" si="6"/>
        <v>220000</v>
      </c>
      <c r="J70" s="147"/>
      <c r="K70" s="157"/>
      <c r="L70" s="157"/>
      <c r="M70" s="148"/>
      <c r="N70" s="149">
        <f t="shared" si="7"/>
        <v>0</v>
      </c>
      <c r="O70" s="159"/>
      <c r="P70" s="149">
        <f t="shared" si="8"/>
        <v>0</v>
      </c>
      <c r="Q70" s="147">
        <f t="shared" si="9"/>
        <v>220000</v>
      </c>
      <c r="R70" s="108">
        <f t="shared" si="10"/>
        <v>1.4165863719754914E-2</v>
      </c>
    </row>
    <row r="71" spans="1:18" x14ac:dyDescent="0.2">
      <c r="A71" s="109"/>
      <c r="B71" s="109" t="s">
        <v>454</v>
      </c>
      <c r="C71" s="150"/>
      <c r="D71" s="158"/>
      <c r="E71" s="158"/>
      <c r="F71" s="158">
        <v>140000</v>
      </c>
      <c r="G71" s="158"/>
      <c r="H71" s="158"/>
      <c r="I71" s="149">
        <f t="shared" si="6"/>
        <v>140000</v>
      </c>
      <c r="J71" s="147"/>
      <c r="K71" s="157"/>
      <c r="L71" s="157"/>
      <c r="M71" s="148"/>
      <c r="N71" s="149">
        <f t="shared" si="7"/>
        <v>0</v>
      </c>
      <c r="O71" s="159"/>
      <c r="P71" s="149">
        <f t="shared" si="8"/>
        <v>0</v>
      </c>
      <c r="Q71" s="147">
        <f t="shared" si="9"/>
        <v>140000</v>
      </c>
      <c r="R71" s="108">
        <f t="shared" si="10"/>
        <v>9.0146405489349452E-3</v>
      </c>
    </row>
    <row r="72" spans="1:18" x14ac:dyDescent="0.2">
      <c r="A72" s="109"/>
      <c r="B72" s="109" t="s">
        <v>455</v>
      </c>
      <c r="C72" s="150"/>
      <c r="D72" s="158"/>
      <c r="E72" s="158"/>
      <c r="F72" s="158">
        <v>1500000</v>
      </c>
      <c r="G72" s="158"/>
      <c r="H72" s="158"/>
      <c r="I72" s="149">
        <f t="shared" si="6"/>
        <v>1500000</v>
      </c>
      <c r="J72" s="147"/>
      <c r="K72" s="157"/>
      <c r="L72" s="157"/>
      <c r="M72" s="148"/>
      <c r="N72" s="149">
        <f t="shared" si="7"/>
        <v>0</v>
      </c>
      <c r="O72" s="159"/>
      <c r="P72" s="149">
        <f t="shared" si="8"/>
        <v>0</v>
      </c>
      <c r="Q72" s="147">
        <f t="shared" si="9"/>
        <v>1500000</v>
      </c>
      <c r="R72" s="108">
        <f t="shared" si="10"/>
        <v>9.6585434452874416E-2</v>
      </c>
    </row>
    <row r="73" spans="1:18" x14ac:dyDescent="0.2">
      <c r="A73" s="109"/>
      <c r="B73" s="109" t="s">
        <v>456</v>
      </c>
      <c r="C73" s="150"/>
      <c r="D73" s="158"/>
      <c r="E73" s="158"/>
      <c r="F73" s="158">
        <v>20000</v>
      </c>
      <c r="G73" s="158"/>
      <c r="H73" s="158"/>
      <c r="I73" s="149">
        <f t="shared" si="6"/>
        <v>20000</v>
      </c>
      <c r="J73" s="147"/>
      <c r="K73" s="157"/>
      <c r="L73" s="157"/>
      <c r="M73" s="148"/>
      <c r="N73" s="149">
        <f t="shared" si="7"/>
        <v>0</v>
      </c>
      <c r="O73" s="159"/>
      <c r="P73" s="149">
        <f t="shared" si="8"/>
        <v>0</v>
      </c>
      <c r="Q73" s="147">
        <f t="shared" si="9"/>
        <v>20000</v>
      </c>
      <c r="R73" s="108">
        <f t="shared" si="10"/>
        <v>1.2878057927049923E-3</v>
      </c>
    </row>
    <row r="74" spans="1:18" x14ac:dyDescent="0.2">
      <c r="A74" s="109"/>
      <c r="B74" s="109" t="s">
        <v>457</v>
      </c>
      <c r="C74" s="150"/>
      <c r="D74" s="158"/>
      <c r="E74" s="158"/>
      <c r="F74" s="158">
        <v>170000</v>
      </c>
      <c r="G74" s="158"/>
      <c r="H74" s="158"/>
      <c r="I74" s="149">
        <f t="shared" si="6"/>
        <v>170000</v>
      </c>
      <c r="J74" s="147"/>
      <c r="K74" s="157"/>
      <c r="L74" s="157"/>
      <c r="M74" s="148"/>
      <c r="N74" s="149">
        <f t="shared" si="7"/>
        <v>0</v>
      </c>
      <c r="O74" s="159"/>
      <c r="P74" s="149">
        <f t="shared" si="8"/>
        <v>0</v>
      </c>
      <c r="Q74" s="147">
        <f t="shared" si="9"/>
        <v>170000</v>
      </c>
      <c r="R74" s="108">
        <f t="shared" si="10"/>
        <v>1.0946349237992434E-2</v>
      </c>
    </row>
    <row r="75" spans="1:18" x14ac:dyDescent="0.2">
      <c r="A75" s="109"/>
      <c r="B75" s="109" t="s">
        <v>458</v>
      </c>
      <c r="C75" s="150"/>
      <c r="D75" s="158"/>
      <c r="E75" s="158"/>
      <c r="F75" s="158">
        <v>129500</v>
      </c>
      <c r="G75" s="158"/>
      <c r="H75" s="158"/>
      <c r="I75" s="149">
        <f t="shared" si="6"/>
        <v>129500</v>
      </c>
      <c r="J75" s="147"/>
      <c r="K75" s="157"/>
      <c r="L75" s="157"/>
      <c r="M75" s="148"/>
      <c r="N75" s="149">
        <f t="shared" si="7"/>
        <v>0</v>
      </c>
      <c r="O75" s="159"/>
      <c r="P75" s="149">
        <f t="shared" si="8"/>
        <v>0</v>
      </c>
      <c r="Q75" s="147">
        <f t="shared" si="9"/>
        <v>129500</v>
      </c>
      <c r="R75" s="108">
        <f t="shared" si="10"/>
        <v>8.3385425077648258E-3</v>
      </c>
    </row>
    <row r="76" spans="1:18" x14ac:dyDescent="0.2">
      <c r="A76" s="109"/>
      <c r="B76" s="109" t="s">
        <v>459</v>
      </c>
      <c r="C76" s="150"/>
      <c r="D76" s="158"/>
      <c r="E76" s="158"/>
      <c r="F76" s="158">
        <v>95000</v>
      </c>
      <c r="G76" s="158"/>
      <c r="H76" s="158"/>
      <c r="I76" s="149">
        <f t="shared" si="6"/>
        <v>95000</v>
      </c>
      <c r="J76" s="147"/>
      <c r="K76" s="157"/>
      <c r="L76" s="157"/>
      <c r="M76" s="148"/>
      <c r="N76" s="149">
        <f t="shared" si="7"/>
        <v>0</v>
      </c>
      <c r="O76" s="159"/>
      <c r="P76" s="149">
        <f t="shared" si="8"/>
        <v>0</v>
      </c>
      <c r="Q76" s="147">
        <f t="shared" si="9"/>
        <v>95000</v>
      </c>
      <c r="R76" s="108">
        <f t="shared" si="10"/>
        <v>6.1170775153487136E-3</v>
      </c>
    </row>
    <row r="77" spans="1:18" x14ac:dyDescent="0.2">
      <c r="A77" s="109"/>
      <c r="B77" s="109" t="s">
        <v>460</v>
      </c>
      <c r="C77" s="150"/>
      <c r="D77" s="158"/>
      <c r="E77" s="158"/>
      <c r="F77" s="158">
        <v>130000</v>
      </c>
      <c r="G77" s="158"/>
      <c r="H77" s="158"/>
      <c r="I77" s="149">
        <f t="shared" si="6"/>
        <v>130000</v>
      </c>
      <c r="J77" s="147"/>
      <c r="K77" s="157"/>
      <c r="L77" s="157"/>
      <c r="M77" s="148"/>
      <c r="N77" s="149">
        <f t="shared" si="7"/>
        <v>0</v>
      </c>
      <c r="O77" s="159"/>
      <c r="P77" s="149">
        <f t="shared" si="8"/>
        <v>0</v>
      </c>
      <c r="Q77" s="147">
        <f t="shared" si="9"/>
        <v>130000</v>
      </c>
      <c r="R77" s="108">
        <f t="shared" si="10"/>
        <v>8.3707376525824495E-3</v>
      </c>
    </row>
    <row r="78" spans="1:18" x14ac:dyDescent="0.2">
      <c r="A78" s="109"/>
      <c r="B78" s="109" t="s">
        <v>461</v>
      </c>
      <c r="C78" s="150"/>
      <c r="D78" s="158"/>
      <c r="E78" s="158"/>
      <c r="F78" s="158">
        <v>32000</v>
      </c>
      <c r="G78" s="158"/>
      <c r="H78" s="158"/>
      <c r="I78" s="149">
        <f t="shared" si="6"/>
        <v>32000</v>
      </c>
      <c r="J78" s="147"/>
      <c r="K78" s="157"/>
      <c r="L78" s="157"/>
      <c r="M78" s="148"/>
      <c r="N78" s="149">
        <f t="shared" si="7"/>
        <v>0</v>
      </c>
      <c r="O78" s="159"/>
      <c r="P78" s="149">
        <f t="shared" si="8"/>
        <v>0</v>
      </c>
      <c r="Q78" s="147">
        <f t="shared" si="9"/>
        <v>32000</v>
      </c>
      <c r="R78" s="108">
        <f t="shared" si="10"/>
        <v>2.0604892683279879E-3</v>
      </c>
    </row>
    <row r="79" spans="1:18" x14ac:dyDescent="0.2">
      <c r="A79" s="109"/>
      <c r="B79" s="109" t="s">
        <v>462</v>
      </c>
      <c r="C79" s="150"/>
      <c r="D79" s="158"/>
      <c r="E79" s="158"/>
      <c r="F79" s="158">
        <v>15500</v>
      </c>
      <c r="G79" s="158"/>
      <c r="H79" s="158"/>
      <c r="I79" s="149">
        <f t="shared" si="6"/>
        <v>15500</v>
      </c>
      <c r="J79" s="147"/>
      <c r="K79" s="157"/>
      <c r="L79" s="157"/>
      <c r="M79" s="148"/>
      <c r="N79" s="149">
        <f t="shared" si="7"/>
        <v>0</v>
      </c>
      <c r="O79" s="159"/>
      <c r="P79" s="149">
        <f t="shared" si="8"/>
        <v>0</v>
      </c>
      <c r="Q79" s="147">
        <f t="shared" si="9"/>
        <v>15500</v>
      </c>
      <c r="R79" s="108">
        <f t="shared" si="10"/>
        <v>9.9804948934636897E-4</v>
      </c>
    </row>
    <row r="80" spans="1:18" x14ac:dyDescent="0.2">
      <c r="A80" s="109"/>
      <c r="B80" s="109" t="s">
        <v>463</v>
      </c>
      <c r="C80" s="151"/>
      <c r="D80" s="152"/>
      <c r="E80" s="153"/>
      <c r="F80" s="153">
        <v>1140929</v>
      </c>
      <c r="G80" s="153"/>
      <c r="H80" s="153"/>
      <c r="I80" s="149">
        <f t="shared" si="6"/>
        <v>1140929</v>
      </c>
      <c r="J80" s="147"/>
      <c r="K80" s="157"/>
      <c r="L80" s="157"/>
      <c r="M80" s="148"/>
      <c r="N80" s="149">
        <f t="shared" si="7"/>
        <v>0</v>
      </c>
      <c r="O80" s="159"/>
      <c r="P80" s="149">
        <f t="shared" si="8"/>
        <v>0</v>
      </c>
      <c r="Q80" s="147">
        <f t="shared" si="9"/>
        <v>1140929</v>
      </c>
      <c r="R80" s="108">
        <f t="shared" si="10"/>
        <v>7.3464748763255705E-2</v>
      </c>
    </row>
    <row r="81" spans="1:18" ht="12" thickBot="1" x14ac:dyDescent="0.25">
      <c r="A81" s="109"/>
      <c r="B81" s="109" t="s">
        <v>464</v>
      </c>
      <c r="C81" s="151"/>
      <c r="D81" s="152"/>
      <c r="E81" s="153"/>
      <c r="F81" s="153">
        <v>10000</v>
      </c>
      <c r="G81" s="153"/>
      <c r="H81" s="153"/>
      <c r="I81" s="149">
        <f t="shared" si="6"/>
        <v>10000</v>
      </c>
      <c r="J81" s="147"/>
      <c r="K81" s="157"/>
      <c r="L81" s="157"/>
      <c r="M81" s="148"/>
      <c r="N81" s="149">
        <f t="shared" si="7"/>
        <v>0</v>
      </c>
      <c r="O81" s="159"/>
      <c r="P81" s="149">
        <f t="shared" si="8"/>
        <v>0</v>
      </c>
      <c r="Q81" s="147">
        <f t="shared" si="9"/>
        <v>10000</v>
      </c>
      <c r="R81" s="108">
        <f t="shared" si="10"/>
        <v>6.4390289635249615E-4</v>
      </c>
    </row>
    <row r="82" spans="1:18" ht="12" thickBot="1" x14ac:dyDescent="0.25">
      <c r="A82" s="112" t="s">
        <v>84</v>
      </c>
      <c r="B82" s="112" t="s">
        <v>84</v>
      </c>
      <c r="C82" s="154"/>
      <c r="D82" s="155">
        <f>SUM(D48:D81)</f>
        <v>12703</v>
      </c>
      <c r="E82" s="155">
        <f t="shared" ref="E82:H82" si="11">SUM(E48:E81)</f>
        <v>0</v>
      </c>
      <c r="F82" s="155">
        <f t="shared" si="11"/>
        <v>15361429</v>
      </c>
      <c r="G82" s="155">
        <f t="shared" si="11"/>
        <v>0</v>
      </c>
      <c r="H82" s="155">
        <f t="shared" si="11"/>
        <v>156160</v>
      </c>
      <c r="I82" s="156">
        <f>SUM(C82:H82)</f>
        <v>15530292</v>
      </c>
      <c r="J82" s="154"/>
      <c r="K82" s="155">
        <f>SUM(K48:K81)</f>
        <v>0</v>
      </c>
      <c r="L82" s="155">
        <f t="shared" ref="L82" si="12">SUM(L48:L81)</f>
        <v>0</v>
      </c>
      <c r="M82" s="155"/>
      <c r="N82" s="156">
        <f>SUM(J82:M82)</f>
        <v>0</v>
      </c>
      <c r="O82" s="155">
        <f>SUM(O48:O81)</f>
        <v>0</v>
      </c>
      <c r="P82" s="156">
        <f>+O82</f>
        <v>0</v>
      </c>
      <c r="Q82" s="154">
        <f t="shared" si="9"/>
        <v>15530292</v>
      </c>
      <c r="R82" s="113">
        <f>SUM(R48:R81)</f>
        <v>1</v>
      </c>
    </row>
    <row r="84" spans="1:18" s="78" customFormat="1" x14ac:dyDescent="0.2"/>
    <row r="85" spans="1:18" s="78" customFormat="1" x14ac:dyDescent="0.2">
      <c r="A85" s="54" t="s">
        <v>1147</v>
      </c>
      <c r="B85" s="54"/>
      <c r="C85" s="100"/>
      <c r="D85" s="100"/>
      <c r="E85" s="100"/>
      <c r="F85" s="100"/>
      <c r="G85" s="100"/>
      <c r="H85" s="101"/>
      <c r="I85" s="101"/>
      <c r="J85" s="101"/>
      <c r="K85" s="101"/>
      <c r="L85" s="101"/>
      <c r="M85" s="101"/>
      <c r="N85" s="101"/>
      <c r="O85" s="101"/>
      <c r="P85" s="101"/>
      <c r="Q85" s="101"/>
      <c r="R85" s="101"/>
    </row>
    <row r="86" spans="1:18" s="78" customFormat="1" x14ac:dyDescent="0.2">
      <c r="A86" s="54" t="s">
        <v>431</v>
      </c>
      <c r="B86" s="54"/>
      <c r="C86" s="100"/>
      <c r="D86" s="100"/>
      <c r="E86" s="100"/>
      <c r="F86" s="100"/>
      <c r="G86" s="100"/>
      <c r="H86" s="101"/>
      <c r="I86" s="101"/>
      <c r="J86" s="101"/>
      <c r="K86" s="101"/>
      <c r="L86" s="101"/>
      <c r="M86" s="101"/>
      <c r="N86" s="101"/>
      <c r="O86" s="101"/>
      <c r="P86" s="101"/>
      <c r="Q86" s="101"/>
      <c r="R86" s="101"/>
    </row>
    <row r="87" spans="1:18" s="78" customFormat="1" ht="12" thickBot="1" x14ac:dyDescent="0.25">
      <c r="A87" s="54" t="s">
        <v>426</v>
      </c>
      <c r="B87" s="56"/>
      <c r="C87" s="56"/>
      <c r="D87" s="56"/>
      <c r="E87" s="56"/>
      <c r="F87" s="56"/>
      <c r="G87" s="56"/>
      <c r="H87" s="56"/>
      <c r="I87" s="56"/>
      <c r="J87" s="56"/>
      <c r="K87" s="56"/>
      <c r="L87" s="56"/>
      <c r="M87" s="56"/>
      <c r="N87" s="56"/>
      <c r="O87" s="56"/>
      <c r="P87" s="56"/>
      <c r="Q87" s="56"/>
      <c r="R87" s="56"/>
    </row>
    <row r="88" spans="1:18" s="78" customFormat="1" ht="12" customHeight="1" thickBot="1" x14ac:dyDescent="0.25">
      <c r="A88" s="666" t="s">
        <v>293</v>
      </c>
      <c r="B88" s="666" t="s">
        <v>278</v>
      </c>
      <c r="C88" s="663" t="s">
        <v>117</v>
      </c>
      <c r="D88" s="664"/>
      <c r="E88" s="664"/>
      <c r="F88" s="664"/>
      <c r="G88" s="664"/>
      <c r="H88" s="664"/>
      <c r="I88" s="665"/>
      <c r="J88" s="663" t="s">
        <v>105</v>
      </c>
      <c r="K88" s="664"/>
      <c r="L88" s="664"/>
      <c r="M88" s="664"/>
      <c r="N88" s="665"/>
      <c r="O88" s="663" t="s">
        <v>93</v>
      </c>
      <c r="P88" s="665"/>
      <c r="Q88" s="663" t="s">
        <v>0</v>
      </c>
      <c r="R88" s="665"/>
    </row>
    <row r="89" spans="1:18" s="78" customFormat="1" ht="81.75" customHeight="1" thickBot="1" x14ac:dyDescent="0.25">
      <c r="A89" s="667"/>
      <c r="B89" s="667"/>
      <c r="C89" s="102" t="s">
        <v>106</v>
      </c>
      <c r="D89" s="103" t="s">
        <v>107</v>
      </c>
      <c r="E89" s="103" t="s">
        <v>108</v>
      </c>
      <c r="F89" s="103" t="s">
        <v>109</v>
      </c>
      <c r="G89" s="103" t="s">
        <v>110</v>
      </c>
      <c r="H89" s="103" t="s">
        <v>111</v>
      </c>
      <c r="I89" s="104" t="s">
        <v>102</v>
      </c>
      <c r="J89" s="102" t="s">
        <v>112</v>
      </c>
      <c r="K89" s="103" t="s">
        <v>113</v>
      </c>
      <c r="L89" s="103" t="s">
        <v>114</v>
      </c>
      <c r="M89" s="103" t="s">
        <v>115</v>
      </c>
      <c r="N89" s="104" t="s">
        <v>103</v>
      </c>
      <c r="O89" s="102" t="s">
        <v>116</v>
      </c>
      <c r="P89" s="104" t="s">
        <v>104</v>
      </c>
      <c r="Q89" s="105" t="s">
        <v>141</v>
      </c>
      <c r="R89" s="106" t="s">
        <v>91</v>
      </c>
    </row>
    <row r="90" spans="1:18" s="78" customFormat="1" x14ac:dyDescent="0.2">
      <c r="A90" s="107" t="s">
        <v>465</v>
      </c>
      <c r="B90" s="107" t="s">
        <v>433</v>
      </c>
      <c r="C90" s="147"/>
      <c r="D90" s="157"/>
      <c r="E90" s="157"/>
      <c r="F90" s="157"/>
      <c r="G90" s="157"/>
      <c r="H90" s="157"/>
      <c r="I90" s="149">
        <f>SUM(C90:H90)</f>
        <v>0</v>
      </c>
      <c r="J90" s="147"/>
      <c r="K90" s="157"/>
      <c r="L90" s="157">
        <v>270485097</v>
      </c>
      <c r="M90" s="148"/>
      <c r="N90" s="149">
        <f>SUM(J90:M90)</f>
        <v>270485097</v>
      </c>
      <c r="O90" s="159"/>
      <c r="P90" s="149">
        <f>SUM(O90)</f>
        <v>0</v>
      </c>
      <c r="Q90" s="147">
        <f>SUM(P90,N90,I90)</f>
        <v>270485097</v>
      </c>
      <c r="R90" s="108">
        <f>Q90/Q124</f>
        <v>0.9474578527649028</v>
      </c>
    </row>
    <row r="91" spans="1:18" s="78" customFormat="1" x14ac:dyDescent="0.2">
      <c r="A91" s="109"/>
      <c r="B91" s="109" t="s">
        <v>469</v>
      </c>
      <c r="C91" s="150"/>
      <c r="D91" s="158"/>
      <c r="E91" s="158"/>
      <c r="F91" s="158"/>
      <c r="G91" s="158"/>
      <c r="H91" s="158"/>
      <c r="I91" s="149">
        <f t="shared" ref="I91:I123" si="13">SUM(C91:H91)</f>
        <v>0</v>
      </c>
      <c r="J91" s="147"/>
      <c r="K91" s="157"/>
      <c r="L91" s="157"/>
      <c r="M91" s="148"/>
      <c r="N91" s="149">
        <f t="shared" ref="N91:N123" si="14">SUM(J91:M91)</f>
        <v>0</v>
      </c>
      <c r="O91" s="159"/>
      <c r="P91" s="149">
        <f t="shared" ref="P91:P123" si="15">SUM(O91)</f>
        <v>0</v>
      </c>
      <c r="Q91" s="147">
        <f t="shared" ref="Q91:Q124" si="16">SUM(P91,N91,I91)</f>
        <v>0</v>
      </c>
      <c r="R91" s="108">
        <f>Q91/Q124</f>
        <v>0</v>
      </c>
    </row>
    <row r="92" spans="1:18" s="78" customFormat="1" x14ac:dyDescent="0.2">
      <c r="A92" s="109"/>
      <c r="B92" s="109" t="s">
        <v>434</v>
      </c>
      <c r="C92" s="150"/>
      <c r="D92" s="158"/>
      <c r="E92" s="158"/>
      <c r="F92" s="158"/>
      <c r="G92" s="158"/>
      <c r="H92" s="158"/>
      <c r="I92" s="149">
        <f t="shared" si="13"/>
        <v>0</v>
      </c>
      <c r="J92" s="147"/>
      <c r="K92" s="157"/>
      <c r="L92" s="157">
        <v>9000000</v>
      </c>
      <c r="M92" s="148"/>
      <c r="N92" s="149">
        <f t="shared" si="14"/>
        <v>9000000</v>
      </c>
      <c r="O92" s="159"/>
      <c r="P92" s="149">
        <f t="shared" si="15"/>
        <v>0</v>
      </c>
      <c r="Q92" s="147">
        <f t="shared" si="16"/>
        <v>9000000</v>
      </c>
      <c r="R92" s="108">
        <f>Q92/Q124</f>
        <v>3.1525288341058305E-2</v>
      </c>
    </row>
    <row r="93" spans="1:18" s="78" customFormat="1" x14ac:dyDescent="0.2">
      <c r="A93" s="109"/>
      <c r="B93" s="109" t="s">
        <v>435</v>
      </c>
      <c r="C93" s="150"/>
      <c r="D93" s="158"/>
      <c r="E93" s="158"/>
      <c r="F93" s="158"/>
      <c r="G93" s="158"/>
      <c r="H93" s="158"/>
      <c r="I93" s="149">
        <f t="shared" si="13"/>
        <v>0</v>
      </c>
      <c r="J93" s="147"/>
      <c r="K93" s="157"/>
      <c r="L93" s="157">
        <v>3000000</v>
      </c>
      <c r="M93" s="148"/>
      <c r="N93" s="149">
        <f t="shared" si="14"/>
        <v>3000000</v>
      </c>
      <c r="O93" s="159"/>
      <c r="P93" s="149">
        <f t="shared" si="15"/>
        <v>0</v>
      </c>
      <c r="Q93" s="147">
        <f t="shared" si="16"/>
        <v>3000000</v>
      </c>
      <c r="R93" s="108">
        <f>Q93/Q124</f>
        <v>1.0508429447019435E-2</v>
      </c>
    </row>
    <row r="94" spans="1:18" s="78" customFormat="1" x14ac:dyDescent="0.2">
      <c r="A94" s="109"/>
      <c r="B94" s="109" t="s">
        <v>436</v>
      </c>
      <c r="C94" s="150"/>
      <c r="D94" s="158"/>
      <c r="E94" s="158"/>
      <c r="F94" s="158"/>
      <c r="G94" s="158"/>
      <c r="H94" s="158"/>
      <c r="I94" s="149">
        <f t="shared" si="13"/>
        <v>0</v>
      </c>
      <c r="J94" s="147"/>
      <c r="K94" s="157"/>
      <c r="L94" s="157">
        <v>3000000</v>
      </c>
      <c r="M94" s="148"/>
      <c r="N94" s="149">
        <f t="shared" si="14"/>
        <v>3000000</v>
      </c>
      <c r="O94" s="159"/>
      <c r="P94" s="149">
        <f t="shared" si="15"/>
        <v>0</v>
      </c>
      <c r="Q94" s="147">
        <f t="shared" si="16"/>
        <v>3000000</v>
      </c>
      <c r="R94" s="108">
        <f>Q94/Q124</f>
        <v>1.0508429447019435E-2</v>
      </c>
    </row>
    <row r="95" spans="1:18" s="78" customFormat="1" x14ac:dyDescent="0.2">
      <c r="A95" s="109"/>
      <c r="B95" s="109" t="s">
        <v>466</v>
      </c>
      <c r="C95" s="150"/>
      <c r="D95" s="158"/>
      <c r="E95" s="158"/>
      <c r="F95" s="158"/>
      <c r="G95" s="158"/>
      <c r="H95" s="158"/>
      <c r="I95" s="149">
        <f t="shared" si="13"/>
        <v>0</v>
      </c>
      <c r="J95" s="147"/>
      <c r="K95" s="157"/>
      <c r="L95" s="157"/>
      <c r="M95" s="148"/>
      <c r="N95" s="149">
        <f t="shared" si="14"/>
        <v>0</v>
      </c>
      <c r="O95" s="159"/>
      <c r="P95" s="149">
        <f t="shared" si="15"/>
        <v>0</v>
      </c>
      <c r="Q95" s="147">
        <f t="shared" si="16"/>
        <v>0</v>
      </c>
      <c r="R95" s="110"/>
    </row>
    <row r="96" spans="1:18" s="78" customFormat="1" x14ac:dyDescent="0.2">
      <c r="A96" s="109"/>
      <c r="B96" s="109" t="s">
        <v>437</v>
      </c>
      <c r="C96" s="150"/>
      <c r="D96" s="158"/>
      <c r="E96" s="158"/>
      <c r="F96" s="158"/>
      <c r="G96" s="158"/>
      <c r="H96" s="158"/>
      <c r="I96" s="149">
        <f t="shared" si="13"/>
        <v>0</v>
      </c>
      <c r="J96" s="147"/>
      <c r="K96" s="157"/>
      <c r="L96" s="157"/>
      <c r="M96" s="148"/>
      <c r="N96" s="149">
        <f t="shared" si="14"/>
        <v>0</v>
      </c>
      <c r="O96" s="159"/>
      <c r="P96" s="149">
        <f t="shared" si="15"/>
        <v>0</v>
      </c>
      <c r="Q96" s="147">
        <f t="shared" si="16"/>
        <v>0</v>
      </c>
      <c r="R96" s="110"/>
    </row>
    <row r="97" spans="1:18" s="78" customFormat="1" x14ac:dyDescent="0.2">
      <c r="A97" s="109"/>
      <c r="B97" s="109" t="s">
        <v>438</v>
      </c>
      <c r="C97" s="150"/>
      <c r="D97" s="158"/>
      <c r="E97" s="158"/>
      <c r="F97" s="158"/>
      <c r="G97" s="158"/>
      <c r="H97" s="158"/>
      <c r="I97" s="149">
        <f t="shared" si="13"/>
        <v>0</v>
      </c>
      <c r="J97" s="147"/>
      <c r="K97" s="157"/>
      <c r="L97" s="157"/>
      <c r="M97" s="148"/>
      <c r="N97" s="149">
        <f t="shared" si="14"/>
        <v>0</v>
      </c>
      <c r="O97" s="159"/>
      <c r="P97" s="149">
        <f t="shared" si="15"/>
        <v>0</v>
      </c>
      <c r="Q97" s="147">
        <f t="shared" si="16"/>
        <v>0</v>
      </c>
      <c r="R97" s="110"/>
    </row>
    <row r="98" spans="1:18" s="78" customFormat="1" x14ac:dyDescent="0.2">
      <c r="A98" s="109"/>
      <c r="B98" s="109" t="s">
        <v>439</v>
      </c>
      <c r="C98" s="150"/>
      <c r="D98" s="158"/>
      <c r="E98" s="158"/>
      <c r="F98" s="158"/>
      <c r="G98" s="158"/>
      <c r="H98" s="158"/>
      <c r="I98" s="149">
        <f t="shared" si="13"/>
        <v>0</v>
      </c>
      <c r="J98" s="147"/>
      <c r="K98" s="157"/>
      <c r="L98" s="157"/>
      <c r="M98" s="148"/>
      <c r="N98" s="149">
        <f t="shared" si="14"/>
        <v>0</v>
      </c>
      <c r="O98" s="159"/>
      <c r="P98" s="149">
        <f t="shared" si="15"/>
        <v>0</v>
      </c>
      <c r="Q98" s="147">
        <f t="shared" si="16"/>
        <v>0</v>
      </c>
      <c r="R98" s="110"/>
    </row>
    <row r="99" spans="1:18" s="78" customFormat="1" x14ac:dyDescent="0.2">
      <c r="A99" s="109"/>
      <c r="B99" s="109" t="s">
        <v>440</v>
      </c>
      <c r="C99" s="150"/>
      <c r="D99" s="158"/>
      <c r="E99" s="158"/>
      <c r="F99" s="158"/>
      <c r="G99" s="158"/>
      <c r="H99" s="158"/>
      <c r="I99" s="149">
        <f t="shared" si="13"/>
        <v>0</v>
      </c>
      <c r="J99" s="147"/>
      <c r="K99" s="157"/>
      <c r="L99" s="157"/>
      <c r="M99" s="148"/>
      <c r="N99" s="149">
        <f t="shared" si="14"/>
        <v>0</v>
      </c>
      <c r="O99" s="159"/>
      <c r="P99" s="149">
        <f t="shared" si="15"/>
        <v>0</v>
      </c>
      <c r="Q99" s="147">
        <f t="shared" si="16"/>
        <v>0</v>
      </c>
      <c r="R99" s="110"/>
    </row>
    <row r="100" spans="1:18" s="78" customFormat="1" x14ac:dyDescent="0.2">
      <c r="A100" s="109"/>
      <c r="B100" s="109" t="s">
        <v>441</v>
      </c>
      <c r="C100" s="150"/>
      <c r="D100" s="158"/>
      <c r="E100" s="158"/>
      <c r="F100" s="158"/>
      <c r="G100" s="158"/>
      <c r="H100" s="158"/>
      <c r="I100" s="149">
        <f t="shared" si="13"/>
        <v>0</v>
      </c>
      <c r="J100" s="147"/>
      <c r="K100" s="157"/>
      <c r="L100" s="157"/>
      <c r="M100" s="148"/>
      <c r="N100" s="149">
        <f t="shared" si="14"/>
        <v>0</v>
      </c>
      <c r="O100" s="159"/>
      <c r="P100" s="149">
        <f t="shared" si="15"/>
        <v>0</v>
      </c>
      <c r="Q100" s="147">
        <f t="shared" si="16"/>
        <v>0</v>
      </c>
      <c r="R100" s="110"/>
    </row>
    <row r="101" spans="1:18" s="78" customFormat="1" x14ac:dyDescent="0.2">
      <c r="A101" s="109"/>
      <c r="B101" s="109" t="s">
        <v>442</v>
      </c>
      <c r="C101" s="150"/>
      <c r="D101" s="158"/>
      <c r="E101" s="158"/>
      <c r="F101" s="158"/>
      <c r="G101" s="158"/>
      <c r="H101" s="158"/>
      <c r="I101" s="149">
        <f t="shared" si="13"/>
        <v>0</v>
      </c>
      <c r="J101" s="147"/>
      <c r="K101" s="157"/>
      <c r="L101" s="157"/>
      <c r="M101" s="148"/>
      <c r="N101" s="149">
        <f t="shared" si="14"/>
        <v>0</v>
      </c>
      <c r="O101" s="159"/>
      <c r="P101" s="149">
        <f t="shared" si="15"/>
        <v>0</v>
      </c>
      <c r="Q101" s="147">
        <f t="shared" si="16"/>
        <v>0</v>
      </c>
      <c r="R101" s="110"/>
    </row>
    <row r="102" spans="1:18" s="78" customFormat="1" x14ac:dyDescent="0.2">
      <c r="A102" s="109"/>
      <c r="B102" s="109" t="s">
        <v>443</v>
      </c>
      <c r="C102" s="150"/>
      <c r="D102" s="158"/>
      <c r="E102" s="158"/>
      <c r="F102" s="158"/>
      <c r="G102" s="158"/>
      <c r="H102" s="158"/>
      <c r="I102" s="149">
        <f t="shared" si="13"/>
        <v>0</v>
      </c>
      <c r="J102" s="147"/>
      <c r="K102" s="157"/>
      <c r="L102" s="157"/>
      <c r="M102" s="148"/>
      <c r="N102" s="149">
        <f t="shared" si="14"/>
        <v>0</v>
      </c>
      <c r="O102" s="159"/>
      <c r="P102" s="149">
        <f t="shared" si="15"/>
        <v>0</v>
      </c>
      <c r="Q102" s="147">
        <f t="shared" si="16"/>
        <v>0</v>
      </c>
      <c r="R102" s="110"/>
    </row>
    <row r="103" spans="1:18" s="78" customFormat="1" x14ac:dyDescent="0.2">
      <c r="A103" s="109"/>
      <c r="B103" s="109" t="s">
        <v>444</v>
      </c>
      <c r="C103" s="150"/>
      <c r="D103" s="158"/>
      <c r="E103" s="158"/>
      <c r="F103" s="158"/>
      <c r="G103" s="158"/>
      <c r="H103" s="158"/>
      <c r="I103" s="149">
        <f t="shared" si="13"/>
        <v>0</v>
      </c>
      <c r="J103" s="147"/>
      <c r="K103" s="157"/>
      <c r="L103" s="157"/>
      <c r="M103" s="148"/>
      <c r="N103" s="149">
        <f t="shared" si="14"/>
        <v>0</v>
      </c>
      <c r="O103" s="159"/>
      <c r="P103" s="149">
        <f t="shared" si="15"/>
        <v>0</v>
      </c>
      <c r="Q103" s="147">
        <f t="shared" si="16"/>
        <v>0</v>
      </c>
      <c r="R103" s="110"/>
    </row>
    <row r="104" spans="1:18" s="78" customFormat="1" x14ac:dyDescent="0.2">
      <c r="A104" s="109"/>
      <c r="B104" s="109" t="s">
        <v>445</v>
      </c>
      <c r="C104" s="150"/>
      <c r="D104" s="158"/>
      <c r="E104" s="158"/>
      <c r="F104" s="158"/>
      <c r="G104" s="158"/>
      <c r="H104" s="158"/>
      <c r="I104" s="149">
        <f t="shared" si="13"/>
        <v>0</v>
      </c>
      <c r="J104" s="147"/>
      <c r="K104" s="157"/>
      <c r="L104" s="157"/>
      <c r="M104" s="148"/>
      <c r="N104" s="149">
        <f t="shared" si="14"/>
        <v>0</v>
      </c>
      <c r="O104" s="159"/>
      <c r="P104" s="149">
        <f t="shared" si="15"/>
        <v>0</v>
      </c>
      <c r="Q104" s="147">
        <f t="shared" si="16"/>
        <v>0</v>
      </c>
      <c r="R104" s="110"/>
    </row>
    <row r="105" spans="1:18" s="78" customFormat="1" x14ac:dyDescent="0.2">
      <c r="A105" s="109"/>
      <c r="B105" s="109" t="s">
        <v>446</v>
      </c>
      <c r="C105" s="150"/>
      <c r="D105" s="158"/>
      <c r="E105" s="158"/>
      <c r="F105" s="158"/>
      <c r="G105" s="158"/>
      <c r="H105" s="158"/>
      <c r="I105" s="149">
        <f t="shared" si="13"/>
        <v>0</v>
      </c>
      <c r="J105" s="147"/>
      <c r="K105" s="157"/>
      <c r="L105" s="157"/>
      <c r="M105" s="148"/>
      <c r="N105" s="149">
        <f t="shared" si="14"/>
        <v>0</v>
      </c>
      <c r="O105" s="159"/>
      <c r="P105" s="149">
        <f t="shared" si="15"/>
        <v>0</v>
      </c>
      <c r="Q105" s="147">
        <f t="shared" si="16"/>
        <v>0</v>
      </c>
      <c r="R105" s="110"/>
    </row>
    <row r="106" spans="1:18" s="78" customFormat="1" x14ac:dyDescent="0.2">
      <c r="A106" s="109"/>
      <c r="B106" s="109" t="s">
        <v>447</v>
      </c>
      <c r="C106" s="150"/>
      <c r="D106" s="158"/>
      <c r="E106" s="158"/>
      <c r="F106" s="158"/>
      <c r="G106" s="158"/>
      <c r="H106" s="158"/>
      <c r="I106" s="149">
        <f t="shared" si="13"/>
        <v>0</v>
      </c>
      <c r="J106" s="147"/>
      <c r="K106" s="157"/>
      <c r="L106" s="157"/>
      <c r="M106" s="148"/>
      <c r="N106" s="149">
        <f t="shared" si="14"/>
        <v>0</v>
      </c>
      <c r="O106" s="159"/>
      <c r="P106" s="149">
        <f t="shared" si="15"/>
        <v>0</v>
      </c>
      <c r="Q106" s="147">
        <f t="shared" si="16"/>
        <v>0</v>
      </c>
      <c r="R106" s="110"/>
    </row>
    <row r="107" spans="1:18" s="78" customFormat="1" x14ac:dyDescent="0.2">
      <c r="A107" s="109"/>
      <c r="B107" s="109" t="s">
        <v>448</v>
      </c>
      <c r="C107" s="150"/>
      <c r="D107" s="158"/>
      <c r="E107" s="158"/>
      <c r="F107" s="158"/>
      <c r="G107" s="158"/>
      <c r="H107" s="158"/>
      <c r="I107" s="149">
        <f t="shared" si="13"/>
        <v>0</v>
      </c>
      <c r="J107" s="147"/>
      <c r="K107" s="157"/>
      <c r="L107" s="157"/>
      <c r="M107" s="148"/>
      <c r="N107" s="149">
        <f t="shared" si="14"/>
        <v>0</v>
      </c>
      <c r="O107" s="159"/>
      <c r="P107" s="149">
        <f t="shared" si="15"/>
        <v>0</v>
      </c>
      <c r="Q107" s="147">
        <f t="shared" si="16"/>
        <v>0</v>
      </c>
      <c r="R107" s="110"/>
    </row>
    <row r="108" spans="1:18" s="78" customFormat="1" x14ac:dyDescent="0.2">
      <c r="A108" s="109"/>
      <c r="B108" s="109" t="s">
        <v>449</v>
      </c>
      <c r="C108" s="150"/>
      <c r="D108" s="158"/>
      <c r="E108" s="158"/>
      <c r="F108" s="158"/>
      <c r="G108" s="158"/>
      <c r="H108" s="158"/>
      <c r="I108" s="149">
        <f t="shared" si="13"/>
        <v>0</v>
      </c>
      <c r="J108" s="147"/>
      <c r="K108" s="157"/>
      <c r="L108" s="157"/>
      <c r="M108" s="148"/>
      <c r="N108" s="149">
        <f t="shared" si="14"/>
        <v>0</v>
      </c>
      <c r="O108" s="159"/>
      <c r="P108" s="149">
        <f t="shared" si="15"/>
        <v>0</v>
      </c>
      <c r="Q108" s="147">
        <f t="shared" si="16"/>
        <v>0</v>
      </c>
      <c r="R108" s="110"/>
    </row>
    <row r="109" spans="1:18" s="78" customFormat="1" x14ac:dyDescent="0.2">
      <c r="A109" s="109"/>
      <c r="B109" s="109" t="s">
        <v>450</v>
      </c>
      <c r="C109" s="150"/>
      <c r="D109" s="158"/>
      <c r="E109" s="158"/>
      <c r="F109" s="158"/>
      <c r="G109" s="158"/>
      <c r="H109" s="158"/>
      <c r="I109" s="149">
        <f t="shared" si="13"/>
        <v>0</v>
      </c>
      <c r="J109" s="147"/>
      <c r="K109" s="157"/>
      <c r="L109" s="157"/>
      <c r="M109" s="148"/>
      <c r="N109" s="149">
        <f t="shared" si="14"/>
        <v>0</v>
      </c>
      <c r="O109" s="159"/>
      <c r="P109" s="149">
        <f t="shared" si="15"/>
        <v>0</v>
      </c>
      <c r="Q109" s="147">
        <f t="shared" si="16"/>
        <v>0</v>
      </c>
      <c r="R109" s="110"/>
    </row>
    <row r="110" spans="1:18" s="78" customFormat="1" x14ac:dyDescent="0.2">
      <c r="A110" s="109"/>
      <c r="B110" s="109" t="s">
        <v>451</v>
      </c>
      <c r="C110" s="150"/>
      <c r="D110" s="158"/>
      <c r="E110" s="158"/>
      <c r="F110" s="158"/>
      <c r="G110" s="158"/>
      <c r="H110" s="158"/>
      <c r="I110" s="149">
        <f t="shared" si="13"/>
        <v>0</v>
      </c>
      <c r="J110" s="147"/>
      <c r="K110" s="157"/>
      <c r="L110" s="157"/>
      <c r="M110" s="148"/>
      <c r="N110" s="149">
        <f t="shared" si="14"/>
        <v>0</v>
      </c>
      <c r="O110" s="159"/>
      <c r="P110" s="149">
        <f t="shared" si="15"/>
        <v>0</v>
      </c>
      <c r="Q110" s="147">
        <f t="shared" si="16"/>
        <v>0</v>
      </c>
      <c r="R110" s="110"/>
    </row>
    <row r="111" spans="1:18" s="78" customFormat="1" x14ac:dyDescent="0.2">
      <c r="A111" s="109"/>
      <c r="B111" s="109" t="s">
        <v>452</v>
      </c>
      <c r="C111" s="150"/>
      <c r="D111" s="158"/>
      <c r="E111" s="158"/>
      <c r="F111" s="158"/>
      <c r="G111" s="158"/>
      <c r="H111" s="158"/>
      <c r="I111" s="149">
        <f t="shared" si="13"/>
        <v>0</v>
      </c>
      <c r="J111" s="147"/>
      <c r="K111" s="157"/>
      <c r="L111" s="157"/>
      <c r="M111" s="148"/>
      <c r="N111" s="149">
        <f t="shared" si="14"/>
        <v>0</v>
      </c>
      <c r="O111" s="159"/>
      <c r="P111" s="149">
        <f t="shared" si="15"/>
        <v>0</v>
      </c>
      <c r="Q111" s="147">
        <f t="shared" si="16"/>
        <v>0</v>
      </c>
      <c r="R111" s="110">
        <f>+Q111/$Q$170</f>
        <v>0</v>
      </c>
    </row>
    <row r="112" spans="1:18" s="78" customFormat="1" x14ac:dyDescent="0.2">
      <c r="A112" s="109"/>
      <c r="B112" s="109" t="s">
        <v>453</v>
      </c>
      <c r="C112" s="150"/>
      <c r="D112" s="158"/>
      <c r="E112" s="158"/>
      <c r="F112" s="158"/>
      <c r="G112" s="158"/>
      <c r="H112" s="158"/>
      <c r="I112" s="149">
        <f t="shared" si="13"/>
        <v>0</v>
      </c>
      <c r="J112" s="147"/>
      <c r="K112" s="157"/>
      <c r="L112" s="157"/>
      <c r="M112" s="148"/>
      <c r="N112" s="149">
        <f t="shared" si="14"/>
        <v>0</v>
      </c>
      <c r="O112" s="159"/>
      <c r="P112" s="149">
        <f t="shared" si="15"/>
        <v>0</v>
      </c>
      <c r="Q112" s="147">
        <f t="shared" si="16"/>
        <v>0</v>
      </c>
      <c r="R112" s="110">
        <f>+Q112/$Q$170</f>
        <v>0</v>
      </c>
    </row>
    <row r="113" spans="1:18" s="78" customFormat="1" x14ac:dyDescent="0.2">
      <c r="A113" s="109"/>
      <c r="B113" s="109" t="s">
        <v>454</v>
      </c>
      <c r="C113" s="150"/>
      <c r="D113" s="158"/>
      <c r="E113" s="158"/>
      <c r="F113" s="158"/>
      <c r="G113" s="158"/>
      <c r="H113" s="158"/>
      <c r="I113" s="149">
        <f t="shared" si="13"/>
        <v>0</v>
      </c>
      <c r="J113" s="147"/>
      <c r="K113" s="157"/>
      <c r="L113" s="157"/>
      <c r="M113" s="148"/>
      <c r="N113" s="149">
        <f t="shared" si="14"/>
        <v>0</v>
      </c>
      <c r="O113" s="159"/>
      <c r="P113" s="149">
        <f t="shared" si="15"/>
        <v>0</v>
      </c>
      <c r="Q113" s="147">
        <f t="shared" si="16"/>
        <v>0</v>
      </c>
      <c r="R113" s="110"/>
    </row>
    <row r="114" spans="1:18" s="78" customFormat="1" x14ac:dyDescent="0.2">
      <c r="A114" s="109"/>
      <c r="B114" s="109" t="s">
        <v>455</v>
      </c>
      <c r="C114" s="150"/>
      <c r="D114" s="158"/>
      <c r="E114" s="158"/>
      <c r="F114" s="158"/>
      <c r="G114" s="158"/>
      <c r="H114" s="158"/>
      <c r="I114" s="149">
        <f t="shared" si="13"/>
        <v>0</v>
      </c>
      <c r="J114" s="147"/>
      <c r="K114" s="157"/>
      <c r="L114" s="157"/>
      <c r="M114" s="148"/>
      <c r="N114" s="149">
        <f t="shared" si="14"/>
        <v>0</v>
      </c>
      <c r="O114" s="159"/>
      <c r="P114" s="149">
        <f t="shared" si="15"/>
        <v>0</v>
      </c>
      <c r="Q114" s="147">
        <f t="shared" si="16"/>
        <v>0</v>
      </c>
      <c r="R114" s="110">
        <f>+Q114/$Q$170</f>
        <v>0</v>
      </c>
    </row>
    <row r="115" spans="1:18" s="78" customFormat="1" x14ac:dyDescent="0.2">
      <c r="A115" s="109"/>
      <c r="B115" s="109" t="s">
        <v>456</v>
      </c>
      <c r="C115" s="150"/>
      <c r="D115" s="158"/>
      <c r="E115" s="158"/>
      <c r="F115" s="158"/>
      <c r="G115" s="158"/>
      <c r="H115" s="158"/>
      <c r="I115" s="149">
        <f t="shared" si="13"/>
        <v>0</v>
      </c>
      <c r="J115" s="147"/>
      <c r="K115" s="157"/>
      <c r="L115" s="157"/>
      <c r="M115" s="148"/>
      <c r="N115" s="149">
        <f t="shared" si="14"/>
        <v>0</v>
      </c>
      <c r="O115" s="159"/>
      <c r="P115" s="149">
        <f t="shared" si="15"/>
        <v>0</v>
      </c>
      <c r="Q115" s="147">
        <f t="shared" si="16"/>
        <v>0</v>
      </c>
      <c r="R115" s="110"/>
    </row>
    <row r="116" spans="1:18" s="78" customFormat="1" x14ac:dyDescent="0.2">
      <c r="A116" s="109"/>
      <c r="B116" s="109" t="s">
        <v>457</v>
      </c>
      <c r="C116" s="150"/>
      <c r="D116" s="158"/>
      <c r="E116" s="158"/>
      <c r="F116" s="158"/>
      <c r="G116" s="158"/>
      <c r="H116" s="158"/>
      <c r="I116" s="149">
        <f t="shared" si="13"/>
        <v>0</v>
      </c>
      <c r="J116" s="147"/>
      <c r="K116" s="157"/>
      <c r="L116" s="157"/>
      <c r="M116" s="148"/>
      <c r="N116" s="149">
        <f t="shared" si="14"/>
        <v>0</v>
      </c>
      <c r="O116" s="159"/>
      <c r="P116" s="149">
        <f t="shared" si="15"/>
        <v>0</v>
      </c>
      <c r="Q116" s="147">
        <f t="shared" si="16"/>
        <v>0</v>
      </c>
      <c r="R116" s="110"/>
    </row>
    <row r="117" spans="1:18" s="78" customFormat="1" x14ac:dyDescent="0.2">
      <c r="A117" s="109"/>
      <c r="B117" s="109" t="s">
        <v>458</v>
      </c>
      <c r="C117" s="150"/>
      <c r="D117" s="158"/>
      <c r="E117" s="158"/>
      <c r="F117" s="158"/>
      <c r="G117" s="158"/>
      <c r="H117" s="158"/>
      <c r="I117" s="149">
        <f t="shared" si="13"/>
        <v>0</v>
      </c>
      <c r="J117" s="147"/>
      <c r="K117" s="157"/>
      <c r="L117" s="157"/>
      <c r="M117" s="148"/>
      <c r="N117" s="149">
        <f t="shared" si="14"/>
        <v>0</v>
      </c>
      <c r="O117" s="159"/>
      <c r="P117" s="149">
        <f t="shared" si="15"/>
        <v>0</v>
      </c>
      <c r="Q117" s="147">
        <f t="shared" si="16"/>
        <v>0</v>
      </c>
      <c r="R117" s="110"/>
    </row>
    <row r="118" spans="1:18" s="78" customFormat="1" x14ac:dyDescent="0.2">
      <c r="A118" s="109"/>
      <c r="B118" s="109" t="s">
        <v>459</v>
      </c>
      <c r="C118" s="150"/>
      <c r="D118" s="158"/>
      <c r="E118" s="158"/>
      <c r="F118" s="158"/>
      <c r="G118" s="158"/>
      <c r="H118" s="158"/>
      <c r="I118" s="149">
        <f t="shared" si="13"/>
        <v>0</v>
      </c>
      <c r="J118" s="147"/>
      <c r="K118" s="157"/>
      <c r="L118" s="157"/>
      <c r="M118" s="148"/>
      <c r="N118" s="149">
        <f t="shared" si="14"/>
        <v>0</v>
      </c>
      <c r="O118" s="159"/>
      <c r="P118" s="149">
        <f t="shared" si="15"/>
        <v>0</v>
      </c>
      <c r="Q118" s="147">
        <f t="shared" si="16"/>
        <v>0</v>
      </c>
      <c r="R118" s="110">
        <f>+Q118/$Q$170</f>
        <v>0</v>
      </c>
    </row>
    <row r="119" spans="1:18" s="78" customFormat="1" x14ac:dyDescent="0.2">
      <c r="A119" s="109"/>
      <c r="B119" s="109" t="s">
        <v>460</v>
      </c>
      <c r="C119" s="150"/>
      <c r="D119" s="158"/>
      <c r="E119" s="158"/>
      <c r="F119" s="158"/>
      <c r="G119" s="158"/>
      <c r="H119" s="158"/>
      <c r="I119" s="149">
        <f t="shared" si="13"/>
        <v>0</v>
      </c>
      <c r="J119" s="147"/>
      <c r="K119" s="157"/>
      <c r="L119" s="157"/>
      <c r="M119" s="148"/>
      <c r="N119" s="149">
        <f t="shared" si="14"/>
        <v>0</v>
      </c>
      <c r="O119" s="159"/>
      <c r="P119" s="149">
        <f t="shared" si="15"/>
        <v>0</v>
      </c>
      <c r="Q119" s="147">
        <f t="shared" si="16"/>
        <v>0</v>
      </c>
      <c r="R119" s="110">
        <f>+Q119/$Q$170</f>
        <v>0</v>
      </c>
    </row>
    <row r="120" spans="1:18" s="78" customFormat="1" x14ac:dyDescent="0.2">
      <c r="A120" s="109"/>
      <c r="B120" s="109" t="s">
        <v>461</v>
      </c>
      <c r="C120" s="150"/>
      <c r="D120" s="158"/>
      <c r="E120" s="158"/>
      <c r="F120" s="158"/>
      <c r="G120" s="158"/>
      <c r="H120" s="158"/>
      <c r="I120" s="149">
        <f t="shared" si="13"/>
        <v>0</v>
      </c>
      <c r="J120" s="147"/>
      <c r="K120" s="157"/>
      <c r="L120" s="157"/>
      <c r="M120" s="148"/>
      <c r="N120" s="149">
        <f t="shared" si="14"/>
        <v>0</v>
      </c>
      <c r="O120" s="159"/>
      <c r="P120" s="149">
        <f t="shared" si="15"/>
        <v>0</v>
      </c>
      <c r="Q120" s="147">
        <f t="shared" si="16"/>
        <v>0</v>
      </c>
      <c r="R120" s="110"/>
    </row>
    <row r="121" spans="1:18" s="78" customFormat="1" x14ac:dyDescent="0.2">
      <c r="A121" s="109"/>
      <c r="B121" s="109" t="s">
        <v>462</v>
      </c>
      <c r="C121" s="150"/>
      <c r="D121" s="158"/>
      <c r="E121" s="158"/>
      <c r="F121" s="158"/>
      <c r="G121" s="158"/>
      <c r="H121" s="158"/>
      <c r="I121" s="149">
        <f t="shared" si="13"/>
        <v>0</v>
      </c>
      <c r="J121" s="147"/>
      <c r="K121" s="157"/>
      <c r="L121" s="157"/>
      <c r="M121" s="148"/>
      <c r="N121" s="149">
        <f t="shared" si="14"/>
        <v>0</v>
      </c>
      <c r="O121" s="159"/>
      <c r="P121" s="149">
        <f t="shared" si="15"/>
        <v>0</v>
      </c>
      <c r="Q121" s="147">
        <f t="shared" si="16"/>
        <v>0</v>
      </c>
      <c r="R121" s="110"/>
    </row>
    <row r="122" spans="1:18" s="78" customFormat="1" x14ac:dyDescent="0.2">
      <c r="A122" s="109"/>
      <c r="B122" s="109" t="s">
        <v>463</v>
      </c>
      <c r="C122" s="151"/>
      <c r="D122" s="152"/>
      <c r="E122" s="153"/>
      <c r="F122" s="153"/>
      <c r="G122" s="153"/>
      <c r="H122" s="153"/>
      <c r="I122" s="149">
        <f t="shared" si="13"/>
        <v>0</v>
      </c>
      <c r="J122" s="147"/>
      <c r="K122" s="157"/>
      <c r="L122" s="157"/>
      <c r="M122" s="148"/>
      <c r="N122" s="149">
        <f t="shared" si="14"/>
        <v>0</v>
      </c>
      <c r="O122" s="159"/>
      <c r="P122" s="149">
        <f t="shared" si="15"/>
        <v>0</v>
      </c>
      <c r="Q122" s="147">
        <f t="shared" si="16"/>
        <v>0</v>
      </c>
      <c r="R122" s="110">
        <f>+Q122/$Q$170</f>
        <v>0</v>
      </c>
    </row>
    <row r="123" spans="1:18" s="78" customFormat="1" ht="12" thickBot="1" x14ac:dyDescent="0.25">
      <c r="A123" s="109"/>
      <c r="B123" s="109" t="s">
        <v>464</v>
      </c>
      <c r="C123" s="151"/>
      <c r="D123" s="152"/>
      <c r="E123" s="153"/>
      <c r="F123" s="153"/>
      <c r="G123" s="153"/>
      <c r="H123" s="153"/>
      <c r="I123" s="149">
        <f t="shared" si="13"/>
        <v>0</v>
      </c>
      <c r="J123" s="147"/>
      <c r="K123" s="157"/>
      <c r="L123" s="157"/>
      <c r="M123" s="148"/>
      <c r="N123" s="149">
        <f t="shared" si="14"/>
        <v>0</v>
      </c>
      <c r="O123" s="159"/>
      <c r="P123" s="149">
        <f t="shared" si="15"/>
        <v>0</v>
      </c>
      <c r="Q123" s="147">
        <f t="shared" si="16"/>
        <v>0</v>
      </c>
      <c r="R123" s="111"/>
    </row>
    <row r="124" spans="1:18" s="78" customFormat="1" ht="12" thickBot="1" x14ac:dyDescent="0.25">
      <c r="A124" s="112" t="s">
        <v>84</v>
      </c>
      <c r="B124" s="112" t="s">
        <v>84</v>
      </c>
      <c r="C124" s="154"/>
      <c r="D124" s="155"/>
      <c r="E124" s="155"/>
      <c r="F124" s="155">
        <f>SUM(F90:F123)</f>
        <v>0</v>
      </c>
      <c r="G124" s="155"/>
      <c r="H124" s="155"/>
      <c r="I124" s="156">
        <f>SUM(C124:H124)</f>
        <v>0</v>
      </c>
      <c r="J124" s="154"/>
      <c r="K124" s="155"/>
      <c r="L124" s="155">
        <f>SUM(L90:L123)</f>
        <v>285485097</v>
      </c>
      <c r="M124" s="155"/>
      <c r="N124" s="156">
        <f>SUM(J124:M124)</f>
        <v>285485097</v>
      </c>
      <c r="O124" s="154"/>
      <c r="P124" s="156">
        <f>+O124</f>
        <v>0</v>
      </c>
      <c r="Q124" s="154">
        <f t="shared" si="16"/>
        <v>285485097</v>
      </c>
      <c r="R124" s="113">
        <f>SUM(R90:R123)</f>
        <v>1</v>
      </c>
    </row>
    <row r="125" spans="1:18" s="78" customFormat="1" x14ac:dyDescent="0.2"/>
    <row r="126" spans="1:18" s="78" customFormat="1" x14ac:dyDescent="0.2"/>
    <row r="127" spans="1:18" s="78" customFormat="1" x14ac:dyDescent="0.2"/>
    <row r="131" spans="1:18" x14ac:dyDescent="0.2">
      <c r="A131" s="54" t="s">
        <v>1147</v>
      </c>
      <c r="B131" s="54"/>
      <c r="C131" s="100"/>
      <c r="D131" s="100"/>
      <c r="E131" s="100"/>
      <c r="F131" s="100"/>
      <c r="G131" s="100"/>
      <c r="H131" s="101"/>
      <c r="I131" s="101"/>
      <c r="J131" s="101"/>
      <c r="K131" s="101"/>
      <c r="L131" s="101"/>
      <c r="M131" s="101"/>
      <c r="N131" s="101"/>
      <c r="O131" s="101"/>
      <c r="P131" s="101"/>
      <c r="Q131" s="101"/>
      <c r="R131" s="101"/>
    </row>
    <row r="132" spans="1:18" x14ac:dyDescent="0.2">
      <c r="A132" s="54" t="s">
        <v>467</v>
      </c>
      <c r="B132" s="54"/>
      <c r="C132" s="100"/>
      <c r="D132" s="100"/>
      <c r="E132" s="100"/>
      <c r="F132" s="100"/>
      <c r="G132" s="100"/>
      <c r="H132" s="101"/>
      <c r="I132" s="101"/>
      <c r="J132" s="101"/>
      <c r="K132" s="101"/>
      <c r="L132" s="101"/>
      <c r="M132" s="101"/>
      <c r="N132" s="101"/>
      <c r="O132" s="101"/>
      <c r="P132" s="101"/>
      <c r="Q132" s="101"/>
      <c r="R132" s="101"/>
    </row>
    <row r="133" spans="1:18" ht="12" thickBot="1" x14ac:dyDescent="0.25">
      <c r="A133" s="54" t="s">
        <v>426</v>
      </c>
      <c r="B133" s="56"/>
      <c r="C133" s="56"/>
      <c r="D133" s="56"/>
      <c r="E133" s="56"/>
      <c r="F133" s="56"/>
      <c r="G133" s="56"/>
      <c r="H133" s="56"/>
      <c r="I133" s="56"/>
      <c r="J133" s="56"/>
      <c r="K133" s="56"/>
      <c r="L133" s="56"/>
      <c r="M133" s="56"/>
      <c r="N133" s="56"/>
      <c r="O133" s="56"/>
      <c r="P133" s="56"/>
      <c r="Q133" s="56"/>
      <c r="R133" s="56"/>
    </row>
    <row r="134" spans="1:18" ht="12" thickBot="1" x14ac:dyDescent="0.25">
      <c r="A134" s="666" t="s">
        <v>293</v>
      </c>
      <c r="B134" s="666" t="s">
        <v>278</v>
      </c>
      <c r="C134" s="663" t="s">
        <v>117</v>
      </c>
      <c r="D134" s="664"/>
      <c r="E134" s="664"/>
      <c r="F134" s="664"/>
      <c r="G134" s="664"/>
      <c r="H134" s="664"/>
      <c r="I134" s="665"/>
      <c r="J134" s="663" t="s">
        <v>105</v>
      </c>
      <c r="K134" s="664"/>
      <c r="L134" s="664"/>
      <c r="M134" s="664"/>
      <c r="N134" s="665"/>
      <c r="O134" s="663" t="s">
        <v>93</v>
      </c>
      <c r="P134" s="665"/>
      <c r="Q134" s="663" t="s">
        <v>0</v>
      </c>
      <c r="R134" s="665"/>
    </row>
    <row r="135" spans="1:18" ht="84" thickBot="1" x14ac:dyDescent="0.25">
      <c r="A135" s="667"/>
      <c r="B135" s="667"/>
      <c r="C135" s="102" t="s">
        <v>106</v>
      </c>
      <c r="D135" s="103" t="s">
        <v>107</v>
      </c>
      <c r="E135" s="103" t="s">
        <v>108</v>
      </c>
      <c r="F135" s="103" t="s">
        <v>109</v>
      </c>
      <c r="G135" s="103" t="s">
        <v>110</v>
      </c>
      <c r="H135" s="103" t="s">
        <v>111</v>
      </c>
      <c r="I135" s="104" t="s">
        <v>102</v>
      </c>
      <c r="J135" s="102" t="s">
        <v>112</v>
      </c>
      <c r="K135" s="103" t="s">
        <v>113</v>
      </c>
      <c r="L135" s="103" t="s">
        <v>114</v>
      </c>
      <c r="M135" s="103" t="s">
        <v>115</v>
      </c>
      <c r="N135" s="104" t="s">
        <v>103</v>
      </c>
      <c r="O135" s="102" t="s">
        <v>116</v>
      </c>
      <c r="P135" s="104" t="s">
        <v>104</v>
      </c>
      <c r="Q135" s="105" t="s">
        <v>141</v>
      </c>
      <c r="R135" s="106" t="s">
        <v>91</v>
      </c>
    </row>
    <row r="136" spans="1:18" x14ac:dyDescent="0.2">
      <c r="A136" s="107" t="s">
        <v>465</v>
      </c>
      <c r="B136" s="107" t="s">
        <v>433</v>
      </c>
      <c r="C136" s="147"/>
      <c r="D136" s="157"/>
      <c r="E136" s="157"/>
      <c r="F136" s="157"/>
      <c r="G136" s="157"/>
      <c r="H136" s="157"/>
      <c r="I136" s="149">
        <f>SUM(C136:H136)</f>
        <v>0</v>
      </c>
      <c r="J136" s="147"/>
      <c r="K136" s="157"/>
      <c r="L136" s="157"/>
      <c r="M136" s="148"/>
      <c r="N136" s="149">
        <f>SUM(J136:M136)</f>
        <v>0</v>
      </c>
      <c r="O136" s="159"/>
      <c r="P136" s="149">
        <f>SUM(O136)</f>
        <v>0</v>
      </c>
      <c r="Q136" s="147">
        <f>SUM(P136,N136,I136)</f>
        <v>0</v>
      </c>
      <c r="R136" s="108"/>
    </row>
    <row r="137" spans="1:18" x14ac:dyDescent="0.2">
      <c r="A137" s="109"/>
      <c r="B137" s="109" t="s">
        <v>469</v>
      </c>
      <c r="C137" s="150"/>
      <c r="D137" s="158"/>
      <c r="E137" s="158"/>
      <c r="F137" s="158"/>
      <c r="G137" s="158"/>
      <c r="H137" s="158"/>
      <c r="I137" s="149">
        <f t="shared" ref="I137:I169" si="17">SUM(C137:H137)</f>
        <v>0</v>
      </c>
      <c r="J137" s="147"/>
      <c r="K137" s="157"/>
      <c r="L137" s="157"/>
      <c r="M137" s="148"/>
      <c r="N137" s="149">
        <f t="shared" ref="N137:N169" si="18">SUM(J137:M137)</f>
        <v>0</v>
      </c>
      <c r="O137" s="159"/>
      <c r="P137" s="149">
        <f t="shared" ref="P137:P169" si="19">SUM(O137)</f>
        <v>0</v>
      </c>
      <c r="Q137" s="147">
        <f t="shared" ref="Q137:Q170" si="20">SUM(P137,N137,I137)</f>
        <v>0</v>
      </c>
      <c r="R137" s="110"/>
    </row>
    <row r="138" spans="1:18" x14ac:dyDescent="0.2">
      <c r="A138" s="109"/>
      <c r="B138" s="109" t="s">
        <v>434</v>
      </c>
      <c r="C138" s="150"/>
      <c r="D138" s="158"/>
      <c r="E138" s="158"/>
      <c r="F138" s="158"/>
      <c r="G138" s="158"/>
      <c r="H138" s="158"/>
      <c r="I138" s="149">
        <f t="shared" si="17"/>
        <v>0</v>
      </c>
      <c r="J138" s="147"/>
      <c r="K138" s="157"/>
      <c r="L138" s="157"/>
      <c r="M138" s="148"/>
      <c r="N138" s="149">
        <f t="shared" si="18"/>
        <v>0</v>
      </c>
      <c r="O138" s="159"/>
      <c r="P138" s="149">
        <f t="shared" si="19"/>
        <v>0</v>
      </c>
      <c r="Q138" s="147">
        <f t="shared" si="20"/>
        <v>0</v>
      </c>
      <c r="R138" s="110"/>
    </row>
    <row r="139" spans="1:18" x14ac:dyDescent="0.2">
      <c r="A139" s="109"/>
      <c r="B139" s="109" t="s">
        <v>435</v>
      </c>
      <c r="C139" s="150"/>
      <c r="D139" s="158"/>
      <c r="E139" s="158"/>
      <c r="F139" s="158"/>
      <c r="G139" s="158"/>
      <c r="H139" s="158"/>
      <c r="I139" s="149">
        <f t="shared" si="17"/>
        <v>0</v>
      </c>
      <c r="J139" s="147"/>
      <c r="K139" s="157"/>
      <c r="L139" s="157"/>
      <c r="M139" s="148"/>
      <c r="N139" s="149">
        <f t="shared" si="18"/>
        <v>0</v>
      </c>
      <c r="O139" s="159"/>
      <c r="P139" s="149">
        <f t="shared" si="19"/>
        <v>0</v>
      </c>
      <c r="Q139" s="147">
        <f t="shared" si="20"/>
        <v>0</v>
      </c>
      <c r="R139" s="110"/>
    </row>
    <row r="140" spans="1:18" x14ac:dyDescent="0.2">
      <c r="A140" s="109"/>
      <c r="B140" s="109" t="s">
        <v>436</v>
      </c>
      <c r="C140" s="150"/>
      <c r="D140" s="158"/>
      <c r="E140" s="158"/>
      <c r="F140" s="158"/>
      <c r="G140" s="158"/>
      <c r="H140" s="158"/>
      <c r="I140" s="149">
        <f t="shared" si="17"/>
        <v>0</v>
      </c>
      <c r="J140" s="147"/>
      <c r="K140" s="157"/>
      <c r="L140" s="157"/>
      <c r="M140" s="148"/>
      <c r="N140" s="149">
        <f t="shared" si="18"/>
        <v>0</v>
      </c>
      <c r="O140" s="159"/>
      <c r="P140" s="149">
        <f t="shared" si="19"/>
        <v>0</v>
      </c>
      <c r="Q140" s="147">
        <f t="shared" si="20"/>
        <v>0</v>
      </c>
      <c r="R140" s="110"/>
    </row>
    <row r="141" spans="1:18" x14ac:dyDescent="0.2">
      <c r="A141" s="109"/>
      <c r="B141" s="109" t="s">
        <v>466</v>
      </c>
      <c r="C141" s="150"/>
      <c r="D141" s="158"/>
      <c r="E141" s="158"/>
      <c r="F141" s="158"/>
      <c r="G141" s="158"/>
      <c r="H141" s="158"/>
      <c r="I141" s="149">
        <f t="shared" si="17"/>
        <v>0</v>
      </c>
      <c r="J141" s="147"/>
      <c r="K141" s="157"/>
      <c r="L141" s="157"/>
      <c r="M141" s="148"/>
      <c r="N141" s="149">
        <f t="shared" si="18"/>
        <v>0</v>
      </c>
      <c r="O141" s="159"/>
      <c r="P141" s="149">
        <f t="shared" si="19"/>
        <v>0</v>
      </c>
      <c r="Q141" s="147">
        <f t="shared" si="20"/>
        <v>0</v>
      </c>
      <c r="R141" s="110"/>
    </row>
    <row r="142" spans="1:18" x14ac:dyDescent="0.2">
      <c r="A142" s="109"/>
      <c r="B142" s="109" t="s">
        <v>437</v>
      </c>
      <c r="C142" s="150"/>
      <c r="D142" s="158"/>
      <c r="E142" s="158"/>
      <c r="F142" s="158"/>
      <c r="G142" s="158"/>
      <c r="H142" s="158"/>
      <c r="I142" s="149">
        <f t="shared" si="17"/>
        <v>0</v>
      </c>
      <c r="J142" s="147"/>
      <c r="K142" s="157"/>
      <c r="L142" s="157"/>
      <c r="M142" s="148"/>
      <c r="N142" s="149">
        <f t="shared" si="18"/>
        <v>0</v>
      </c>
      <c r="O142" s="159"/>
      <c r="P142" s="149">
        <f t="shared" si="19"/>
        <v>0</v>
      </c>
      <c r="Q142" s="147">
        <f t="shared" si="20"/>
        <v>0</v>
      </c>
      <c r="R142" s="110"/>
    </row>
    <row r="143" spans="1:18" x14ac:dyDescent="0.2">
      <c r="A143" s="109"/>
      <c r="B143" s="109" t="s">
        <v>438</v>
      </c>
      <c r="C143" s="150"/>
      <c r="D143" s="158"/>
      <c r="E143" s="158"/>
      <c r="F143" s="158"/>
      <c r="G143" s="158"/>
      <c r="H143" s="158"/>
      <c r="I143" s="149">
        <f t="shared" si="17"/>
        <v>0</v>
      </c>
      <c r="J143" s="147"/>
      <c r="K143" s="157"/>
      <c r="L143" s="157"/>
      <c r="M143" s="148"/>
      <c r="N143" s="149">
        <f t="shared" si="18"/>
        <v>0</v>
      </c>
      <c r="O143" s="159"/>
      <c r="P143" s="149">
        <f t="shared" si="19"/>
        <v>0</v>
      </c>
      <c r="Q143" s="147">
        <f t="shared" si="20"/>
        <v>0</v>
      </c>
      <c r="R143" s="110"/>
    </row>
    <row r="144" spans="1:18" x14ac:dyDescent="0.2">
      <c r="A144" s="109"/>
      <c r="B144" s="109" t="s">
        <v>439</v>
      </c>
      <c r="C144" s="150"/>
      <c r="D144" s="158"/>
      <c r="E144" s="158"/>
      <c r="F144" s="158"/>
      <c r="G144" s="158"/>
      <c r="H144" s="158"/>
      <c r="I144" s="149">
        <f t="shared" si="17"/>
        <v>0</v>
      </c>
      <c r="J144" s="147"/>
      <c r="K144" s="157"/>
      <c r="L144" s="157"/>
      <c r="M144" s="148"/>
      <c r="N144" s="149">
        <f t="shared" si="18"/>
        <v>0</v>
      </c>
      <c r="O144" s="159"/>
      <c r="P144" s="149">
        <f t="shared" si="19"/>
        <v>0</v>
      </c>
      <c r="Q144" s="147">
        <f t="shared" si="20"/>
        <v>0</v>
      </c>
      <c r="R144" s="110"/>
    </row>
    <row r="145" spans="1:18" x14ac:dyDescent="0.2">
      <c r="A145" s="109"/>
      <c r="B145" s="109" t="s">
        <v>440</v>
      </c>
      <c r="C145" s="150"/>
      <c r="D145" s="158"/>
      <c r="E145" s="158"/>
      <c r="F145" s="158"/>
      <c r="G145" s="158"/>
      <c r="H145" s="158"/>
      <c r="I145" s="149">
        <f t="shared" si="17"/>
        <v>0</v>
      </c>
      <c r="J145" s="147"/>
      <c r="K145" s="157"/>
      <c r="L145" s="157"/>
      <c r="M145" s="148"/>
      <c r="N145" s="149">
        <f t="shared" si="18"/>
        <v>0</v>
      </c>
      <c r="O145" s="159"/>
      <c r="P145" s="149">
        <f t="shared" si="19"/>
        <v>0</v>
      </c>
      <c r="Q145" s="147">
        <f t="shared" si="20"/>
        <v>0</v>
      </c>
      <c r="R145" s="110"/>
    </row>
    <row r="146" spans="1:18" x14ac:dyDescent="0.2">
      <c r="A146" s="109"/>
      <c r="B146" s="109" t="s">
        <v>441</v>
      </c>
      <c r="C146" s="150"/>
      <c r="D146" s="158"/>
      <c r="E146" s="158"/>
      <c r="F146" s="158"/>
      <c r="G146" s="158"/>
      <c r="H146" s="158"/>
      <c r="I146" s="149">
        <f t="shared" si="17"/>
        <v>0</v>
      </c>
      <c r="J146" s="147"/>
      <c r="K146" s="157"/>
      <c r="L146" s="157"/>
      <c r="M146" s="148"/>
      <c r="N146" s="149">
        <f t="shared" si="18"/>
        <v>0</v>
      </c>
      <c r="O146" s="159"/>
      <c r="P146" s="149">
        <f t="shared" si="19"/>
        <v>0</v>
      </c>
      <c r="Q146" s="147">
        <f t="shared" si="20"/>
        <v>0</v>
      </c>
      <c r="R146" s="110"/>
    </row>
    <row r="147" spans="1:18" x14ac:dyDescent="0.2">
      <c r="A147" s="109"/>
      <c r="B147" s="109" t="s">
        <v>442</v>
      </c>
      <c r="C147" s="150"/>
      <c r="D147" s="158"/>
      <c r="E147" s="158"/>
      <c r="F147" s="158"/>
      <c r="G147" s="158"/>
      <c r="H147" s="158"/>
      <c r="I147" s="149">
        <f t="shared" si="17"/>
        <v>0</v>
      </c>
      <c r="J147" s="147"/>
      <c r="K147" s="157"/>
      <c r="L147" s="157"/>
      <c r="M147" s="148"/>
      <c r="N147" s="149">
        <f t="shared" si="18"/>
        <v>0</v>
      </c>
      <c r="O147" s="159"/>
      <c r="P147" s="149">
        <f t="shared" si="19"/>
        <v>0</v>
      </c>
      <c r="Q147" s="147">
        <f t="shared" si="20"/>
        <v>0</v>
      </c>
      <c r="R147" s="110"/>
    </row>
    <row r="148" spans="1:18" x14ac:dyDescent="0.2">
      <c r="A148" s="109"/>
      <c r="B148" s="109" t="s">
        <v>443</v>
      </c>
      <c r="C148" s="150"/>
      <c r="D148" s="158"/>
      <c r="E148" s="158"/>
      <c r="F148" s="158"/>
      <c r="G148" s="158"/>
      <c r="H148" s="158"/>
      <c r="I148" s="149">
        <f t="shared" si="17"/>
        <v>0</v>
      </c>
      <c r="J148" s="147"/>
      <c r="K148" s="157"/>
      <c r="L148" s="157"/>
      <c r="M148" s="148"/>
      <c r="N148" s="149">
        <f t="shared" si="18"/>
        <v>0</v>
      </c>
      <c r="O148" s="159"/>
      <c r="P148" s="149">
        <f t="shared" si="19"/>
        <v>0</v>
      </c>
      <c r="Q148" s="147">
        <f t="shared" si="20"/>
        <v>0</v>
      </c>
      <c r="R148" s="110"/>
    </row>
    <row r="149" spans="1:18" x14ac:dyDescent="0.2">
      <c r="A149" s="109"/>
      <c r="B149" s="109" t="s">
        <v>444</v>
      </c>
      <c r="C149" s="150"/>
      <c r="D149" s="158"/>
      <c r="E149" s="158"/>
      <c r="F149" s="158"/>
      <c r="G149" s="158"/>
      <c r="H149" s="158"/>
      <c r="I149" s="149">
        <f t="shared" si="17"/>
        <v>0</v>
      </c>
      <c r="J149" s="147"/>
      <c r="K149" s="157"/>
      <c r="L149" s="157"/>
      <c r="M149" s="148"/>
      <c r="N149" s="149">
        <f t="shared" si="18"/>
        <v>0</v>
      </c>
      <c r="O149" s="159"/>
      <c r="P149" s="149">
        <f t="shared" si="19"/>
        <v>0</v>
      </c>
      <c r="Q149" s="147">
        <f t="shared" si="20"/>
        <v>0</v>
      </c>
      <c r="R149" s="110"/>
    </row>
    <row r="150" spans="1:18" x14ac:dyDescent="0.2">
      <c r="A150" s="109"/>
      <c r="B150" s="109" t="s">
        <v>445</v>
      </c>
      <c r="C150" s="150"/>
      <c r="D150" s="158"/>
      <c r="E150" s="158"/>
      <c r="F150" s="158"/>
      <c r="G150" s="158"/>
      <c r="H150" s="158"/>
      <c r="I150" s="149">
        <f t="shared" si="17"/>
        <v>0</v>
      </c>
      <c r="J150" s="147"/>
      <c r="K150" s="157"/>
      <c r="L150" s="157"/>
      <c r="M150" s="148"/>
      <c r="N150" s="149">
        <f t="shared" si="18"/>
        <v>0</v>
      </c>
      <c r="O150" s="159"/>
      <c r="P150" s="149">
        <f t="shared" si="19"/>
        <v>0</v>
      </c>
      <c r="Q150" s="147">
        <f t="shared" si="20"/>
        <v>0</v>
      </c>
      <c r="R150" s="110"/>
    </row>
    <row r="151" spans="1:18" x14ac:dyDescent="0.2">
      <c r="A151" s="109"/>
      <c r="B151" s="109" t="s">
        <v>446</v>
      </c>
      <c r="C151" s="150"/>
      <c r="D151" s="158"/>
      <c r="E151" s="158"/>
      <c r="F151" s="158"/>
      <c r="G151" s="158"/>
      <c r="H151" s="158"/>
      <c r="I151" s="149">
        <f t="shared" si="17"/>
        <v>0</v>
      </c>
      <c r="J151" s="147"/>
      <c r="K151" s="157"/>
      <c r="L151" s="157"/>
      <c r="M151" s="148"/>
      <c r="N151" s="149">
        <f t="shared" si="18"/>
        <v>0</v>
      </c>
      <c r="O151" s="159"/>
      <c r="P151" s="149">
        <f t="shared" si="19"/>
        <v>0</v>
      </c>
      <c r="Q151" s="147">
        <f t="shared" si="20"/>
        <v>0</v>
      </c>
      <c r="R151" s="110"/>
    </row>
    <row r="152" spans="1:18" x14ac:dyDescent="0.2">
      <c r="A152" s="109"/>
      <c r="B152" s="109" t="s">
        <v>447</v>
      </c>
      <c r="C152" s="150"/>
      <c r="D152" s="158"/>
      <c r="E152" s="158"/>
      <c r="F152" s="158"/>
      <c r="G152" s="158"/>
      <c r="H152" s="158"/>
      <c r="I152" s="149">
        <f t="shared" si="17"/>
        <v>0</v>
      </c>
      <c r="J152" s="147"/>
      <c r="K152" s="157"/>
      <c r="L152" s="157"/>
      <c r="M152" s="148"/>
      <c r="N152" s="149">
        <f t="shared" si="18"/>
        <v>0</v>
      </c>
      <c r="O152" s="159"/>
      <c r="P152" s="149">
        <f t="shared" si="19"/>
        <v>0</v>
      </c>
      <c r="Q152" s="147">
        <f t="shared" si="20"/>
        <v>0</v>
      </c>
      <c r="R152" s="110"/>
    </row>
    <row r="153" spans="1:18" x14ac:dyDescent="0.2">
      <c r="A153" s="109"/>
      <c r="B153" s="109" t="s">
        <v>448</v>
      </c>
      <c r="C153" s="150"/>
      <c r="D153" s="158"/>
      <c r="E153" s="158"/>
      <c r="F153" s="158"/>
      <c r="G153" s="158"/>
      <c r="H153" s="158"/>
      <c r="I153" s="149">
        <f t="shared" si="17"/>
        <v>0</v>
      </c>
      <c r="J153" s="147"/>
      <c r="K153" s="157"/>
      <c r="L153" s="157"/>
      <c r="M153" s="148"/>
      <c r="N153" s="149">
        <f t="shared" si="18"/>
        <v>0</v>
      </c>
      <c r="O153" s="159"/>
      <c r="P153" s="149">
        <f t="shared" si="19"/>
        <v>0</v>
      </c>
      <c r="Q153" s="147">
        <f t="shared" si="20"/>
        <v>0</v>
      </c>
      <c r="R153" s="110"/>
    </row>
    <row r="154" spans="1:18" x14ac:dyDescent="0.2">
      <c r="A154" s="109"/>
      <c r="B154" s="109" t="s">
        <v>449</v>
      </c>
      <c r="C154" s="150"/>
      <c r="D154" s="158"/>
      <c r="E154" s="158"/>
      <c r="F154" s="158"/>
      <c r="G154" s="158"/>
      <c r="H154" s="158"/>
      <c r="I154" s="149">
        <f t="shared" si="17"/>
        <v>0</v>
      </c>
      <c r="J154" s="147"/>
      <c r="K154" s="157"/>
      <c r="L154" s="157"/>
      <c r="M154" s="148"/>
      <c r="N154" s="149">
        <f t="shared" si="18"/>
        <v>0</v>
      </c>
      <c r="O154" s="159"/>
      <c r="P154" s="149">
        <f t="shared" si="19"/>
        <v>0</v>
      </c>
      <c r="Q154" s="147">
        <f t="shared" si="20"/>
        <v>0</v>
      </c>
      <c r="R154" s="110"/>
    </row>
    <row r="155" spans="1:18" x14ac:dyDescent="0.2">
      <c r="A155" s="109"/>
      <c r="B155" s="109" t="s">
        <v>450</v>
      </c>
      <c r="C155" s="150"/>
      <c r="D155" s="158"/>
      <c r="E155" s="158"/>
      <c r="F155" s="158"/>
      <c r="G155" s="158"/>
      <c r="H155" s="158"/>
      <c r="I155" s="149">
        <f t="shared" si="17"/>
        <v>0</v>
      </c>
      <c r="J155" s="147"/>
      <c r="K155" s="157"/>
      <c r="L155" s="157"/>
      <c r="M155" s="148"/>
      <c r="N155" s="149">
        <f t="shared" si="18"/>
        <v>0</v>
      </c>
      <c r="O155" s="159"/>
      <c r="P155" s="149">
        <f t="shared" si="19"/>
        <v>0</v>
      </c>
      <c r="Q155" s="147">
        <f t="shared" si="20"/>
        <v>0</v>
      </c>
      <c r="R155" s="110"/>
    </row>
    <row r="156" spans="1:18" x14ac:dyDescent="0.2">
      <c r="A156" s="109"/>
      <c r="B156" s="109" t="s">
        <v>451</v>
      </c>
      <c r="C156" s="150"/>
      <c r="D156" s="158"/>
      <c r="E156" s="158"/>
      <c r="F156" s="158"/>
      <c r="G156" s="158"/>
      <c r="H156" s="158"/>
      <c r="I156" s="149">
        <f t="shared" si="17"/>
        <v>0</v>
      </c>
      <c r="J156" s="147"/>
      <c r="K156" s="157"/>
      <c r="L156" s="157"/>
      <c r="M156" s="148"/>
      <c r="N156" s="149">
        <f t="shared" si="18"/>
        <v>0</v>
      </c>
      <c r="O156" s="159"/>
      <c r="P156" s="149">
        <f t="shared" si="19"/>
        <v>0</v>
      </c>
      <c r="Q156" s="147">
        <f t="shared" si="20"/>
        <v>0</v>
      </c>
      <c r="R156" s="110"/>
    </row>
    <row r="157" spans="1:18" x14ac:dyDescent="0.2">
      <c r="A157" s="109"/>
      <c r="B157" s="109" t="s">
        <v>452</v>
      </c>
      <c r="C157" s="150"/>
      <c r="D157" s="158"/>
      <c r="E157" s="158"/>
      <c r="F157" s="158">
        <v>2132571</v>
      </c>
      <c r="G157" s="158"/>
      <c r="H157" s="158"/>
      <c r="I157" s="149">
        <f t="shared" si="17"/>
        <v>2132571</v>
      </c>
      <c r="J157" s="147"/>
      <c r="K157" s="157"/>
      <c r="L157" s="157"/>
      <c r="M157" s="148"/>
      <c r="N157" s="149">
        <f t="shared" si="18"/>
        <v>0</v>
      </c>
      <c r="O157" s="159"/>
      <c r="P157" s="149">
        <f t="shared" si="19"/>
        <v>0</v>
      </c>
      <c r="Q157" s="147">
        <f t="shared" si="20"/>
        <v>2132571</v>
      </c>
      <c r="R157" s="110">
        <f>+Q157/$Q$170</f>
        <v>0.82639501102662938</v>
      </c>
    </row>
    <row r="158" spans="1:18" x14ac:dyDescent="0.2">
      <c r="A158" s="109"/>
      <c r="B158" s="109" t="s">
        <v>453</v>
      </c>
      <c r="C158" s="150"/>
      <c r="D158" s="158"/>
      <c r="E158" s="158"/>
      <c r="F158" s="158">
        <v>37000</v>
      </c>
      <c r="G158" s="158"/>
      <c r="H158" s="158"/>
      <c r="I158" s="149">
        <f t="shared" si="17"/>
        <v>37000</v>
      </c>
      <c r="J158" s="147"/>
      <c r="K158" s="157"/>
      <c r="L158" s="157"/>
      <c r="M158" s="148"/>
      <c r="N158" s="149">
        <f t="shared" si="18"/>
        <v>0</v>
      </c>
      <c r="O158" s="159"/>
      <c r="P158" s="149">
        <f t="shared" si="19"/>
        <v>0</v>
      </c>
      <c r="Q158" s="147">
        <f t="shared" si="20"/>
        <v>37000</v>
      </c>
      <c r="R158" s="110">
        <f>+Q158/$Q$170</f>
        <v>1.4337912035747127E-2</v>
      </c>
    </row>
    <row r="159" spans="1:18" x14ac:dyDescent="0.2">
      <c r="A159" s="109"/>
      <c r="B159" s="109" t="s">
        <v>454</v>
      </c>
      <c r="C159" s="150"/>
      <c r="D159" s="158"/>
      <c r="E159" s="158"/>
      <c r="F159" s="158"/>
      <c r="G159" s="158"/>
      <c r="H159" s="158"/>
      <c r="I159" s="149">
        <f t="shared" si="17"/>
        <v>0</v>
      </c>
      <c r="J159" s="147"/>
      <c r="K159" s="157"/>
      <c r="L159" s="157"/>
      <c r="M159" s="148"/>
      <c r="N159" s="149">
        <f t="shared" si="18"/>
        <v>0</v>
      </c>
      <c r="O159" s="159"/>
      <c r="P159" s="149">
        <f t="shared" si="19"/>
        <v>0</v>
      </c>
      <c r="Q159" s="147">
        <f t="shared" si="20"/>
        <v>0</v>
      </c>
      <c r="R159" s="110"/>
    </row>
    <row r="160" spans="1:18" x14ac:dyDescent="0.2">
      <c r="A160" s="109"/>
      <c r="B160" s="109" t="s">
        <v>455</v>
      </c>
      <c r="C160" s="150"/>
      <c r="D160" s="158"/>
      <c r="E160" s="158"/>
      <c r="F160" s="158">
        <v>50000</v>
      </c>
      <c r="G160" s="158"/>
      <c r="H160" s="158"/>
      <c r="I160" s="149">
        <f t="shared" si="17"/>
        <v>50000</v>
      </c>
      <c r="J160" s="147"/>
      <c r="K160" s="157"/>
      <c r="L160" s="157"/>
      <c r="M160" s="148"/>
      <c r="N160" s="149">
        <f t="shared" si="18"/>
        <v>0</v>
      </c>
      <c r="O160" s="159"/>
      <c r="P160" s="149">
        <f t="shared" si="19"/>
        <v>0</v>
      </c>
      <c r="Q160" s="147">
        <f t="shared" si="20"/>
        <v>50000</v>
      </c>
      <c r="R160" s="110">
        <f>+Q160/$Q$170</f>
        <v>1.9375556805063684E-2</v>
      </c>
    </row>
    <row r="161" spans="1:18" x14ac:dyDescent="0.2">
      <c r="A161" s="109"/>
      <c r="B161" s="109" t="s">
        <v>456</v>
      </c>
      <c r="C161" s="150"/>
      <c r="D161" s="158"/>
      <c r="E161" s="158"/>
      <c r="F161" s="158"/>
      <c r="G161" s="158"/>
      <c r="H161" s="158"/>
      <c r="I161" s="149">
        <f t="shared" si="17"/>
        <v>0</v>
      </c>
      <c r="J161" s="147"/>
      <c r="K161" s="157"/>
      <c r="L161" s="157"/>
      <c r="M161" s="148"/>
      <c r="N161" s="149">
        <f t="shared" si="18"/>
        <v>0</v>
      </c>
      <c r="O161" s="159"/>
      <c r="P161" s="149">
        <f t="shared" si="19"/>
        <v>0</v>
      </c>
      <c r="Q161" s="147">
        <f t="shared" si="20"/>
        <v>0</v>
      </c>
      <c r="R161" s="110"/>
    </row>
    <row r="162" spans="1:18" x14ac:dyDescent="0.2">
      <c r="A162" s="109"/>
      <c r="B162" s="109" t="s">
        <v>457</v>
      </c>
      <c r="C162" s="150"/>
      <c r="D162" s="158"/>
      <c r="E162" s="158"/>
      <c r="F162" s="158"/>
      <c r="G162" s="158"/>
      <c r="H162" s="158"/>
      <c r="I162" s="149">
        <f t="shared" si="17"/>
        <v>0</v>
      </c>
      <c r="J162" s="147"/>
      <c r="K162" s="157"/>
      <c r="L162" s="157"/>
      <c r="M162" s="148"/>
      <c r="N162" s="149">
        <f t="shared" si="18"/>
        <v>0</v>
      </c>
      <c r="O162" s="159"/>
      <c r="P162" s="149">
        <f t="shared" si="19"/>
        <v>0</v>
      </c>
      <c r="Q162" s="147">
        <f t="shared" si="20"/>
        <v>0</v>
      </c>
      <c r="R162" s="110"/>
    </row>
    <row r="163" spans="1:18" x14ac:dyDescent="0.2">
      <c r="A163" s="109"/>
      <c r="B163" s="109" t="s">
        <v>458</v>
      </c>
      <c r="C163" s="150"/>
      <c r="D163" s="158"/>
      <c r="E163" s="158"/>
      <c r="F163" s="158"/>
      <c r="G163" s="158"/>
      <c r="H163" s="158"/>
      <c r="I163" s="149">
        <f t="shared" si="17"/>
        <v>0</v>
      </c>
      <c r="J163" s="147"/>
      <c r="K163" s="157"/>
      <c r="L163" s="157"/>
      <c r="M163" s="148"/>
      <c r="N163" s="149">
        <f t="shared" si="18"/>
        <v>0</v>
      </c>
      <c r="O163" s="159"/>
      <c r="P163" s="149">
        <f t="shared" si="19"/>
        <v>0</v>
      </c>
      <c r="Q163" s="147">
        <f t="shared" si="20"/>
        <v>0</v>
      </c>
      <c r="R163" s="110"/>
    </row>
    <row r="164" spans="1:18" x14ac:dyDescent="0.2">
      <c r="A164" s="109"/>
      <c r="B164" s="109" t="s">
        <v>459</v>
      </c>
      <c r="C164" s="150"/>
      <c r="D164" s="158"/>
      <c r="E164" s="158"/>
      <c r="F164" s="158">
        <v>61000</v>
      </c>
      <c r="G164" s="158"/>
      <c r="H164" s="158"/>
      <c r="I164" s="149">
        <f t="shared" si="17"/>
        <v>61000</v>
      </c>
      <c r="J164" s="147"/>
      <c r="K164" s="157"/>
      <c r="L164" s="157"/>
      <c r="M164" s="148"/>
      <c r="N164" s="149">
        <f t="shared" si="18"/>
        <v>0</v>
      </c>
      <c r="O164" s="159"/>
      <c r="P164" s="149">
        <f t="shared" si="19"/>
        <v>0</v>
      </c>
      <c r="Q164" s="147">
        <f t="shared" si="20"/>
        <v>61000</v>
      </c>
      <c r="R164" s="110">
        <f t="shared" ref="R164:R165" si="21">+Q164/$Q$170</f>
        <v>2.3638179302177695E-2</v>
      </c>
    </row>
    <row r="165" spans="1:18" x14ac:dyDescent="0.2">
      <c r="A165" s="109"/>
      <c r="B165" s="109" t="s">
        <v>460</v>
      </c>
      <c r="C165" s="150"/>
      <c r="D165" s="158"/>
      <c r="E165" s="158"/>
      <c r="F165" s="158"/>
      <c r="G165" s="158"/>
      <c r="H165" s="158"/>
      <c r="I165" s="149">
        <f t="shared" si="17"/>
        <v>0</v>
      </c>
      <c r="J165" s="147"/>
      <c r="K165" s="157"/>
      <c r="L165" s="157"/>
      <c r="M165" s="148"/>
      <c r="N165" s="149">
        <f t="shared" si="18"/>
        <v>0</v>
      </c>
      <c r="O165" s="159"/>
      <c r="P165" s="149">
        <f t="shared" si="19"/>
        <v>0</v>
      </c>
      <c r="Q165" s="147">
        <f t="shared" si="20"/>
        <v>0</v>
      </c>
      <c r="R165" s="110">
        <f t="shared" si="21"/>
        <v>0</v>
      </c>
    </row>
    <row r="166" spans="1:18" x14ac:dyDescent="0.2">
      <c r="A166" s="109"/>
      <c r="B166" s="109" t="s">
        <v>461</v>
      </c>
      <c r="C166" s="150"/>
      <c r="D166" s="158"/>
      <c r="E166" s="158"/>
      <c r="F166" s="158"/>
      <c r="G166" s="158"/>
      <c r="H166" s="158"/>
      <c r="I166" s="149">
        <f t="shared" si="17"/>
        <v>0</v>
      </c>
      <c r="J166" s="147"/>
      <c r="K166" s="157"/>
      <c r="L166" s="157"/>
      <c r="M166" s="148"/>
      <c r="N166" s="149">
        <f t="shared" si="18"/>
        <v>0</v>
      </c>
      <c r="O166" s="159"/>
      <c r="P166" s="149">
        <f t="shared" si="19"/>
        <v>0</v>
      </c>
      <c r="Q166" s="147">
        <f t="shared" si="20"/>
        <v>0</v>
      </c>
      <c r="R166" s="110"/>
    </row>
    <row r="167" spans="1:18" x14ac:dyDescent="0.2">
      <c r="A167" s="109"/>
      <c r="B167" s="109" t="s">
        <v>462</v>
      </c>
      <c r="C167" s="150"/>
      <c r="D167" s="158"/>
      <c r="E167" s="158"/>
      <c r="F167" s="158"/>
      <c r="G167" s="158"/>
      <c r="H167" s="158"/>
      <c r="I167" s="149">
        <f t="shared" si="17"/>
        <v>0</v>
      </c>
      <c r="J167" s="147"/>
      <c r="K167" s="157"/>
      <c r="L167" s="157"/>
      <c r="M167" s="148"/>
      <c r="N167" s="149">
        <f t="shared" si="18"/>
        <v>0</v>
      </c>
      <c r="O167" s="159"/>
      <c r="P167" s="149">
        <f t="shared" si="19"/>
        <v>0</v>
      </c>
      <c r="Q167" s="147">
        <f t="shared" si="20"/>
        <v>0</v>
      </c>
      <c r="R167" s="110"/>
    </row>
    <row r="168" spans="1:18" x14ac:dyDescent="0.2">
      <c r="A168" s="109"/>
      <c r="B168" s="109" t="s">
        <v>463</v>
      </c>
      <c r="C168" s="151"/>
      <c r="D168" s="152"/>
      <c r="E168" s="153"/>
      <c r="F168" s="153">
        <v>300000</v>
      </c>
      <c r="G168" s="153"/>
      <c r="H168" s="153"/>
      <c r="I168" s="149">
        <f t="shared" si="17"/>
        <v>300000</v>
      </c>
      <c r="J168" s="147"/>
      <c r="K168" s="157"/>
      <c r="L168" s="157"/>
      <c r="M168" s="148"/>
      <c r="N168" s="149">
        <f t="shared" si="18"/>
        <v>0</v>
      </c>
      <c r="O168" s="159"/>
      <c r="P168" s="149">
        <f t="shared" si="19"/>
        <v>0</v>
      </c>
      <c r="Q168" s="147">
        <f t="shared" si="20"/>
        <v>300000</v>
      </c>
      <c r="R168" s="110">
        <f t="shared" ref="R168" si="22">+Q168/$Q$170</f>
        <v>0.11625334083038211</v>
      </c>
    </row>
    <row r="169" spans="1:18" ht="12" thickBot="1" x14ac:dyDescent="0.25">
      <c r="A169" s="109"/>
      <c r="B169" s="109" t="s">
        <v>464</v>
      </c>
      <c r="C169" s="151"/>
      <c r="D169" s="152"/>
      <c r="E169" s="153"/>
      <c r="F169" s="153"/>
      <c r="G169" s="153"/>
      <c r="H169" s="153"/>
      <c r="I169" s="149">
        <f t="shared" si="17"/>
        <v>0</v>
      </c>
      <c r="J169" s="147"/>
      <c r="K169" s="157"/>
      <c r="L169" s="157"/>
      <c r="M169" s="148"/>
      <c r="N169" s="149">
        <f t="shared" si="18"/>
        <v>0</v>
      </c>
      <c r="O169" s="159"/>
      <c r="P169" s="149">
        <f t="shared" si="19"/>
        <v>0</v>
      </c>
      <c r="Q169" s="147">
        <f t="shared" si="20"/>
        <v>0</v>
      </c>
      <c r="R169" s="111"/>
    </row>
    <row r="170" spans="1:18" ht="12" thickBot="1" x14ac:dyDescent="0.25">
      <c r="A170" s="112" t="s">
        <v>84</v>
      </c>
      <c r="B170" s="112" t="s">
        <v>84</v>
      </c>
      <c r="C170" s="154"/>
      <c r="D170" s="155"/>
      <c r="E170" s="155"/>
      <c r="F170" s="155">
        <f>SUM(F136:F169)</f>
        <v>2580571</v>
      </c>
      <c r="G170" s="155"/>
      <c r="H170" s="155"/>
      <c r="I170" s="156">
        <f>SUM(C170:H170)</f>
        <v>2580571</v>
      </c>
      <c r="J170" s="154"/>
      <c r="K170" s="155"/>
      <c r="L170" s="155"/>
      <c r="M170" s="155"/>
      <c r="N170" s="156">
        <f>SUM(J170:M170)</f>
        <v>0</v>
      </c>
      <c r="O170" s="154"/>
      <c r="P170" s="156">
        <f>+O170</f>
        <v>0</v>
      </c>
      <c r="Q170" s="154">
        <f t="shared" si="20"/>
        <v>2580571</v>
      </c>
      <c r="R170" s="113">
        <f>SUM(R153:R169)</f>
        <v>0.99999999999999989</v>
      </c>
    </row>
    <row r="177" spans="1:18" x14ac:dyDescent="0.2">
      <c r="A177" s="54" t="s">
        <v>1147</v>
      </c>
      <c r="B177" s="54"/>
      <c r="C177" s="100"/>
      <c r="D177" s="100"/>
      <c r="E177" s="100"/>
      <c r="F177" s="100"/>
      <c r="G177" s="100"/>
      <c r="H177" s="101"/>
      <c r="I177" s="101"/>
      <c r="J177" s="101"/>
      <c r="K177" s="101"/>
      <c r="L177" s="101"/>
      <c r="M177" s="101"/>
      <c r="N177" s="101"/>
      <c r="O177" s="101"/>
      <c r="P177" s="101"/>
      <c r="Q177" s="101"/>
      <c r="R177" s="101"/>
    </row>
    <row r="178" spans="1:18" x14ac:dyDescent="0.2">
      <c r="A178" s="54" t="s">
        <v>430</v>
      </c>
      <c r="B178" s="54"/>
      <c r="C178" s="100"/>
      <c r="D178" s="100"/>
      <c r="E178" s="100"/>
      <c r="F178" s="100"/>
      <c r="G178" s="100"/>
      <c r="H178" s="101"/>
      <c r="I178" s="101"/>
      <c r="J178" s="101"/>
      <c r="K178" s="101"/>
      <c r="L178" s="101"/>
      <c r="M178" s="101"/>
      <c r="N178" s="101"/>
      <c r="O178" s="101"/>
      <c r="P178" s="101"/>
      <c r="Q178" s="101"/>
      <c r="R178" s="101"/>
    </row>
    <row r="179" spans="1:18" ht="12" thickBot="1" x14ac:dyDescent="0.25">
      <c r="A179" s="54" t="s">
        <v>426</v>
      </c>
      <c r="B179" s="56"/>
      <c r="C179" s="56"/>
      <c r="D179" s="56"/>
      <c r="E179" s="56"/>
      <c r="F179" s="56"/>
      <c r="G179" s="56"/>
      <c r="H179" s="56"/>
      <c r="I179" s="56"/>
      <c r="J179" s="56"/>
      <c r="K179" s="56"/>
      <c r="L179" s="56"/>
      <c r="M179" s="56"/>
      <c r="N179" s="56"/>
      <c r="O179" s="56"/>
      <c r="P179" s="56"/>
      <c r="Q179" s="56"/>
      <c r="R179" s="56"/>
    </row>
    <row r="180" spans="1:18" ht="12" thickBot="1" x14ac:dyDescent="0.25">
      <c r="A180" s="666" t="s">
        <v>293</v>
      </c>
      <c r="B180" s="666" t="s">
        <v>278</v>
      </c>
      <c r="C180" s="663" t="s">
        <v>117</v>
      </c>
      <c r="D180" s="664"/>
      <c r="E180" s="664"/>
      <c r="F180" s="664"/>
      <c r="G180" s="664"/>
      <c r="H180" s="664"/>
      <c r="I180" s="665"/>
      <c r="J180" s="663" t="s">
        <v>105</v>
      </c>
      <c r="K180" s="664"/>
      <c r="L180" s="664"/>
      <c r="M180" s="664"/>
      <c r="N180" s="665"/>
      <c r="O180" s="663" t="s">
        <v>93</v>
      </c>
      <c r="P180" s="665"/>
      <c r="Q180" s="663" t="s">
        <v>0</v>
      </c>
      <c r="R180" s="665"/>
    </row>
    <row r="181" spans="1:18" ht="84" thickBot="1" x14ac:dyDescent="0.25">
      <c r="A181" s="667"/>
      <c r="B181" s="667"/>
      <c r="C181" s="102" t="s">
        <v>106</v>
      </c>
      <c r="D181" s="103" t="s">
        <v>107</v>
      </c>
      <c r="E181" s="103" t="s">
        <v>108</v>
      </c>
      <c r="F181" s="103" t="s">
        <v>109</v>
      </c>
      <c r="G181" s="103" t="s">
        <v>110</v>
      </c>
      <c r="H181" s="103" t="s">
        <v>111</v>
      </c>
      <c r="I181" s="104" t="s">
        <v>102</v>
      </c>
      <c r="J181" s="102" t="s">
        <v>112</v>
      </c>
      <c r="K181" s="103" t="s">
        <v>113</v>
      </c>
      <c r="L181" s="103" t="s">
        <v>114</v>
      </c>
      <c r="M181" s="103" t="s">
        <v>115</v>
      </c>
      <c r="N181" s="104" t="s">
        <v>103</v>
      </c>
      <c r="O181" s="102" t="s">
        <v>116</v>
      </c>
      <c r="P181" s="104" t="s">
        <v>104</v>
      </c>
      <c r="Q181" s="105" t="s">
        <v>141</v>
      </c>
      <c r="R181" s="106" t="s">
        <v>91</v>
      </c>
    </row>
    <row r="182" spans="1:18" x14ac:dyDescent="0.2">
      <c r="A182" s="107" t="s">
        <v>465</v>
      </c>
      <c r="B182" s="107" t="s">
        <v>433</v>
      </c>
      <c r="C182" s="147"/>
      <c r="D182" s="157"/>
      <c r="E182" s="157"/>
      <c r="F182" s="157">
        <v>611226</v>
      </c>
      <c r="G182" s="157"/>
      <c r="H182" s="157"/>
      <c r="I182" s="149">
        <f>SUM(C182:H182)</f>
        <v>611226</v>
      </c>
      <c r="J182" s="147"/>
      <c r="K182" s="157"/>
      <c r="L182" s="157">
        <v>18921003</v>
      </c>
      <c r="M182" s="148"/>
      <c r="N182" s="149">
        <f>SUM(J182:M182)</f>
        <v>18921003</v>
      </c>
      <c r="O182" s="159">
        <v>3255133</v>
      </c>
      <c r="P182" s="149">
        <f>SUM(O182)</f>
        <v>3255133</v>
      </c>
      <c r="Q182" s="147">
        <f>SUM(P182,N182,I182)</f>
        <v>22787362</v>
      </c>
      <c r="R182" s="108">
        <f>+Q182/$Q$216</f>
        <v>1</v>
      </c>
    </row>
    <row r="183" spans="1:18" x14ac:dyDescent="0.2">
      <c r="A183" s="109"/>
      <c r="B183" s="109" t="s">
        <v>469</v>
      </c>
      <c r="C183" s="150"/>
      <c r="D183" s="158"/>
      <c r="E183" s="158"/>
      <c r="F183" s="158"/>
      <c r="G183" s="158"/>
      <c r="H183" s="158"/>
      <c r="I183" s="149">
        <f t="shared" ref="I183:I215" si="23">SUM(C183:H183)</f>
        <v>0</v>
      </c>
      <c r="J183" s="147"/>
      <c r="K183" s="157"/>
      <c r="L183" s="157"/>
      <c r="M183" s="148"/>
      <c r="N183" s="149">
        <f t="shared" ref="N183:N215" si="24">SUM(J183:M183)</f>
        <v>0</v>
      </c>
      <c r="O183" s="159"/>
      <c r="P183" s="149">
        <f t="shared" ref="P183:P215" si="25">SUM(O183)</f>
        <v>0</v>
      </c>
      <c r="Q183" s="147">
        <f t="shared" ref="Q183:Q216" si="26">SUM(P183,N183,I183)</f>
        <v>0</v>
      </c>
      <c r="R183" s="110"/>
    </row>
    <row r="184" spans="1:18" x14ac:dyDescent="0.2">
      <c r="A184" s="109"/>
      <c r="B184" s="109" t="s">
        <v>434</v>
      </c>
      <c r="C184" s="150"/>
      <c r="D184" s="158"/>
      <c r="E184" s="158"/>
      <c r="F184" s="158"/>
      <c r="G184" s="158"/>
      <c r="H184" s="158"/>
      <c r="I184" s="149">
        <f t="shared" si="23"/>
        <v>0</v>
      </c>
      <c r="J184" s="147"/>
      <c r="K184" s="157"/>
      <c r="L184" s="157"/>
      <c r="M184" s="148"/>
      <c r="N184" s="149">
        <f t="shared" si="24"/>
        <v>0</v>
      </c>
      <c r="O184" s="159"/>
      <c r="P184" s="149">
        <f t="shared" si="25"/>
        <v>0</v>
      </c>
      <c r="Q184" s="147">
        <f t="shared" si="26"/>
        <v>0</v>
      </c>
      <c r="R184" s="108">
        <f>+Q184/$Q$216</f>
        <v>0</v>
      </c>
    </row>
    <row r="185" spans="1:18" x14ac:dyDescent="0.2">
      <c r="A185" s="109"/>
      <c r="B185" s="109" t="s">
        <v>435</v>
      </c>
      <c r="C185" s="150"/>
      <c r="D185" s="158"/>
      <c r="E185" s="158"/>
      <c r="F185" s="158"/>
      <c r="G185" s="158"/>
      <c r="H185" s="158"/>
      <c r="I185" s="149">
        <f t="shared" si="23"/>
        <v>0</v>
      </c>
      <c r="J185" s="147"/>
      <c r="K185" s="157"/>
      <c r="L185" s="157"/>
      <c r="M185" s="148"/>
      <c r="N185" s="149">
        <f t="shared" si="24"/>
        <v>0</v>
      </c>
      <c r="O185" s="159"/>
      <c r="P185" s="149">
        <f t="shared" si="25"/>
        <v>0</v>
      </c>
      <c r="Q185" s="147">
        <f t="shared" si="26"/>
        <v>0</v>
      </c>
      <c r="R185" s="110"/>
    </row>
    <row r="186" spans="1:18" x14ac:dyDescent="0.2">
      <c r="A186" s="109"/>
      <c r="B186" s="109" t="s">
        <v>436</v>
      </c>
      <c r="C186" s="150"/>
      <c r="D186" s="158"/>
      <c r="E186" s="158"/>
      <c r="F186" s="158"/>
      <c r="G186" s="158"/>
      <c r="H186" s="158"/>
      <c r="I186" s="149">
        <f t="shared" si="23"/>
        <v>0</v>
      </c>
      <c r="J186" s="147"/>
      <c r="K186" s="157"/>
      <c r="L186" s="157"/>
      <c r="M186" s="148"/>
      <c r="N186" s="149">
        <f t="shared" si="24"/>
        <v>0</v>
      </c>
      <c r="O186" s="159"/>
      <c r="P186" s="149">
        <f t="shared" si="25"/>
        <v>0</v>
      </c>
      <c r="Q186" s="147">
        <f t="shared" si="26"/>
        <v>0</v>
      </c>
      <c r="R186" s="110"/>
    </row>
    <row r="187" spans="1:18" x14ac:dyDescent="0.2">
      <c r="A187" s="109"/>
      <c r="B187" s="109" t="s">
        <v>466</v>
      </c>
      <c r="C187" s="150"/>
      <c r="D187" s="158"/>
      <c r="E187" s="158"/>
      <c r="F187" s="158"/>
      <c r="G187" s="158"/>
      <c r="H187" s="158"/>
      <c r="I187" s="149">
        <f t="shared" si="23"/>
        <v>0</v>
      </c>
      <c r="J187" s="147"/>
      <c r="K187" s="157"/>
      <c r="L187" s="157"/>
      <c r="M187" s="148"/>
      <c r="N187" s="149">
        <f t="shared" si="24"/>
        <v>0</v>
      </c>
      <c r="O187" s="159"/>
      <c r="P187" s="149">
        <f t="shared" si="25"/>
        <v>0</v>
      </c>
      <c r="Q187" s="147">
        <f t="shared" si="26"/>
        <v>0</v>
      </c>
      <c r="R187" s="110"/>
    </row>
    <row r="188" spans="1:18" x14ac:dyDescent="0.2">
      <c r="A188" s="109"/>
      <c r="B188" s="109" t="s">
        <v>437</v>
      </c>
      <c r="C188" s="150"/>
      <c r="D188" s="158"/>
      <c r="E188" s="158"/>
      <c r="F188" s="158"/>
      <c r="G188" s="158"/>
      <c r="H188" s="158"/>
      <c r="I188" s="149">
        <f t="shared" si="23"/>
        <v>0</v>
      </c>
      <c r="J188" s="147"/>
      <c r="K188" s="157"/>
      <c r="L188" s="157"/>
      <c r="M188" s="148"/>
      <c r="N188" s="149">
        <f t="shared" si="24"/>
        <v>0</v>
      </c>
      <c r="O188" s="159"/>
      <c r="P188" s="149">
        <f t="shared" si="25"/>
        <v>0</v>
      </c>
      <c r="Q188" s="147">
        <f t="shared" si="26"/>
        <v>0</v>
      </c>
      <c r="R188" s="110"/>
    </row>
    <row r="189" spans="1:18" x14ac:dyDescent="0.2">
      <c r="A189" s="109"/>
      <c r="B189" s="109" t="s">
        <v>438</v>
      </c>
      <c r="C189" s="150"/>
      <c r="D189" s="158"/>
      <c r="E189" s="158"/>
      <c r="F189" s="158"/>
      <c r="G189" s="158"/>
      <c r="H189" s="158"/>
      <c r="I189" s="149">
        <f t="shared" si="23"/>
        <v>0</v>
      </c>
      <c r="J189" s="147"/>
      <c r="K189" s="157"/>
      <c r="L189" s="157"/>
      <c r="M189" s="148"/>
      <c r="N189" s="149">
        <f t="shared" si="24"/>
        <v>0</v>
      </c>
      <c r="O189" s="159"/>
      <c r="P189" s="149">
        <f t="shared" si="25"/>
        <v>0</v>
      </c>
      <c r="Q189" s="147">
        <f t="shared" si="26"/>
        <v>0</v>
      </c>
      <c r="R189" s="110"/>
    </row>
    <row r="190" spans="1:18" x14ac:dyDescent="0.2">
      <c r="A190" s="109"/>
      <c r="B190" s="109" t="s">
        <v>439</v>
      </c>
      <c r="C190" s="150"/>
      <c r="D190" s="158"/>
      <c r="E190" s="158"/>
      <c r="F190" s="158"/>
      <c r="G190" s="158"/>
      <c r="H190" s="158"/>
      <c r="I190" s="149">
        <f t="shared" si="23"/>
        <v>0</v>
      </c>
      <c r="J190" s="147"/>
      <c r="K190" s="157"/>
      <c r="L190" s="157"/>
      <c r="M190" s="148"/>
      <c r="N190" s="149">
        <f t="shared" si="24"/>
        <v>0</v>
      </c>
      <c r="O190" s="159"/>
      <c r="P190" s="149">
        <f t="shared" si="25"/>
        <v>0</v>
      </c>
      <c r="Q190" s="147">
        <f t="shared" si="26"/>
        <v>0</v>
      </c>
      <c r="R190" s="110"/>
    </row>
    <row r="191" spans="1:18" x14ac:dyDescent="0.2">
      <c r="A191" s="109"/>
      <c r="B191" s="109" t="s">
        <v>440</v>
      </c>
      <c r="C191" s="150"/>
      <c r="D191" s="158"/>
      <c r="E191" s="158"/>
      <c r="F191" s="158"/>
      <c r="G191" s="158"/>
      <c r="H191" s="158"/>
      <c r="I191" s="149">
        <f t="shared" si="23"/>
        <v>0</v>
      </c>
      <c r="J191" s="147"/>
      <c r="K191" s="157"/>
      <c r="L191" s="157"/>
      <c r="M191" s="148"/>
      <c r="N191" s="149">
        <f t="shared" si="24"/>
        <v>0</v>
      </c>
      <c r="O191" s="159"/>
      <c r="P191" s="149">
        <f t="shared" si="25"/>
        <v>0</v>
      </c>
      <c r="Q191" s="147">
        <f t="shared" si="26"/>
        <v>0</v>
      </c>
      <c r="R191" s="110"/>
    </row>
    <row r="192" spans="1:18" x14ac:dyDescent="0.2">
      <c r="A192" s="109"/>
      <c r="B192" s="109" t="s">
        <v>441</v>
      </c>
      <c r="C192" s="150"/>
      <c r="D192" s="158"/>
      <c r="E192" s="158"/>
      <c r="F192" s="158"/>
      <c r="G192" s="158"/>
      <c r="H192" s="158"/>
      <c r="I192" s="149">
        <f t="shared" si="23"/>
        <v>0</v>
      </c>
      <c r="J192" s="147"/>
      <c r="K192" s="157"/>
      <c r="L192" s="157"/>
      <c r="M192" s="148"/>
      <c r="N192" s="149">
        <f t="shared" si="24"/>
        <v>0</v>
      </c>
      <c r="O192" s="159"/>
      <c r="P192" s="149">
        <f t="shared" si="25"/>
        <v>0</v>
      </c>
      <c r="Q192" s="147">
        <f t="shared" si="26"/>
        <v>0</v>
      </c>
      <c r="R192" s="110"/>
    </row>
    <row r="193" spans="1:18" x14ac:dyDescent="0.2">
      <c r="A193" s="109"/>
      <c r="B193" s="109" t="s">
        <v>442</v>
      </c>
      <c r="C193" s="150"/>
      <c r="D193" s="158"/>
      <c r="E193" s="158"/>
      <c r="F193" s="158"/>
      <c r="G193" s="158"/>
      <c r="H193" s="158"/>
      <c r="I193" s="149">
        <f t="shared" si="23"/>
        <v>0</v>
      </c>
      <c r="J193" s="147"/>
      <c r="K193" s="157"/>
      <c r="L193" s="157"/>
      <c r="M193" s="148"/>
      <c r="N193" s="149">
        <f t="shared" si="24"/>
        <v>0</v>
      </c>
      <c r="O193" s="159"/>
      <c r="P193" s="149">
        <f t="shared" si="25"/>
        <v>0</v>
      </c>
      <c r="Q193" s="147">
        <f t="shared" si="26"/>
        <v>0</v>
      </c>
      <c r="R193" s="110"/>
    </row>
    <row r="194" spans="1:18" x14ac:dyDescent="0.2">
      <c r="A194" s="109"/>
      <c r="B194" s="109" t="s">
        <v>443</v>
      </c>
      <c r="C194" s="150"/>
      <c r="D194" s="158"/>
      <c r="E194" s="158"/>
      <c r="F194" s="158"/>
      <c r="G194" s="158"/>
      <c r="H194" s="158"/>
      <c r="I194" s="149">
        <f t="shared" si="23"/>
        <v>0</v>
      </c>
      <c r="J194" s="147"/>
      <c r="K194" s="157"/>
      <c r="L194" s="157"/>
      <c r="M194" s="148"/>
      <c r="N194" s="149">
        <f t="shared" si="24"/>
        <v>0</v>
      </c>
      <c r="O194" s="159"/>
      <c r="P194" s="149">
        <f t="shared" si="25"/>
        <v>0</v>
      </c>
      <c r="Q194" s="147">
        <f t="shared" si="26"/>
        <v>0</v>
      </c>
      <c r="R194" s="110"/>
    </row>
    <row r="195" spans="1:18" x14ac:dyDescent="0.2">
      <c r="A195" s="109"/>
      <c r="B195" s="109" t="s">
        <v>444</v>
      </c>
      <c r="C195" s="150"/>
      <c r="D195" s="158"/>
      <c r="E195" s="158"/>
      <c r="F195" s="158"/>
      <c r="G195" s="158"/>
      <c r="H195" s="158"/>
      <c r="I195" s="149">
        <f t="shared" si="23"/>
        <v>0</v>
      </c>
      <c r="J195" s="147"/>
      <c r="K195" s="157"/>
      <c r="L195" s="157"/>
      <c r="M195" s="148"/>
      <c r="N195" s="149">
        <f t="shared" si="24"/>
        <v>0</v>
      </c>
      <c r="O195" s="159"/>
      <c r="P195" s="149">
        <f t="shared" si="25"/>
        <v>0</v>
      </c>
      <c r="Q195" s="147">
        <f t="shared" si="26"/>
        <v>0</v>
      </c>
      <c r="R195" s="110"/>
    </row>
    <row r="196" spans="1:18" x14ac:dyDescent="0.2">
      <c r="A196" s="109"/>
      <c r="B196" s="109" t="s">
        <v>445</v>
      </c>
      <c r="C196" s="150"/>
      <c r="D196" s="158"/>
      <c r="E196" s="158"/>
      <c r="F196" s="158"/>
      <c r="G196" s="158"/>
      <c r="H196" s="158"/>
      <c r="I196" s="149">
        <f t="shared" si="23"/>
        <v>0</v>
      </c>
      <c r="J196" s="147"/>
      <c r="K196" s="157"/>
      <c r="L196" s="157"/>
      <c r="M196" s="148"/>
      <c r="N196" s="149">
        <f t="shared" si="24"/>
        <v>0</v>
      </c>
      <c r="O196" s="159"/>
      <c r="P196" s="149">
        <f t="shared" si="25"/>
        <v>0</v>
      </c>
      <c r="Q196" s="147">
        <f t="shared" si="26"/>
        <v>0</v>
      </c>
      <c r="R196" s="110"/>
    </row>
    <row r="197" spans="1:18" x14ac:dyDescent="0.2">
      <c r="A197" s="109"/>
      <c r="B197" s="109" t="s">
        <v>446</v>
      </c>
      <c r="C197" s="150"/>
      <c r="D197" s="158"/>
      <c r="E197" s="158"/>
      <c r="F197" s="158"/>
      <c r="G197" s="158"/>
      <c r="H197" s="158"/>
      <c r="I197" s="149">
        <f t="shared" si="23"/>
        <v>0</v>
      </c>
      <c r="J197" s="147"/>
      <c r="K197" s="157"/>
      <c r="L197" s="157"/>
      <c r="M197" s="148"/>
      <c r="N197" s="149">
        <f t="shared" si="24"/>
        <v>0</v>
      </c>
      <c r="O197" s="159"/>
      <c r="P197" s="149">
        <f t="shared" si="25"/>
        <v>0</v>
      </c>
      <c r="Q197" s="147">
        <f t="shared" si="26"/>
        <v>0</v>
      </c>
      <c r="R197" s="110"/>
    </row>
    <row r="198" spans="1:18" x14ac:dyDescent="0.2">
      <c r="A198" s="109"/>
      <c r="B198" s="109" t="s">
        <v>447</v>
      </c>
      <c r="C198" s="150"/>
      <c r="D198" s="158"/>
      <c r="E198" s="158"/>
      <c r="F198" s="158"/>
      <c r="G198" s="158"/>
      <c r="H198" s="158"/>
      <c r="I198" s="149">
        <f t="shared" si="23"/>
        <v>0</v>
      </c>
      <c r="J198" s="147"/>
      <c r="K198" s="157"/>
      <c r="L198" s="157"/>
      <c r="M198" s="148"/>
      <c r="N198" s="149">
        <f t="shared" si="24"/>
        <v>0</v>
      </c>
      <c r="O198" s="159"/>
      <c r="P198" s="149">
        <f t="shared" si="25"/>
        <v>0</v>
      </c>
      <c r="Q198" s="147">
        <f t="shared" si="26"/>
        <v>0</v>
      </c>
      <c r="R198" s="110"/>
    </row>
    <row r="199" spans="1:18" x14ac:dyDescent="0.2">
      <c r="A199" s="109"/>
      <c r="B199" s="109" t="s">
        <v>448</v>
      </c>
      <c r="C199" s="150"/>
      <c r="D199" s="158"/>
      <c r="E199" s="158"/>
      <c r="F199" s="158"/>
      <c r="G199" s="158"/>
      <c r="H199" s="158"/>
      <c r="I199" s="149">
        <f t="shared" si="23"/>
        <v>0</v>
      </c>
      <c r="J199" s="147"/>
      <c r="K199" s="157"/>
      <c r="L199" s="157"/>
      <c r="M199" s="148"/>
      <c r="N199" s="149">
        <f t="shared" si="24"/>
        <v>0</v>
      </c>
      <c r="O199" s="159"/>
      <c r="P199" s="149">
        <f t="shared" si="25"/>
        <v>0</v>
      </c>
      <c r="Q199" s="147">
        <f t="shared" si="26"/>
        <v>0</v>
      </c>
      <c r="R199" s="110"/>
    </row>
    <row r="200" spans="1:18" x14ac:dyDescent="0.2">
      <c r="A200" s="109"/>
      <c r="B200" s="109" t="s">
        <v>449</v>
      </c>
      <c r="C200" s="150"/>
      <c r="D200" s="158"/>
      <c r="E200" s="158"/>
      <c r="F200" s="158"/>
      <c r="G200" s="158"/>
      <c r="H200" s="158"/>
      <c r="I200" s="149">
        <f t="shared" si="23"/>
        <v>0</v>
      </c>
      <c r="J200" s="147"/>
      <c r="K200" s="157"/>
      <c r="L200" s="157"/>
      <c r="M200" s="148"/>
      <c r="N200" s="149">
        <f t="shared" si="24"/>
        <v>0</v>
      </c>
      <c r="O200" s="159"/>
      <c r="P200" s="149">
        <f t="shared" si="25"/>
        <v>0</v>
      </c>
      <c r="Q200" s="147">
        <f t="shared" si="26"/>
        <v>0</v>
      </c>
      <c r="R200" s="110"/>
    </row>
    <row r="201" spans="1:18" x14ac:dyDescent="0.2">
      <c r="A201" s="109"/>
      <c r="B201" s="109" t="s">
        <v>450</v>
      </c>
      <c r="C201" s="150"/>
      <c r="D201" s="158"/>
      <c r="E201" s="158"/>
      <c r="F201" s="158"/>
      <c r="G201" s="158"/>
      <c r="H201" s="158"/>
      <c r="I201" s="149">
        <f t="shared" si="23"/>
        <v>0</v>
      </c>
      <c r="J201" s="147"/>
      <c r="K201" s="157"/>
      <c r="L201" s="157"/>
      <c r="M201" s="148"/>
      <c r="N201" s="149">
        <f t="shared" si="24"/>
        <v>0</v>
      </c>
      <c r="O201" s="159"/>
      <c r="P201" s="149">
        <f t="shared" si="25"/>
        <v>0</v>
      </c>
      <c r="Q201" s="147">
        <f t="shared" si="26"/>
        <v>0</v>
      </c>
      <c r="R201" s="110"/>
    </row>
    <row r="202" spans="1:18" x14ac:dyDescent="0.2">
      <c r="A202" s="109"/>
      <c r="B202" s="109" t="s">
        <v>451</v>
      </c>
      <c r="C202" s="150"/>
      <c r="D202" s="158"/>
      <c r="E202" s="158"/>
      <c r="F202" s="158"/>
      <c r="G202" s="158"/>
      <c r="H202" s="158"/>
      <c r="I202" s="149">
        <f t="shared" si="23"/>
        <v>0</v>
      </c>
      <c r="J202" s="147"/>
      <c r="K202" s="157"/>
      <c r="L202" s="157"/>
      <c r="M202" s="148"/>
      <c r="N202" s="149">
        <f t="shared" si="24"/>
        <v>0</v>
      </c>
      <c r="O202" s="159"/>
      <c r="P202" s="149">
        <f t="shared" si="25"/>
        <v>0</v>
      </c>
      <c r="Q202" s="147">
        <f t="shared" si="26"/>
        <v>0</v>
      </c>
      <c r="R202" s="110"/>
    </row>
    <row r="203" spans="1:18" x14ac:dyDescent="0.2">
      <c r="A203" s="109"/>
      <c r="B203" s="109" t="s">
        <v>452</v>
      </c>
      <c r="C203" s="150"/>
      <c r="D203" s="158"/>
      <c r="E203" s="158"/>
      <c r="F203" s="158"/>
      <c r="G203" s="158"/>
      <c r="H203" s="158"/>
      <c r="I203" s="149">
        <f t="shared" si="23"/>
        <v>0</v>
      </c>
      <c r="J203" s="147"/>
      <c r="K203" s="157"/>
      <c r="L203" s="157"/>
      <c r="M203" s="148"/>
      <c r="N203" s="149">
        <f t="shared" si="24"/>
        <v>0</v>
      </c>
      <c r="O203" s="159"/>
      <c r="P203" s="149">
        <f t="shared" si="25"/>
        <v>0</v>
      </c>
      <c r="Q203" s="147">
        <f t="shared" si="26"/>
        <v>0</v>
      </c>
      <c r="R203" s="110"/>
    </row>
    <row r="204" spans="1:18" x14ac:dyDescent="0.2">
      <c r="A204" s="109"/>
      <c r="B204" s="109" t="s">
        <v>453</v>
      </c>
      <c r="C204" s="150"/>
      <c r="D204" s="158"/>
      <c r="E204" s="158"/>
      <c r="F204" s="158"/>
      <c r="G204" s="158"/>
      <c r="H204" s="158"/>
      <c r="I204" s="149">
        <f t="shared" si="23"/>
        <v>0</v>
      </c>
      <c r="J204" s="147"/>
      <c r="K204" s="157"/>
      <c r="L204" s="157"/>
      <c r="M204" s="148"/>
      <c r="N204" s="149">
        <f t="shared" si="24"/>
        <v>0</v>
      </c>
      <c r="O204" s="159"/>
      <c r="P204" s="149">
        <f t="shared" si="25"/>
        <v>0</v>
      </c>
      <c r="Q204" s="147">
        <f t="shared" si="26"/>
        <v>0</v>
      </c>
      <c r="R204" s="110"/>
    </row>
    <row r="205" spans="1:18" x14ac:dyDescent="0.2">
      <c r="A205" s="109"/>
      <c r="B205" s="109" t="s">
        <v>454</v>
      </c>
      <c r="C205" s="150"/>
      <c r="D205" s="158"/>
      <c r="E205" s="158"/>
      <c r="F205" s="158"/>
      <c r="G205" s="158"/>
      <c r="H205" s="158"/>
      <c r="I205" s="149">
        <f t="shared" si="23"/>
        <v>0</v>
      </c>
      <c r="J205" s="147"/>
      <c r="K205" s="157"/>
      <c r="L205" s="157"/>
      <c r="M205" s="148"/>
      <c r="N205" s="149">
        <f t="shared" si="24"/>
        <v>0</v>
      </c>
      <c r="O205" s="159"/>
      <c r="P205" s="149">
        <f t="shared" si="25"/>
        <v>0</v>
      </c>
      <c r="Q205" s="147">
        <f t="shared" si="26"/>
        <v>0</v>
      </c>
      <c r="R205" s="110"/>
    </row>
    <row r="206" spans="1:18" x14ac:dyDescent="0.2">
      <c r="A206" s="109"/>
      <c r="B206" s="109" t="s">
        <v>455</v>
      </c>
      <c r="C206" s="150"/>
      <c r="D206" s="158"/>
      <c r="E206" s="158"/>
      <c r="F206" s="158"/>
      <c r="G206" s="158"/>
      <c r="H206" s="158"/>
      <c r="I206" s="149">
        <f t="shared" si="23"/>
        <v>0</v>
      </c>
      <c r="J206" s="147"/>
      <c r="K206" s="157"/>
      <c r="L206" s="157"/>
      <c r="M206" s="148"/>
      <c r="N206" s="149">
        <f t="shared" si="24"/>
        <v>0</v>
      </c>
      <c r="O206" s="159"/>
      <c r="P206" s="149">
        <f t="shared" si="25"/>
        <v>0</v>
      </c>
      <c r="Q206" s="147">
        <f t="shared" si="26"/>
        <v>0</v>
      </c>
      <c r="R206" s="110"/>
    </row>
    <row r="207" spans="1:18" x14ac:dyDescent="0.2">
      <c r="A207" s="109"/>
      <c r="B207" s="109" t="s">
        <v>456</v>
      </c>
      <c r="C207" s="150"/>
      <c r="D207" s="158"/>
      <c r="E207" s="158"/>
      <c r="F207" s="158"/>
      <c r="G207" s="158"/>
      <c r="H207" s="158"/>
      <c r="I207" s="149">
        <f t="shared" si="23"/>
        <v>0</v>
      </c>
      <c r="J207" s="147"/>
      <c r="K207" s="157"/>
      <c r="L207" s="157"/>
      <c r="M207" s="148"/>
      <c r="N207" s="149">
        <f t="shared" si="24"/>
        <v>0</v>
      </c>
      <c r="O207" s="159"/>
      <c r="P207" s="149">
        <f t="shared" si="25"/>
        <v>0</v>
      </c>
      <c r="Q207" s="147">
        <f t="shared" si="26"/>
        <v>0</v>
      </c>
      <c r="R207" s="110"/>
    </row>
    <row r="208" spans="1:18" x14ac:dyDescent="0.2">
      <c r="A208" s="109"/>
      <c r="B208" s="109" t="s">
        <v>457</v>
      </c>
      <c r="C208" s="150"/>
      <c r="D208" s="158"/>
      <c r="E208" s="158"/>
      <c r="F208" s="158"/>
      <c r="G208" s="158"/>
      <c r="H208" s="158"/>
      <c r="I208" s="149">
        <f t="shared" si="23"/>
        <v>0</v>
      </c>
      <c r="J208" s="147"/>
      <c r="K208" s="157"/>
      <c r="L208" s="157"/>
      <c r="M208" s="148"/>
      <c r="N208" s="149">
        <f t="shared" si="24"/>
        <v>0</v>
      </c>
      <c r="O208" s="159"/>
      <c r="P208" s="149">
        <f t="shared" si="25"/>
        <v>0</v>
      </c>
      <c r="Q208" s="147">
        <f t="shared" si="26"/>
        <v>0</v>
      </c>
      <c r="R208" s="110"/>
    </row>
    <row r="209" spans="1:18" x14ac:dyDescent="0.2">
      <c r="A209" s="109"/>
      <c r="B209" s="109" t="s">
        <v>458</v>
      </c>
      <c r="C209" s="150"/>
      <c r="D209" s="158"/>
      <c r="E209" s="158"/>
      <c r="F209" s="158"/>
      <c r="G209" s="158"/>
      <c r="H209" s="158"/>
      <c r="I209" s="149">
        <f t="shared" si="23"/>
        <v>0</v>
      </c>
      <c r="J209" s="147"/>
      <c r="K209" s="157"/>
      <c r="L209" s="157"/>
      <c r="M209" s="148"/>
      <c r="N209" s="149">
        <f t="shared" si="24"/>
        <v>0</v>
      </c>
      <c r="O209" s="159"/>
      <c r="P209" s="149">
        <f t="shared" si="25"/>
        <v>0</v>
      </c>
      <c r="Q209" s="147">
        <f t="shared" si="26"/>
        <v>0</v>
      </c>
      <c r="R209" s="110"/>
    </row>
    <row r="210" spans="1:18" x14ac:dyDescent="0.2">
      <c r="A210" s="109"/>
      <c r="B210" s="109" t="s">
        <v>459</v>
      </c>
      <c r="C210" s="150"/>
      <c r="D210" s="158"/>
      <c r="E210" s="158"/>
      <c r="F210" s="158"/>
      <c r="G210" s="158"/>
      <c r="H210" s="158"/>
      <c r="I210" s="149">
        <f t="shared" si="23"/>
        <v>0</v>
      </c>
      <c r="J210" s="147"/>
      <c r="K210" s="157"/>
      <c r="L210" s="157"/>
      <c r="M210" s="148"/>
      <c r="N210" s="149">
        <f t="shared" si="24"/>
        <v>0</v>
      </c>
      <c r="O210" s="159"/>
      <c r="P210" s="149">
        <f t="shared" si="25"/>
        <v>0</v>
      </c>
      <c r="Q210" s="147">
        <f t="shared" si="26"/>
        <v>0</v>
      </c>
      <c r="R210" s="110"/>
    </row>
    <row r="211" spans="1:18" x14ac:dyDescent="0.2">
      <c r="A211" s="109"/>
      <c r="B211" s="109" t="s">
        <v>460</v>
      </c>
      <c r="C211" s="150"/>
      <c r="D211" s="158"/>
      <c r="E211" s="158"/>
      <c r="F211" s="158"/>
      <c r="G211" s="158"/>
      <c r="H211" s="158"/>
      <c r="I211" s="149">
        <f t="shared" si="23"/>
        <v>0</v>
      </c>
      <c r="J211" s="147"/>
      <c r="K211" s="157"/>
      <c r="L211" s="157"/>
      <c r="M211" s="148"/>
      <c r="N211" s="149">
        <f t="shared" si="24"/>
        <v>0</v>
      </c>
      <c r="O211" s="159"/>
      <c r="P211" s="149">
        <f t="shared" si="25"/>
        <v>0</v>
      </c>
      <c r="Q211" s="147">
        <f t="shared" si="26"/>
        <v>0</v>
      </c>
      <c r="R211" s="110"/>
    </row>
    <row r="212" spans="1:18" x14ac:dyDescent="0.2">
      <c r="A212" s="109"/>
      <c r="B212" s="109" t="s">
        <v>461</v>
      </c>
      <c r="C212" s="150"/>
      <c r="D212" s="158"/>
      <c r="E212" s="158"/>
      <c r="F212" s="158"/>
      <c r="G212" s="158"/>
      <c r="H212" s="158"/>
      <c r="I212" s="149">
        <f t="shared" si="23"/>
        <v>0</v>
      </c>
      <c r="J212" s="147"/>
      <c r="K212" s="157"/>
      <c r="L212" s="157"/>
      <c r="M212" s="148"/>
      <c r="N212" s="149">
        <f t="shared" si="24"/>
        <v>0</v>
      </c>
      <c r="O212" s="159"/>
      <c r="P212" s="149">
        <f t="shared" si="25"/>
        <v>0</v>
      </c>
      <c r="Q212" s="147">
        <f t="shared" si="26"/>
        <v>0</v>
      </c>
      <c r="R212" s="110"/>
    </row>
    <row r="213" spans="1:18" x14ac:dyDescent="0.2">
      <c r="A213" s="109"/>
      <c r="B213" s="109" t="s">
        <v>462</v>
      </c>
      <c r="C213" s="150"/>
      <c r="D213" s="158"/>
      <c r="E213" s="158"/>
      <c r="F213" s="158"/>
      <c r="G213" s="158"/>
      <c r="H213" s="158"/>
      <c r="I213" s="149">
        <f t="shared" si="23"/>
        <v>0</v>
      </c>
      <c r="J213" s="147"/>
      <c r="K213" s="157"/>
      <c r="L213" s="157"/>
      <c r="M213" s="148"/>
      <c r="N213" s="149">
        <f t="shared" si="24"/>
        <v>0</v>
      </c>
      <c r="O213" s="159"/>
      <c r="P213" s="149">
        <f t="shared" si="25"/>
        <v>0</v>
      </c>
      <c r="Q213" s="147">
        <f t="shared" si="26"/>
        <v>0</v>
      </c>
      <c r="R213" s="110"/>
    </row>
    <row r="214" spans="1:18" x14ac:dyDescent="0.2">
      <c r="A214" s="109"/>
      <c r="B214" s="109" t="s">
        <v>463</v>
      </c>
      <c r="C214" s="151"/>
      <c r="D214" s="152"/>
      <c r="E214" s="153"/>
      <c r="F214" s="153"/>
      <c r="G214" s="153"/>
      <c r="H214" s="153"/>
      <c r="I214" s="149">
        <f t="shared" si="23"/>
        <v>0</v>
      </c>
      <c r="J214" s="147"/>
      <c r="K214" s="157"/>
      <c r="L214" s="157"/>
      <c r="M214" s="148"/>
      <c r="N214" s="149">
        <f t="shared" si="24"/>
        <v>0</v>
      </c>
      <c r="O214" s="159"/>
      <c r="P214" s="149">
        <f t="shared" si="25"/>
        <v>0</v>
      </c>
      <c r="Q214" s="147">
        <f t="shared" si="26"/>
        <v>0</v>
      </c>
      <c r="R214" s="111"/>
    </row>
    <row r="215" spans="1:18" ht="12" thickBot="1" x14ac:dyDescent="0.25">
      <c r="A215" s="109"/>
      <c r="B215" s="109" t="s">
        <v>464</v>
      </c>
      <c r="C215" s="151"/>
      <c r="D215" s="152"/>
      <c r="E215" s="153"/>
      <c r="F215" s="153"/>
      <c r="G215" s="153"/>
      <c r="H215" s="153"/>
      <c r="I215" s="149">
        <f t="shared" si="23"/>
        <v>0</v>
      </c>
      <c r="J215" s="147"/>
      <c r="K215" s="157"/>
      <c r="L215" s="157"/>
      <c r="M215" s="148"/>
      <c r="N215" s="149">
        <f t="shared" si="24"/>
        <v>0</v>
      </c>
      <c r="O215" s="159"/>
      <c r="P215" s="149">
        <f t="shared" si="25"/>
        <v>0</v>
      </c>
      <c r="Q215" s="147">
        <f t="shared" si="26"/>
        <v>0</v>
      </c>
      <c r="R215" s="111"/>
    </row>
    <row r="216" spans="1:18" ht="12" thickBot="1" x14ac:dyDescent="0.25">
      <c r="A216" s="112" t="s">
        <v>84</v>
      </c>
      <c r="B216" s="112" t="s">
        <v>84</v>
      </c>
      <c r="C216" s="154"/>
      <c r="D216" s="155"/>
      <c r="E216" s="155"/>
      <c r="F216" s="155">
        <f>SUM(F182:F215)</f>
        <v>611226</v>
      </c>
      <c r="G216" s="155"/>
      <c r="H216" s="155"/>
      <c r="I216" s="156">
        <f>SUM(C216:H216)</f>
        <v>611226</v>
      </c>
      <c r="J216" s="154"/>
      <c r="K216" s="155"/>
      <c r="L216" s="155">
        <f>SUM(L182:L215)</f>
        <v>18921003</v>
      </c>
      <c r="M216" s="155"/>
      <c r="N216" s="156">
        <f>SUM(J216:M216)</f>
        <v>18921003</v>
      </c>
      <c r="O216" s="155">
        <f>SUM(O182:O215)</f>
        <v>3255133</v>
      </c>
      <c r="P216" s="156">
        <f>+O216</f>
        <v>3255133</v>
      </c>
      <c r="Q216" s="154">
        <f t="shared" si="26"/>
        <v>22787362</v>
      </c>
      <c r="R216" s="113">
        <f>SUM(R182:R215)</f>
        <v>1</v>
      </c>
    </row>
    <row r="223" spans="1:18" x14ac:dyDescent="0.2">
      <c r="A223" s="54" t="s">
        <v>1147</v>
      </c>
      <c r="B223" s="54"/>
      <c r="C223" s="100"/>
      <c r="D223" s="100"/>
      <c r="E223" s="100"/>
      <c r="F223" s="100"/>
      <c r="G223" s="100"/>
      <c r="H223" s="101"/>
      <c r="I223" s="101"/>
      <c r="J223" s="101"/>
      <c r="K223" s="101"/>
      <c r="L223" s="101"/>
      <c r="M223" s="101"/>
      <c r="N223" s="101"/>
      <c r="O223" s="101"/>
      <c r="P223" s="101"/>
      <c r="Q223" s="101"/>
      <c r="R223" s="101"/>
    </row>
    <row r="224" spans="1:18" x14ac:dyDescent="0.2">
      <c r="A224" s="54" t="s">
        <v>468</v>
      </c>
      <c r="B224" s="54"/>
      <c r="C224" s="100"/>
      <c r="D224" s="100"/>
      <c r="E224" s="100"/>
      <c r="F224" s="100"/>
      <c r="G224" s="100"/>
      <c r="H224" s="101"/>
      <c r="I224" s="101"/>
      <c r="J224" s="101"/>
      <c r="K224" s="101"/>
      <c r="L224" s="101"/>
      <c r="M224" s="101"/>
      <c r="N224" s="101"/>
      <c r="O224" s="101"/>
      <c r="P224" s="101"/>
      <c r="Q224" s="101"/>
      <c r="R224" s="101"/>
    </row>
    <row r="225" spans="1:18" ht="12" thickBot="1" x14ac:dyDescent="0.25">
      <c r="A225" s="54" t="s">
        <v>426</v>
      </c>
      <c r="B225" s="56"/>
      <c r="C225" s="56"/>
      <c r="D225" s="56"/>
      <c r="E225" s="56"/>
      <c r="F225" s="56"/>
      <c r="G225" s="56"/>
      <c r="H225" s="56"/>
      <c r="I225" s="56"/>
      <c r="J225" s="56"/>
      <c r="K225" s="56"/>
      <c r="L225" s="56"/>
      <c r="M225" s="56"/>
      <c r="N225" s="56"/>
      <c r="O225" s="56"/>
      <c r="P225" s="56"/>
      <c r="Q225" s="56"/>
      <c r="R225" s="56"/>
    </row>
    <row r="226" spans="1:18" ht="12" thickBot="1" x14ac:dyDescent="0.25">
      <c r="A226" s="666" t="s">
        <v>293</v>
      </c>
      <c r="B226" s="666" t="s">
        <v>278</v>
      </c>
      <c r="C226" s="663" t="s">
        <v>117</v>
      </c>
      <c r="D226" s="664"/>
      <c r="E226" s="664"/>
      <c r="F226" s="664"/>
      <c r="G226" s="664"/>
      <c r="H226" s="664"/>
      <c r="I226" s="665"/>
      <c r="J226" s="663" t="s">
        <v>105</v>
      </c>
      <c r="K226" s="664"/>
      <c r="L226" s="664"/>
      <c r="M226" s="664"/>
      <c r="N226" s="665"/>
      <c r="O226" s="663" t="s">
        <v>93</v>
      </c>
      <c r="P226" s="665"/>
      <c r="Q226" s="663" t="s">
        <v>0</v>
      </c>
      <c r="R226" s="665"/>
    </row>
    <row r="227" spans="1:18" ht="84" thickBot="1" x14ac:dyDescent="0.25">
      <c r="A227" s="667"/>
      <c r="B227" s="667"/>
      <c r="C227" s="102" t="s">
        <v>106</v>
      </c>
      <c r="D227" s="103" t="s">
        <v>107</v>
      </c>
      <c r="E227" s="103" t="s">
        <v>108</v>
      </c>
      <c r="F227" s="103" t="s">
        <v>109</v>
      </c>
      <c r="G227" s="103" t="s">
        <v>110</v>
      </c>
      <c r="H227" s="103" t="s">
        <v>111</v>
      </c>
      <c r="I227" s="104" t="s">
        <v>102</v>
      </c>
      <c r="J227" s="102" t="s">
        <v>112</v>
      </c>
      <c r="K227" s="103" t="s">
        <v>113</v>
      </c>
      <c r="L227" s="103" t="s">
        <v>114</v>
      </c>
      <c r="M227" s="103" t="s">
        <v>115</v>
      </c>
      <c r="N227" s="104" t="s">
        <v>103</v>
      </c>
      <c r="O227" s="102" t="s">
        <v>116</v>
      </c>
      <c r="P227" s="104" t="s">
        <v>104</v>
      </c>
      <c r="Q227" s="105" t="s">
        <v>141</v>
      </c>
      <c r="R227" s="106" t="s">
        <v>91</v>
      </c>
    </row>
    <row r="228" spans="1:18" x14ac:dyDescent="0.2">
      <c r="A228" s="107" t="s">
        <v>465</v>
      </c>
      <c r="B228" s="107" t="s">
        <v>433</v>
      </c>
      <c r="C228" s="147"/>
      <c r="D228" s="157">
        <f t="shared" ref="D228:H237" si="27">SUM(D6,D48,D136,D182,D90)</f>
        <v>11798129</v>
      </c>
      <c r="E228" s="157">
        <f t="shared" si="27"/>
        <v>3606594</v>
      </c>
      <c r="F228" s="157">
        <f t="shared" si="27"/>
        <v>13760433</v>
      </c>
      <c r="G228" s="157">
        <f t="shared" si="27"/>
        <v>0</v>
      </c>
      <c r="H228" s="157">
        <f t="shared" si="27"/>
        <v>156160</v>
      </c>
      <c r="I228" s="149">
        <f>SUM(C228:H228)</f>
        <v>29321316</v>
      </c>
      <c r="J228" s="147"/>
      <c r="K228" s="157">
        <f t="shared" ref="K228:K261" si="28">SUM(K6,K48,K136,K182)</f>
        <v>0</v>
      </c>
      <c r="L228" s="157">
        <f t="shared" ref="L228:L261" si="29">SUM(L6,L48,L136,L182,L90)</f>
        <v>337104467</v>
      </c>
      <c r="M228" s="148"/>
      <c r="N228" s="149">
        <f>SUM(J228:M228)</f>
        <v>337104467</v>
      </c>
      <c r="O228" s="157">
        <f t="shared" ref="O228:O261" si="30">SUM(O6,O48,O136,O182)</f>
        <v>3255133</v>
      </c>
      <c r="P228" s="149">
        <f>SUM(O228)</f>
        <v>3255133</v>
      </c>
      <c r="Q228" s="147">
        <f>SUM(P228,N228,I228)</f>
        <v>369680916</v>
      </c>
      <c r="R228" s="108">
        <f>+Q228/$Q$262</f>
        <v>0.19196032141385203</v>
      </c>
    </row>
    <row r="229" spans="1:18" x14ac:dyDescent="0.2">
      <c r="A229" s="109"/>
      <c r="B229" s="109" t="s">
        <v>469</v>
      </c>
      <c r="C229" s="150"/>
      <c r="D229" s="157">
        <f t="shared" si="27"/>
        <v>1199698</v>
      </c>
      <c r="E229" s="157">
        <f t="shared" si="27"/>
        <v>93832</v>
      </c>
      <c r="F229" s="157">
        <f t="shared" si="27"/>
        <v>356462</v>
      </c>
      <c r="G229" s="157">
        <f t="shared" si="27"/>
        <v>0</v>
      </c>
      <c r="H229" s="157">
        <f t="shared" si="27"/>
        <v>0</v>
      </c>
      <c r="I229" s="149">
        <f t="shared" ref="I229:I261" si="31">SUM(C229:H229)</f>
        <v>1649992</v>
      </c>
      <c r="J229" s="147"/>
      <c r="K229" s="157">
        <f t="shared" si="28"/>
        <v>0</v>
      </c>
      <c r="L229" s="157">
        <f t="shared" si="29"/>
        <v>0</v>
      </c>
      <c r="M229" s="148"/>
      <c r="N229" s="149">
        <f t="shared" ref="N229:N261" si="32">SUM(J229:M229)</f>
        <v>0</v>
      </c>
      <c r="O229" s="157">
        <f t="shared" si="30"/>
        <v>0</v>
      </c>
      <c r="P229" s="149">
        <f t="shared" ref="P229:P261" si="33">SUM(O229)</f>
        <v>0</v>
      </c>
      <c r="Q229" s="147">
        <f t="shared" ref="Q229:Q262" si="34">SUM(P229,N229,I229)</f>
        <v>1649992</v>
      </c>
      <c r="R229" s="108">
        <f t="shared" ref="R229:R261" si="35">+Q229/$Q$262</f>
        <v>8.5677399330585003E-4</v>
      </c>
    </row>
    <row r="230" spans="1:18" x14ac:dyDescent="0.2">
      <c r="A230" s="109"/>
      <c r="B230" s="109" t="s">
        <v>434</v>
      </c>
      <c r="C230" s="150"/>
      <c r="D230" s="157">
        <f t="shared" si="27"/>
        <v>0</v>
      </c>
      <c r="E230" s="157">
        <f t="shared" si="27"/>
        <v>0</v>
      </c>
      <c r="F230" s="157">
        <f t="shared" si="27"/>
        <v>0</v>
      </c>
      <c r="G230" s="157">
        <f t="shared" si="27"/>
        <v>0</v>
      </c>
      <c r="H230" s="157">
        <f t="shared" si="27"/>
        <v>0</v>
      </c>
      <c r="I230" s="149">
        <f t="shared" si="31"/>
        <v>0</v>
      </c>
      <c r="J230" s="147"/>
      <c r="K230" s="157">
        <f t="shared" si="28"/>
        <v>0</v>
      </c>
      <c r="L230" s="157">
        <f t="shared" si="29"/>
        <v>15470260</v>
      </c>
      <c r="M230" s="148"/>
      <c r="N230" s="149">
        <f t="shared" si="32"/>
        <v>15470260</v>
      </c>
      <c r="O230" s="157">
        <f t="shared" si="30"/>
        <v>0</v>
      </c>
      <c r="P230" s="149">
        <f t="shared" si="33"/>
        <v>0</v>
      </c>
      <c r="Q230" s="147">
        <f t="shared" si="34"/>
        <v>15470260</v>
      </c>
      <c r="R230" s="108">
        <f t="shared" si="35"/>
        <v>8.0330792135233139E-3</v>
      </c>
    </row>
    <row r="231" spans="1:18" x14ac:dyDescent="0.2">
      <c r="A231" s="109"/>
      <c r="B231" s="109" t="s">
        <v>435</v>
      </c>
      <c r="C231" s="150"/>
      <c r="D231" s="157">
        <f t="shared" si="27"/>
        <v>0</v>
      </c>
      <c r="E231" s="157">
        <f t="shared" si="27"/>
        <v>0</v>
      </c>
      <c r="F231" s="157">
        <f t="shared" si="27"/>
        <v>100000</v>
      </c>
      <c r="G231" s="157">
        <f t="shared" si="27"/>
        <v>0</v>
      </c>
      <c r="H231" s="157">
        <f t="shared" si="27"/>
        <v>0</v>
      </c>
      <c r="I231" s="149">
        <f t="shared" si="31"/>
        <v>100000</v>
      </c>
      <c r="J231" s="147"/>
      <c r="K231" s="157">
        <f t="shared" si="28"/>
        <v>0</v>
      </c>
      <c r="L231" s="157">
        <f t="shared" si="29"/>
        <v>5914543</v>
      </c>
      <c r="M231" s="148"/>
      <c r="N231" s="149">
        <f t="shared" si="32"/>
        <v>5914543</v>
      </c>
      <c r="O231" s="157">
        <f t="shared" si="30"/>
        <v>0</v>
      </c>
      <c r="P231" s="149">
        <f t="shared" si="33"/>
        <v>0</v>
      </c>
      <c r="Q231" s="147">
        <f t="shared" si="34"/>
        <v>6014543</v>
      </c>
      <c r="R231" s="108">
        <f t="shared" si="35"/>
        <v>3.123108490234951E-3</v>
      </c>
    </row>
    <row r="232" spans="1:18" x14ac:dyDescent="0.2">
      <c r="A232" s="109"/>
      <c r="B232" s="109" t="s">
        <v>436</v>
      </c>
      <c r="C232" s="150"/>
      <c r="D232" s="157">
        <f t="shared" si="27"/>
        <v>4115145</v>
      </c>
      <c r="E232" s="157">
        <f t="shared" si="27"/>
        <v>4617741</v>
      </c>
      <c r="F232" s="157">
        <f t="shared" si="27"/>
        <v>4400000</v>
      </c>
      <c r="G232" s="157">
        <f t="shared" si="27"/>
        <v>0</v>
      </c>
      <c r="H232" s="157">
        <f t="shared" si="27"/>
        <v>0</v>
      </c>
      <c r="I232" s="149">
        <f t="shared" si="31"/>
        <v>13132886</v>
      </c>
      <c r="J232" s="147"/>
      <c r="K232" s="157">
        <f t="shared" si="28"/>
        <v>0</v>
      </c>
      <c r="L232" s="157">
        <f t="shared" si="29"/>
        <v>5000000</v>
      </c>
      <c r="M232" s="148"/>
      <c r="N232" s="149">
        <f t="shared" si="32"/>
        <v>5000000</v>
      </c>
      <c r="O232" s="157">
        <f t="shared" si="30"/>
        <v>0</v>
      </c>
      <c r="P232" s="149">
        <f t="shared" si="33"/>
        <v>0</v>
      </c>
      <c r="Q232" s="147">
        <f t="shared" si="34"/>
        <v>18132886</v>
      </c>
      <c r="R232" s="108">
        <f t="shared" si="35"/>
        <v>9.4156730144023381E-3</v>
      </c>
    </row>
    <row r="233" spans="1:18" x14ac:dyDescent="0.2">
      <c r="A233" s="109"/>
      <c r="B233" s="109" t="s">
        <v>466</v>
      </c>
      <c r="C233" s="150"/>
      <c r="D233" s="157">
        <f t="shared" si="27"/>
        <v>3111192</v>
      </c>
      <c r="E233" s="157">
        <f t="shared" si="27"/>
        <v>3074947</v>
      </c>
      <c r="F233" s="157">
        <f t="shared" si="27"/>
        <v>3507000</v>
      </c>
      <c r="G233" s="157">
        <f t="shared" si="27"/>
        <v>0</v>
      </c>
      <c r="H233" s="157">
        <f t="shared" si="27"/>
        <v>0</v>
      </c>
      <c r="I233" s="149">
        <f t="shared" si="31"/>
        <v>9693139</v>
      </c>
      <c r="J233" s="147"/>
      <c r="K233" s="157">
        <f t="shared" si="28"/>
        <v>0</v>
      </c>
      <c r="L233" s="157">
        <f t="shared" si="29"/>
        <v>0</v>
      </c>
      <c r="M233" s="148"/>
      <c r="N233" s="149">
        <f t="shared" si="32"/>
        <v>0</v>
      </c>
      <c r="O233" s="157">
        <f t="shared" si="30"/>
        <v>0</v>
      </c>
      <c r="P233" s="149">
        <f t="shared" si="33"/>
        <v>0</v>
      </c>
      <c r="Q233" s="147">
        <f t="shared" si="34"/>
        <v>9693139</v>
      </c>
      <c r="R233" s="108">
        <f t="shared" si="35"/>
        <v>5.0332543483233095E-3</v>
      </c>
    </row>
    <row r="234" spans="1:18" x14ac:dyDescent="0.2">
      <c r="A234" s="109"/>
      <c r="B234" s="109" t="s">
        <v>437</v>
      </c>
      <c r="C234" s="150"/>
      <c r="D234" s="157">
        <f t="shared" si="27"/>
        <v>36693053</v>
      </c>
      <c r="E234" s="157">
        <f t="shared" si="27"/>
        <v>27272558</v>
      </c>
      <c r="F234" s="157">
        <f t="shared" si="27"/>
        <v>5333542</v>
      </c>
      <c r="G234" s="157">
        <f t="shared" si="27"/>
        <v>0</v>
      </c>
      <c r="H234" s="157">
        <f t="shared" si="27"/>
        <v>0</v>
      </c>
      <c r="I234" s="149">
        <f t="shared" si="31"/>
        <v>69299153</v>
      </c>
      <c r="J234" s="147"/>
      <c r="K234" s="157">
        <f t="shared" si="28"/>
        <v>0</v>
      </c>
      <c r="L234" s="157">
        <f t="shared" si="29"/>
        <v>0</v>
      </c>
      <c r="M234" s="148"/>
      <c r="N234" s="149">
        <f t="shared" si="32"/>
        <v>0</v>
      </c>
      <c r="O234" s="157">
        <f t="shared" si="30"/>
        <v>0</v>
      </c>
      <c r="P234" s="149">
        <f t="shared" si="33"/>
        <v>0</v>
      </c>
      <c r="Q234" s="147">
        <f t="shared" si="34"/>
        <v>69299153</v>
      </c>
      <c r="R234" s="108">
        <f t="shared" si="35"/>
        <v>3.5984242377249759E-2</v>
      </c>
    </row>
    <row r="235" spans="1:18" x14ac:dyDescent="0.2">
      <c r="A235" s="109"/>
      <c r="B235" s="109" t="s">
        <v>438</v>
      </c>
      <c r="C235" s="150"/>
      <c r="D235" s="157">
        <f t="shared" si="27"/>
        <v>133260988</v>
      </c>
      <c r="E235" s="157">
        <f t="shared" si="27"/>
        <v>21041069</v>
      </c>
      <c r="F235" s="157">
        <f t="shared" si="27"/>
        <v>2436189</v>
      </c>
      <c r="G235" s="157">
        <f t="shared" si="27"/>
        <v>0</v>
      </c>
      <c r="H235" s="157">
        <f t="shared" si="27"/>
        <v>0</v>
      </c>
      <c r="I235" s="149">
        <f t="shared" si="31"/>
        <v>156738246</v>
      </c>
      <c r="J235" s="147"/>
      <c r="K235" s="157">
        <f t="shared" si="28"/>
        <v>0</v>
      </c>
      <c r="L235" s="157">
        <f t="shared" si="29"/>
        <v>0</v>
      </c>
      <c r="M235" s="148"/>
      <c r="N235" s="149">
        <f t="shared" si="32"/>
        <v>0</v>
      </c>
      <c r="O235" s="157">
        <f t="shared" si="30"/>
        <v>0</v>
      </c>
      <c r="P235" s="149">
        <f t="shared" si="33"/>
        <v>0</v>
      </c>
      <c r="Q235" s="147">
        <f t="shared" si="34"/>
        <v>156738246</v>
      </c>
      <c r="R235" s="108">
        <f t="shared" si="35"/>
        <v>8.1387820625296772E-2</v>
      </c>
    </row>
    <row r="236" spans="1:18" x14ac:dyDescent="0.2">
      <c r="A236" s="109"/>
      <c r="B236" s="109" t="s">
        <v>439</v>
      </c>
      <c r="C236" s="150"/>
      <c r="D236" s="157">
        <f t="shared" si="27"/>
        <v>63282170</v>
      </c>
      <c r="E236" s="157">
        <f t="shared" si="27"/>
        <v>3646581</v>
      </c>
      <c r="F236" s="157">
        <f t="shared" si="27"/>
        <v>1044279</v>
      </c>
      <c r="G236" s="157">
        <f t="shared" si="27"/>
        <v>0</v>
      </c>
      <c r="H236" s="157">
        <f t="shared" si="27"/>
        <v>0</v>
      </c>
      <c r="I236" s="149">
        <f t="shared" si="31"/>
        <v>67973030</v>
      </c>
      <c r="J236" s="147"/>
      <c r="K236" s="157">
        <f t="shared" si="28"/>
        <v>0</v>
      </c>
      <c r="L236" s="157">
        <f t="shared" si="29"/>
        <v>0</v>
      </c>
      <c r="M236" s="148"/>
      <c r="N236" s="149">
        <f t="shared" si="32"/>
        <v>0</v>
      </c>
      <c r="O236" s="157">
        <f t="shared" si="30"/>
        <v>0</v>
      </c>
      <c r="P236" s="149">
        <f t="shared" si="33"/>
        <v>0</v>
      </c>
      <c r="Q236" s="147">
        <f t="shared" si="34"/>
        <v>67973030</v>
      </c>
      <c r="R236" s="108">
        <f t="shared" si="35"/>
        <v>3.5295640433528369E-2</v>
      </c>
    </row>
    <row r="237" spans="1:18" x14ac:dyDescent="0.2">
      <c r="A237" s="109"/>
      <c r="B237" s="109" t="s">
        <v>440</v>
      </c>
      <c r="C237" s="150"/>
      <c r="D237" s="157">
        <f t="shared" si="27"/>
        <v>109464810</v>
      </c>
      <c r="E237" s="157">
        <f t="shared" si="27"/>
        <v>5732202</v>
      </c>
      <c r="F237" s="157">
        <f t="shared" si="27"/>
        <v>2238788</v>
      </c>
      <c r="G237" s="157">
        <f t="shared" si="27"/>
        <v>0</v>
      </c>
      <c r="H237" s="157">
        <f t="shared" si="27"/>
        <v>0</v>
      </c>
      <c r="I237" s="149">
        <f t="shared" si="31"/>
        <v>117435800</v>
      </c>
      <c r="J237" s="147"/>
      <c r="K237" s="157">
        <f t="shared" si="28"/>
        <v>0</v>
      </c>
      <c r="L237" s="157">
        <f t="shared" si="29"/>
        <v>0</v>
      </c>
      <c r="M237" s="148"/>
      <c r="N237" s="149">
        <f t="shared" si="32"/>
        <v>0</v>
      </c>
      <c r="O237" s="157">
        <f t="shared" si="30"/>
        <v>0</v>
      </c>
      <c r="P237" s="149">
        <f t="shared" si="33"/>
        <v>0</v>
      </c>
      <c r="Q237" s="147">
        <f t="shared" si="34"/>
        <v>117435800</v>
      </c>
      <c r="R237" s="108">
        <f t="shared" si="35"/>
        <v>6.0979652824418022E-2</v>
      </c>
    </row>
    <row r="238" spans="1:18" x14ac:dyDescent="0.2">
      <c r="A238" s="109"/>
      <c r="B238" s="109" t="s">
        <v>441</v>
      </c>
      <c r="C238" s="150"/>
      <c r="D238" s="157">
        <f t="shared" ref="D238:H247" si="36">SUM(D16,D58,D146,D192,D100)</f>
        <v>70157729</v>
      </c>
      <c r="E238" s="157">
        <f t="shared" si="36"/>
        <v>2824299</v>
      </c>
      <c r="F238" s="157">
        <f t="shared" si="36"/>
        <v>1743774</v>
      </c>
      <c r="G238" s="157">
        <f t="shared" si="36"/>
        <v>0</v>
      </c>
      <c r="H238" s="157">
        <f t="shared" si="36"/>
        <v>0</v>
      </c>
      <c r="I238" s="149">
        <f t="shared" si="31"/>
        <v>74725802</v>
      </c>
      <c r="J238" s="147"/>
      <c r="K238" s="157">
        <f t="shared" si="28"/>
        <v>0</v>
      </c>
      <c r="L238" s="157">
        <f t="shared" si="29"/>
        <v>0</v>
      </c>
      <c r="M238" s="148"/>
      <c r="N238" s="149">
        <f t="shared" si="32"/>
        <v>0</v>
      </c>
      <c r="O238" s="157">
        <f t="shared" si="30"/>
        <v>0</v>
      </c>
      <c r="P238" s="149">
        <f t="shared" si="33"/>
        <v>0</v>
      </c>
      <c r="Q238" s="147">
        <f t="shared" si="34"/>
        <v>74725802</v>
      </c>
      <c r="R238" s="108">
        <f t="shared" si="35"/>
        <v>3.8802081332832083E-2</v>
      </c>
    </row>
    <row r="239" spans="1:18" x14ac:dyDescent="0.2">
      <c r="A239" s="109"/>
      <c r="B239" s="109" t="s">
        <v>442</v>
      </c>
      <c r="C239" s="150"/>
      <c r="D239" s="157">
        <f t="shared" si="36"/>
        <v>26879429</v>
      </c>
      <c r="E239" s="157">
        <f t="shared" si="36"/>
        <v>395681</v>
      </c>
      <c r="F239" s="157">
        <f t="shared" si="36"/>
        <v>730879</v>
      </c>
      <c r="G239" s="157">
        <f t="shared" si="36"/>
        <v>0</v>
      </c>
      <c r="H239" s="157">
        <f t="shared" si="36"/>
        <v>0</v>
      </c>
      <c r="I239" s="149">
        <f t="shared" si="31"/>
        <v>28005989</v>
      </c>
      <c r="J239" s="147"/>
      <c r="K239" s="157">
        <f t="shared" si="28"/>
        <v>0</v>
      </c>
      <c r="L239" s="157">
        <f t="shared" si="29"/>
        <v>0</v>
      </c>
      <c r="M239" s="148"/>
      <c r="N239" s="149">
        <f t="shared" si="32"/>
        <v>0</v>
      </c>
      <c r="O239" s="157">
        <f t="shared" si="30"/>
        <v>0</v>
      </c>
      <c r="P239" s="149">
        <f t="shared" si="33"/>
        <v>0</v>
      </c>
      <c r="Q239" s="147">
        <f t="shared" si="34"/>
        <v>28005989</v>
      </c>
      <c r="R239" s="108">
        <f t="shared" si="35"/>
        <v>1.4542375376371347E-2</v>
      </c>
    </row>
    <row r="240" spans="1:18" x14ac:dyDescent="0.2">
      <c r="A240" s="109"/>
      <c r="B240" s="109" t="s">
        <v>443</v>
      </c>
      <c r="C240" s="150"/>
      <c r="D240" s="157">
        <f t="shared" si="36"/>
        <v>64635875</v>
      </c>
      <c r="E240" s="157">
        <f t="shared" si="36"/>
        <v>4364467</v>
      </c>
      <c r="F240" s="157">
        <f t="shared" si="36"/>
        <v>1272219</v>
      </c>
      <c r="G240" s="157">
        <f t="shared" si="36"/>
        <v>0</v>
      </c>
      <c r="H240" s="157">
        <f t="shared" si="36"/>
        <v>0</v>
      </c>
      <c r="I240" s="149">
        <f t="shared" si="31"/>
        <v>70272561</v>
      </c>
      <c r="J240" s="147"/>
      <c r="K240" s="157">
        <f t="shared" si="28"/>
        <v>0</v>
      </c>
      <c r="L240" s="157">
        <f t="shared" si="29"/>
        <v>0</v>
      </c>
      <c r="M240" s="148"/>
      <c r="N240" s="149">
        <f t="shared" si="32"/>
        <v>0</v>
      </c>
      <c r="O240" s="157">
        <f t="shared" si="30"/>
        <v>0</v>
      </c>
      <c r="P240" s="149">
        <f t="shared" si="33"/>
        <v>0</v>
      </c>
      <c r="Q240" s="147">
        <f t="shared" si="34"/>
        <v>70272561</v>
      </c>
      <c r="R240" s="108">
        <f t="shared" si="35"/>
        <v>3.6489693712332509E-2</v>
      </c>
    </row>
    <row r="241" spans="1:18" x14ac:dyDescent="0.2">
      <c r="A241" s="109"/>
      <c r="B241" s="109" t="s">
        <v>444</v>
      </c>
      <c r="C241" s="150"/>
      <c r="D241" s="157">
        <f t="shared" si="36"/>
        <v>76768251</v>
      </c>
      <c r="E241" s="157">
        <f t="shared" si="36"/>
        <v>4545261</v>
      </c>
      <c r="F241" s="157">
        <f t="shared" si="36"/>
        <v>1797419</v>
      </c>
      <c r="G241" s="157">
        <f t="shared" si="36"/>
        <v>0</v>
      </c>
      <c r="H241" s="157">
        <f t="shared" si="36"/>
        <v>0</v>
      </c>
      <c r="I241" s="149">
        <f t="shared" si="31"/>
        <v>83110931</v>
      </c>
      <c r="J241" s="147"/>
      <c r="K241" s="157">
        <f t="shared" si="28"/>
        <v>0</v>
      </c>
      <c r="L241" s="157">
        <f t="shared" si="29"/>
        <v>0</v>
      </c>
      <c r="M241" s="148"/>
      <c r="N241" s="149">
        <f t="shared" si="32"/>
        <v>0</v>
      </c>
      <c r="O241" s="157">
        <f t="shared" si="30"/>
        <v>0</v>
      </c>
      <c r="P241" s="149">
        <f t="shared" si="33"/>
        <v>0</v>
      </c>
      <c r="Q241" s="147">
        <f t="shared" si="34"/>
        <v>83110931</v>
      </c>
      <c r="R241" s="108">
        <f t="shared" si="35"/>
        <v>4.3156139084454329E-2</v>
      </c>
    </row>
    <row r="242" spans="1:18" x14ac:dyDescent="0.2">
      <c r="A242" s="109"/>
      <c r="B242" s="109" t="s">
        <v>445</v>
      </c>
      <c r="C242" s="150"/>
      <c r="D242" s="157">
        <f t="shared" si="36"/>
        <v>36271321</v>
      </c>
      <c r="E242" s="157">
        <f t="shared" si="36"/>
        <v>3010980</v>
      </c>
      <c r="F242" s="157">
        <f t="shared" si="36"/>
        <v>727134</v>
      </c>
      <c r="G242" s="157">
        <f t="shared" si="36"/>
        <v>0</v>
      </c>
      <c r="H242" s="157">
        <f t="shared" si="36"/>
        <v>0</v>
      </c>
      <c r="I242" s="149">
        <f t="shared" si="31"/>
        <v>40009435</v>
      </c>
      <c r="J242" s="147"/>
      <c r="K242" s="157">
        <f t="shared" si="28"/>
        <v>0</v>
      </c>
      <c r="L242" s="157">
        <f t="shared" si="29"/>
        <v>0</v>
      </c>
      <c r="M242" s="148"/>
      <c r="N242" s="149">
        <f t="shared" si="32"/>
        <v>0</v>
      </c>
      <c r="O242" s="157">
        <f t="shared" si="30"/>
        <v>0</v>
      </c>
      <c r="P242" s="149">
        <f t="shared" si="33"/>
        <v>0</v>
      </c>
      <c r="Q242" s="147">
        <f t="shared" si="34"/>
        <v>40009435</v>
      </c>
      <c r="R242" s="108">
        <f t="shared" si="35"/>
        <v>2.077527854369042E-2</v>
      </c>
    </row>
    <row r="243" spans="1:18" x14ac:dyDescent="0.2">
      <c r="A243" s="109"/>
      <c r="B243" s="109" t="s">
        <v>446</v>
      </c>
      <c r="C243" s="150"/>
      <c r="D243" s="157">
        <f t="shared" si="36"/>
        <v>45358887</v>
      </c>
      <c r="E243" s="157">
        <f t="shared" si="36"/>
        <v>771908</v>
      </c>
      <c r="F243" s="157">
        <f t="shared" si="36"/>
        <v>1169244</v>
      </c>
      <c r="G243" s="157">
        <f t="shared" si="36"/>
        <v>0</v>
      </c>
      <c r="H243" s="157">
        <f t="shared" si="36"/>
        <v>0</v>
      </c>
      <c r="I243" s="149">
        <f t="shared" si="31"/>
        <v>47300039</v>
      </c>
      <c r="J243" s="147"/>
      <c r="K243" s="157">
        <f t="shared" si="28"/>
        <v>0</v>
      </c>
      <c r="L243" s="157">
        <f t="shared" si="29"/>
        <v>0</v>
      </c>
      <c r="M243" s="148"/>
      <c r="N243" s="149">
        <f t="shared" si="32"/>
        <v>0</v>
      </c>
      <c r="O243" s="157">
        <f t="shared" si="30"/>
        <v>0</v>
      </c>
      <c r="P243" s="149">
        <f t="shared" si="33"/>
        <v>0</v>
      </c>
      <c r="Q243" s="147">
        <f t="shared" si="34"/>
        <v>47300039</v>
      </c>
      <c r="R243" s="108">
        <f t="shared" si="35"/>
        <v>2.456099380939571E-2</v>
      </c>
    </row>
    <row r="244" spans="1:18" x14ac:dyDescent="0.2">
      <c r="A244" s="109"/>
      <c r="B244" s="109" t="s">
        <v>447</v>
      </c>
      <c r="C244" s="150"/>
      <c r="D244" s="157">
        <f t="shared" si="36"/>
        <v>40047789</v>
      </c>
      <c r="E244" s="157">
        <f t="shared" si="36"/>
        <v>840657</v>
      </c>
      <c r="F244" s="157">
        <f t="shared" si="36"/>
        <v>999624</v>
      </c>
      <c r="G244" s="157">
        <f t="shared" si="36"/>
        <v>0</v>
      </c>
      <c r="H244" s="157">
        <f t="shared" si="36"/>
        <v>0</v>
      </c>
      <c r="I244" s="149">
        <f t="shared" si="31"/>
        <v>41888070</v>
      </c>
      <c r="J244" s="147"/>
      <c r="K244" s="157">
        <f t="shared" si="28"/>
        <v>0</v>
      </c>
      <c r="L244" s="157">
        <f t="shared" si="29"/>
        <v>0</v>
      </c>
      <c r="M244" s="148"/>
      <c r="N244" s="149">
        <f t="shared" si="32"/>
        <v>0</v>
      </c>
      <c r="O244" s="157">
        <f t="shared" si="30"/>
        <v>0</v>
      </c>
      <c r="P244" s="149">
        <f t="shared" si="33"/>
        <v>0</v>
      </c>
      <c r="Q244" s="147">
        <f t="shared" si="34"/>
        <v>41888070</v>
      </c>
      <c r="R244" s="108">
        <f t="shared" si="35"/>
        <v>2.1750777583027663E-2</v>
      </c>
    </row>
    <row r="245" spans="1:18" x14ac:dyDescent="0.2">
      <c r="A245" s="109"/>
      <c r="B245" s="109" t="s">
        <v>448</v>
      </c>
      <c r="C245" s="150"/>
      <c r="D245" s="157">
        <f t="shared" si="36"/>
        <v>178463570</v>
      </c>
      <c r="E245" s="157">
        <f t="shared" si="36"/>
        <v>3939768</v>
      </c>
      <c r="F245" s="157">
        <f t="shared" si="36"/>
        <v>3449138</v>
      </c>
      <c r="G245" s="157">
        <f t="shared" si="36"/>
        <v>0</v>
      </c>
      <c r="H245" s="157">
        <f t="shared" si="36"/>
        <v>0</v>
      </c>
      <c r="I245" s="149">
        <f t="shared" si="31"/>
        <v>185852476</v>
      </c>
      <c r="J245" s="147"/>
      <c r="K245" s="157">
        <f t="shared" si="28"/>
        <v>0</v>
      </c>
      <c r="L245" s="157">
        <f t="shared" si="29"/>
        <v>0</v>
      </c>
      <c r="M245" s="148"/>
      <c r="N245" s="149">
        <f t="shared" si="32"/>
        <v>0</v>
      </c>
      <c r="O245" s="157">
        <f t="shared" si="30"/>
        <v>0</v>
      </c>
      <c r="P245" s="149">
        <f t="shared" si="33"/>
        <v>0</v>
      </c>
      <c r="Q245" s="147">
        <f t="shared" si="34"/>
        <v>185852476</v>
      </c>
      <c r="R245" s="108">
        <f t="shared" si="35"/>
        <v>9.6505660650657493E-2</v>
      </c>
    </row>
    <row r="246" spans="1:18" x14ac:dyDescent="0.2">
      <c r="A246" s="109"/>
      <c r="B246" s="109" t="s">
        <v>449</v>
      </c>
      <c r="C246" s="150"/>
      <c r="D246" s="157">
        <f t="shared" si="36"/>
        <v>37561498</v>
      </c>
      <c r="E246" s="157">
        <f t="shared" si="36"/>
        <v>2144683</v>
      </c>
      <c r="F246" s="157">
        <f t="shared" si="36"/>
        <v>738416</v>
      </c>
      <c r="G246" s="157">
        <f t="shared" si="36"/>
        <v>0</v>
      </c>
      <c r="H246" s="157">
        <f t="shared" si="36"/>
        <v>0</v>
      </c>
      <c r="I246" s="149">
        <f t="shared" si="31"/>
        <v>40444597</v>
      </c>
      <c r="J246" s="147"/>
      <c r="K246" s="157">
        <f t="shared" si="28"/>
        <v>0</v>
      </c>
      <c r="L246" s="157">
        <f t="shared" si="29"/>
        <v>0</v>
      </c>
      <c r="M246" s="148"/>
      <c r="N246" s="149">
        <f t="shared" si="32"/>
        <v>0</v>
      </c>
      <c r="O246" s="157">
        <f t="shared" si="30"/>
        <v>0</v>
      </c>
      <c r="P246" s="149">
        <f t="shared" si="33"/>
        <v>0</v>
      </c>
      <c r="Q246" s="147">
        <f t="shared" si="34"/>
        <v>40444597</v>
      </c>
      <c r="R246" s="108">
        <f t="shared" si="35"/>
        <v>2.1001240538945525E-2</v>
      </c>
    </row>
    <row r="247" spans="1:18" x14ac:dyDescent="0.2">
      <c r="A247" s="109"/>
      <c r="B247" s="109" t="s">
        <v>450</v>
      </c>
      <c r="C247" s="150"/>
      <c r="D247" s="157">
        <f t="shared" si="36"/>
        <v>25942953</v>
      </c>
      <c r="E247" s="157">
        <f t="shared" si="36"/>
        <v>823381</v>
      </c>
      <c r="F247" s="157">
        <f t="shared" si="36"/>
        <v>579436</v>
      </c>
      <c r="G247" s="157">
        <f t="shared" si="36"/>
        <v>0</v>
      </c>
      <c r="H247" s="157">
        <f t="shared" si="36"/>
        <v>0</v>
      </c>
      <c r="I247" s="149">
        <f t="shared" si="31"/>
        <v>27345770</v>
      </c>
      <c r="J247" s="147"/>
      <c r="K247" s="157">
        <f t="shared" si="28"/>
        <v>0</v>
      </c>
      <c r="L247" s="157">
        <f t="shared" si="29"/>
        <v>0</v>
      </c>
      <c r="M247" s="148"/>
      <c r="N247" s="149">
        <f t="shared" si="32"/>
        <v>0</v>
      </c>
      <c r="O247" s="157">
        <f t="shared" si="30"/>
        <v>0</v>
      </c>
      <c r="P247" s="149">
        <f t="shared" si="33"/>
        <v>0</v>
      </c>
      <c r="Q247" s="147">
        <f t="shared" si="34"/>
        <v>27345770</v>
      </c>
      <c r="R247" s="108">
        <f t="shared" si="35"/>
        <v>1.4199550399591825E-2</v>
      </c>
    </row>
    <row r="248" spans="1:18" x14ac:dyDescent="0.2">
      <c r="A248" s="109"/>
      <c r="B248" s="109" t="s">
        <v>451</v>
      </c>
      <c r="C248" s="150"/>
      <c r="D248" s="157">
        <f t="shared" ref="D248:H257" si="37">SUM(D26,D68,D156,D202,D110)</f>
        <v>23683612</v>
      </c>
      <c r="E248" s="157">
        <f t="shared" si="37"/>
        <v>420921</v>
      </c>
      <c r="F248" s="157">
        <f t="shared" si="37"/>
        <v>821227</v>
      </c>
      <c r="G248" s="157">
        <f t="shared" si="37"/>
        <v>0</v>
      </c>
      <c r="H248" s="157">
        <f t="shared" si="37"/>
        <v>0</v>
      </c>
      <c r="I248" s="149">
        <f t="shared" si="31"/>
        <v>24925760</v>
      </c>
      <c r="J248" s="147"/>
      <c r="K248" s="157">
        <f t="shared" si="28"/>
        <v>0</v>
      </c>
      <c r="L248" s="157">
        <f t="shared" si="29"/>
        <v>0</v>
      </c>
      <c r="M248" s="148"/>
      <c r="N248" s="149">
        <f t="shared" si="32"/>
        <v>0</v>
      </c>
      <c r="O248" s="157">
        <f t="shared" si="30"/>
        <v>0</v>
      </c>
      <c r="P248" s="149">
        <f t="shared" si="33"/>
        <v>0</v>
      </c>
      <c r="Q248" s="147">
        <f t="shared" si="34"/>
        <v>24925760</v>
      </c>
      <c r="R248" s="108">
        <f t="shared" si="35"/>
        <v>1.294293725750381E-2</v>
      </c>
    </row>
    <row r="249" spans="1:18" x14ac:dyDescent="0.2">
      <c r="A249" s="109"/>
      <c r="B249" s="109" t="s">
        <v>452</v>
      </c>
      <c r="C249" s="150"/>
      <c r="D249" s="157">
        <f t="shared" si="37"/>
        <v>9540788</v>
      </c>
      <c r="E249" s="157">
        <f t="shared" si="37"/>
        <v>2228833</v>
      </c>
      <c r="F249" s="157">
        <f t="shared" si="37"/>
        <v>7349206</v>
      </c>
      <c r="G249" s="157">
        <f t="shared" si="37"/>
        <v>0</v>
      </c>
      <c r="H249" s="157">
        <f t="shared" si="37"/>
        <v>203845</v>
      </c>
      <c r="I249" s="149">
        <f t="shared" si="31"/>
        <v>19322672</v>
      </c>
      <c r="J249" s="147"/>
      <c r="K249" s="157">
        <f t="shared" si="28"/>
        <v>0</v>
      </c>
      <c r="L249" s="157">
        <f t="shared" si="29"/>
        <v>0</v>
      </c>
      <c r="M249" s="148"/>
      <c r="N249" s="149">
        <f t="shared" si="32"/>
        <v>0</v>
      </c>
      <c r="O249" s="157">
        <f t="shared" si="30"/>
        <v>0</v>
      </c>
      <c r="P249" s="149">
        <f t="shared" si="33"/>
        <v>0</v>
      </c>
      <c r="Q249" s="147">
        <f t="shared" si="34"/>
        <v>19322672</v>
      </c>
      <c r="R249" s="108">
        <f t="shared" si="35"/>
        <v>1.0033480677954279E-2</v>
      </c>
    </row>
    <row r="250" spans="1:18" x14ac:dyDescent="0.2">
      <c r="A250" s="109"/>
      <c r="B250" s="109" t="s">
        <v>453</v>
      </c>
      <c r="C250" s="150"/>
      <c r="D250" s="157">
        <f t="shared" si="37"/>
        <v>29815829</v>
      </c>
      <c r="E250" s="157">
        <f t="shared" si="37"/>
        <v>374654</v>
      </c>
      <c r="F250" s="157">
        <f t="shared" si="37"/>
        <v>7537713</v>
      </c>
      <c r="G250" s="157">
        <f t="shared" si="37"/>
        <v>0</v>
      </c>
      <c r="H250" s="157">
        <f t="shared" si="37"/>
        <v>0</v>
      </c>
      <c r="I250" s="149">
        <f t="shared" si="31"/>
        <v>37728196</v>
      </c>
      <c r="J250" s="147"/>
      <c r="K250" s="157">
        <f t="shared" si="28"/>
        <v>0</v>
      </c>
      <c r="L250" s="157">
        <f t="shared" si="29"/>
        <v>22400</v>
      </c>
      <c r="M250" s="148"/>
      <c r="N250" s="149">
        <f t="shared" si="32"/>
        <v>22400</v>
      </c>
      <c r="O250" s="157">
        <f t="shared" si="30"/>
        <v>0</v>
      </c>
      <c r="P250" s="149">
        <f t="shared" si="33"/>
        <v>0</v>
      </c>
      <c r="Q250" s="147">
        <f t="shared" si="34"/>
        <v>37750596</v>
      </c>
      <c r="R250" s="108">
        <f t="shared" si="35"/>
        <v>1.9602354971779166E-2</v>
      </c>
    </row>
    <row r="251" spans="1:18" x14ac:dyDescent="0.2">
      <c r="A251" s="109"/>
      <c r="B251" s="109" t="s">
        <v>454</v>
      </c>
      <c r="C251" s="150"/>
      <c r="D251" s="157">
        <f t="shared" si="37"/>
        <v>26304169</v>
      </c>
      <c r="E251" s="157">
        <f t="shared" si="37"/>
        <v>118175</v>
      </c>
      <c r="F251" s="157">
        <f t="shared" si="37"/>
        <v>5177772</v>
      </c>
      <c r="G251" s="157">
        <f t="shared" si="37"/>
        <v>0</v>
      </c>
      <c r="H251" s="157">
        <f t="shared" si="37"/>
        <v>0</v>
      </c>
      <c r="I251" s="149">
        <f t="shared" si="31"/>
        <v>31600116</v>
      </c>
      <c r="J251" s="147"/>
      <c r="K251" s="157">
        <f t="shared" si="28"/>
        <v>0</v>
      </c>
      <c r="L251" s="157">
        <f t="shared" si="29"/>
        <v>0</v>
      </c>
      <c r="M251" s="148"/>
      <c r="N251" s="149">
        <f t="shared" si="32"/>
        <v>0</v>
      </c>
      <c r="O251" s="157">
        <f t="shared" si="30"/>
        <v>0</v>
      </c>
      <c r="P251" s="149">
        <f t="shared" si="33"/>
        <v>0</v>
      </c>
      <c r="Q251" s="147">
        <f t="shared" si="34"/>
        <v>31600116</v>
      </c>
      <c r="R251" s="108">
        <f t="shared" si="35"/>
        <v>1.6408659905168078E-2</v>
      </c>
    </row>
    <row r="252" spans="1:18" x14ac:dyDescent="0.2">
      <c r="A252" s="109"/>
      <c r="B252" s="109" t="s">
        <v>455</v>
      </c>
      <c r="C252" s="150"/>
      <c r="D252" s="157">
        <f t="shared" si="37"/>
        <v>61975951</v>
      </c>
      <c r="E252" s="157">
        <f t="shared" si="37"/>
        <v>932138</v>
      </c>
      <c r="F252" s="157">
        <f t="shared" si="37"/>
        <v>13199747</v>
      </c>
      <c r="G252" s="157">
        <f t="shared" si="37"/>
        <v>0</v>
      </c>
      <c r="H252" s="157">
        <f t="shared" si="37"/>
        <v>0</v>
      </c>
      <c r="I252" s="149">
        <f t="shared" si="31"/>
        <v>76107836</v>
      </c>
      <c r="J252" s="147"/>
      <c r="K252" s="157">
        <f t="shared" si="28"/>
        <v>0</v>
      </c>
      <c r="L252" s="157">
        <f t="shared" si="29"/>
        <v>22400</v>
      </c>
      <c r="M252" s="148"/>
      <c r="N252" s="149">
        <f t="shared" si="32"/>
        <v>22400</v>
      </c>
      <c r="O252" s="157">
        <f t="shared" si="30"/>
        <v>0</v>
      </c>
      <c r="P252" s="149">
        <f t="shared" si="33"/>
        <v>0</v>
      </c>
      <c r="Q252" s="147">
        <f t="shared" si="34"/>
        <v>76130236</v>
      </c>
      <c r="R252" s="108">
        <f t="shared" si="35"/>
        <v>3.9531347005947175E-2</v>
      </c>
    </row>
    <row r="253" spans="1:18" x14ac:dyDescent="0.2">
      <c r="A253" s="109"/>
      <c r="B253" s="109" t="s">
        <v>456</v>
      </c>
      <c r="C253" s="150"/>
      <c r="D253" s="157">
        <f t="shared" si="37"/>
        <v>26693957</v>
      </c>
      <c r="E253" s="157">
        <f t="shared" si="37"/>
        <v>78092</v>
      </c>
      <c r="F253" s="157">
        <f t="shared" si="37"/>
        <v>4680767</v>
      </c>
      <c r="G253" s="157">
        <f t="shared" si="37"/>
        <v>0</v>
      </c>
      <c r="H253" s="157">
        <f t="shared" si="37"/>
        <v>0</v>
      </c>
      <c r="I253" s="149">
        <f t="shared" si="31"/>
        <v>31452816</v>
      </c>
      <c r="J253" s="147"/>
      <c r="K253" s="157">
        <f t="shared" si="28"/>
        <v>0</v>
      </c>
      <c r="L253" s="157">
        <f t="shared" si="29"/>
        <v>0</v>
      </c>
      <c r="M253" s="148"/>
      <c r="N253" s="149">
        <f t="shared" si="32"/>
        <v>0</v>
      </c>
      <c r="O253" s="157">
        <f t="shared" si="30"/>
        <v>0</v>
      </c>
      <c r="P253" s="149">
        <f t="shared" si="33"/>
        <v>0</v>
      </c>
      <c r="Q253" s="147">
        <f t="shared" si="34"/>
        <v>31452816</v>
      </c>
      <c r="R253" s="108">
        <f t="shared" si="35"/>
        <v>1.6332172983283638E-2</v>
      </c>
    </row>
    <row r="254" spans="1:18" x14ac:dyDescent="0.2">
      <c r="A254" s="109"/>
      <c r="B254" s="109" t="s">
        <v>457</v>
      </c>
      <c r="C254" s="150"/>
      <c r="D254" s="157">
        <f t="shared" si="37"/>
        <v>29716004</v>
      </c>
      <c r="E254" s="157">
        <f t="shared" si="37"/>
        <v>494146</v>
      </c>
      <c r="F254" s="157">
        <f t="shared" si="37"/>
        <v>9224358</v>
      </c>
      <c r="G254" s="157">
        <f t="shared" si="37"/>
        <v>0</v>
      </c>
      <c r="H254" s="157">
        <f t="shared" si="37"/>
        <v>0</v>
      </c>
      <c r="I254" s="149">
        <f t="shared" si="31"/>
        <v>39434508</v>
      </c>
      <c r="J254" s="147"/>
      <c r="K254" s="157">
        <f t="shared" si="28"/>
        <v>0</v>
      </c>
      <c r="L254" s="157">
        <f t="shared" si="29"/>
        <v>0</v>
      </c>
      <c r="M254" s="148"/>
      <c r="N254" s="149">
        <f t="shared" si="32"/>
        <v>0</v>
      </c>
      <c r="O254" s="157">
        <f t="shared" si="30"/>
        <v>0</v>
      </c>
      <c r="P254" s="149">
        <f t="shared" si="33"/>
        <v>0</v>
      </c>
      <c r="Q254" s="147">
        <f t="shared" si="34"/>
        <v>39434508</v>
      </c>
      <c r="R254" s="108">
        <f t="shared" si="35"/>
        <v>2.0476742246757253E-2</v>
      </c>
    </row>
    <row r="255" spans="1:18" x14ac:dyDescent="0.2">
      <c r="A255" s="109"/>
      <c r="B255" s="109" t="s">
        <v>458</v>
      </c>
      <c r="C255" s="150"/>
      <c r="D255" s="157">
        <f t="shared" si="37"/>
        <v>25267339</v>
      </c>
      <c r="E255" s="157">
        <f t="shared" si="37"/>
        <v>83622</v>
      </c>
      <c r="F255" s="157">
        <f t="shared" si="37"/>
        <v>5125018</v>
      </c>
      <c r="G255" s="157">
        <f t="shared" si="37"/>
        <v>0</v>
      </c>
      <c r="H255" s="157">
        <f t="shared" si="37"/>
        <v>0</v>
      </c>
      <c r="I255" s="149">
        <f t="shared" si="31"/>
        <v>30475979</v>
      </c>
      <c r="J255" s="147"/>
      <c r="K255" s="157">
        <f t="shared" si="28"/>
        <v>0</v>
      </c>
      <c r="L255" s="157">
        <f t="shared" si="29"/>
        <v>0</v>
      </c>
      <c r="M255" s="148"/>
      <c r="N255" s="149">
        <f t="shared" si="32"/>
        <v>0</v>
      </c>
      <c r="O255" s="157">
        <f t="shared" si="30"/>
        <v>0</v>
      </c>
      <c r="P255" s="149">
        <f t="shared" si="33"/>
        <v>0</v>
      </c>
      <c r="Q255" s="147">
        <f t="shared" si="34"/>
        <v>30475979</v>
      </c>
      <c r="R255" s="108">
        <f t="shared" si="35"/>
        <v>1.582494110743278E-2</v>
      </c>
    </row>
    <row r="256" spans="1:18" x14ac:dyDescent="0.2">
      <c r="A256" s="109"/>
      <c r="B256" s="109" t="s">
        <v>459</v>
      </c>
      <c r="C256" s="150"/>
      <c r="D256" s="157">
        <f t="shared" si="37"/>
        <v>10954680</v>
      </c>
      <c r="E256" s="157">
        <f t="shared" si="37"/>
        <v>33359</v>
      </c>
      <c r="F256" s="157">
        <f t="shared" si="37"/>
        <v>2585314</v>
      </c>
      <c r="G256" s="157">
        <f t="shared" si="37"/>
        <v>0</v>
      </c>
      <c r="H256" s="157">
        <f t="shared" si="37"/>
        <v>0</v>
      </c>
      <c r="I256" s="149">
        <f t="shared" si="31"/>
        <v>13573353</v>
      </c>
      <c r="J256" s="147"/>
      <c r="K256" s="157">
        <f t="shared" si="28"/>
        <v>0</v>
      </c>
      <c r="L256" s="157">
        <f t="shared" si="29"/>
        <v>103000</v>
      </c>
      <c r="M256" s="148"/>
      <c r="N256" s="149">
        <f t="shared" si="32"/>
        <v>103000</v>
      </c>
      <c r="O256" s="157">
        <f t="shared" si="30"/>
        <v>0</v>
      </c>
      <c r="P256" s="149">
        <f t="shared" si="33"/>
        <v>0</v>
      </c>
      <c r="Q256" s="147">
        <f t="shared" si="34"/>
        <v>13676353</v>
      </c>
      <c r="R256" s="108">
        <f t="shared" si="35"/>
        <v>7.1015759916838641E-3</v>
      </c>
    </row>
    <row r="257" spans="1:18" x14ac:dyDescent="0.2">
      <c r="A257" s="109"/>
      <c r="B257" s="109" t="s">
        <v>460</v>
      </c>
      <c r="C257" s="150"/>
      <c r="D257" s="157">
        <f t="shared" si="37"/>
        <v>22507711</v>
      </c>
      <c r="E257" s="157">
        <f t="shared" si="37"/>
        <v>92952</v>
      </c>
      <c r="F257" s="157">
        <f t="shared" si="37"/>
        <v>3989804</v>
      </c>
      <c r="G257" s="157">
        <f t="shared" si="37"/>
        <v>0</v>
      </c>
      <c r="H257" s="157">
        <f t="shared" si="37"/>
        <v>0</v>
      </c>
      <c r="I257" s="149">
        <f t="shared" si="31"/>
        <v>26590467</v>
      </c>
      <c r="J257" s="147"/>
      <c r="K257" s="157">
        <f t="shared" si="28"/>
        <v>0</v>
      </c>
      <c r="L257" s="157">
        <f t="shared" si="29"/>
        <v>0</v>
      </c>
      <c r="M257" s="148"/>
      <c r="N257" s="149">
        <f t="shared" si="32"/>
        <v>0</v>
      </c>
      <c r="O257" s="157">
        <f t="shared" si="30"/>
        <v>0</v>
      </c>
      <c r="P257" s="149">
        <f t="shared" si="33"/>
        <v>0</v>
      </c>
      <c r="Q257" s="147">
        <f t="shared" si="34"/>
        <v>26590467</v>
      </c>
      <c r="R257" s="108">
        <f t="shared" si="35"/>
        <v>1.3807352154105855E-2</v>
      </c>
    </row>
    <row r="258" spans="1:18" x14ac:dyDescent="0.2">
      <c r="A258" s="109"/>
      <c r="B258" s="109" t="s">
        <v>461</v>
      </c>
      <c r="C258" s="150"/>
      <c r="D258" s="157">
        <f t="shared" ref="D258:H261" si="38">SUM(D36,D78,D166,D212,D120)</f>
        <v>12446678</v>
      </c>
      <c r="E258" s="157">
        <f t="shared" si="38"/>
        <v>13477</v>
      </c>
      <c r="F258" s="157">
        <f t="shared" si="38"/>
        <v>40130523</v>
      </c>
      <c r="G258" s="157">
        <f t="shared" si="38"/>
        <v>0</v>
      </c>
      <c r="H258" s="157">
        <f t="shared" si="38"/>
        <v>0</v>
      </c>
      <c r="I258" s="149">
        <f t="shared" si="31"/>
        <v>52590678</v>
      </c>
      <c r="J258" s="147"/>
      <c r="K258" s="157">
        <f t="shared" si="28"/>
        <v>0</v>
      </c>
      <c r="L258" s="157">
        <f t="shared" si="29"/>
        <v>135605</v>
      </c>
      <c r="M258" s="148"/>
      <c r="N258" s="149">
        <f t="shared" si="32"/>
        <v>135605</v>
      </c>
      <c r="O258" s="157">
        <f t="shared" si="30"/>
        <v>0</v>
      </c>
      <c r="P258" s="149">
        <f t="shared" si="33"/>
        <v>0</v>
      </c>
      <c r="Q258" s="147">
        <f t="shared" si="34"/>
        <v>52726283</v>
      </c>
      <c r="R258" s="108">
        <f t="shared" si="35"/>
        <v>2.7378622464887318E-2</v>
      </c>
    </row>
    <row r="259" spans="1:18" x14ac:dyDescent="0.2">
      <c r="A259" s="109"/>
      <c r="B259" s="109" t="s">
        <v>462</v>
      </c>
      <c r="C259" s="150"/>
      <c r="D259" s="157">
        <f t="shared" si="38"/>
        <v>12345430</v>
      </c>
      <c r="E259" s="157">
        <f t="shared" si="38"/>
        <v>2000</v>
      </c>
      <c r="F259" s="157">
        <f t="shared" si="38"/>
        <v>3339354</v>
      </c>
      <c r="G259" s="157">
        <f t="shared" si="38"/>
        <v>0</v>
      </c>
      <c r="H259" s="157">
        <f t="shared" si="38"/>
        <v>0</v>
      </c>
      <c r="I259" s="149">
        <f t="shared" si="31"/>
        <v>15686784</v>
      </c>
      <c r="J259" s="147"/>
      <c r="K259" s="157">
        <f t="shared" si="28"/>
        <v>0</v>
      </c>
      <c r="L259" s="157">
        <f t="shared" si="29"/>
        <v>0</v>
      </c>
      <c r="M259" s="148"/>
      <c r="N259" s="149">
        <f t="shared" si="32"/>
        <v>0</v>
      </c>
      <c r="O259" s="157">
        <f t="shared" si="30"/>
        <v>0</v>
      </c>
      <c r="P259" s="149">
        <f t="shared" si="33"/>
        <v>0</v>
      </c>
      <c r="Q259" s="147">
        <f t="shared" si="34"/>
        <v>15686784</v>
      </c>
      <c r="R259" s="108">
        <f t="shared" si="35"/>
        <v>8.145511353877059E-3</v>
      </c>
    </row>
    <row r="260" spans="1:18" x14ac:dyDescent="0.2">
      <c r="A260" s="109"/>
      <c r="B260" s="109" t="s">
        <v>463</v>
      </c>
      <c r="C260" s="151"/>
      <c r="D260" s="157">
        <f t="shared" si="38"/>
        <v>31258551</v>
      </c>
      <c r="E260" s="157">
        <f t="shared" si="38"/>
        <v>1835959</v>
      </c>
      <c r="F260" s="157">
        <f t="shared" si="38"/>
        <v>6596451</v>
      </c>
      <c r="G260" s="157">
        <f t="shared" si="38"/>
        <v>0</v>
      </c>
      <c r="H260" s="157">
        <f t="shared" si="38"/>
        <v>0</v>
      </c>
      <c r="I260" s="149">
        <f t="shared" si="31"/>
        <v>39690961</v>
      </c>
      <c r="J260" s="147"/>
      <c r="K260" s="157">
        <f t="shared" si="28"/>
        <v>0</v>
      </c>
      <c r="L260" s="157">
        <f t="shared" si="29"/>
        <v>0</v>
      </c>
      <c r="M260" s="148"/>
      <c r="N260" s="149">
        <f t="shared" si="32"/>
        <v>0</v>
      </c>
      <c r="O260" s="157">
        <f t="shared" si="30"/>
        <v>0</v>
      </c>
      <c r="P260" s="149">
        <f t="shared" si="33"/>
        <v>0</v>
      </c>
      <c r="Q260" s="147">
        <f t="shared" si="34"/>
        <v>39690961</v>
      </c>
      <c r="R260" s="108">
        <f t="shared" si="35"/>
        <v>2.0609907899018152E-2</v>
      </c>
    </row>
    <row r="261" spans="1:18" ht="12" thickBot="1" x14ac:dyDescent="0.25">
      <c r="A261" s="109"/>
      <c r="B261" s="109" t="s">
        <v>464</v>
      </c>
      <c r="C261" s="151"/>
      <c r="D261" s="157">
        <f t="shared" si="38"/>
        <v>11823854</v>
      </c>
      <c r="E261" s="157">
        <f t="shared" si="38"/>
        <v>0</v>
      </c>
      <c r="F261" s="157">
        <f t="shared" si="38"/>
        <v>3488406</v>
      </c>
      <c r="G261" s="157">
        <f t="shared" si="38"/>
        <v>0</v>
      </c>
      <c r="H261" s="157">
        <f t="shared" si="38"/>
        <v>0</v>
      </c>
      <c r="I261" s="149">
        <f t="shared" si="31"/>
        <v>15312260</v>
      </c>
      <c r="J261" s="147"/>
      <c r="K261" s="157">
        <f t="shared" si="28"/>
        <v>0</v>
      </c>
      <c r="L261" s="157">
        <f t="shared" si="29"/>
        <v>0</v>
      </c>
      <c r="M261" s="148"/>
      <c r="N261" s="149">
        <f t="shared" si="32"/>
        <v>0</v>
      </c>
      <c r="O261" s="157">
        <f t="shared" si="30"/>
        <v>0</v>
      </c>
      <c r="P261" s="149">
        <f t="shared" si="33"/>
        <v>0</v>
      </c>
      <c r="Q261" s="147">
        <f t="shared" si="34"/>
        <v>15312260</v>
      </c>
      <c r="R261" s="108">
        <f t="shared" si="35"/>
        <v>7.9510362151679736E-3</v>
      </c>
    </row>
    <row r="262" spans="1:18" ht="12" thickBot="1" x14ac:dyDescent="0.25">
      <c r="A262" s="112" t="s">
        <v>84</v>
      </c>
      <c r="B262" s="112" t="s">
        <v>84</v>
      </c>
      <c r="C262" s="154"/>
      <c r="D262" s="155">
        <f>SUM(D228:D261)</f>
        <v>1299347040</v>
      </c>
      <c r="E262" s="155">
        <f t="shared" ref="E262:H262" si="39">SUM(E228:E261)</f>
        <v>99454937</v>
      </c>
      <c r="F262" s="155">
        <f t="shared" si="39"/>
        <v>159629636</v>
      </c>
      <c r="G262" s="155">
        <f t="shared" si="39"/>
        <v>0</v>
      </c>
      <c r="H262" s="155">
        <f t="shared" si="39"/>
        <v>360005</v>
      </c>
      <c r="I262" s="156">
        <f>SUM(C262:H262)</f>
        <v>1558791618</v>
      </c>
      <c r="J262" s="154"/>
      <c r="K262" s="155">
        <f>SUM(K228:K261)</f>
        <v>0</v>
      </c>
      <c r="L262" s="155">
        <f t="shared" ref="L262" si="40">SUM(L228:L261)</f>
        <v>363772675</v>
      </c>
      <c r="M262" s="155"/>
      <c r="N262" s="156">
        <f>SUM(J262:M262)</f>
        <v>363772675</v>
      </c>
      <c r="O262" s="155">
        <f>SUM(O228:O261)</f>
        <v>3255133</v>
      </c>
      <c r="P262" s="156">
        <f>+O262</f>
        <v>3255133</v>
      </c>
      <c r="Q262" s="154">
        <f t="shared" si="34"/>
        <v>1925819426</v>
      </c>
      <c r="R262" s="113">
        <f>SUM(R228:R261)</f>
        <v>1</v>
      </c>
    </row>
  </sheetData>
  <mergeCells count="36">
    <mergeCell ref="A4:A5"/>
    <mergeCell ref="J4:N4"/>
    <mergeCell ref="O4:P4"/>
    <mergeCell ref="Q4:R4"/>
    <mergeCell ref="C4:I4"/>
    <mergeCell ref="B4:B5"/>
    <mergeCell ref="Q46:R46"/>
    <mergeCell ref="A134:A135"/>
    <mergeCell ref="B134:B135"/>
    <mergeCell ref="C134:I134"/>
    <mergeCell ref="J134:N134"/>
    <mergeCell ref="O134:P134"/>
    <mergeCell ref="Q134:R134"/>
    <mergeCell ref="A46:A47"/>
    <mergeCell ref="B46:B47"/>
    <mergeCell ref="C46:I46"/>
    <mergeCell ref="J46:N46"/>
    <mergeCell ref="O46:P46"/>
    <mergeCell ref="Q88:R88"/>
    <mergeCell ref="A88:A89"/>
    <mergeCell ref="B88:B89"/>
    <mergeCell ref="C88:I88"/>
    <mergeCell ref="J88:N88"/>
    <mergeCell ref="O88:P88"/>
    <mergeCell ref="Q180:R180"/>
    <mergeCell ref="A226:A227"/>
    <mergeCell ref="B226:B227"/>
    <mergeCell ref="C226:I226"/>
    <mergeCell ref="J226:N226"/>
    <mergeCell ref="O226:P226"/>
    <mergeCell ref="Q226:R226"/>
    <mergeCell ref="A180:A181"/>
    <mergeCell ref="B180:B181"/>
    <mergeCell ref="C180:I180"/>
    <mergeCell ref="J180:N180"/>
    <mergeCell ref="O180:P180"/>
  </mergeCells>
  <phoneticPr fontId="0" type="noConversion"/>
  <printOptions horizontalCentered="1"/>
  <pageMargins left="0" right="0" top="0.74803149606299213" bottom="0.74803149606299213" header="0.31496062992125984" footer="0.31496062992125984"/>
  <pageSetup paperSize="9" scale="77"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rowBreaks count="5" manualBreakCount="5">
    <brk id="42" max="16383" man="1"/>
    <brk id="83" max="16383" man="1"/>
    <brk id="129" max="16383" man="1"/>
    <brk id="175" max="16383" man="1"/>
    <brk id="221" max="16383" man="1"/>
  </rowBreaks>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F126"/>
  <sheetViews>
    <sheetView zoomScaleNormal="100" workbookViewId="0">
      <pane xSplit="1" ySplit="3" topLeftCell="B5" activePane="bottomRight" state="frozen"/>
      <selection pane="topRight" activeCell="B1" sqref="B1"/>
      <selection pane="bottomLeft" activeCell="A4" sqref="A4"/>
      <selection pane="bottomRight"/>
    </sheetView>
  </sheetViews>
  <sheetFormatPr baseColWidth="10" defaultColWidth="11.28515625" defaultRowHeight="12.75" x14ac:dyDescent="0.2"/>
  <cols>
    <col min="1" max="1" width="64" style="161" customWidth="1"/>
    <col min="2" max="3" width="15.28515625" style="161" bestFit="1" customWidth="1"/>
    <col min="4" max="4" width="15" style="161" customWidth="1"/>
    <col min="5" max="5" width="27.42578125" style="161" bestFit="1" customWidth="1"/>
    <col min="6" max="16384" width="11.28515625" style="161"/>
  </cols>
  <sheetData>
    <row r="1" spans="1:4" x14ac:dyDescent="0.2">
      <c r="A1" s="160" t="s">
        <v>1148</v>
      </c>
    </row>
    <row r="2" spans="1:4" x14ac:dyDescent="0.2">
      <c r="A2" s="56" t="s">
        <v>470</v>
      </c>
    </row>
    <row r="3" spans="1:4" s="164" customFormat="1" ht="28.35" customHeight="1" x14ac:dyDescent="0.2">
      <c r="A3" s="162" t="s">
        <v>347</v>
      </c>
      <c r="B3" s="163">
        <v>2019</v>
      </c>
      <c r="C3" s="163">
        <v>2020</v>
      </c>
      <c r="D3" s="163">
        <v>2021</v>
      </c>
    </row>
    <row r="4" spans="1:4" x14ac:dyDescent="0.2">
      <c r="A4" s="165" t="s">
        <v>340</v>
      </c>
      <c r="B4" s="166">
        <v>90658810</v>
      </c>
      <c r="C4" s="166">
        <v>90381177</v>
      </c>
      <c r="D4" s="166">
        <v>91139208</v>
      </c>
    </row>
    <row r="5" spans="1:4" s="168" customFormat="1" x14ac:dyDescent="0.2">
      <c r="A5" s="165" t="s">
        <v>341</v>
      </c>
      <c r="B5" s="167">
        <v>65423745</v>
      </c>
      <c r="C5" s="167">
        <v>57785592</v>
      </c>
      <c r="D5" s="167">
        <v>67675001</v>
      </c>
    </row>
    <row r="6" spans="1:4" s="168" customFormat="1" x14ac:dyDescent="0.2">
      <c r="A6" s="165" t="s">
        <v>342</v>
      </c>
      <c r="B6" s="167">
        <v>14277356</v>
      </c>
      <c r="C6" s="167">
        <v>15439338</v>
      </c>
      <c r="D6" s="167">
        <v>20505210</v>
      </c>
    </row>
    <row r="7" spans="1:4" s="168" customFormat="1" x14ac:dyDescent="0.2">
      <c r="A7" s="165" t="s">
        <v>343</v>
      </c>
      <c r="B7" s="167">
        <v>7314001</v>
      </c>
      <c r="C7" s="167">
        <v>7665816</v>
      </c>
      <c r="D7" s="167">
        <v>9689103</v>
      </c>
    </row>
    <row r="8" spans="1:4" s="168" customFormat="1" x14ac:dyDescent="0.2">
      <c r="A8" s="165" t="s">
        <v>344</v>
      </c>
      <c r="B8" s="167">
        <v>16353286</v>
      </c>
      <c r="C8" s="167">
        <v>16614538</v>
      </c>
      <c r="D8" s="167">
        <v>19189133</v>
      </c>
    </row>
    <row r="9" spans="1:4" s="168" customFormat="1" x14ac:dyDescent="0.2">
      <c r="A9" s="165" t="s">
        <v>345</v>
      </c>
      <c r="B9" s="167">
        <v>10577762</v>
      </c>
      <c r="C9" s="167">
        <v>10325627</v>
      </c>
      <c r="D9" s="167">
        <v>11057758</v>
      </c>
    </row>
    <row r="10" spans="1:4" s="168" customFormat="1" x14ac:dyDescent="0.2">
      <c r="A10" s="165" t="s">
        <v>496</v>
      </c>
      <c r="B10" s="167"/>
      <c r="C10" s="167"/>
      <c r="D10" s="167"/>
    </row>
    <row r="11" spans="1:4" s="168" customFormat="1" x14ac:dyDescent="0.2">
      <c r="A11" s="165" t="s">
        <v>471</v>
      </c>
      <c r="B11" s="167">
        <v>4338753</v>
      </c>
      <c r="C11" s="167">
        <v>21521892</v>
      </c>
      <c r="D11" s="167">
        <v>15647458</v>
      </c>
    </row>
    <row r="12" spans="1:4" s="168" customFormat="1" x14ac:dyDescent="0.2">
      <c r="A12" s="165" t="s">
        <v>472</v>
      </c>
      <c r="B12" s="167">
        <v>280428</v>
      </c>
      <c r="C12" s="167">
        <v>682448</v>
      </c>
      <c r="D12" s="167">
        <v>676645</v>
      </c>
    </row>
    <row r="13" spans="1:4" s="168" customFormat="1" x14ac:dyDescent="0.2">
      <c r="A13" s="165" t="s">
        <v>473</v>
      </c>
      <c r="B13" s="167">
        <v>9890276</v>
      </c>
      <c r="C13" s="167">
        <v>15713058</v>
      </c>
      <c r="D13" s="167">
        <v>7784288</v>
      </c>
    </row>
    <row r="14" spans="1:4" s="168" customFormat="1" x14ac:dyDescent="0.2">
      <c r="A14" s="165" t="s">
        <v>474</v>
      </c>
      <c r="B14" s="167">
        <v>652988</v>
      </c>
      <c r="C14" s="167"/>
      <c r="D14" s="167">
        <v>0</v>
      </c>
    </row>
    <row r="15" spans="1:4" s="168" customFormat="1" x14ac:dyDescent="0.2">
      <c r="A15" s="165" t="s">
        <v>475</v>
      </c>
      <c r="B15" s="167">
        <v>0</v>
      </c>
      <c r="C15" s="167">
        <v>0</v>
      </c>
      <c r="D15" s="167">
        <v>0</v>
      </c>
    </row>
    <row r="16" spans="1:4" s="168" customFormat="1" x14ac:dyDescent="0.2">
      <c r="A16" s="165" t="s">
        <v>476</v>
      </c>
      <c r="B16" s="167">
        <v>10000</v>
      </c>
      <c r="C16" s="167">
        <v>241402</v>
      </c>
      <c r="D16" s="167"/>
    </row>
    <row r="17" spans="1:4" s="168" customFormat="1" x14ac:dyDescent="0.2">
      <c r="A17" s="165" t="s">
        <v>477</v>
      </c>
      <c r="B17" s="167">
        <v>818568949</v>
      </c>
      <c r="C17" s="167">
        <v>877741982</v>
      </c>
      <c r="D17" s="167">
        <v>886904876</v>
      </c>
    </row>
    <row r="18" spans="1:4" s="168" customFormat="1" x14ac:dyDescent="0.2">
      <c r="A18" s="165" t="s">
        <v>478</v>
      </c>
      <c r="B18" s="167">
        <v>280433</v>
      </c>
      <c r="C18" s="167"/>
      <c r="D18" s="167">
        <v>0</v>
      </c>
    </row>
    <row r="19" spans="1:4" s="168" customFormat="1" x14ac:dyDescent="0.2">
      <c r="A19" s="165" t="s">
        <v>479</v>
      </c>
      <c r="B19" s="167">
        <v>37948</v>
      </c>
      <c r="C19" s="167">
        <v>55244</v>
      </c>
      <c r="D19" s="167">
        <v>55244</v>
      </c>
    </row>
    <row r="20" spans="1:4" s="168" customFormat="1" x14ac:dyDescent="0.2">
      <c r="A20" s="165" t="s">
        <v>480</v>
      </c>
      <c r="B20" s="167">
        <v>36032</v>
      </c>
      <c r="C20" s="167">
        <v>55513</v>
      </c>
      <c r="D20" s="167">
        <v>48781</v>
      </c>
    </row>
    <row r="21" spans="1:4" s="168" customFormat="1" x14ac:dyDescent="0.2">
      <c r="A21" s="165" t="s">
        <v>481</v>
      </c>
      <c r="B21" s="167">
        <v>42807</v>
      </c>
      <c r="C21" s="167">
        <v>3708986</v>
      </c>
      <c r="D21" s="167">
        <v>3708986</v>
      </c>
    </row>
    <row r="22" spans="1:4" s="168" customFormat="1" x14ac:dyDescent="0.2">
      <c r="A22" s="165" t="s">
        <v>482</v>
      </c>
      <c r="B22" s="167">
        <v>20284680</v>
      </c>
      <c r="C22" s="167">
        <v>15078832</v>
      </c>
      <c r="D22" s="167">
        <v>15498915</v>
      </c>
    </row>
    <row r="23" spans="1:4" s="168" customFormat="1" x14ac:dyDescent="0.2">
      <c r="A23" s="165" t="s">
        <v>483</v>
      </c>
      <c r="B23" s="167">
        <v>1634678</v>
      </c>
      <c r="C23" s="167">
        <v>1668675</v>
      </c>
      <c r="D23" s="167">
        <v>1538365</v>
      </c>
    </row>
    <row r="24" spans="1:4" s="168" customFormat="1" x14ac:dyDescent="0.2">
      <c r="A24" s="165" t="s">
        <v>484</v>
      </c>
      <c r="B24" s="167">
        <v>3359289</v>
      </c>
      <c r="C24" s="167">
        <v>3430003</v>
      </c>
      <c r="D24" s="167">
        <v>5675871</v>
      </c>
    </row>
    <row r="25" spans="1:4" s="168" customFormat="1" x14ac:dyDescent="0.2">
      <c r="A25" s="165" t="s">
        <v>485</v>
      </c>
      <c r="B25" s="167">
        <v>3391226</v>
      </c>
      <c r="C25" s="167">
        <v>3650376</v>
      </c>
      <c r="D25" s="167">
        <v>4056861</v>
      </c>
    </row>
    <row r="26" spans="1:4" s="168" customFormat="1" x14ac:dyDescent="0.2">
      <c r="A26" s="165" t="s">
        <v>486</v>
      </c>
      <c r="B26" s="167">
        <v>10540259</v>
      </c>
      <c r="C26" s="167">
        <v>10509729</v>
      </c>
      <c r="D26" s="167">
        <v>6578107</v>
      </c>
    </row>
    <row r="27" spans="1:4" s="168" customFormat="1" x14ac:dyDescent="0.2">
      <c r="A27" s="165" t="s">
        <v>1293</v>
      </c>
      <c r="B27" s="167"/>
      <c r="C27" s="167"/>
      <c r="D27" s="167">
        <v>18744</v>
      </c>
    </row>
    <row r="28" spans="1:4" s="168" customFormat="1" x14ac:dyDescent="0.2">
      <c r="A28" s="165" t="s">
        <v>487</v>
      </c>
      <c r="B28" s="167">
        <v>12884471</v>
      </c>
      <c r="C28" s="167">
        <v>17921671</v>
      </c>
      <c r="D28" s="167">
        <v>12143320</v>
      </c>
    </row>
    <row r="29" spans="1:4" s="168" customFormat="1" x14ac:dyDescent="0.2">
      <c r="A29" s="165" t="s">
        <v>488</v>
      </c>
      <c r="B29" s="167">
        <v>0</v>
      </c>
      <c r="C29" s="167">
        <v>0</v>
      </c>
      <c r="D29" s="167">
        <v>0</v>
      </c>
    </row>
    <row r="30" spans="1:4" s="168" customFormat="1" x14ac:dyDescent="0.2">
      <c r="A30" s="165" t="s">
        <v>489</v>
      </c>
      <c r="B30" s="167">
        <v>1645776</v>
      </c>
      <c r="C30" s="167">
        <v>1641145</v>
      </c>
      <c r="D30" s="167">
        <v>2126583</v>
      </c>
    </row>
    <row r="31" spans="1:4" s="168" customFormat="1" x14ac:dyDescent="0.2">
      <c r="A31" s="165" t="s">
        <v>490</v>
      </c>
      <c r="B31" s="167">
        <v>2098925</v>
      </c>
      <c r="C31" s="167">
        <v>5437211</v>
      </c>
      <c r="D31" s="167">
        <v>2084931</v>
      </c>
    </row>
    <row r="32" spans="1:4" s="168" customFormat="1" x14ac:dyDescent="0.2">
      <c r="A32" s="165" t="s">
        <v>491</v>
      </c>
      <c r="B32" s="167">
        <v>2849926</v>
      </c>
      <c r="C32" s="167">
        <v>4239585</v>
      </c>
      <c r="D32" s="167">
        <v>5360181</v>
      </c>
    </row>
    <row r="33" spans="1:5" s="168" customFormat="1" x14ac:dyDescent="0.2">
      <c r="A33" s="165" t="s">
        <v>492</v>
      </c>
      <c r="B33" s="167">
        <v>63533252</v>
      </c>
      <c r="C33" s="167">
        <v>61156787</v>
      </c>
      <c r="D33" s="167">
        <v>40896645</v>
      </c>
    </row>
    <row r="34" spans="1:5" s="168" customFormat="1" x14ac:dyDescent="0.2">
      <c r="A34" s="165" t="s">
        <v>493</v>
      </c>
      <c r="B34" s="167">
        <v>0</v>
      </c>
      <c r="C34" s="167">
        <v>0</v>
      </c>
      <c r="D34" s="167">
        <v>0</v>
      </c>
    </row>
    <row r="35" spans="1:5" s="168" customFormat="1" x14ac:dyDescent="0.2">
      <c r="A35" s="165" t="s">
        <v>346</v>
      </c>
      <c r="B35" s="167">
        <v>106950</v>
      </c>
      <c r="C35" s="167">
        <v>775675</v>
      </c>
      <c r="D35" s="167">
        <v>589597</v>
      </c>
    </row>
    <row r="36" spans="1:5" s="168" customFormat="1" x14ac:dyDescent="0.2">
      <c r="A36" s="165" t="s">
        <v>494</v>
      </c>
      <c r="B36" s="167"/>
      <c r="C36" s="167">
        <v>1695667</v>
      </c>
      <c r="D36" s="167">
        <v>6138436</v>
      </c>
    </row>
    <row r="37" spans="1:5" s="168" customFormat="1" x14ac:dyDescent="0.2">
      <c r="A37" s="165" t="s">
        <v>1294</v>
      </c>
      <c r="B37" s="167"/>
      <c r="C37" s="167"/>
      <c r="D37" s="167">
        <v>118906</v>
      </c>
    </row>
    <row r="38" spans="1:5" s="168" customFormat="1" x14ac:dyDescent="0.2">
      <c r="A38" s="165" t="s">
        <v>1289</v>
      </c>
      <c r="B38" s="167">
        <v>101414016</v>
      </c>
      <c r="C38" s="167">
        <v>140555117</v>
      </c>
      <c r="D38" s="167">
        <v>107534592</v>
      </c>
    </row>
    <row r="39" spans="1:5" s="168" customFormat="1" x14ac:dyDescent="0.2">
      <c r="A39" s="165" t="s">
        <v>1290</v>
      </c>
      <c r="B39" s="167">
        <v>338626060</v>
      </c>
      <c r="C39" s="167">
        <v>423318855</v>
      </c>
      <c r="D39" s="167">
        <v>581378181</v>
      </c>
    </row>
    <row r="40" spans="1:5" s="171" customFormat="1" ht="22.5" customHeight="1" x14ac:dyDescent="0.2">
      <c r="A40" s="169" t="s">
        <v>326</v>
      </c>
      <c r="B40" s="170">
        <f>SUM(B4:B39)</f>
        <v>1601113082</v>
      </c>
      <c r="C40" s="170">
        <f t="shared" ref="C40:D40" si="0">SUM(C4:C39)</f>
        <v>1809011941</v>
      </c>
      <c r="D40" s="170">
        <f t="shared" si="0"/>
        <v>1925819926</v>
      </c>
    </row>
    <row r="42" spans="1:5" s="164" customFormat="1" ht="28.35" customHeight="1" x14ac:dyDescent="0.2">
      <c r="A42" s="162" t="s">
        <v>348</v>
      </c>
      <c r="B42" s="163">
        <v>2019</v>
      </c>
      <c r="C42" s="163" t="s">
        <v>1142</v>
      </c>
      <c r="D42" s="163" t="s">
        <v>1143</v>
      </c>
    </row>
    <row r="43" spans="1:5" x14ac:dyDescent="0.2">
      <c r="A43" s="165" t="s">
        <v>340</v>
      </c>
      <c r="B43" s="166">
        <v>113220183</v>
      </c>
      <c r="C43" s="166">
        <v>101005993</v>
      </c>
      <c r="D43" s="166">
        <f>+D4</f>
        <v>91139208</v>
      </c>
    </row>
    <row r="44" spans="1:5" s="168" customFormat="1" x14ac:dyDescent="0.2">
      <c r="A44" s="165" t="s">
        <v>341</v>
      </c>
      <c r="B44" s="167">
        <v>113514136</v>
      </c>
      <c r="C44" s="166">
        <v>69058411</v>
      </c>
      <c r="D44" s="166">
        <f t="shared" ref="D44:D57" si="1">+D5</f>
        <v>67675001</v>
      </c>
      <c r="E44" s="161"/>
    </row>
    <row r="45" spans="1:5" s="168" customFormat="1" x14ac:dyDescent="0.2">
      <c r="A45" s="165" t="s">
        <v>342</v>
      </c>
      <c r="B45" s="167">
        <v>17436198</v>
      </c>
      <c r="C45" s="166">
        <v>16627731</v>
      </c>
      <c r="D45" s="166">
        <f t="shared" si="1"/>
        <v>20505210</v>
      </c>
      <c r="E45" s="161"/>
    </row>
    <row r="46" spans="1:5" s="168" customFormat="1" x14ac:dyDescent="0.2">
      <c r="A46" s="165" t="s">
        <v>343</v>
      </c>
      <c r="B46" s="167">
        <v>8269736</v>
      </c>
      <c r="C46" s="166">
        <v>7903534</v>
      </c>
      <c r="D46" s="166">
        <f t="shared" si="1"/>
        <v>9689103</v>
      </c>
      <c r="E46" s="161"/>
    </row>
    <row r="47" spans="1:5" s="168" customFormat="1" x14ac:dyDescent="0.2">
      <c r="A47" s="165" t="s">
        <v>344</v>
      </c>
      <c r="B47" s="167">
        <v>26490747</v>
      </c>
      <c r="C47" s="166">
        <v>21455895</v>
      </c>
      <c r="D47" s="166">
        <f t="shared" si="1"/>
        <v>19189133</v>
      </c>
      <c r="E47" s="161"/>
    </row>
    <row r="48" spans="1:5" s="168" customFormat="1" x14ac:dyDescent="0.2">
      <c r="A48" s="165" t="s">
        <v>345</v>
      </c>
      <c r="B48" s="167">
        <v>11763969</v>
      </c>
      <c r="C48" s="166">
        <v>10983057</v>
      </c>
      <c r="D48" s="166">
        <f t="shared" si="1"/>
        <v>11057758</v>
      </c>
      <c r="E48" s="161"/>
    </row>
    <row r="49" spans="1:5" s="168" customFormat="1" x14ac:dyDescent="0.2">
      <c r="A49" s="165" t="s">
        <v>495</v>
      </c>
      <c r="B49" s="167"/>
      <c r="C49" s="166">
        <v>0</v>
      </c>
      <c r="D49" s="166">
        <f t="shared" si="1"/>
        <v>0</v>
      </c>
      <c r="E49" s="161"/>
    </row>
    <row r="50" spans="1:5" s="168" customFormat="1" x14ac:dyDescent="0.2">
      <c r="A50" s="165" t="s">
        <v>496</v>
      </c>
      <c r="B50" s="167">
        <v>50767</v>
      </c>
      <c r="C50" s="166">
        <v>7968</v>
      </c>
      <c r="D50" s="166"/>
      <c r="E50" s="161"/>
    </row>
    <row r="51" spans="1:5" s="168" customFormat="1" x14ac:dyDescent="0.2">
      <c r="A51" s="165" t="s">
        <v>471</v>
      </c>
      <c r="B51" s="167">
        <v>6764304</v>
      </c>
      <c r="C51" s="166">
        <v>21806892</v>
      </c>
      <c r="D51" s="166">
        <v>15647458</v>
      </c>
      <c r="E51" s="161"/>
    </row>
    <row r="52" spans="1:5" s="168" customFormat="1" x14ac:dyDescent="0.2">
      <c r="A52" s="165" t="s">
        <v>497</v>
      </c>
      <c r="B52" s="167"/>
      <c r="C52" s="166">
        <v>0</v>
      </c>
      <c r="D52" s="166"/>
      <c r="E52" s="161"/>
    </row>
    <row r="53" spans="1:5" s="168" customFormat="1" x14ac:dyDescent="0.2">
      <c r="A53" s="165" t="s">
        <v>472</v>
      </c>
      <c r="B53" s="167">
        <v>280428</v>
      </c>
      <c r="C53" s="166">
        <v>682448</v>
      </c>
      <c r="D53" s="166">
        <v>676645</v>
      </c>
      <c r="E53" s="161"/>
    </row>
    <row r="54" spans="1:5" s="168" customFormat="1" x14ac:dyDescent="0.2">
      <c r="A54" s="165" t="s">
        <v>473</v>
      </c>
      <c r="B54" s="167">
        <v>12120175</v>
      </c>
      <c r="C54" s="166">
        <v>15178981</v>
      </c>
      <c r="D54" s="166">
        <v>7784288</v>
      </c>
      <c r="E54" s="161"/>
    </row>
    <row r="55" spans="1:5" s="168" customFormat="1" x14ac:dyDescent="0.2">
      <c r="A55" s="165" t="s">
        <v>474</v>
      </c>
      <c r="B55" s="167">
        <v>652988</v>
      </c>
      <c r="C55" s="166"/>
      <c r="D55" s="166">
        <f t="shared" si="1"/>
        <v>0</v>
      </c>
      <c r="E55" s="161"/>
    </row>
    <row r="56" spans="1:5" s="168" customFormat="1" x14ac:dyDescent="0.2">
      <c r="A56" s="165" t="s">
        <v>475</v>
      </c>
      <c r="B56" s="167"/>
      <c r="C56" s="166">
        <v>0</v>
      </c>
      <c r="D56" s="166"/>
      <c r="E56" s="161"/>
    </row>
    <row r="57" spans="1:5" s="168" customFormat="1" x14ac:dyDescent="0.2">
      <c r="A57" s="165" t="s">
        <v>1292</v>
      </c>
      <c r="B57" s="167"/>
      <c r="C57" s="166">
        <v>2213853</v>
      </c>
      <c r="D57" s="166">
        <f t="shared" si="1"/>
        <v>0</v>
      </c>
      <c r="E57" s="161"/>
    </row>
    <row r="58" spans="1:5" s="168" customFormat="1" x14ac:dyDescent="0.2">
      <c r="A58" s="165" t="s">
        <v>476</v>
      </c>
      <c r="B58" s="167">
        <v>456720</v>
      </c>
      <c r="C58" s="166">
        <v>339968</v>
      </c>
      <c r="D58" s="166"/>
      <c r="E58" s="161"/>
    </row>
    <row r="59" spans="1:5" s="168" customFormat="1" x14ac:dyDescent="0.2">
      <c r="A59" s="165" t="s">
        <v>477</v>
      </c>
      <c r="B59" s="167">
        <v>956015671</v>
      </c>
      <c r="C59" s="166">
        <v>978755804</v>
      </c>
      <c r="D59" s="166">
        <v>886904876</v>
      </c>
      <c r="E59" s="161"/>
    </row>
    <row r="60" spans="1:5" s="168" customFormat="1" x14ac:dyDescent="0.2">
      <c r="A60" s="165" t="s">
        <v>478</v>
      </c>
      <c r="B60" s="167">
        <v>3474665</v>
      </c>
      <c r="C60" s="166"/>
      <c r="D60" s="166"/>
      <c r="E60" s="161"/>
    </row>
    <row r="61" spans="1:5" s="168" customFormat="1" x14ac:dyDescent="0.2">
      <c r="A61" s="165" t="s">
        <v>479</v>
      </c>
      <c r="B61" s="167">
        <v>51267</v>
      </c>
      <c r="C61" s="166">
        <v>55244</v>
      </c>
      <c r="D61" s="166">
        <v>55244</v>
      </c>
      <c r="E61" s="161"/>
    </row>
    <row r="62" spans="1:5" s="168" customFormat="1" x14ac:dyDescent="0.2">
      <c r="A62" s="165" t="s">
        <v>480</v>
      </c>
      <c r="B62" s="167">
        <v>69576</v>
      </c>
      <c r="C62" s="166">
        <v>55513</v>
      </c>
      <c r="D62" s="166">
        <v>48781</v>
      </c>
      <c r="E62" s="161"/>
    </row>
    <row r="63" spans="1:5" s="168" customFormat="1" x14ac:dyDescent="0.2">
      <c r="A63" s="165" t="s">
        <v>481</v>
      </c>
      <c r="B63" s="167">
        <v>519046</v>
      </c>
      <c r="C63" s="166">
        <v>3708986</v>
      </c>
      <c r="D63" s="166">
        <v>3708986</v>
      </c>
      <c r="E63" s="161"/>
    </row>
    <row r="64" spans="1:5" s="168" customFormat="1" x14ac:dyDescent="0.2">
      <c r="A64" s="165" t="s">
        <v>482</v>
      </c>
      <c r="B64" s="167">
        <v>22216878</v>
      </c>
      <c r="C64" s="166">
        <v>12685057</v>
      </c>
      <c r="D64" s="166">
        <v>15498915</v>
      </c>
      <c r="E64" s="161"/>
    </row>
    <row r="65" spans="1:5" s="168" customFormat="1" x14ac:dyDescent="0.2">
      <c r="A65" s="165" t="s">
        <v>483</v>
      </c>
      <c r="B65" s="167">
        <v>1658037</v>
      </c>
      <c r="C65" s="166">
        <v>1712690</v>
      </c>
      <c r="D65" s="166">
        <v>1538365</v>
      </c>
      <c r="E65" s="161"/>
    </row>
    <row r="66" spans="1:5" s="168" customFormat="1" x14ac:dyDescent="0.2">
      <c r="A66" s="165" t="s">
        <v>484</v>
      </c>
      <c r="B66" s="167">
        <v>5176499</v>
      </c>
      <c r="C66" s="166">
        <v>4933076</v>
      </c>
      <c r="D66" s="166">
        <v>5675871</v>
      </c>
      <c r="E66" s="161"/>
    </row>
    <row r="67" spans="1:5" s="168" customFormat="1" x14ac:dyDescent="0.2">
      <c r="A67" s="165" t="s">
        <v>485</v>
      </c>
      <c r="B67" s="167">
        <v>4083002</v>
      </c>
      <c r="C67" s="166">
        <v>4287167</v>
      </c>
      <c r="D67" s="166">
        <v>4056861</v>
      </c>
      <c r="E67" s="161"/>
    </row>
    <row r="68" spans="1:5" s="168" customFormat="1" x14ac:dyDescent="0.2">
      <c r="A68" s="165" t="s">
        <v>486</v>
      </c>
      <c r="B68" s="167">
        <v>13772094</v>
      </c>
      <c r="C68" s="166">
        <v>11240194</v>
      </c>
      <c r="D68" s="166">
        <v>6578107</v>
      </c>
      <c r="E68" s="161"/>
    </row>
    <row r="69" spans="1:5" s="168" customFormat="1" x14ac:dyDescent="0.2">
      <c r="A69" s="165" t="s">
        <v>1293</v>
      </c>
      <c r="B69" s="167"/>
      <c r="C69" s="166">
        <v>34074</v>
      </c>
      <c r="D69" s="166">
        <v>18744</v>
      </c>
      <c r="E69" s="161"/>
    </row>
    <row r="70" spans="1:5" s="168" customFormat="1" x14ac:dyDescent="0.2">
      <c r="A70" s="165" t="s">
        <v>487</v>
      </c>
      <c r="B70" s="167">
        <v>17269734</v>
      </c>
      <c r="C70" s="166">
        <v>28613651</v>
      </c>
      <c r="D70" s="166">
        <v>12143320</v>
      </c>
      <c r="E70" s="161"/>
    </row>
    <row r="71" spans="1:5" s="168" customFormat="1" x14ac:dyDescent="0.2">
      <c r="A71" s="165" t="s">
        <v>488</v>
      </c>
      <c r="B71" s="167">
        <v>1144933</v>
      </c>
      <c r="C71" s="166">
        <v>637345</v>
      </c>
      <c r="D71" s="166"/>
      <c r="E71" s="161"/>
    </row>
    <row r="72" spans="1:5" s="168" customFormat="1" x14ac:dyDescent="0.2">
      <c r="A72" s="165" t="s">
        <v>489</v>
      </c>
      <c r="B72" s="167">
        <v>1744535</v>
      </c>
      <c r="C72" s="166">
        <v>1442990</v>
      </c>
      <c r="D72" s="166">
        <v>2126583</v>
      </c>
      <c r="E72" s="161"/>
    </row>
    <row r="73" spans="1:5" s="168" customFormat="1" x14ac:dyDescent="0.2">
      <c r="A73" s="165" t="s">
        <v>490</v>
      </c>
      <c r="B73" s="167">
        <v>2120656</v>
      </c>
      <c r="C73" s="166">
        <v>5437211</v>
      </c>
      <c r="D73" s="166">
        <v>2084931</v>
      </c>
      <c r="E73" s="161"/>
    </row>
    <row r="74" spans="1:5" s="168" customFormat="1" x14ac:dyDescent="0.2">
      <c r="A74" s="165" t="s">
        <v>491</v>
      </c>
      <c r="B74" s="167">
        <v>6840867</v>
      </c>
      <c r="C74" s="166">
        <v>11618538</v>
      </c>
      <c r="D74" s="166">
        <v>5360181</v>
      </c>
      <c r="E74" s="161"/>
    </row>
    <row r="75" spans="1:5" s="168" customFormat="1" x14ac:dyDescent="0.2">
      <c r="A75" s="165" t="s">
        <v>492</v>
      </c>
      <c r="B75" s="167">
        <v>125617158</v>
      </c>
      <c r="C75" s="166">
        <v>69963160</v>
      </c>
      <c r="D75" s="166">
        <v>40896645</v>
      </c>
      <c r="E75" s="161"/>
    </row>
    <row r="76" spans="1:5" s="168" customFormat="1" x14ac:dyDescent="0.2">
      <c r="A76" s="165" t="s">
        <v>493</v>
      </c>
      <c r="B76" s="167">
        <v>298437</v>
      </c>
      <c r="C76" s="166">
        <v>149698</v>
      </c>
      <c r="D76" s="166"/>
      <c r="E76" s="161"/>
    </row>
    <row r="77" spans="1:5" s="168" customFormat="1" x14ac:dyDescent="0.2">
      <c r="A77" s="165" t="s">
        <v>346</v>
      </c>
      <c r="B77" s="167">
        <v>510125</v>
      </c>
      <c r="C77" s="166">
        <v>1068075</v>
      </c>
      <c r="D77" s="166">
        <v>589597</v>
      </c>
      <c r="E77" s="161"/>
    </row>
    <row r="78" spans="1:5" s="168" customFormat="1" x14ac:dyDescent="0.2">
      <c r="A78" s="165" t="s">
        <v>494</v>
      </c>
      <c r="B78" s="167"/>
      <c r="C78" s="166">
        <v>2376698</v>
      </c>
      <c r="D78" s="166">
        <v>6138436</v>
      </c>
      <c r="E78" s="161"/>
    </row>
    <row r="79" spans="1:5" s="168" customFormat="1" x14ac:dyDescent="0.2">
      <c r="A79" s="165" t="s">
        <v>1294</v>
      </c>
      <c r="B79" s="167"/>
      <c r="C79" s="166"/>
      <c r="D79" s="166">
        <v>118906</v>
      </c>
      <c r="E79" s="161"/>
    </row>
    <row r="80" spans="1:5" s="168" customFormat="1" x14ac:dyDescent="0.2">
      <c r="A80" s="165" t="s">
        <v>1289</v>
      </c>
      <c r="B80" s="167">
        <v>158872679</v>
      </c>
      <c r="C80" s="166">
        <v>172937791</v>
      </c>
      <c r="D80" s="166">
        <v>107534592</v>
      </c>
      <c r="E80" s="161"/>
    </row>
    <row r="81" spans="1:6" s="168" customFormat="1" x14ac:dyDescent="0.2">
      <c r="A81" s="165" t="s">
        <v>1291</v>
      </c>
      <c r="B81" s="167">
        <v>473036882</v>
      </c>
      <c r="C81" s="166">
        <v>586433939</v>
      </c>
      <c r="D81" s="167">
        <v>581378181</v>
      </c>
      <c r="E81" s="161"/>
    </row>
    <row r="82" spans="1:6" s="171" customFormat="1" ht="22.5" customHeight="1" x14ac:dyDescent="0.2">
      <c r="A82" s="169" t="s">
        <v>327</v>
      </c>
      <c r="B82" s="170">
        <f>SUM(B43:B81)</f>
        <v>2105513092</v>
      </c>
      <c r="C82" s="170">
        <f>SUM(C43:C81)</f>
        <v>2165411632</v>
      </c>
      <c r="D82" s="170">
        <f>SUM(D43:D81)</f>
        <v>1925819926</v>
      </c>
      <c r="E82" s="172"/>
      <c r="F82" s="173"/>
    </row>
    <row r="83" spans="1:6" s="171" customFormat="1" ht="22.5" customHeight="1" x14ac:dyDescent="0.2">
      <c r="A83" s="651"/>
      <c r="B83" s="652"/>
      <c r="C83" s="652"/>
      <c r="D83" s="652"/>
      <c r="E83" s="172"/>
      <c r="F83" s="173"/>
    </row>
    <row r="84" spans="1:6" s="164" customFormat="1" ht="28.35" customHeight="1" x14ac:dyDescent="0.2">
      <c r="A84" s="162" t="s">
        <v>349</v>
      </c>
      <c r="B84" s="163">
        <v>2018</v>
      </c>
      <c r="C84" s="163" t="s">
        <v>332</v>
      </c>
      <c r="D84" s="163" t="s">
        <v>333</v>
      </c>
    </row>
    <row r="85" spans="1:6" x14ac:dyDescent="0.2">
      <c r="A85" s="165" t="s">
        <v>340</v>
      </c>
      <c r="B85" s="514">
        <v>110496150.69</v>
      </c>
      <c r="C85" s="514">
        <f t="shared" ref="C85:D104" si="2">+C43</f>
        <v>101005993</v>
      </c>
      <c r="D85" s="514">
        <f t="shared" si="2"/>
        <v>91139208</v>
      </c>
    </row>
    <row r="86" spans="1:6" s="168" customFormat="1" x14ac:dyDescent="0.2">
      <c r="A86" s="165" t="s">
        <v>341</v>
      </c>
      <c r="B86" s="515">
        <v>87384576.810000002</v>
      </c>
      <c r="C86" s="514">
        <f t="shared" si="2"/>
        <v>69058411</v>
      </c>
      <c r="D86" s="514">
        <f t="shared" si="2"/>
        <v>67675001</v>
      </c>
      <c r="E86" s="161"/>
    </row>
    <row r="87" spans="1:6" s="168" customFormat="1" x14ac:dyDescent="0.2">
      <c r="A87" s="165" t="s">
        <v>342</v>
      </c>
      <c r="B87" s="515">
        <v>17330024.739999998</v>
      </c>
      <c r="C87" s="514">
        <f t="shared" si="2"/>
        <v>16627731</v>
      </c>
      <c r="D87" s="514">
        <f t="shared" si="2"/>
        <v>20505210</v>
      </c>
      <c r="E87" s="161"/>
    </row>
    <row r="88" spans="1:6" s="168" customFormat="1" x14ac:dyDescent="0.2">
      <c r="A88" s="165" t="s">
        <v>343</v>
      </c>
      <c r="B88" s="515">
        <v>8236713.1799999997</v>
      </c>
      <c r="C88" s="514">
        <f t="shared" si="2"/>
        <v>7903534</v>
      </c>
      <c r="D88" s="514">
        <f t="shared" si="2"/>
        <v>9689103</v>
      </c>
      <c r="E88" s="161"/>
    </row>
    <row r="89" spans="1:6" s="168" customFormat="1" x14ac:dyDescent="0.2">
      <c r="A89" s="165" t="s">
        <v>344</v>
      </c>
      <c r="B89" s="515">
        <v>24778206.59</v>
      </c>
      <c r="C89" s="514">
        <f t="shared" si="2"/>
        <v>21455895</v>
      </c>
      <c r="D89" s="514">
        <f t="shared" si="2"/>
        <v>19189133</v>
      </c>
      <c r="E89" s="161"/>
    </row>
    <row r="90" spans="1:6" s="168" customFormat="1" x14ac:dyDescent="0.2">
      <c r="A90" s="165" t="s">
        <v>345</v>
      </c>
      <c r="B90" s="515">
        <v>11667037.310000001</v>
      </c>
      <c r="C90" s="514">
        <f t="shared" si="2"/>
        <v>10983057</v>
      </c>
      <c r="D90" s="514">
        <f t="shared" si="2"/>
        <v>11057758</v>
      </c>
      <c r="E90" s="161"/>
    </row>
    <row r="91" spans="1:6" s="168" customFormat="1" x14ac:dyDescent="0.2">
      <c r="A91" s="165" t="s">
        <v>495</v>
      </c>
      <c r="B91" s="515">
        <v>37840.410000000003</v>
      </c>
      <c r="C91" s="514">
        <f t="shared" si="2"/>
        <v>0</v>
      </c>
      <c r="D91" s="514">
        <f t="shared" si="2"/>
        <v>0</v>
      </c>
      <c r="E91" s="161"/>
    </row>
    <row r="92" spans="1:6" s="168" customFormat="1" x14ac:dyDescent="0.2">
      <c r="A92" s="165" t="s">
        <v>496</v>
      </c>
      <c r="B92" s="515"/>
      <c r="C92" s="514">
        <f t="shared" si="2"/>
        <v>7968</v>
      </c>
      <c r="D92" s="514">
        <f t="shared" si="2"/>
        <v>0</v>
      </c>
      <c r="E92" s="161"/>
    </row>
    <row r="93" spans="1:6" s="168" customFormat="1" x14ac:dyDescent="0.2">
      <c r="A93" s="165" t="s">
        <v>471</v>
      </c>
      <c r="B93" s="515">
        <v>6587780.9699999997</v>
      </c>
      <c r="C93" s="514">
        <f t="shared" si="2"/>
        <v>21806892</v>
      </c>
      <c r="D93" s="514">
        <f t="shared" si="2"/>
        <v>15647458</v>
      </c>
      <c r="E93" s="161"/>
    </row>
    <row r="94" spans="1:6" s="168" customFormat="1" x14ac:dyDescent="0.2">
      <c r="A94" s="165" t="s">
        <v>497</v>
      </c>
      <c r="B94" s="515"/>
      <c r="C94" s="514">
        <f t="shared" si="2"/>
        <v>0</v>
      </c>
      <c r="D94" s="514">
        <f t="shared" si="2"/>
        <v>0</v>
      </c>
      <c r="E94" s="161"/>
    </row>
    <row r="95" spans="1:6" s="168" customFormat="1" x14ac:dyDescent="0.2">
      <c r="A95" s="165" t="s">
        <v>472</v>
      </c>
      <c r="B95" s="515">
        <v>172015.25</v>
      </c>
      <c r="C95" s="514">
        <f t="shared" si="2"/>
        <v>682448</v>
      </c>
      <c r="D95" s="514">
        <f t="shared" si="2"/>
        <v>676645</v>
      </c>
      <c r="E95" s="161"/>
    </row>
    <row r="96" spans="1:6" s="168" customFormat="1" x14ac:dyDescent="0.2">
      <c r="A96" s="165" t="s">
        <v>473</v>
      </c>
      <c r="B96" s="515">
        <v>10776471.390000001</v>
      </c>
      <c r="C96" s="514">
        <f t="shared" si="2"/>
        <v>15178981</v>
      </c>
      <c r="D96" s="514">
        <f t="shared" si="2"/>
        <v>7784288</v>
      </c>
      <c r="E96" s="161"/>
    </row>
    <row r="97" spans="1:5" s="168" customFormat="1" x14ac:dyDescent="0.2">
      <c r="A97" s="165" t="s">
        <v>474</v>
      </c>
      <c r="B97" s="515">
        <v>598808.02</v>
      </c>
      <c r="C97" s="514">
        <f t="shared" si="2"/>
        <v>0</v>
      </c>
      <c r="D97" s="514">
        <f t="shared" si="2"/>
        <v>0</v>
      </c>
      <c r="E97" s="161"/>
    </row>
    <row r="98" spans="1:5" s="168" customFormat="1" x14ac:dyDescent="0.2">
      <c r="A98" s="165" t="s">
        <v>498</v>
      </c>
      <c r="B98" s="515"/>
      <c r="C98" s="514">
        <f t="shared" si="2"/>
        <v>0</v>
      </c>
      <c r="D98" s="514">
        <f t="shared" si="2"/>
        <v>0</v>
      </c>
      <c r="E98" s="161"/>
    </row>
    <row r="99" spans="1:5" s="168" customFormat="1" x14ac:dyDescent="0.2">
      <c r="A99" s="165" t="s">
        <v>1292</v>
      </c>
      <c r="B99" s="515"/>
      <c r="C99" s="514">
        <f t="shared" si="2"/>
        <v>2213853</v>
      </c>
      <c r="D99" s="514">
        <f t="shared" si="2"/>
        <v>0</v>
      </c>
      <c r="E99" s="161"/>
    </row>
    <row r="100" spans="1:5" s="168" customFormat="1" x14ac:dyDescent="0.2">
      <c r="A100" s="165" t="s">
        <v>476</v>
      </c>
      <c r="B100" s="515">
        <v>416155.38</v>
      </c>
      <c r="C100" s="514">
        <f t="shared" si="2"/>
        <v>339968</v>
      </c>
      <c r="D100" s="514">
        <f t="shared" si="2"/>
        <v>0</v>
      </c>
      <c r="E100" s="161"/>
    </row>
    <row r="101" spans="1:5" s="168" customFormat="1" x14ac:dyDescent="0.2">
      <c r="A101" s="165" t="s">
        <v>477</v>
      </c>
      <c r="B101" s="515">
        <v>931535524.21000004</v>
      </c>
      <c r="C101" s="514">
        <f t="shared" si="2"/>
        <v>978755804</v>
      </c>
      <c r="D101" s="514">
        <f t="shared" si="2"/>
        <v>886904876</v>
      </c>
      <c r="E101" s="161"/>
    </row>
    <row r="102" spans="1:5" s="168" customFormat="1" x14ac:dyDescent="0.2">
      <c r="A102" s="165" t="s">
        <v>478</v>
      </c>
      <c r="B102" s="515">
        <v>2496199.64</v>
      </c>
      <c r="C102" s="514">
        <f t="shared" si="2"/>
        <v>0</v>
      </c>
      <c r="D102" s="514">
        <f t="shared" si="2"/>
        <v>0</v>
      </c>
      <c r="E102" s="161"/>
    </row>
    <row r="103" spans="1:5" s="168" customFormat="1" x14ac:dyDescent="0.2">
      <c r="A103" s="165" t="s">
        <v>479</v>
      </c>
      <c r="B103" s="515">
        <v>51265.45</v>
      </c>
      <c r="C103" s="514">
        <f t="shared" si="2"/>
        <v>55244</v>
      </c>
      <c r="D103" s="514">
        <f t="shared" si="2"/>
        <v>55244</v>
      </c>
      <c r="E103" s="161"/>
    </row>
    <row r="104" spans="1:5" s="168" customFormat="1" x14ac:dyDescent="0.2">
      <c r="A104" s="165" t="s">
        <v>480</v>
      </c>
      <c r="B104" s="515">
        <v>69574</v>
      </c>
      <c r="C104" s="514">
        <f t="shared" si="2"/>
        <v>55513</v>
      </c>
      <c r="D104" s="514">
        <f t="shared" si="2"/>
        <v>48781</v>
      </c>
      <c r="E104" s="161"/>
    </row>
    <row r="105" spans="1:5" s="168" customFormat="1" x14ac:dyDescent="0.2">
      <c r="A105" s="165" t="s">
        <v>481</v>
      </c>
      <c r="B105" s="515">
        <v>480782.13</v>
      </c>
      <c r="C105" s="514">
        <f t="shared" ref="C105:D120" si="3">+C63</f>
        <v>3708986</v>
      </c>
      <c r="D105" s="514">
        <f t="shared" si="3"/>
        <v>3708986</v>
      </c>
      <c r="E105" s="161"/>
    </row>
    <row r="106" spans="1:5" s="168" customFormat="1" x14ac:dyDescent="0.2">
      <c r="A106" s="165" t="s">
        <v>482</v>
      </c>
      <c r="B106" s="515">
        <v>17205159.309999999</v>
      </c>
      <c r="C106" s="514">
        <f t="shared" si="3"/>
        <v>12685057</v>
      </c>
      <c r="D106" s="514">
        <f t="shared" si="3"/>
        <v>15498915</v>
      </c>
      <c r="E106" s="161"/>
    </row>
    <row r="107" spans="1:5" s="168" customFormat="1" x14ac:dyDescent="0.2">
      <c r="A107" s="165" t="s">
        <v>483</v>
      </c>
      <c r="B107" s="515">
        <v>1489986.04</v>
      </c>
      <c r="C107" s="514">
        <f t="shared" si="3"/>
        <v>1712690</v>
      </c>
      <c r="D107" s="514">
        <f t="shared" si="3"/>
        <v>1538365</v>
      </c>
      <c r="E107" s="161"/>
    </row>
    <row r="108" spans="1:5" s="168" customFormat="1" x14ac:dyDescent="0.2">
      <c r="A108" s="165" t="s">
        <v>484</v>
      </c>
      <c r="B108" s="515">
        <v>4739963.91</v>
      </c>
      <c r="C108" s="514">
        <f t="shared" si="3"/>
        <v>4933076</v>
      </c>
      <c r="D108" s="514">
        <f t="shared" si="3"/>
        <v>5675871</v>
      </c>
      <c r="E108" s="161"/>
    </row>
    <row r="109" spans="1:5" s="168" customFormat="1" x14ac:dyDescent="0.2">
      <c r="A109" s="165" t="s">
        <v>485</v>
      </c>
      <c r="B109" s="515">
        <v>3914926.12</v>
      </c>
      <c r="C109" s="514">
        <f t="shared" si="3"/>
        <v>4287167</v>
      </c>
      <c r="D109" s="514">
        <f t="shared" si="3"/>
        <v>4056861</v>
      </c>
      <c r="E109" s="161"/>
    </row>
    <row r="110" spans="1:5" s="168" customFormat="1" x14ac:dyDescent="0.2">
      <c r="A110" s="165" t="s">
        <v>486</v>
      </c>
      <c r="B110" s="515">
        <v>12179980.560000001</v>
      </c>
      <c r="C110" s="514">
        <f t="shared" si="3"/>
        <v>11240194</v>
      </c>
      <c r="D110" s="514">
        <f t="shared" si="3"/>
        <v>6578107</v>
      </c>
      <c r="E110" s="161"/>
    </row>
    <row r="111" spans="1:5" s="168" customFormat="1" x14ac:dyDescent="0.2">
      <c r="A111" s="165" t="s">
        <v>1293</v>
      </c>
      <c r="B111" s="515"/>
      <c r="C111" s="514">
        <f t="shared" si="3"/>
        <v>34074</v>
      </c>
      <c r="D111" s="514">
        <f t="shared" si="3"/>
        <v>18744</v>
      </c>
      <c r="E111" s="161"/>
    </row>
    <row r="112" spans="1:5" s="168" customFormat="1" x14ac:dyDescent="0.2">
      <c r="A112" s="165" t="s">
        <v>487</v>
      </c>
      <c r="B112" s="515">
        <v>11697957.640000001</v>
      </c>
      <c r="C112" s="514">
        <f t="shared" si="3"/>
        <v>28613651</v>
      </c>
      <c r="D112" s="514">
        <f t="shared" si="3"/>
        <v>12143320</v>
      </c>
      <c r="E112" s="161"/>
    </row>
    <row r="113" spans="1:5" s="168" customFormat="1" x14ac:dyDescent="0.2">
      <c r="A113" s="165" t="s">
        <v>488</v>
      </c>
      <c r="B113" s="515">
        <v>912930.64</v>
      </c>
      <c r="C113" s="514">
        <f t="shared" si="3"/>
        <v>637345</v>
      </c>
      <c r="D113" s="514">
        <f t="shared" si="3"/>
        <v>0</v>
      </c>
      <c r="E113" s="161"/>
    </row>
    <row r="114" spans="1:5" s="168" customFormat="1" x14ac:dyDescent="0.2">
      <c r="A114" s="165" t="s">
        <v>489</v>
      </c>
      <c r="B114" s="515">
        <v>1689987.38</v>
      </c>
      <c r="C114" s="514">
        <f t="shared" si="3"/>
        <v>1442990</v>
      </c>
      <c r="D114" s="514">
        <f t="shared" si="3"/>
        <v>2126583</v>
      </c>
      <c r="E114" s="161"/>
    </row>
    <row r="115" spans="1:5" s="168" customFormat="1" x14ac:dyDescent="0.2">
      <c r="A115" s="165" t="s">
        <v>490</v>
      </c>
      <c r="B115" s="515">
        <v>2054756.48</v>
      </c>
      <c r="C115" s="514">
        <f t="shared" si="3"/>
        <v>5437211</v>
      </c>
      <c r="D115" s="514">
        <f t="shared" si="3"/>
        <v>2084931</v>
      </c>
      <c r="E115" s="161"/>
    </row>
    <row r="116" spans="1:5" s="168" customFormat="1" x14ac:dyDescent="0.2">
      <c r="A116" s="165" t="s">
        <v>491</v>
      </c>
      <c r="B116" s="515">
        <v>6339651.1900000004</v>
      </c>
      <c r="C116" s="514">
        <f t="shared" si="3"/>
        <v>11618538</v>
      </c>
      <c r="D116" s="514">
        <f t="shared" si="3"/>
        <v>5360181</v>
      </c>
      <c r="E116" s="161"/>
    </row>
    <row r="117" spans="1:5" s="168" customFormat="1" x14ac:dyDescent="0.2">
      <c r="A117" s="165" t="s">
        <v>492</v>
      </c>
      <c r="B117" s="515">
        <v>92904090.540000007</v>
      </c>
      <c r="C117" s="514">
        <f t="shared" si="3"/>
        <v>69963160</v>
      </c>
      <c r="D117" s="514">
        <f t="shared" si="3"/>
        <v>40896645</v>
      </c>
      <c r="E117" s="161"/>
    </row>
    <row r="118" spans="1:5" s="168" customFormat="1" x14ac:dyDescent="0.2">
      <c r="A118" s="165" t="s">
        <v>493</v>
      </c>
      <c r="B118" s="515">
        <v>146753.39000000001</v>
      </c>
      <c r="C118" s="514">
        <f t="shared" si="3"/>
        <v>149698</v>
      </c>
      <c r="D118" s="514">
        <f t="shared" si="3"/>
        <v>0</v>
      </c>
      <c r="E118" s="161"/>
    </row>
    <row r="119" spans="1:5" s="168" customFormat="1" x14ac:dyDescent="0.2">
      <c r="A119" s="165" t="s">
        <v>346</v>
      </c>
      <c r="B119" s="515">
        <v>251712.37</v>
      </c>
      <c r="C119" s="514">
        <f t="shared" si="3"/>
        <v>1068075</v>
      </c>
      <c r="D119" s="514">
        <f t="shared" si="3"/>
        <v>589597</v>
      </c>
      <c r="E119" s="161"/>
    </row>
    <row r="120" spans="1:5" s="168" customFormat="1" x14ac:dyDescent="0.2">
      <c r="A120" s="165" t="s">
        <v>494</v>
      </c>
      <c r="B120" s="515"/>
      <c r="C120" s="514">
        <f t="shared" si="3"/>
        <v>2376698</v>
      </c>
      <c r="D120" s="514">
        <f t="shared" si="3"/>
        <v>6138436</v>
      </c>
      <c r="E120" s="161"/>
    </row>
    <row r="121" spans="1:5" s="168" customFormat="1" x14ac:dyDescent="0.2">
      <c r="A121" s="165" t="s">
        <v>1294</v>
      </c>
      <c r="B121" s="515"/>
      <c r="C121" s="514"/>
      <c r="D121" s="514">
        <f>+D79</f>
        <v>118906</v>
      </c>
      <c r="E121" s="161"/>
    </row>
    <row r="122" spans="1:5" s="168" customFormat="1" x14ac:dyDescent="0.2">
      <c r="A122" s="165" t="s">
        <v>1289</v>
      </c>
      <c r="B122" s="515">
        <v>146432634.80000001</v>
      </c>
      <c r="C122" s="514">
        <f>+C80</f>
        <v>172937791</v>
      </c>
      <c r="D122" s="514">
        <f>+D80</f>
        <v>107534592</v>
      </c>
      <c r="E122" s="161"/>
    </row>
    <row r="123" spans="1:5" s="168" customFormat="1" x14ac:dyDescent="0.2">
      <c r="A123" s="165" t="s">
        <v>1291</v>
      </c>
      <c r="B123" s="515">
        <v>384536913.04000002</v>
      </c>
      <c r="C123" s="514">
        <f>+C81</f>
        <v>586433939</v>
      </c>
      <c r="D123" s="514">
        <f>+D81</f>
        <v>581378181</v>
      </c>
      <c r="E123" s="161"/>
    </row>
    <row r="124" spans="1:5" s="171" customFormat="1" ht="22.5" customHeight="1" x14ac:dyDescent="0.2">
      <c r="A124" s="169" t="s">
        <v>1295</v>
      </c>
      <c r="B124" s="516">
        <f>SUM(B85:B123)</f>
        <v>1899612529.5800004</v>
      </c>
      <c r="C124" s="516">
        <f t="shared" ref="C124:D124" si="4">SUM(C85:C123)</f>
        <v>2165411632</v>
      </c>
      <c r="D124" s="516">
        <f t="shared" si="4"/>
        <v>1925819926</v>
      </c>
    </row>
    <row r="125" spans="1:5" x14ac:dyDescent="0.2">
      <c r="A125" s="174" t="s">
        <v>1144</v>
      </c>
      <c r="C125" s="175"/>
    </row>
    <row r="126" spans="1:5" x14ac:dyDescent="0.2">
      <c r="A126" s="176" t="s">
        <v>1145</v>
      </c>
    </row>
  </sheetData>
  <printOptions horizontalCentered="1"/>
  <pageMargins left="7.874015748031496E-2" right="0.19685039370078741" top="0.74803149606299213" bottom="0.55118110236220474" header="0.31496062992125984" footer="0.31496062992125984"/>
  <pageSetup paperSize="9" scale="80"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N42"/>
  <sheetViews>
    <sheetView view="pageLayout" zoomScale="90" zoomScaleNormal="100" zoomScaleSheetLayoutView="70" zoomScalePageLayoutView="90" workbookViewId="0">
      <selection activeCell="A32" sqref="A32"/>
    </sheetView>
  </sheetViews>
  <sheetFormatPr baseColWidth="10" defaultColWidth="11.28515625" defaultRowHeight="11.25" x14ac:dyDescent="0.2"/>
  <cols>
    <col min="1" max="1" width="40.140625" style="192" customWidth="1"/>
    <col min="2" max="2" width="8.140625" style="192" customWidth="1"/>
    <col min="3" max="3" width="6.42578125" style="192" customWidth="1"/>
    <col min="4" max="4" width="6.5703125" style="192" customWidth="1"/>
    <col min="5" max="10" width="8.7109375" style="192" customWidth="1"/>
    <col min="11" max="11" width="9.7109375" style="192" customWidth="1"/>
    <col min="12" max="13" width="8.7109375" style="192" customWidth="1"/>
    <col min="14" max="14" width="15.7109375" style="192" customWidth="1"/>
    <col min="15" max="16384" width="11.28515625" style="192"/>
  </cols>
  <sheetData>
    <row r="1" spans="1:14" s="179" customFormat="1" ht="14.25" customHeight="1" x14ac:dyDescent="0.2">
      <c r="A1" s="177" t="s">
        <v>1149</v>
      </c>
      <c r="B1" s="178"/>
      <c r="C1" s="178"/>
      <c r="D1" s="178"/>
      <c r="E1" s="178"/>
      <c r="F1" s="178"/>
      <c r="G1" s="178"/>
      <c r="H1" s="178"/>
      <c r="I1" s="178"/>
      <c r="J1" s="178"/>
      <c r="K1" s="178"/>
      <c r="L1" s="178"/>
      <c r="M1" s="178"/>
      <c r="N1" s="178"/>
    </row>
    <row r="2" spans="1:14" s="180" customFormat="1" ht="12" thickBot="1" x14ac:dyDescent="0.25">
      <c r="A2" s="56" t="s">
        <v>470</v>
      </c>
      <c r="B2" s="56"/>
      <c r="C2" s="56"/>
      <c r="D2" s="56"/>
      <c r="E2" s="56"/>
      <c r="F2" s="56"/>
      <c r="G2" s="56"/>
      <c r="H2" s="56"/>
      <c r="I2" s="56"/>
      <c r="J2" s="56"/>
      <c r="K2" s="56"/>
      <c r="L2" s="56"/>
      <c r="M2" s="56"/>
      <c r="N2" s="56"/>
    </row>
    <row r="3" spans="1:14" s="181" customFormat="1" ht="12.75" customHeight="1" thickBot="1" x14ac:dyDescent="0.25">
      <c r="A3" s="668" t="s">
        <v>206</v>
      </c>
      <c r="B3" s="670" t="s">
        <v>239</v>
      </c>
      <c r="C3" s="671"/>
      <c r="D3" s="671"/>
      <c r="E3" s="671"/>
      <c r="F3" s="672" t="s">
        <v>240</v>
      </c>
      <c r="G3" s="673"/>
      <c r="H3" s="674"/>
      <c r="I3" s="672" t="s">
        <v>238</v>
      </c>
      <c r="J3" s="673"/>
      <c r="K3" s="673"/>
      <c r="L3" s="673"/>
      <c r="M3" s="673"/>
      <c r="N3" s="674"/>
    </row>
    <row r="4" spans="1:14" s="186" customFormat="1" ht="84.95" customHeight="1" thickBot="1" x14ac:dyDescent="0.25">
      <c r="A4" s="669"/>
      <c r="B4" s="182">
        <v>2018</v>
      </c>
      <c r="C4" s="183">
        <v>2019</v>
      </c>
      <c r="D4" s="183" t="s">
        <v>353</v>
      </c>
      <c r="E4" s="184" t="s">
        <v>351</v>
      </c>
      <c r="F4" s="182">
        <v>2018</v>
      </c>
      <c r="G4" s="183">
        <v>2019</v>
      </c>
      <c r="H4" s="184" t="s">
        <v>353</v>
      </c>
      <c r="I4" s="182">
        <v>2018</v>
      </c>
      <c r="J4" s="183" t="s">
        <v>332</v>
      </c>
      <c r="K4" s="184" t="s">
        <v>353</v>
      </c>
      <c r="L4" s="185" t="s">
        <v>354</v>
      </c>
      <c r="M4" s="185" t="s">
        <v>351</v>
      </c>
      <c r="N4" s="184" t="s">
        <v>352</v>
      </c>
    </row>
    <row r="5" spans="1:14" ht="19.5" customHeight="1" x14ac:dyDescent="0.2">
      <c r="A5" s="187" t="s">
        <v>237</v>
      </c>
      <c r="B5" s="188"/>
      <c r="C5" s="189"/>
      <c r="D5" s="189"/>
      <c r="E5" s="190"/>
      <c r="F5" s="188"/>
      <c r="G5" s="189"/>
      <c r="H5" s="191"/>
      <c r="I5" s="188"/>
      <c r="J5" s="189"/>
      <c r="K5" s="191"/>
      <c r="L5" s="190"/>
      <c r="M5" s="190"/>
      <c r="N5" s="191"/>
    </row>
    <row r="6" spans="1:14" x14ac:dyDescent="0.2">
      <c r="A6" s="193" t="s">
        <v>207</v>
      </c>
      <c r="B6" s="194"/>
      <c r="C6" s="195"/>
      <c r="D6" s="195"/>
      <c r="E6" s="196"/>
      <c r="F6" s="194"/>
      <c r="G6" s="195"/>
      <c r="H6" s="197"/>
      <c r="I6" s="194"/>
      <c r="J6" s="195"/>
      <c r="K6" s="197"/>
      <c r="L6" s="196"/>
      <c r="M6" s="196"/>
      <c r="N6" s="197"/>
    </row>
    <row r="7" spans="1:14" x14ac:dyDescent="0.2">
      <c r="A7" s="187" t="s">
        <v>212</v>
      </c>
      <c r="B7" s="194"/>
      <c r="C7" s="195"/>
      <c r="D7" s="195"/>
      <c r="E7" s="196"/>
      <c r="F7" s="194"/>
      <c r="G7" s="195"/>
      <c r="H7" s="197"/>
      <c r="I7" s="194"/>
      <c r="J7" s="195"/>
      <c r="K7" s="197"/>
      <c r="L7" s="196"/>
      <c r="M7" s="196"/>
      <c r="N7" s="197"/>
    </row>
    <row r="8" spans="1:14" x14ac:dyDescent="0.2">
      <c r="A8" s="198" t="s">
        <v>208</v>
      </c>
      <c r="B8" s="194"/>
      <c r="C8" s="195"/>
      <c r="D8" s="195"/>
      <c r="E8" s="196"/>
      <c r="F8" s="194"/>
      <c r="G8" s="195"/>
      <c r="H8" s="197"/>
      <c r="I8" s="194"/>
      <c r="J8" s="195"/>
      <c r="K8" s="197"/>
      <c r="L8" s="196"/>
      <c r="M8" s="196"/>
      <c r="N8" s="197"/>
    </row>
    <row r="9" spans="1:14" x14ac:dyDescent="0.2">
      <c r="A9" s="198" t="s">
        <v>209</v>
      </c>
      <c r="B9" s="194"/>
      <c r="C9" s="195"/>
      <c r="D9" s="195"/>
      <c r="E9" s="196"/>
      <c r="F9" s="194"/>
      <c r="G9" s="195"/>
      <c r="H9" s="197"/>
      <c r="I9" s="194"/>
      <c r="J9" s="195"/>
      <c r="K9" s="197"/>
      <c r="L9" s="196"/>
      <c r="M9" s="196"/>
      <c r="N9" s="197"/>
    </row>
    <row r="10" spans="1:14" x14ac:dyDescent="0.2">
      <c r="A10" s="198" t="s">
        <v>210</v>
      </c>
      <c r="B10" s="194"/>
      <c r="C10" s="195"/>
      <c r="D10" s="195"/>
      <c r="E10" s="675" t="s">
        <v>499</v>
      </c>
      <c r="F10" s="676"/>
      <c r="G10" s="676"/>
      <c r="H10" s="676"/>
      <c r="I10" s="676"/>
      <c r="J10" s="676"/>
      <c r="K10" s="677"/>
      <c r="L10" s="196"/>
      <c r="M10" s="196"/>
      <c r="N10" s="197"/>
    </row>
    <row r="11" spans="1:14" x14ac:dyDescent="0.2">
      <c r="A11" s="198" t="s">
        <v>211</v>
      </c>
      <c r="B11" s="194"/>
      <c r="C11" s="195"/>
      <c r="D11" s="195"/>
      <c r="E11" s="678"/>
      <c r="F11" s="679"/>
      <c r="G11" s="679"/>
      <c r="H11" s="679"/>
      <c r="I11" s="679"/>
      <c r="J11" s="679"/>
      <c r="K11" s="680"/>
      <c r="L11" s="196"/>
      <c r="M11" s="196"/>
      <c r="N11" s="197"/>
    </row>
    <row r="12" spans="1:14" x14ac:dyDescent="0.2">
      <c r="A12" s="187" t="s">
        <v>231</v>
      </c>
      <c r="B12" s="194"/>
      <c r="C12" s="195"/>
      <c r="D12" s="195"/>
      <c r="E12" s="678"/>
      <c r="F12" s="679"/>
      <c r="G12" s="679"/>
      <c r="H12" s="679"/>
      <c r="I12" s="679"/>
      <c r="J12" s="679"/>
      <c r="K12" s="680"/>
      <c r="L12" s="196"/>
      <c r="M12" s="196"/>
      <c r="N12" s="197"/>
    </row>
    <row r="13" spans="1:14" x14ac:dyDescent="0.2">
      <c r="A13" s="198" t="s">
        <v>213</v>
      </c>
      <c r="B13" s="194"/>
      <c r="C13" s="195"/>
      <c r="D13" s="195"/>
      <c r="E13" s="678"/>
      <c r="F13" s="679"/>
      <c r="G13" s="679"/>
      <c r="H13" s="679"/>
      <c r="I13" s="679"/>
      <c r="J13" s="679"/>
      <c r="K13" s="680"/>
      <c r="L13" s="196"/>
      <c r="M13" s="196"/>
      <c r="N13" s="197"/>
    </row>
    <row r="14" spans="1:14" ht="11.25" customHeight="1" x14ac:dyDescent="0.2">
      <c r="A14" s="198" t="s">
        <v>214</v>
      </c>
      <c r="B14" s="194"/>
      <c r="C14" s="195"/>
      <c r="D14" s="195"/>
      <c r="E14" s="678"/>
      <c r="F14" s="679"/>
      <c r="G14" s="679"/>
      <c r="H14" s="679"/>
      <c r="I14" s="679"/>
      <c r="J14" s="679"/>
      <c r="K14" s="680"/>
      <c r="L14" s="196"/>
      <c r="M14" s="196"/>
      <c r="N14" s="197"/>
    </row>
    <row r="15" spans="1:14" ht="11.25" customHeight="1" x14ac:dyDescent="0.2">
      <c r="A15" s="198" t="s">
        <v>215</v>
      </c>
      <c r="B15" s="194"/>
      <c r="C15" s="195"/>
      <c r="D15" s="195"/>
      <c r="E15" s="678"/>
      <c r="F15" s="679"/>
      <c r="G15" s="679"/>
      <c r="H15" s="679"/>
      <c r="I15" s="679"/>
      <c r="J15" s="679"/>
      <c r="K15" s="680"/>
      <c r="L15" s="196"/>
      <c r="M15" s="196"/>
      <c r="N15" s="197"/>
    </row>
    <row r="16" spans="1:14" ht="11.25" customHeight="1" x14ac:dyDescent="0.2">
      <c r="A16" s="198" t="s">
        <v>216</v>
      </c>
      <c r="B16" s="194"/>
      <c r="C16" s="195"/>
      <c r="D16" s="195"/>
      <c r="E16" s="678"/>
      <c r="F16" s="679"/>
      <c r="G16" s="679"/>
      <c r="H16" s="679"/>
      <c r="I16" s="679"/>
      <c r="J16" s="679"/>
      <c r="K16" s="680"/>
      <c r="L16" s="196"/>
      <c r="M16" s="196"/>
      <c r="N16" s="197"/>
    </row>
    <row r="17" spans="1:14" ht="15" customHeight="1" x14ac:dyDescent="0.2">
      <c r="A17" s="198" t="s">
        <v>217</v>
      </c>
      <c r="B17" s="194"/>
      <c r="C17" s="195"/>
      <c r="D17" s="195"/>
      <c r="E17" s="678"/>
      <c r="F17" s="679"/>
      <c r="G17" s="679"/>
      <c r="H17" s="679"/>
      <c r="I17" s="679"/>
      <c r="J17" s="679"/>
      <c r="K17" s="680"/>
      <c r="L17" s="196"/>
      <c r="M17" s="196"/>
      <c r="N17" s="197"/>
    </row>
    <row r="18" spans="1:14" ht="11.25" customHeight="1" x14ac:dyDescent="0.2">
      <c r="A18" s="199" t="s">
        <v>232</v>
      </c>
      <c r="B18" s="194"/>
      <c r="C18" s="195"/>
      <c r="D18" s="195"/>
      <c r="E18" s="678"/>
      <c r="F18" s="679"/>
      <c r="G18" s="679"/>
      <c r="H18" s="679"/>
      <c r="I18" s="679"/>
      <c r="J18" s="679"/>
      <c r="K18" s="680"/>
      <c r="L18" s="196"/>
      <c r="M18" s="196"/>
      <c r="N18" s="197"/>
    </row>
    <row r="19" spans="1:14" ht="11.25" customHeight="1" x14ac:dyDescent="0.2">
      <c r="A19" s="198" t="s">
        <v>218</v>
      </c>
      <c r="B19" s="194"/>
      <c r="C19" s="195"/>
      <c r="D19" s="195"/>
      <c r="E19" s="678"/>
      <c r="F19" s="679"/>
      <c r="G19" s="679"/>
      <c r="H19" s="679"/>
      <c r="I19" s="679"/>
      <c r="J19" s="679"/>
      <c r="K19" s="680"/>
      <c r="L19" s="196"/>
      <c r="M19" s="196"/>
      <c r="N19" s="197"/>
    </row>
    <row r="20" spans="1:14" ht="11.25" customHeight="1" x14ac:dyDescent="0.2">
      <c r="A20" s="198" t="s">
        <v>219</v>
      </c>
      <c r="B20" s="194"/>
      <c r="C20" s="195"/>
      <c r="D20" s="195"/>
      <c r="E20" s="678"/>
      <c r="F20" s="679"/>
      <c r="G20" s="679"/>
      <c r="H20" s="679"/>
      <c r="I20" s="679"/>
      <c r="J20" s="679"/>
      <c r="K20" s="680"/>
      <c r="L20" s="196"/>
      <c r="M20" s="196"/>
      <c r="N20" s="197"/>
    </row>
    <row r="21" spans="1:14" ht="11.25" customHeight="1" x14ac:dyDescent="0.2">
      <c r="A21" s="198" t="s">
        <v>220</v>
      </c>
      <c r="B21" s="194"/>
      <c r="C21" s="195"/>
      <c r="D21" s="195"/>
      <c r="E21" s="678"/>
      <c r="F21" s="679"/>
      <c r="G21" s="679"/>
      <c r="H21" s="679"/>
      <c r="I21" s="679"/>
      <c r="J21" s="679"/>
      <c r="K21" s="680"/>
      <c r="L21" s="196"/>
      <c r="M21" s="196"/>
      <c r="N21" s="197"/>
    </row>
    <row r="22" spans="1:14" ht="11.25" customHeight="1" x14ac:dyDescent="0.2">
      <c r="A22" s="199" t="s">
        <v>233</v>
      </c>
      <c r="B22" s="194"/>
      <c r="C22" s="195"/>
      <c r="D22" s="195"/>
      <c r="E22" s="678"/>
      <c r="F22" s="679"/>
      <c r="G22" s="679"/>
      <c r="H22" s="679"/>
      <c r="I22" s="679"/>
      <c r="J22" s="679"/>
      <c r="K22" s="680"/>
      <c r="L22" s="196"/>
      <c r="M22" s="196"/>
      <c r="N22" s="197"/>
    </row>
    <row r="23" spans="1:14" ht="11.25" customHeight="1" x14ac:dyDescent="0.2">
      <c r="A23" s="198" t="s">
        <v>221</v>
      </c>
      <c r="B23" s="194"/>
      <c r="C23" s="195"/>
      <c r="D23" s="195"/>
      <c r="E23" s="678"/>
      <c r="F23" s="679"/>
      <c r="G23" s="679"/>
      <c r="H23" s="679"/>
      <c r="I23" s="679"/>
      <c r="J23" s="679"/>
      <c r="K23" s="680"/>
      <c r="L23" s="196"/>
      <c r="M23" s="196"/>
      <c r="N23" s="197"/>
    </row>
    <row r="24" spans="1:14" ht="11.25" customHeight="1" x14ac:dyDescent="0.2">
      <c r="A24" s="198" t="s">
        <v>219</v>
      </c>
      <c r="B24" s="194"/>
      <c r="C24" s="195"/>
      <c r="D24" s="195"/>
      <c r="E24" s="678"/>
      <c r="F24" s="679"/>
      <c r="G24" s="679"/>
      <c r="H24" s="679"/>
      <c r="I24" s="679"/>
      <c r="J24" s="679"/>
      <c r="K24" s="680"/>
      <c r="L24" s="196"/>
      <c r="M24" s="196"/>
      <c r="N24" s="197"/>
    </row>
    <row r="25" spans="1:14" ht="11.25" customHeight="1" x14ac:dyDescent="0.2">
      <c r="A25" s="199" t="s">
        <v>234</v>
      </c>
      <c r="B25" s="194"/>
      <c r="C25" s="195"/>
      <c r="D25" s="195"/>
      <c r="E25" s="678"/>
      <c r="F25" s="679"/>
      <c r="G25" s="679"/>
      <c r="H25" s="679"/>
      <c r="I25" s="679"/>
      <c r="J25" s="679"/>
      <c r="K25" s="680"/>
      <c r="L25" s="196"/>
      <c r="M25" s="196"/>
      <c r="N25" s="197"/>
    </row>
    <row r="26" spans="1:14" ht="11.25" customHeight="1" x14ac:dyDescent="0.2">
      <c r="A26" s="198" t="s">
        <v>222</v>
      </c>
      <c r="B26" s="194"/>
      <c r="C26" s="195"/>
      <c r="D26" s="195"/>
      <c r="E26" s="681"/>
      <c r="F26" s="682"/>
      <c r="G26" s="682"/>
      <c r="H26" s="682"/>
      <c r="I26" s="682"/>
      <c r="J26" s="682"/>
      <c r="K26" s="683"/>
      <c r="L26" s="196"/>
      <c r="M26" s="196"/>
      <c r="N26" s="197"/>
    </row>
    <row r="27" spans="1:14" ht="11.25" customHeight="1" x14ac:dyDescent="0.2">
      <c r="A27" s="198" t="s">
        <v>220</v>
      </c>
      <c r="B27" s="194"/>
      <c r="C27" s="195"/>
      <c r="D27" s="195"/>
      <c r="E27" s="196"/>
      <c r="F27" s="194"/>
      <c r="G27" s="195"/>
      <c r="H27" s="197"/>
      <c r="I27" s="194"/>
      <c r="J27" s="195"/>
      <c r="K27" s="197"/>
      <c r="L27" s="196"/>
      <c r="M27" s="196"/>
      <c r="N27" s="197"/>
    </row>
    <row r="28" spans="1:14" ht="11.25" customHeight="1" x14ac:dyDescent="0.2">
      <c r="A28" s="198" t="s">
        <v>223</v>
      </c>
      <c r="B28" s="194"/>
      <c r="C28" s="195"/>
      <c r="D28" s="195"/>
      <c r="E28" s="196"/>
      <c r="F28" s="194"/>
      <c r="G28" s="195"/>
      <c r="H28" s="197"/>
      <c r="I28" s="194"/>
      <c r="J28" s="195"/>
      <c r="K28" s="197"/>
      <c r="L28" s="196"/>
      <c r="M28" s="196"/>
      <c r="N28" s="197"/>
    </row>
    <row r="29" spans="1:14" ht="11.25" customHeight="1" x14ac:dyDescent="0.2">
      <c r="A29" s="198" t="s">
        <v>224</v>
      </c>
      <c r="B29" s="194"/>
      <c r="C29" s="195"/>
      <c r="D29" s="195"/>
      <c r="E29" s="196"/>
      <c r="F29" s="194"/>
      <c r="G29" s="195"/>
      <c r="H29" s="197"/>
      <c r="I29" s="194"/>
      <c r="J29" s="195"/>
      <c r="K29" s="197"/>
      <c r="L29" s="196"/>
      <c r="M29" s="196"/>
      <c r="N29" s="197"/>
    </row>
    <row r="30" spans="1:14" ht="11.25" customHeight="1" x14ac:dyDescent="0.2">
      <c r="A30" s="199" t="s">
        <v>235</v>
      </c>
      <c r="B30" s="194"/>
      <c r="C30" s="195"/>
      <c r="D30" s="195"/>
      <c r="E30" s="196"/>
      <c r="F30" s="194"/>
      <c r="G30" s="195"/>
      <c r="H30" s="197"/>
      <c r="I30" s="194"/>
      <c r="J30" s="195"/>
      <c r="K30" s="197"/>
      <c r="L30" s="196"/>
      <c r="M30" s="196"/>
      <c r="N30" s="197"/>
    </row>
    <row r="31" spans="1:14" x14ac:dyDescent="0.2">
      <c r="A31" s="198" t="s">
        <v>225</v>
      </c>
      <c r="B31" s="194"/>
      <c r="C31" s="195"/>
      <c r="D31" s="195"/>
      <c r="E31" s="196"/>
      <c r="F31" s="194"/>
      <c r="G31" s="195"/>
      <c r="H31" s="197"/>
      <c r="I31" s="194"/>
      <c r="J31" s="195"/>
      <c r="K31" s="197"/>
      <c r="L31" s="196"/>
      <c r="M31" s="196"/>
      <c r="N31" s="197"/>
    </row>
    <row r="32" spans="1:14" x14ac:dyDescent="0.2">
      <c r="A32" s="198" t="s">
        <v>226</v>
      </c>
      <c r="B32" s="194"/>
      <c r="C32" s="195"/>
      <c r="D32" s="195"/>
      <c r="E32" s="196"/>
      <c r="F32" s="194"/>
      <c r="G32" s="195"/>
      <c r="H32" s="197"/>
      <c r="I32" s="194"/>
      <c r="J32" s="195"/>
      <c r="K32" s="197"/>
      <c r="L32" s="196"/>
      <c r="M32" s="196"/>
      <c r="N32" s="197"/>
    </row>
    <row r="33" spans="1:14" ht="12.75" customHeight="1" x14ac:dyDescent="0.2">
      <c r="A33" s="198" t="s">
        <v>227</v>
      </c>
      <c r="B33" s="194"/>
      <c r="C33" s="195"/>
      <c r="D33" s="195"/>
      <c r="E33" s="196"/>
      <c r="F33" s="194"/>
      <c r="G33" s="195"/>
      <c r="H33" s="197"/>
      <c r="I33" s="194"/>
      <c r="J33" s="195"/>
      <c r="K33" s="197"/>
      <c r="L33" s="196"/>
      <c r="M33" s="196"/>
      <c r="N33" s="197"/>
    </row>
    <row r="34" spans="1:14" ht="17.25" customHeight="1" x14ac:dyDescent="0.2">
      <c r="A34" s="198" t="s">
        <v>228</v>
      </c>
      <c r="B34" s="194"/>
      <c r="C34" s="195"/>
      <c r="D34" s="195"/>
      <c r="E34" s="196"/>
      <c r="F34" s="194"/>
      <c r="G34" s="195"/>
      <c r="H34" s="197"/>
      <c r="I34" s="194"/>
      <c r="J34" s="195"/>
      <c r="K34" s="197"/>
      <c r="L34" s="196"/>
      <c r="M34" s="196"/>
      <c r="N34" s="197"/>
    </row>
    <row r="35" spans="1:14" x14ac:dyDescent="0.2">
      <c r="A35" s="199" t="s">
        <v>236</v>
      </c>
      <c r="B35" s="194"/>
      <c r="C35" s="195"/>
      <c r="D35" s="195"/>
      <c r="E35" s="196"/>
      <c r="F35" s="194"/>
      <c r="G35" s="195"/>
      <c r="H35" s="197"/>
      <c r="I35" s="194"/>
      <c r="J35" s="195"/>
      <c r="K35" s="197"/>
      <c r="L35" s="196"/>
      <c r="M35" s="196"/>
      <c r="N35" s="197"/>
    </row>
    <row r="36" spans="1:14" x14ac:dyDescent="0.2">
      <c r="A36" s="198" t="s">
        <v>229</v>
      </c>
      <c r="B36" s="194"/>
      <c r="C36" s="195"/>
      <c r="D36" s="195"/>
      <c r="E36" s="196"/>
      <c r="F36" s="194"/>
      <c r="G36" s="195"/>
      <c r="H36" s="197"/>
      <c r="I36" s="194"/>
      <c r="J36" s="195"/>
      <c r="K36" s="197"/>
      <c r="L36" s="196"/>
      <c r="M36" s="196"/>
      <c r="N36" s="197"/>
    </row>
    <row r="37" spans="1:14" s="181" customFormat="1" ht="11.25" customHeight="1" thickBot="1" x14ac:dyDescent="0.25">
      <c r="A37" s="198" t="s">
        <v>230</v>
      </c>
      <c r="B37" s="194"/>
      <c r="C37" s="195"/>
      <c r="D37" s="195"/>
      <c r="E37" s="196"/>
      <c r="F37" s="194"/>
      <c r="G37" s="195"/>
      <c r="H37" s="197"/>
      <c r="I37" s="194"/>
      <c r="J37" s="195"/>
      <c r="K37" s="197"/>
      <c r="L37" s="196"/>
      <c r="M37" s="196"/>
      <c r="N37" s="197"/>
    </row>
    <row r="38" spans="1:14" s="180" customFormat="1" x14ac:dyDescent="0.2">
      <c r="A38" s="200"/>
      <c r="B38" s="201"/>
      <c r="C38" s="202"/>
      <c r="D38" s="203"/>
      <c r="E38" s="204"/>
      <c r="F38" s="201"/>
      <c r="G38" s="205"/>
      <c r="H38" s="204"/>
      <c r="I38" s="201"/>
      <c r="J38" s="202"/>
      <c r="K38" s="206"/>
      <c r="L38" s="205"/>
      <c r="M38" s="205"/>
      <c r="N38" s="204"/>
    </row>
    <row r="39" spans="1:14" s="180" customFormat="1" ht="12" thickBot="1" x14ac:dyDescent="0.25">
      <c r="A39" s="207" t="s">
        <v>0</v>
      </c>
      <c r="B39" s="208"/>
      <c r="C39" s="209"/>
      <c r="D39" s="210"/>
      <c r="E39" s="211"/>
      <c r="F39" s="208"/>
      <c r="G39" s="212"/>
      <c r="H39" s="211"/>
      <c r="I39" s="208"/>
      <c r="J39" s="209"/>
      <c r="K39" s="213"/>
      <c r="L39" s="212"/>
      <c r="M39" s="212"/>
      <c r="N39" s="211"/>
    </row>
    <row r="40" spans="1:14" s="180" customFormat="1" ht="12.75" thickTop="1" thickBot="1" x14ac:dyDescent="0.25">
      <c r="A40" s="214" t="s">
        <v>20</v>
      </c>
      <c r="B40" s="215"/>
      <c r="C40" s="216"/>
      <c r="D40" s="217"/>
      <c r="E40" s="218"/>
      <c r="F40" s="215"/>
      <c r="G40" s="219"/>
      <c r="H40" s="218"/>
      <c r="I40" s="215"/>
      <c r="J40" s="216"/>
      <c r="K40" s="220"/>
      <c r="L40" s="219"/>
      <c r="M40" s="219"/>
      <c r="N40" s="218"/>
    </row>
    <row r="41" spans="1:14" x14ac:dyDescent="0.2">
      <c r="A41" s="221" t="s">
        <v>1150</v>
      </c>
      <c r="B41" s="221"/>
      <c r="C41" s="221"/>
      <c r="D41" s="221"/>
      <c r="E41" s="221"/>
      <c r="F41" s="221"/>
      <c r="G41" s="221"/>
      <c r="H41" s="221"/>
      <c r="I41" s="221"/>
      <c r="J41" s="221"/>
      <c r="K41" s="221"/>
      <c r="L41" s="221"/>
      <c r="M41" s="221"/>
      <c r="N41" s="221"/>
    </row>
    <row r="42" spans="1:14" x14ac:dyDescent="0.2">
      <c r="A42" s="221" t="s">
        <v>1151</v>
      </c>
      <c r="B42" s="221"/>
      <c r="C42" s="221"/>
      <c r="D42" s="221"/>
      <c r="E42" s="221"/>
      <c r="F42" s="221"/>
      <c r="G42" s="221"/>
      <c r="H42" s="221"/>
      <c r="I42" s="221"/>
      <c r="J42" s="221"/>
      <c r="K42" s="221"/>
      <c r="L42" s="221"/>
      <c r="M42" s="221"/>
      <c r="N42" s="221"/>
    </row>
  </sheetData>
  <mergeCells count="5">
    <mergeCell ref="A3:A4"/>
    <mergeCell ref="B3:E3"/>
    <mergeCell ref="F3:H3"/>
    <mergeCell ref="I3:N3"/>
    <mergeCell ref="E10:K26"/>
  </mergeCells>
  <printOptions horizontalCentered="1"/>
  <pageMargins left="0.82677165354330717" right="0.82677165354330717" top="0.74803149606299213" bottom="0.74803149606299213" header="0.31496062992125984" footer="0.31496062992125984"/>
  <pageSetup paperSize="9" scale="80" orientation="landscape" r:id="rId1"/>
  <headerFooter alignWithMargins="0">
    <oddHeader>&amp;C&amp;"Arial,Negrita"&amp;18PROYECTO DE PRESUPUESTO 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V25"/>
  <sheetViews>
    <sheetView zoomScaleNormal="100" zoomScaleSheetLayoutView="90" zoomScalePageLayoutView="110" workbookViewId="0">
      <selection activeCell="T23" sqref="T23"/>
    </sheetView>
  </sheetViews>
  <sheetFormatPr baseColWidth="10" defaultColWidth="11.28515625" defaultRowHeight="11.25" x14ac:dyDescent="0.2"/>
  <cols>
    <col min="1" max="1" width="24.42578125" style="192" customWidth="1"/>
    <col min="2" max="2" width="5.5703125" style="192" customWidth="1"/>
    <col min="3" max="3" width="11" style="192" customWidth="1"/>
    <col min="4" max="4" width="9.42578125" style="192" customWidth="1"/>
    <col min="5" max="5" width="9.5703125" style="192" bestFit="1" customWidth="1"/>
    <col min="6" max="6" width="4.42578125" style="192" customWidth="1"/>
    <col min="7" max="7" width="6.5703125" style="192" bestFit="1" customWidth="1"/>
    <col min="8" max="8" width="10.5703125" style="192" customWidth="1"/>
    <col min="9" max="9" width="5.28515625" style="192" customWidth="1"/>
    <col min="10" max="10" width="3" style="192" customWidth="1"/>
    <col min="11" max="11" width="9.5703125" style="192" bestFit="1" customWidth="1"/>
    <col min="12" max="12" width="4.85546875" style="192" customWidth="1"/>
    <col min="13" max="13" width="9.5703125" style="192" bestFit="1" customWidth="1"/>
    <col min="14" max="14" width="9.140625" style="192" bestFit="1" customWidth="1"/>
    <col min="15" max="15" width="9.140625" style="192" customWidth="1"/>
    <col min="16" max="16" width="10.85546875" style="192" bestFit="1" customWidth="1"/>
    <col min="17" max="17" width="6.5703125" style="192" bestFit="1" customWidth="1"/>
    <col min="18" max="16384" width="11.28515625" style="192"/>
  </cols>
  <sheetData>
    <row r="1" spans="1:22" s="180" customFormat="1" x14ac:dyDescent="0.2">
      <c r="A1" s="222" t="s">
        <v>1152</v>
      </c>
      <c r="B1" s="223"/>
      <c r="C1" s="223"/>
      <c r="D1" s="223"/>
      <c r="E1" s="223"/>
    </row>
    <row r="2" spans="1:22" s="180" customFormat="1" ht="12" thickBot="1" x14ac:dyDescent="0.25">
      <c r="A2" s="56" t="s">
        <v>470</v>
      </c>
      <c r="B2" s="59"/>
      <c r="C2" s="59"/>
      <c r="D2" s="59"/>
      <c r="E2" s="59"/>
      <c r="F2" s="59"/>
      <c r="G2" s="59"/>
      <c r="H2" s="59"/>
      <c r="I2" s="59"/>
      <c r="J2" s="59"/>
      <c r="K2" s="59"/>
      <c r="L2" s="59"/>
      <c r="M2" s="59"/>
      <c r="N2" s="59"/>
      <c r="O2" s="59"/>
      <c r="P2" s="59"/>
      <c r="Q2" s="59"/>
      <c r="R2" s="59"/>
      <c r="S2" s="59"/>
      <c r="T2" s="59"/>
      <c r="U2" s="59"/>
      <c r="V2" s="59"/>
    </row>
    <row r="3" spans="1:22" ht="12" thickBot="1" x14ac:dyDescent="0.25">
      <c r="A3" s="684" t="s">
        <v>1</v>
      </c>
      <c r="B3" s="686" t="s">
        <v>1153</v>
      </c>
      <c r="C3" s="687"/>
      <c r="D3" s="687"/>
      <c r="E3" s="687"/>
      <c r="F3" s="687"/>
      <c r="G3" s="687"/>
      <c r="H3" s="688"/>
      <c r="I3" s="689" t="s">
        <v>1154</v>
      </c>
      <c r="J3" s="687"/>
      <c r="K3" s="687"/>
      <c r="L3" s="687"/>
      <c r="M3" s="688"/>
      <c r="N3" s="689" t="s">
        <v>1155</v>
      </c>
      <c r="O3" s="688"/>
      <c r="P3" s="689" t="s">
        <v>0</v>
      </c>
      <c r="Q3" s="688"/>
    </row>
    <row r="4" spans="1:22" s="227" customFormat="1" ht="80.25" customHeight="1" thickBot="1" x14ac:dyDescent="0.25">
      <c r="A4" s="685"/>
      <c r="B4" s="224" t="s">
        <v>279</v>
      </c>
      <c r="C4" s="225" t="s">
        <v>280</v>
      </c>
      <c r="D4" s="224" t="s">
        <v>281</v>
      </c>
      <c r="E4" s="224" t="s">
        <v>282</v>
      </c>
      <c r="F4" s="224" t="s">
        <v>283</v>
      </c>
      <c r="G4" s="226" t="s">
        <v>284</v>
      </c>
      <c r="H4" s="226" t="s">
        <v>285</v>
      </c>
      <c r="I4" s="224" t="s">
        <v>286</v>
      </c>
      <c r="J4" s="226" t="s">
        <v>284</v>
      </c>
      <c r="K4" s="226" t="s">
        <v>287</v>
      </c>
      <c r="L4" s="226" t="s">
        <v>288</v>
      </c>
      <c r="M4" s="226" t="s">
        <v>289</v>
      </c>
      <c r="N4" s="226" t="s">
        <v>290</v>
      </c>
      <c r="O4" s="225" t="s">
        <v>291</v>
      </c>
      <c r="P4" s="224" t="s">
        <v>19</v>
      </c>
      <c r="Q4" s="226" t="s">
        <v>21</v>
      </c>
    </row>
    <row r="5" spans="1:22" x14ac:dyDescent="0.2">
      <c r="A5" s="228"/>
      <c r="B5" s="229"/>
      <c r="C5" s="230"/>
      <c r="D5" s="229"/>
      <c r="E5" s="231"/>
      <c r="F5" s="231"/>
      <c r="G5" s="231"/>
      <c r="H5" s="231"/>
      <c r="I5" s="231"/>
      <c r="J5" s="231"/>
      <c r="K5" s="231"/>
      <c r="L5" s="231"/>
      <c r="M5" s="231"/>
      <c r="N5" s="231"/>
      <c r="O5" s="231"/>
      <c r="P5" s="230"/>
      <c r="Q5" s="228"/>
    </row>
    <row r="6" spans="1:22" x14ac:dyDescent="0.2">
      <c r="A6" s="228" t="s">
        <v>33</v>
      </c>
      <c r="B6" s="229"/>
      <c r="C6" s="232">
        <v>1299334337</v>
      </c>
      <c r="D6" s="233">
        <v>99454937</v>
      </c>
      <c r="E6" s="234">
        <v>141076410</v>
      </c>
      <c r="F6" s="231"/>
      <c r="G6" s="231">
        <v>203845</v>
      </c>
      <c r="H6" s="234">
        <f>SUM(C6:G6)</f>
        <v>1540069529</v>
      </c>
      <c r="I6" s="231"/>
      <c r="J6" s="231"/>
      <c r="K6" s="231">
        <v>59366575</v>
      </c>
      <c r="L6" s="231"/>
      <c r="M6" s="231">
        <f>SUM(I6:L6)</f>
        <v>59366575</v>
      </c>
      <c r="N6" s="231"/>
      <c r="O6" s="231"/>
      <c r="P6" s="230">
        <f>H6+M6+O6</f>
        <v>1599436104</v>
      </c>
      <c r="Q6" s="235">
        <f>P6/P24</f>
        <v>0.83052214924480949</v>
      </c>
    </row>
    <row r="7" spans="1:22" x14ac:dyDescent="0.2">
      <c r="A7" s="228"/>
      <c r="B7" s="229"/>
      <c r="C7" s="232"/>
      <c r="D7" s="233"/>
      <c r="E7" s="231"/>
      <c r="F7" s="231"/>
      <c r="G7" s="231"/>
      <c r="H7" s="231"/>
      <c r="I7" s="231"/>
      <c r="J7" s="231"/>
      <c r="K7" s="231"/>
      <c r="L7" s="231"/>
      <c r="M7" s="231"/>
      <c r="N7" s="231"/>
      <c r="O7" s="231"/>
      <c r="P7" s="230"/>
      <c r="Q7" s="228"/>
    </row>
    <row r="8" spans="1:22" x14ac:dyDescent="0.2">
      <c r="A8" s="228" t="s">
        <v>34</v>
      </c>
      <c r="B8" s="229"/>
      <c r="C8" s="232">
        <v>12703</v>
      </c>
      <c r="D8" s="233"/>
      <c r="E8" s="231">
        <v>15361929</v>
      </c>
      <c r="F8" s="231"/>
      <c r="G8" s="231">
        <v>156160</v>
      </c>
      <c r="H8" s="234">
        <f>SUM(C8:G8)</f>
        <v>15530792</v>
      </c>
      <c r="I8" s="231"/>
      <c r="J8" s="231"/>
      <c r="K8" s="231"/>
      <c r="L8" s="231"/>
      <c r="M8" s="231">
        <f>SUM(I8:L8)</f>
        <v>0</v>
      </c>
      <c r="N8" s="231"/>
      <c r="O8" s="231"/>
      <c r="P8" s="230">
        <f>H8+M8+O8</f>
        <v>15530792</v>
      </c>
      <c r="Q8" s="235">
        <f>P8/P24</f>
        <v>8.0645089347777376E-3</v>
      </c>
    </row>
    <row r="9" spans="1:22" x14ac:dyDescent="0.2">
      <c r="A9" s="228"/>
      <c r="B9" s="229"/>
      <c r="C9" s="230"/>
      <c r="D9" s="229"/>
      <c r="E9" s="231"/>
      <c r="F9" s="231"/>
      <c r="G9" s="231"/>
      <c r="H9" s="231"/>
      <c r="I9" s="231"/>
      <c r="J9" s="231"/>
      <c r="K9" s="231"/>
      <c r="L9" s="231"/>
      <c r="M9" s="231"/>
      <c r="N9" s="231"/>
      <c r="O9" s="231"/>
      <c r="P9" s="230"/>
      <c r="Q9" s="228"/>
    </row>
    <row r="10" spans="1:22" x14ac:dyDescent="0.2">
      <c r="A10" s="228" t="s">
        <v>35</v>
      </c>
      <c r="B10" s="229"/>
      <c r="C10" s="230"/>
      <c r="D10" s="229"/>
      <c r="E10" s="231"/>
      <c r="F10" s="231"/>
      <c r="G10" s="231"/>
      <c r="H10" s="231"/>
      <c r="I10" s="231"/>
      <c r="J10" s="231"/>
      <c r="K10" s="231">
        <v>285485097</v>
      </c>
      <c r="L10" s="231"/>
      <c r="M10" s="231">
        <f>+K10</f>
        <v>285485097</v>
      </c>
      <c r="N10" s="231"/>
      <c r="O10" s="231"/>
      <c r="P10" s="230">
        <f>+M10</f>
        <v>285485097</v>
      </c>
      <c r="Q10" s="235"/>
    </row>
    <row r="11" spans="1:22" x14ac:dyDescent="0.2">
      <c r="A11" s="228" t="s">
        <v>92</v>
      </c>
      <c r="B11" s="229"/>
      <c r="C11" s="230"/>
      <c r="D11" s="229"/>
      <c r="E11" s="231"/>
      <c r="F11" s="231"/>
      <c r="G11" s="231"/>
      <c r="H11" s="231"/>
      <c r="I11" s="231"/>
      <c r="J11" s="231"/>
      <c r="K11" s="231"/>
      <c r="L11" s="231"/>
      <c r="M11" s="231"/>
      <c r="N11" s="231"/>
      <c r="O11" s="231"/>
      <c r="P11" s="230"/>
      <c r="Q11" s="228"/>
    </row>
    <row r="12" spans="1:22" x14ac:dyDescent="0.2">
      <c r="A12" s="236"/>
      <c r="B12" s="229"/>
      <c r="C12" s="237"/>
      <c r="D12" s="238"/>
      <c r="E12" s="239"/>
      <c r="F12" s="239"/>
      <c r="G12" s="231"/>
      <c r="H12" s="231"/>
      <c r="I12" s="231"/>
      <c r="J12" s="231"/>
      <c r="K12" s="231"/>
      <c r="L12" s="231"/>
      <c r="M12" s="231"/>
      <c r="N12" s="231"/>
      <c r="O12" s="231"/>
      <c r="P12" s="230"/>
      <c r="Q12" s="228"/>
    </row>
    <row r="13" spans="1:22" x14ac:dyDescent="0.2">
      <c r="A13" s="228" t="s">
        <v>36</v>
      </c>
      <c r="B13" s="229"/>
      <c r="C13" s="230"/>
      <c r="D13" s="229"/>
      <c r="E13" s="231">
        <v>2580571</v>
      </c>
      <c r="F13" s="231"/>
      <c r="G13" s="231"/>
      <c r="H13" s="234">
        <f>SUM(C13:G13)</f>
        <v>2580571</v>
      </c>
      <c r="I13" s="231"/>
      <c r="J13" s="231"/>
      <c r="K13" s="231"/>
      <c r="L13" s="231"/>
      <c r="M13" s="231"/>
      <c r="N13" s="231"/>
      <c r="O13" s="231"/>
      <c r="P13" s="230">
        <f>H13+M13+O13</f>
        <v>2580571</v>
      </c>
      <c r="Q13" s="235">
        <f>P13/P24</f>
        <v>1.3399856160798702E-3</v>
      </c>
    </row>
    <row r="14" spans="1:22" x14ac:dyDescent="0.2">
      <c r="A14" s="228"/>
      <c r="B14" s="229"/>
      <c r="C14" s="230"/>
      <c r="D14" s="229"/>
      <c r="E14" s="231"/>
      <c r="F14" s="231"/>
      <c r="G14" s="231"/>
      <c r="H14" s="231"/>
      <c r="I14" s="231"/>
      <c r="J14" s="231"/>
      <c r="K14" s="231"/>
      <c r="L14" s="231"/>
      <c r="M14" s="231"/>
      <c r="N14" s="231"/>
      <c r="O14" s="231"/>
      <c r="P14" s="230"/>
      <c r="Q14" s="228"/>
    </row>
    <row r="15" spans="1:22" x14ac:dyDescent="0.2">
      <c r="A15" s="228" t="s">
        <v>37</v>
      </c>
      <c r="B15" s="229"/>
      <c r="C15" s="230"/>
      <c r="D15" s="229"/>
      <c r="E15" s="231"/>
      <c r="F15" s="231"/>
      <c r="G15" s="231"/>
      <c r="H15" s="231"/>
      <c r="I15" s="231"/>
      <c r="J15" s="231"/>
      <c r="K15" s="231"/>
      <c r="L15" s="231"/>
      <c r="M15" s="231"/>
      <c r="N15" s="231"/>
      <c r="O15" s="231"/>
      <c r="P15" s="230"/>
      <c r="Q15" s="228"/>
    </row>
    <row r="16" spans="1:22" x14ac:dyDescent="0.2">
      <c r="A16" s="228"/>
      <c r="B16" s="229"/>
      <c r="C16" s="230"/>
      <c r="D16" s="229"/>
      <c r="E16" s="231"/>
      <c r="F16" s="231"/>
      <c r="G16" s="231"/>
      <c r="H16" s="231"/>
      <c r="I16" s="231"/>
      <c r="J16" s="231"/>
      <c r="K16" s="231"/>
      <c r="L16" s="231"/>
      <c r="M16" s="231"/>
      <c r="N16" s="231"/>
      <c r="O16" s="231"/>
      <c r="P16" s="230"/>
      <c r="Q16" s="228"/>
    </row>
    <row r="17" spans="1:17" x14ac:dyDescent="0.2">
      <c r="A17" s="240" t="s">
        <v>500</v>
      </c>
      <c r="B17" s="229"/>
      <c r="C17" s="230"/>
      <c r="D17" s="229"/>
      <c r="E17" s="231">
        <v>611226</v>
      </c>
      <c r="F17" s="231"/>
      <c r="G17" s="231"/>
      <c r="H17" s="234">
        <f>SUM(C17:G17)</f>
        <v>611226</v>
      </c>
      <c r="I17" s="231"/>
      <c r="J17" s="231"/>
      <c r="K17" s="231">
        <v>18921003</v>
      </c>
      <c r="L17" s="231"/>
      <c r="M17" s="231">
        <f>SUM(I17:L17)</f>
        <v>18921003</v>
      </c>
      <c r="N17" s="231">
        <v>3255133</v>
      </c>
      <c r="O17" s="231">
        <f>N17</f>
        <v>3255133</v>
      </c>
      <c r="P17" s="230">
        <f>H17+M17+O17</f>
        <v>22787362</v>
      </c>
      <c r="Q17" s="235">
        <f>P17/P24</f>
        <v>1.1832550744933978E-2</v>
      </c>
    </row>
    <row r="18" spans="1:17" x14ac:dyDescent="0.2">
      <c r="A18" s="228" t="s">
        <v>42</v>
      </c>
      <c r="B18" s="229"/>
      <c r="C18" s="230"/>
      <c r="D18" s="229"/>
      <c r="E18" s="231"/>
      <c r="F18" s="231"/>
      <c r="G18" s="231"/>
      <c r="H18" s="231"/>
      <c r="I18" s="231"/>
      <c r="J18" s="231"/>
      <c r="K18" s="231"/>
      <c r="L18" s="231"/>
      <c r="M18" s="231"/>
      <c r="N18" s="231"/>
      <c r="O18" s="231"/>
      <c r="P18" s="230"/>
      <c r="Q18" s="228"/>
    </row>
    <row r="19" spans="1:17" x14ac:dyDescent="0.2">
      <c r="A19" s="228" t="s">
        <v>501</v>
      </c>
      <c r="B19" s="229"/>
      <c r="C19" s="230"/>
      <c r="D19" s="229"/>
      <c r="E19" s="231"/>
      <c r="F19" s="231"/>
      <c r="G19" s="231"/>
      <c r="H19" s="231"/>
      <c r="I19" s="231"/>
      <c r="J19" s="231"/>
      <c r="K19" s="231"/>
      <c r="L19" s="231"/>
      <c r="M19" s="231"/>
      <c r="N19" s="231"/>
      <c r="O19" s="231"/>
      <c r="P19" s="230"/>
      <c r="Q19" s="228"/>
    </row>
    <row r="20" spans="1:17" x14ac:dyDescent="0.2">
      <c r="A20" s="240" t="s">
        <v>502</v>
      </c>
      <c r="B20" s="229"/>
      <c r="C20" s="230"/>
      <c r="D20" s="229"/>
      <c r="E20" s="231"/>
      <c r="F20" s="231"/>
      <c r="G20" s="231"/>
      <c r="H20" s="231"/>
      <c r="I20" s="231"/>
      <c r="J20" s="231"/>
      <c r="K20" s="231"/>
      <c r="L20" s="231"/>
      <c r="M20" s="231"/>
      <c r="N20" s="231"/>
      <c r="O20" s="231"/>
      <c r="P20" s="230"/>
      <c r="Q20" s="228"/>
    </row>
    <row r="21" spans="1:17" x14ac:dyDescent="0.2">
      <c r="A21" s="228" t="s">
        <v>503</v>
      </c>
      <c r="B21" s="229"/>
      <c r="C21" s="230"/>
      <c r="D21" s="229"/>
      <c r="E21" s="231"/>
      <c r="F21" s="231"/>
      <c r="G21" s="231"/>
      <c r="H21" s="231"/>
      <c r="I21" s="231"/>
      <c r="J21" s="231"/>
      <c r="K21" s="231"/>
      <c r="L21" s="231"/>
      <c r="M21" s="231"/>
      <c r="N21" s="231"/>
      <c r="O21" s="231"/>
      <c r="P21" s="230"/>
      <c r="Q21" s="228"/>
    </row>
    <row r="22" spans="1:17" x14ac:dyDescent="0.2">
      <c r="A22" s="228" t="s">
        <v>504</v>
      </c>
      <c r="B22" s="229"/>
      <c r="C22" s="230"/>
      <c r="D22" s="229"/>
      <c r="E22" s="231"/>
      <c r="F22" s="231"/>
      <c r="G22" s="231"/>
      <c r="H22" s="231"/>
      <c r="I22" s="231"/>
      <c r="J22" s="231"/>
      <c r="K22" s="231"/>
      <c r="L22" s="231"/>
      <c r="M22" s="231"/>
      <c r="N22" s="231"/>
      <c r="O22" s="231"/>
      <c r="P22" s="230"/>
      <c r="Q22" s="228"/>
    </row>
    <row r="23" spans="1:17" ht="12" thickBot="1" x14ac:dyDescent="0.25">
      <c r="A23" s="241"/>
      <c r="B23" s="241"/>
      <c r="C23" s="242"/>
      <c r="D23" s="228"/>
      <c r="E23" s="243"/>
      <c r="F23" s="243"/>
      <c r="G23" s="243"/>
      <c r="H23" s="243"/>
      <c r="I23" s="243"/>
      <c r="J23" s="243"/>
      <c r="K23" s="243"/>
      <c r="L23" s="243"/>
      <c r="M23" s="243"/>
      <c r="N23" s="243"/>
      <c r="O23" s="243"/>
      <c r="P23" s="242"/>
      <c r="Q23" s="228"/>
    </row>
    <row r="24" spans="1:17" ht="12" thickBot="1" x14ac:dyDescent="0.25">
      <c r="A24" s="68" t="s">
        <v>0</v>
      </c>
      <c r="B24" s="244"/>
      <c r="C24" s="245">
        <f>SUM(C5:C23)</f>
        <v>1299347040</v>
      </c>
      <c r="D24" s="245">
        <f t="shared" ref="D24:O24" si="0">SUM(D5:D23)</f>
        <v>99454937</v>
      </c>
      <c r="E24" s="245">
        <f t="shared" si="0"/>
        <v>159630136</v>
      </c>
      <c r="F24" s="246"/>
      <c r="G24" s="245">
        <f t="shared" si="0"/>
        <v>360005</v>
      </c>
      <c r="H24" s="245">
        <f t="shared" si="0"/>
        <v>1558792118</v>
      </c>
      <c r="I24" s="246"/>
      <c r="J24" s="246"/>
      <c r="K24" s="245">
        <f t="shared" si="0"/>
        <v>363772675</v>
      </c>
      <c r="L24" s="246"/>
      <c r="M24" s="245">
        <f t="shared" si="0"/>
        <v>363772675</v>
      </c>
      <c r="N24" s="246">
        <f t="shared" si="0"/>
        <v>3255133</v>
      </c>
      <c r="O24" s="246">
        <f t="shared" si="0"/>
        <v>3255133</v>
      </c>
      <c r="P24" s="247">
        <f>SUM(P5:P23)</f>
        <v>1925819926</v>
      </c>
      <c r="Q24" s="248">
        <f>P24/P24</f>
        <v>1</v>
      </c>
    </row>
    <row r="25" spans="1:17" x14ac:dyDescent="0.2">
      <c r="A25" s="64"/>
      <c r="B25" s="242"/>
      <c r="C25" s="242"/>
      <c r="D25" s="242"/>
      <c r="E25" s="242"/>
      <c r="F25" s="242"/>
      <c r="G25" s="242"/>
      <c r="H25" s="242"/>
      <c r="I25" s="242"/>
      <c r="J25" s="242"/>
      <c r="K25" s="242"/>
      <c r="L25" s="242"/>
      <c r="M25" s="242"/>
      <c r="N25" s="242"/>
      <c r="O25" s="242"/>
      <c r="P25" s="242"/>
      <c r="Q25" s="242"/>
    </row>
  </sheetData>
  <mergeCells count="5">
    <mergeCell ref="A3:A4"/>
    <mergeCell ref="B3:H3"/>
    <mergeCell ref="I3:M3"/>
    <mergeCell ref="N3:O3"/>
    <mergeCell ref="P3:Q3"/>
  </mergeCells>
  <pageMargins left="0.23622047244094491" right="0.23622047244094491" top="0.74803149606299213" bottom="0.74803149606299213" header="0.31496062992125984" footer="0.31496062992125984"/>
  <pageSetup paperSize="9" scale="95" orientation="landscape" r:id="rId1"/>
  <headerFooter alignWithMargins="0">
    <oddHeader xml:space="preserve">&amp;C&amp;"Arial,Negrita"&amp;18PROYECTO DEL PRESUPUESTO 2021
</oddHeader>
    <oddFooter>&amp;L&amp;"Arial,Negrita"&amp;8PROYECTO DE PRESUPUESTO PARA EL AÑO FISCAL 2021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V92"/>
  <sheetViews>
    <sheetView view="pageLayout" topLeftCell="A59" zoomScale="90" zoomScaleNormal="100" zoomScaleSheetLayoutView="70" zoomScalePageLayoutView="90" workbookViewId="0">
      <selection activeCell="T92" sqref="T92"/>
    </sheetView>
  </sheetViews>
  <sheetFormatPr baseColWidth="10" defaultRowHeight="12" x14ac:dyDescent="0.2"/>
  <cols>
    <col min="1" max="1" width="15.140625" style="117" customWidth="1"/>
    <col min="2" max="2" width="15.28515625" style="117" customWidth="1"/>
    <col min="3" max="3" width="4.140625" style="117" customWidth="1"/>
    <col min="4" max="4" width="11.85546875" style="117" customWidth="1"/>
    <col min="5" max="5" width="10.42578125" style="117" customWidth="1"/>
    <col min="6" max="6" width="11" style="117" customWidth="1"/>
    <col min="7" max="7" width="5.140625" style="117" customWidth="1"/>
    <col min="8" max="8" width="8.7109375" style="117" customWidth="1"/>
    <col min="9" max="9" width="12" style="117" customWidth="1"/>
    <col min="10" max="10" width="8.5703125" style="117" customWidth="1"/>
    <col min="11" max="11" width="3.85546875" style="117" customWidth="1"/>
    <col min="12" max="12" width="11.42578125" style="117" customWidth="1"/>
    <col min="13" max="13" width="5.42578125" style="117" customWidth="1"/>
    <col min="14" max="14" width="10.42578125" style="117" customWidth="1"/>
    <col min="15" max="16" width="8.85546875" style="117" customWidth="1"/>
    <col min="17" max="17" width="12.5703125" style="117" customWidth="1"/>
    <col min="18" max="18" width="7.140625" style="117" customWidth="1"/>
    <col min="19" max="16384" width="11.42578125" style="117"/>
  </cols>
  <sheetData>
    <row r="1" spans="1:22" s="249" customFormat="1" x14ac:dyDescent="0.2">
      <c r="A1" s="160" t="s">
        <v>1156</v>
      </c>
      <c r="B1" s="124"/>
      <c r="C1" s="124"/>
      <c r="D1" s="124"/>
      <c r="E1" s="124"/>
      <c r="F1" s="124"/>
      <c r="G1" s="124"/>
      <c r="H1" s="124"/>
      <c r="I1" s="124"/>
      <c r="J1" s="124"/>
      <c r="K1" s="124"/>
      <c r="L1" s="124"/>
      <c r="M1" s="124"/>
      <c r="N1" s="124"/>
      <c r="O1" s="124"/>
      <c r="P1" s="124"/>
      <c r="Q1" s="124"/>
      <c r="R1" s="124"/>
    </row>
    <row r="2" spans="1:22" s="249" customFormat="1" ht="12.75" thickBot="1" x14ac:dyDescent="0.25">
      <c r="A2" s="56" t="s">
        <v>470</v>
      </c>
      <c r="B2" s="51"/>
      <c r="C2" s="51"/>
      <c r="D2" s="51"/>
      <c r="E2" s="51"/>
      <c r="F2" s="51"/>
      <c r="G2" s="51"/>
      <c r="H2" s="51"/>
      <c r="I2" s="51"/>
      <c r="J2" s="51"/>
      <c r="K2" s="51"/>
      <c r="L2" s="51"/>
      <c r="M2" s="51"/>
      <c r="N2" s="51"/>
      <c r="O2" s="51"/>
      <c r="P2" s="51"/>
      <c r="Q2" s="51"/>
      <c r="R2" s="51"/>
      <c r="S2" s="51"/>
      <c r="T2" s="51"/>
      <c r="U2" s="51"/>
      <c r="V2" s="51"/>
    </row>
    <row r="3" spans="1:22" ht="27" customHeight="1" x14ac:dyDescent="0.2">
      <c r="A3" s="692" t="s">
        <v>124</v>
      </c>
      <c r="B3" s="694" t="s">
        <v>125</v>
      </c>
      <c r="C3" s="696" t="s">
        <v>22</v>
      </c>
      <c r="D3" s="697"/>
      <c r="E3" s="697"/>
      <c r="F3" s="697"/>
      <c r="G3" s="697"/>
      <c r="H3" s="697"/>
      <c r="I3" s="698"/>
      <c r="J3" s="699" t="s">
        <v>105</v>
      </c>
      <c r="K3" s="690"/>
      <c r="L3" s="690"/>
      <c r="M3" s="690"/>
      <c r="N3" s="691"/>
      <c r="O3" s="700" t="s">
        <v>93</v>
      </c>
      <c r="P3" s="690"/>
      <c r="Q3" s="690" t="s">
        <v>0</v>
      </c>
      <c r="R3" s="691"/>
    </row>
    <row r="4" spans="1:22" ht="112.5" customHeight="1" thickBot="1" x14ac:dyDescent="0.25">
      <c r="A4" s="693"/>
      <c r="B4" s="695"/>
      <c r="C4" s="81" t="s">
        <v>242</v>
      </c>
      <c r="D4" s="82" t="s">
        <v>243</v>
      </c>
      <c r="E4" s="82" t="s">
        <v>244</v>
      </c>
      <c r="F4" s="82" t="s">
        <v>245</v>
      </c>
      <c r="G4" s="82" t="s">
        <v>246</v>
      </c>
      <c r="H4" s="82" t="s">
        <v>247</v>
      </c>
      <c r="I4" s="83" t="s">
        <v>102</v>
      </c>
      <c r="J4" s="81" t="s">
        <v>246</v>
      </c>
      <c r="K4" s="82" t="s">
        <v>247</v>
      </c>
      <c r="L4" s="82" t="s">
        <v>248</v>
      </c>
      <c r="M4" s="82" t="s">
        <v>249</v>
      </c>
      <c r="N4" s="83" t="s">
        <v>103</v>
      </c>
      <c r="O4" s="84" t="s">
        <v>250</v>
      </c>
      <c r="P4" s="82" t="s">
        <v>104</v>
      </c>
      <c r="Q4" s="85" t="s">
        <v>30</v>
      </c>
      <c r="R4" s="86" t="s">
        <v>91</v>
      </c>
    </row>
    <row r="5" spans="1:22" ht="12.75" hidden="1" thickBot="1" x14ac:dyDescent="0.25">
      <c r="A5" s="250" t="s">
        <v>126</v>
      </c>
      <c r="B5" s="123">
        <v>2018</v>
      </c>
      <c r="C5" s="251"/>
      <c r="D5" s="252"/>
      <c r="E5" s="252"/>
      <c r="F5" s="252"/>
      <c r="G5" s="252"/>
      <c r="H5" s="252"/>
      <c r="I5" s="253"/>
      <c r="J5" s="251"/>
      <c r="K5" s="252"/>
      <c r="L5" s="252"/>
      <c r="M5" s="252"/>
      <c r="N5" s="253"/>
      <c r="O5" s="254"/>
      <c r="P5" s="252"/>
      <c r="Q5" s="252"/>
      <c r="R5" s="253"/>
    </row>
    <row r="6" spans="1:22" ht="12.75" hidden="1" thickBot="1" x14ac:dyDescent="0.25">
      <c r="A6" s="255"/>
      <c r="B6" s="120">
        <v>2019</v>
      </c>
      <c r="C6" s="256"/>
      <c r="D6" s="257"/>
      <c r="E6" s="257"/>
      <c r="F6" s="257"/>
      <c r="G6" s="257"/>
      <c r="H6" s="257"/>
      <c r="I6" s="258"/>
      <c r="J6" s="256"/>
      <c r="K6" s="257"/>
      <c r="L6" s="257"/>
      <c r="M6" s="257"/>
      <c r="N6" s="258"/>
      <c r="O6" s="259"/>
      <c r="P6" s="257"/>
      <c r="Q6" s="257"/>
      <c r="R6" s="258"/>
    </row>
    <row r="7" spans="1:22" ht="12.75" hidden="1" thickBot="1" x14ac:dyDescent="0.25">
      <c r="A7" s="255"/>
      <c r="B7" s="120">
        <v>2020</v>
      </c>
      <c r="C7" s="260"/>
      <c r="D7" s="261"/>
      <c r="E7" s="261"/>
      <c r="F7" s="261"/>
      <c r="G7" s="261"/>
      <c r="H7" s="261"/>
      <c r="I7" s="262"/>
      <c r="J7" s="260"/>
      <c r="K7" s="261"/>
      <c r="L7" s="261"/>
      <c r="M7" s="261"/>
      <c r="N7" s="262"/>
      <c r="O7" s="263"/>
      <c r="P7" s="261"/>
      <c r="Q7" s="261"/>
      <c r="R7" s="262"/>
    </row>
    <row r="8" spans="1:22" ht="12.75" hidden="1" thickBot="1" x14ac:dyDescent="0.25">
      <c r="A8" s="264"/>
      <c r="B8" s="265" t="s">
        <v>355</v>
      </c>
      <c r="C8" s="266"/>
      <c r="D8" s="267"/>
      <c r="E8" s="267"/>
      <c r="F8" s="267"/>
      <c r="G8" s="267"/>
      <c r="H8" s="267"/>
      <c r="I8" s="268"/>
      <c r="J8" s="266"/>
      <c r="K8" s="267"/>
      <c r="L8" s="267"/>
      <c r="M8" s="267"/>
      <c r="N8" s="268"/>
      <c r="O8" s="269"/>
      <c r="P8" s="267"/>
      <c r="Q8" s="267"/>
      <c r="R8" s="268"/>
    </row>
    <row r="9" spans="1:22" ht="12.75" hidden="1" thickBot="1" x14ac:dyDescent="0.25">
      <c r="A9" s="270" t="s">
        <v>127</v>
      </c>
      <c r="B9" s="123">
        <v>2018</v>
      </c>
      <c r="C9" s="271"/>
      <c r="D9" s="272"/>
      <c r="E9" s="272"/>
      <c r="F9" s="272"/>
      <c r="G9" s="272"/>
      <c r="H9" s="272"/>
      <c r="I9" s="273"/>
      <c r="J9" s="271"/>
      <c r="K9" s="272"/>
      <c r="L9" s="272"/>
      <c r="M9" s="272"/>
      <c r="N9" s="273"/>
      <c r="O9" s="274"/>
      <c r="P9" s="272"/>
      <c r="Q9" s="272"/>
      <c r="R9" s="273"/>
    </row>
    <row r="10" spans="1:22" ht="12.75" hidden="1" thickBot="1" x14ac:dyDescent="0.25">
      <c r="A10" s="255"/>
      <c r="B10" s="120">
        <v>2019</v>
      </c>
      <c r="C10" s="256"/>
      <c r="D10" s="257"/>
      <c r="E10" s="257"/>
      <c r="F10" s="257"/>
      <c r="G10" s="257"/>
      <c r="H10" s="257"/>
      <c r="I10" s="258"/>
      <c r="J10" s="256"/>
      <c r="K10" s="257"/>
      <c r="L10" s="257"/>
      <c r="M10" s="257"/>
      <c r="N10" s="258"/>
      <c r="O10" s="259"/>
      <c r="P10" s="257"/>
      <c r="Q10" s="257"/>
      <c r="R10" s="258"/>
    </row>
    <row r="11" spans="1:22" ht="12.75" hidden="1" thickBot="1" x14ac:dyDescent="0.25">
      <c r="A11" s="255"/>
      <c r="B11" s="120">
        <v>2020</v>
      </c>
      <c r="C11" s="256"/>
      <c r="D11" s="257"/>
      <c r="E11" s="257"/>
      <c r="F11" s="257"/>
      <c r="G11" s="257"/>
      <c r="H11" s="257"/>
      <c r="I11" s="258"/>
      <c r="J11" s="256"/>
      <c r="K11" s="257"/>
      <c r="L11" s="257"/>
      <c r="M11" s="257"/>
      <c r="N11" s="258"/>
      <c r="O11" s="259"/>
      <c r="P11" s="257"/>
      <c r="Q11" s="257"/>
      <c r="R11" s="258"/>
    </row>
    <row r="12" spans="1:22" ht="12.75" hidden="1" thickBot="1" x14ac:dyDescent="0.25">
      <c r="A12" s="275"/>
      <c r="B12" s="265" t="s">
        <v>355</v>
      </c>
      <c r="C12" s="266"/>
      <c r="D12" s="276"/>
      <c r="E12" s="276"/>
      <c r="F12" s="276" t="s">
        <v>95</v>
      </c>
      <c r="G12" s="276"/>
      <c r="H12" s="267"/>
      <c r="I12" s="268"/>
      <c r="J12" s="266"/>
      <c r="K12" s="267"/>
      <c r="L12" s="267"/>
      <c r="M12" s="267"/>
      <c r="N12" s="268"/>
      <c r="O12" s="269"/>
      <c r="P12" s="267"/>
      <c r="Q12" s="267"/>
      <c r="R12" s="268"/>
    </row>
    <row r="13" spans="1:22" ht="36" x14ac:dyDescent="0.2">
      <c r="A13" s="277" t="s">
        <v>128</v>
      </c>
      <c r="B13" s="123">
        <v>2019</v>
      </c>
      <c r="C13" s="251"/>
      <c r="D13" s="278">
        <v>15439057</v>
      </c>
      <c r="E13" s="279">
        <v>50000</v>
      </c>
      <c r="F13" s="278">
        <v>17051051</v>
      </c>
      <c r="G13" s="280"/>
      <c r="H13" s="280">
        <v>115697</v>
      </c>
      <c r="I13" s="281">
        <f>SUM(C13:H13)</f>
        <v>32655805</v>
      </c>
      <c r="J13" s="282"/>
      <c r="K13" s="529"/>
      <c r="L13" s="280">
        <v>1968269</v>
      </c>
      <c r="M13" s="280"/>
      <c r="N13" s="281">
        <f>SUM(J13:M13)</f>
        <v>1968269</v>
      </c>
      <c r="O13" s="283"/>
      <c r="P13" s="280"/>
      <c r="Q13" s="284">
        <f t="shared" ref="Q13:Q15" si="0">SUM(I13,N13,P13)</f>
        <v>34624074</v>
      </c>
      <c r="R13" s="285">
        <f>+Q13/Q89</f>
        <v>2.2137614936008184E-2</v>
      </c>
    </row>
    <row r="14" spans="1:22" x14ac:dyDescent="0.2">
      <c r="A14" s="255"/>
      <c r="B14" s="120">
        <v>2020</v>
      </c>
      <c r="C14" s="256"/>
      <c r="D14" s="278">
        <v>15471366</v>
      </c>
      <c r="E14" s="279">
        <v>50003</v>
      </c>
      <c r="F14" s="278">
        <v>17706847</v>
      </c>
      <c r="G14" s="280"/>
      <c r="H14" s="280">
        <v>170176</v>
      </c>
      <c r="I14" s="281">
        <f>SUM(C14:H14)</f>
        <v>33398392</v>
      </c>
      <c r="J14" s="282"/>
      <c r="K14" s="529"/>
      <c r="L14" s="280">
        <v>12554679</v>
      </c>
      <c r="M14" s="280"/>
      <c r="N14" s="281">
        <f>SUM(J14:M14)</f>
        <v>12554679</v>
      </c>
      <c r="O14" s="283"/>
      <c r="P14" s="280"/>
      <c r="Q14" s="284">
        <f t="shared" si="0"/>
        <v>45953071</v>
      </c>
      <c r="R14" s="285">
        <f>+Q14/Q90</f>
        <v>2.6278151009774521E-2</v>
      </c>
    </row>
    <row r="15" spans="1:22" ht="12.75" x14ac:dyDescent="0.2">
      <c r="A15" s="255"/>
      <c r="B15" s="120">
        <v>2021</v>
      </c>
      <c r="C15" s="256"/>
      <c r="D15" s="530">
        <v>9769211</v>
      </c>
      <c r="E15" s="530">
        <v>50003</v>
      </c>
      <c r="F15" s="531">
        <v>9396300</v>
      </c>
      <c r="G15" s="280"/>
      <c r="H15" s="530">
        <v>156160</v>
      </c>
      <c r="I15" s="281">
        <f>SUM(C15:H15)</f>
        <v>19371674</v>
      </c>
      <c r="J15" s="282"/>
      <c r="K15" s="529"/>
      <c r="L15" s="531">
        <v>16636557</v>
      </c>
      <c r="M15" s="280"/>
      <c r="N15" s="281">
        <f>SUM(J15:M15)</f>
        <v>16636557</v>
      </c>
      <c r="O15" s="283"/>
      <c r="P15" s="280"/>
      <c r="Q15" s="284">
        <f t="shared" si="0"/>
        <v>36008231</v>
      </c>
      <c r="R15" s="285">
        <f>+Q15/Q91</f>
        <v>1.8697610567770188E-2</v>
      </c>
    </row>
    <row r="16" spans="1:22" ht="13.5" customHeight="1" thickBot="1" x14ac:dyDescent="0.25">
      <c r="A16" s="275"/>
      <c r="B16" s="265" t="s">
        <v>355</v>
      </c>
      <c r="C16" s="266"/>
      <c r="D16" s="286">
        <f>(D15-D14)/D14</f>
        <v>-0.36856183222606198</v>
      </c>
      <c r="E16" s="286">
        <f>(E15-E14)/E14</f>
        <v>0</v>
      </c>
      <c r="F16" s="286">
        <f>(F15-F14)/F14</f>
        <v>-0.46934087135897207</v>
      </c>
      <c r="G16" s="288"/>
      <c r="H16" s="286"/>
      <c r="I16" s="286">
        <f>(I15-I14)/I14</f>
        <v>-0.41998183625127822</v>
      </c>
      <c r="J16" s="287"/>
      <c r="K16" s="532"/>
      <c r="L16" s="286">
        <f t="shared" ref="L16:N16" si="1">(L15-L14)/L14</f>
        <v>0.32512802597342394</v>
      </c>
      <c r="M16" s="286"/>
      <c r="N16" s="286">
        <f t="shared" si="1"/>
        <v>0.32512802597342394</v>
      </c>
      <c r="O16" s="289"/>
      <c r="P16" s="288"/>
      <c r="Q16" s="286">
        <f>(Q15-Q14)/Q14</f>
        <v>-0.21641295747132983</v>
      </c>
      <c r="R16" s="290"/>
    </row>
    <row r="17" spans="1:18" ht="24" x14ac:dyDescent="0.2">
      <c r="A17" s="277" t="s">
        <v>251</v>
      </c>
      <c r="B17" s="123">
        <v>2019</v>
      </c>
      <c r="C17" s="251"/>
      <c r="D17" s="280">
        <v>246660</v>
      </c>
      <c r="E17" s="280">
        <v>1400000</v>
      </c>
      <c r="F17" s="280">
        <v>1716893</v>
      </c>
      <c r="G17" s="280"/>
      <c r="H17" s="280"/>
      <c r="I17" s="281">
        <f t="shared" ref="I17:I18" si="2">SUM(C17:H17)</f>
        <v>3363553</v>
      </c>
      <c r="J17" s="282"/>
      <c r="K17" s="529"/>
      <c r="L17" s="280">
        <v>1753223</v>
      </c>
      <c r="M17" s="280"/>
      <c r="N17" s="281">
        <f t="shared" ref="N17:N18" si="3">SUM(J17:M17)</f>
        <v>1753223</v>
      </c>
      <c r="O17" s="283"/>
      <c r="P17" s="280"/>
      <c r="Q17" s="284">
        <f>SUM(I17,N17,P17)</f>
        <v>5116776</v>
      </c>
      <c r="R17" s="285">
        <f>+Q17/Q89</f>
        <v>3.2715161364837717E-3</v>
      </c>
    </row>
    <row r="18" spans="1:18" x14ac:dyDescent="0.2">
      <c r="A18" s="255"/>
      <c r="B18" s="120">
        <v>2020</v>
      </c>
      <c r="C18" s="256"/>
      <c r="D18" s="280">
        <v>152289</v>
      </c>
      <c r="E18" s="280">
        <v>1400000</v>
      </c>
      <c r="F18" s="280">
        <v>1049775</v>
      </c>
      <c r="G18" s="280"/>
      <c r="H18" s="280"/>
      <c r="I18" s="281">
        <f t="shared" si="2"/>
        <v>2602064</v>
      </c>
      <c r="J18" s="282"/>
      <c r="K18" s="529"/>
      <c r="L18" s="280">
        <v>7564487</v>
      </c>
      <c r="M18" s="280"/>
      <c r="N18" s="281">
        <f t="shared" si="3"/>
        <v>7564487</v>
      </c>
      <c r="O18" s="283"/>
      <c r="P18" s="280"/>
      <c r="Q18" s="284">
        <f>SUM(I18,N18,P18)</f>
        <v>10166551</v>
      </c>
      <c r="R18" s="285">
        <f t="shared" ref="R18:R19" si="4">+Q18/Q90</f>
        <v>5.8137172687887208E-3</v>
      </c>
    </row>
    <row r="19" spans="1:18" ht="12.75" x14ac:dyDescent="0.2">
      <c r="A19" s="255"/>
      <c r="B19" s="120">
        <v>2021</v>
      </c>
      <c r="C19" s="256"/>
      <c r="D19" s="50">
        <v>152289</v>
      </c>
      <c r="E19" s="533">
        <v>1055857</v>
      </c>
      <c r="F19" s="534">
        <v>996688</v>
      </c>
      <c r="G19" s="280"/>
      <c r="H19" s="280"/>
      <c r="I19" s="281">
        <f t="shared" ref="I19" si="5">SUM(C19:H19)</f>
        <v>2204834</v>
      </c>
      <c r="J19" s="282"/>
      <c r="K19" s="529"/>
      <c r="L19" s="280">
        <v>0</v>
      </c>
      <c r="M19" s="280"/>
      <c r="N19" s="281">
        <f t="shared" ref="N19" si="6">SUM(J19:M19)</f>
        <v>0</v>
      </c>
      <c r="O19" s="283"/>
      <c r="P19" s="280"/>
      <c r="Q19" s="284">
        <f>SUM(I19,N19,P19)</f>
        <v>2204834</v>
      </c>
      <c r="R19" s="285">
        <f t="shared" si="4"/>
        <v>1.1448806662726367E-3</v>
      </c>
    </row>
    <row r="20" spans="1:18" ht="12.75" thickBot="1" x14ac:dyDescent="0.25">
      <c r="A20" s="275"/>
      <c r="B20" s="265" t="s">
        <v>1157</v>
      </c>
      <c r="C20" s="266"/>
      <c r="D20" s="286">
        <f>(D19-D18)/D18</f>
        <v>0</v>
      </c>
      <c r="E20" s="286">
        <f>(E19-E18)/E18</f>
        <v>-0.24581642857142857</v>
      </c>
      <c r="F20" s="286">
        <f>(F19-F18)/F18</f>
        <v>-5.0569884022766784E-2</v>
      </c>
      <c r="G20" s="288"/>
      <c r="H20" s="286"/>
      <c r="I20" s="286">
        <f>(I19-I18)/I18</f>
        <v>-0.15265958100953705</v>
      </c>
      <c r="J20" s="287"/>
      <c r="K20" s="532"/>
      <c r="L20" s="286">
        <f>(L19-L18)/L18</f>
        <v>-1</v>
      </c>
      <c r="M20" s="288"/>
      <c r="N20" s="286">
        <f>(N19-N18)/N18</f>
        <v>-1</v>
      </c>
      <c r="O20" s="289"/>
      <c r="P20" s="288"/>
      <c r="Q20" s="286">
        <f>(Q19-Q18)/Q18</f>
        <v>-0.78312861461079575</v>
      </c>
      <c r="R20" s="290"/>
    </row>
    <row r="21" spans="1:18" x14ac:dyDescent="0.2">
      <c r="A21" s="295" t="s">
        <v>252</v>
      </c>
      <c r="B21" s="123">
        <v>2019</v>
      </c>
      <c r="C21" s="251"/>
      <c r="D21" s="280">
        <v>575875</v>
      </c>
      <c r="E21" s="280"/>
      <c r="F21" s="280">
        <v>1293117</v>
      </c>
      <c r="G21" s="280"/>
      <c r="H21" s="280"/>
      <c r="I21" s="281">
        <f t="shared" ref="I21:I23" si="7">SUM(C21:H21)</f>
        <v>1868992</v>
      </c>
      <c r="J21" s="282"/>
      <c r="K21" s="529"/>
      <c r="L21" s="280"/>
      <c r="M21" s="280"/>
      <c r="N21" s="296"/>
      <c r="O21" s="283"/>
      <c r="P21" s="280"/>
      <c r="Q21" s="284">
        <f>SUM(I21,N21,P21)</f>
        <v>1868992</v>
      </c>
      <c r="R21" s="285">
        <f>+Q21/Q89</f>
        <v>1.194978534717775E-3</v>
      </c>
    </row>
    <row r="22" spans="1:18" x14ac:dyDescent="0.2">
      <c r="A22" s="255"/>
      <c r="B22" s="120">
        <v>2020</v>
      </c>
      <c r="C22" s="256"/>
      <c r="D22" s="280">
        <v>573582</v>
      </c>
      <c r="E22" s="529"/>
      <c r="F22" s="280">
        <v>1451048</v>
      </c>
      <c r="G22" s="280"/>
      <c r="H22" s="291"/>
      <c r="I22" s="281">
        <f t="shared" si="7"/>
        <v>2024630</v>
      </c>
      <c r="J22" s="293"/>
      <c r="K22" s="529"/>
      <c r="L22" s="280"/>
      <c r="M22" s="280"/>
      <c r="N22" s="296"/>
      <c r="O22" s="283"/>
      <c r="P22" s="280"/>
      <c r="Q22" s="284">
        <f>SUM(I22,N22,P22)</f>
        <v>2024630</v>
      </c>
      <c r="R22" s="285">
        <f t="shared" ref="R22:R23" si="8">+Q22/Q90</f>
        <v>1.1577797026649163E-3</v>
      </c>
    </row>
    <row r="23" spans="1:18" x14ac:dyDescent="0.2">
      <c r="A23" s="255"/>
      <c r="B23" s="120">
        <v>2021</v>
      </c>
      <c r="C23" s="256"/>
      <c r="D23" s="533">
        <v>614368</v>
      </c>
      <c r="E23" s="529"/>
      <c r="F23" s="533">
        <v>1252819</v>
      </c>
      <c r="G23" s="280"/>
      <c r="H23" s="291"/>
      <c r="I23" s="281">
        <f t="shared" si="7"/>
        <v>1867187</v>
      </c>
      <c r="J23" s="293"/>
      <c r="K23" s="529"/>
      <c r="L23" s="280"/>
      <c r="M23" s="280"/>
      <c r="N23" s="296"/>
      <c r="O23" s="283"/>
      <c r="P23" s="280"/>
      <c r="Q23" s="284">
        <f>SUM(I23,N23,P23)</f>
        <v>1867187</v>
      </c>
      <c r="R23" s="285">
        <f t="shared" si="8"/>
        <v>9.6955430504772956E-4</v>
      </c>
    </row>
    <row r="24" spans="1:18" ht="12.75" thickBot="1" x14ac:dyDescent="0.25">
      <c r="A24" s="275"/>
      <c r="B24" s="265" t="s">
        <v>1157</v>
      </c>
      <c r="C24" s="266"/>
      <c r="D24" s="286">
        <f>(D23-D22)/D22</f>
        <v>7.1107531268414972E-2</v>
      </c>
      <c r="E24" s="288"/>
      <c r="F24" s="286">
        <f>(F23-F22)/F22</f>
        <v>-0.13661091845342124</v>
      </c>
      <c r="G24" s="288"/>
      <c r="H24" s="286"/>
      <c r="I24" s="286">
        <f>(I23-I22)/I22</f>
        <v>-7.7763838330954294E-2</v>
      </c>
      <c r="J24" s="287"/>
      <c r="K24" s="532"/>
      <c r="L24" s="288"/>
      <c r="M24" s="288"/>
      <c r="N24" s="290"/>
      <c r="O24" s="289"/>
      <c r="P24" s="288"/>
      <c r="Q24" s="286">
        <f>(Q23-Q22)/Q22</f>
        <v>-7.7763838330954294E-2</v>
      </c>
      <c r="R24" s="290"/>
    </row>
    <row r="25" spans="1:18" x14ac:dyDescent="0.2">
      <c r="A25" s="250" t="s">
        <v>253</v>
      </c>
      <c r="B25" s="123">
        <v>2019</v>
      </c>
      <c r="C25" s="251"/>
      <c r="D25" s="291"/>
      <c r="E25" s="291"/>
      <c r="F25" s="291"/>
      <c r="G25" s="291"/>
      <c r="H25" s="291"/>
      <c r="I25" s="292"/>
      <c r="J25" s="293"/>
      <c r="K25" s="529"/>
      <c r="L25" s="297"/>
      <c r="M25" s="291"/>
      <c r="N25" s="298">
        <f t="shared" ref="N25:N26" si="9">SUM(J25:M25)</f>
        <v>0</v>
      </c>
      <c r="O25" s="294"/>
      <c r="P25" s="291"/>
      <c r="Q25" s="299">
        <f>SUM(I25,N25,P25)</f>
        <v>0</v>
      </c>
      <c r="R25" s="285">
        <f>+Q25/Q89</f>
        <v>0</v>
      </c>
    </row>
    <row r="26" spans="1:18" x14ac:dyDescent="0.2">
      <c r="A26" s="255"/>
      <c r="B26" s="120">
        <v>2020</v>
      </c>
      <c r="C26" s="256"/>
      <c r="D26" s="291"/>
      <c r="E26" s="291"/>
      <c r="F26" s="291"/>
      <c r="G26" s="291"/>
      <c r="H26" s="291"/>
      <c r="I26" s="292"/>
      <c r="J26" s="293"/>
      <c r="K26" s="529"/>
      <c r="L26" s="535">
        <v>11146425</v>
      </c>
      <c r="M26" s="529"/>
      <c r="N26" s="298">
        <f t="shared" si="9"/>
        <v>11146425</v>
      </c>
      <c r="O26" s="294"/>
      <c r="P26" s="291"/>
      <c r="Q26" s="284">
        <f>SUM(I26,N26,P26)</f>
        <v>11146425</v>
      </c>
      <c r="R26" s="285">
        <f t="shared" ref="R26:R27" si="10">+Q26/Q90</f>
        <v>6.3740558137915515E-3</v>
      </c>
    </row>
    <row r="27" spans="1:18" x14ac:dyDescent="0.2">
      <c r="A27" s="255"/>
      <c r="B27" s="120">
        <v>2021</v>
      </c>
      <c r="C27" s="256"/>
      <c r="D27" s="291"/>
      <c r="E27" s="291"/>
      <c r="F27" s="291"/>
      <c r="G27" s="291"/>
      <c r="H27" s="291"/>
      <c r="I27" s="292"/>
      <c r="J27" s="293"/>
      <c r="K27" s="529"/>
      <c r="L27" s="533">
        <v>8000000</v>
      </c>
      <c r="M27" s="50"/>
      <c r="N27" s="298">
        <f t="shared" ref="N27" si="11">SUM(J27:M27)</f>
        <v>8000000</v>
      </c>
      <c r="O27" s="294"/>
      <c r="P27" s="291"/>
      <c r="Q27" s="284">
        <f>SUM(I27,N27,P27)</f>
        <v>8000000</v>
      </c>
      <c r="R27" s="285">
        <f t="shared" si="10"/>
        <v>4.1540747875718053E-3</v>
      </c>
    </row>
    <row r="28" spans="1:18" ht="12.75" thickBot="1" x14ac:dyDescent="0.25">
      <c r="A28" s="275"/>
      <c r="B28" s="265" t="s">
        <v>1157</v>
      </c>
      <c r="C28" s="266"/>
      <c r="D28" s="286"/>
      <c r="E28" s="288"/>
      <c r="F28" s="286"/>
      <c r="G28" s="288"/>
      <c r="H28" s="286"/>
      <c r="I28" s="286"/>
      <c r="J28" s="287"/>
      <c r="K28" s="532"/>
      <c r="L28" s="286">
        <f>(L27-L26)/L26</f>
        <v>-0.28228109012530922</v>
      </c>
      <c r="M28" s="288"/>
      <c r="N28" s="286">
        <f>(N27-N26)/N26</f>
        <v>-0.28228109012530922</v>
      </c>
      <c r="O28" s="289"/>
      <c r="P28" s="288"/>
      <c r="Q28" s="286">
        <f>(Q27-Q26)/Q26</f>
        <v>-0.28228109012530922</v>
      </c>
      <c r="R28" s="290"/>
    </row>
    <row r="29" spans="1:18" x14ac:dyDescent="0.2">
      <c r="A29" s="250" t="s">
        <v>254</v>
      </c>
      <c r="B29" s="123">
        <v>2019</v>
      </c>
      <c r="C29" s="251"/>
      <c r="D29" s="278">
        <v>693308</v>
      </c>
      <c r="E29" s="280"/>
      <c r="F29" s="280">
        <v>130062</v>
      </c>
      <c r="G29" s="280"/>
      <c r="H29" s="280"/>
      <c r="I29" s="281">
        <f t="shared" ref="I29:I30" si="12">SUM(C29:H29)</f>
        <v>823370</v>
      </c>
      <c r="J29" s="282"/>
      <c r="K29" s="529"/>
      <c r="L29" s="280">
        <v>15000</v>
      </c>
      <c r="M29" s="280"/>
      <c r="N29" s="281">
        <f>SUM(J29:M29)</f>
        <v>15000</v>
      </c>
      <c r="O29" s="283"/>
      <c r="P29" s="280"/>
      <c r="Q29" s="284">
        <f t="shared" ref="Q29:Q31" si="13">SUM(I29,N29,P29)</f>
        <v>838370</v>
      </c>
      <c r="R29" s="285">
        <f t="shared" ref="R29:R31" si="14">+Q29/Q89</f>
        <v>5.3602912915161804E-4</v>
      </c>
    </row>
    <row r="30" spans="1:18" x14ac:dyDescent="0.2">
      <c r="A30" s="255"/>
      <c r="B30" s="120">
        <v>2020</v>
      </c>
      <c r="C30" s="256"/>
      <c r="D30" s="278">
        <v>717147</v>
      </c>
      <c r="E30" s="280"/>
      <c r="F30" s="281">
        <v>144600</v>
      </c>
      <c r="G30" s="280"/>
      <c r="H30" s="280"/>
      <c r="I30" s="281">
        <f t="shared" si="12"/>
        <v>861747</v>
      </c>
      <c r="J30" s="282"/>
      <c r="K30" s="529"/>
      <c r="L30" s="280">
        <v>15000</v>
      </c>
      <c r="M30" s="280"/>
      <c r="N30" s="281">
        <f>SUM(J30:M30)</f>
        <v>15000</v>
      </c>
      <c r="O30" s="283"/>
      <c r="P30" s="280"/>
      <c r="Q30" s="284">
        <f t="shared" si="13"/>
        <v>876747</v>
      </c>
      <c r="R30" s="285">
        <f t="shared" si="14"/>
        <v>5.0136562284089305E-4</v>
      </c>
    </row>
    <row r="31" spans="1:18" x14ac:dyDescent="0.2">
      <c r="A31" s="255"/>
      <c r="B31" s="120">
        <v>2021</v>
      </c>
      <c r="C31" s="256"/>
      <c r="D31" s="533">
        <v>739563</v>
      </c>
      <c r="E31" s="280"/>
      <c r="F31" s="533">
        <v>159600</v>
      </c>
      <c r="G31" s="280"/>
      <c r="H31" s="280"/>
      <c r="I31" s="281">
        <f t="shared" ref="I31" si="15">SUM(C31:H31)</f>
        <v>899163</v>
      </c>
      <c r="J31" s="282"/>
      <c r="K31" s="529"/>
      <c r="L31" s="280">
        <v>0</v>
      </c>
      <c r="M31" s="280"/>
      <c r="N31" s="281">
        <f>SUM(J31:M31)</f>
        <v>0</v>
      </c>
      <c r="O31" s="283"/>
      <c r="P31" s="280"/>
      <c r="Q31" s="284">
        <f t="shared" si="13"/>
        <v>899163</v>
      </c>
      <c r="R31" s="285">
        <f t="shared" si="14"/>
        <v>4.6689879352717842E-4</v>
      </c>
    </row>
    <row r="32" spans="1:18" ht="12.75" thickBot="1" x14ac:dyDescent="0.25">
      <c r="A32" s="275"/>
      <c r="B32" s="265" t="s">
        <v>1157</v>
      </c>
      <c r="C32" s="266"/>
      <c r="D32" s="300">
        <f>(D31-D30)/D30</f>
        <v>3.125718994850428E-2</v>
      </c>
      <c r="E32" s="288"/>
      <c r="F32" s="300">
        <f>(F31-F30)/F30</f>
        <v>0.1037344398340249</v>
      </c>
      <c r="G32" s="288"/>
      <c r="H32" s="288"/>
      <c r="I32" s="300">
        <f>(I31-I30)/I30</f>
        <v>4.3418776044477088E-2</v>
      </c>
      <c r="J32" s="287"/>
      <c r="K32" s="532"/>
      <c r="L32" s="300">
        <f>(L31-L30)/L30</f>
        <v>-1</v>
      </c>
      <c r="M32" s="288"/>
      <c r="N32" s="300">
        <f>(N31-N30)/N30</f>
        <v>-1</v>
      </c>
      <c r="O32" s="289"/>
      <c r="P32" s="288"/>
      <c r="Q32" s="300">
        <f>(Q31-Q30)/Q30</f>
        <v>2.5567238895599302E-2</v>
      </c>
      <c r="R32" s="290"/>
    </row>
    <row r="33" spans="1:18" x14ac:dyDescent="0.2">
      <c r="A33" s="250" t="s">
        <v>255</v>
      </c>
      <c r="B33" s="123">
        <v>2019</v>
      </c>
      <c r="C33" s="251"/>
      <c r="D33" s="280">
        <v>3986405</v>
      </c>
      <c r="E33" s="280">
        <v>23500</v>
      </c>
      <c r="F33" s="280">
        <v>4107218</v>
      </c>
      <c r="G33" s="280"/>
      <c r="H33" s="280">
        <v>12000</v>
      </c>
      <c r="I33" s="281">
        <f t="shared" ref="I33:I34" si="16">SUM(C33:H33)</f>
        <v>8129123</v>
      </c>
      <c r="J33" s="282"/>
      <c r="K33" s="529"/>
      <c r="L33" s="280">
        <v>28680695</v>
      </c>
      <c r="M33" s="280"/>
      <c r="N33" s="281">
        <f t="shared" ref="N33:N34" si="17">SUM(J33:M33)</f>
        <v>28680695</v>
      </c>
      <c r="O33" s="283"/>
      <c r="P33" s="280"/>
      <c r="Q33" s="284">
        <f t="shared" ref="Q33:Q35" si="18">SUM(I33,N33,P33)</f>
        <v>36809818</v>
      </c>
      <c r="R33" s="285">
        <f t="shared" ref="R33:R35" si="19">+Q33/Q89</f>
        <v>2.3535115386726094E-2</v>
      </c>
    </row>
    <row r="34" spans="1:18" x14ac:dyDescent="0.2">
      <c r="A34" s="255"/>
      <c r="B34" s="120">
        <v>2020</v>
      </c>
      <c r="C34" s="256"/>
      <c r="D34" s="280">
        <v>4186807</v>
      </c>
      <c r="E34" s="280">
        <v>23500</v>
      </c>
      <c r="F34" s="280">
        <v>4325167</v>
      </c>
      <c r="G34" s="280"/>
      <c r="H34" s="280">
        <v>12000</v>
      </c>
      <c r="I34" s="281">
        <f t="shared" si="16"/>
        <v>8547474</v>
      </c>
      <c r="J34" s="282"/>
      <c r="K34" s="529"/>
      <c r="L34" s="280">
        <v>50689047</v>
      </c>
      <c r="M34" s="280"/>
      <c r="N34" s="281">
        <f t="shared" si="17"/>
        <v>50689047</v>
      </c>
      <c r="O34" s="283"/>
      <c r="P34" s="280"/>
      <c r="Q34" s="284">
        <f t="shared" si="18"/>
        <v>59236521</v>
      </c>
      <c r="R34" s="285">
        <f t="shared" si="19"/>
        <v>3.3874259331474921E-2</v>
      </c>
    </row>
    <row r="35" spans="1:18" x14ac:dyDescent="0.2">
      <c r="A35" s="255"/>
      <c r="B35" s="120">
        <v>2021</v>
      </c>
      <c r="C35" s="256"/>
      <c r="D35" s="536">
        <v>4115145</v>
      </c>
      <c r="E35" s="280">
        <v>23000</v>
      </c>
      <c r="F35" s="533">
        <v>3618117</v>
      </c>
      <c r="G35" s="280"/>
      <c r="H35" s="280"/>
      <c r="I35" s="281">
        <f t="shared" ref="I35" si="20">SUM(C35:H35)</f>
        <v>7756262</v>
      </c>
      <c r="J35" s="282"/>
      <c r="K35" s="529"/>
      <c r="L35" s="533">
        <v>37875139</v>
      </c>
      <c r="M35" s="280"/>
      <c r="N35" s="281">
        <f t="shared" ref="N35" si="21">SUM(J35:M35)</f>
        <v>37875139</v>
      </c>
      <c r="O35" s="283"/>
      <c r="P35" s="280"/>
      <c r="Q35" s="284">
        <f t="shared" si="18"/>
        <v>45631401</v>
      </c>
      <c r="R35" s="285">
        <f t="shared" si="19"/>
        <v>2.3694531551959858E-2</v>
      </c>
    </row>
    <row r="36" spans="1:18" ht="12.75" thickBot="1" x14ac:dyDescent="0.25">
      <c r="A36" s="275"/>
      <c r="B36" s="265" t="s">
        <v>1157</v>
      </c>
      <c r="C36" s="266"/>
      <c r="D36" s="300">
        <f>(D35-D34)/D34</f>
        <v>-1.71161460272709E-2</v>
      </c>
      <c r="E36" s="300">
        <f t="shared" ref="E36:I36" si="22">(E35-E34)/E34</f>
        <v>-2.1276595744680851E-2</v>
      </c>
      <c r="F36" s="300">
        <f t="shared" si="22"/>
        <v>-0.16347345663184798</v>
      </c>
      <c r="G36" s="300"/>
      <c r="H36" s="300">
        <f t="shared" si="22"/>
        <v>-1</v>
      </c>
      <c r="I36" s="300">
        <f t="shared" si="22"/>
        <v>-9.2566762999220592E-2</v>
      </c>
      <c r="J36" s="287"/>
      <c r="K36" s="532"/>
      <c r="L36" s="300">
        <f t="shared" ref="L36:N36" si="23">(L35-L34)/L34</f>
        <v>-0.25279441533000219</v>
      </c>
      <c r="M36" s="288"/>
      <c r="N36" s="300">
        <f t="shared" si="23"/>
        <v>-0.25279441533000219</v>
      </c>
      <c r="O36" s="289"/>
      <c r="P36" s="288"/>
      <c r="Q36" s="300">
        <f t="shared" ref="Q36" si="24">(Q35-Q34)/Q34</f>
        <v>-0.22967452798249241</v>
      </c>
      <c r="R36" s="290"/>
    </row>
    <row r="37" spans="1:18" x14ac:dyDescent="0.2">
      <c r="A37" s="250" t="s">
        <v>256</v>
      </c>
      <c r="B37" s="123">
        <v>2019</v>
      </c>
      <c r="C37" s="251"/>
      <c r="D37" s="280">
        <v>1014057</v>
      </c>
      <c r="E37" s="280"/>
      <c r="F37" s="280">
        <v>459106</v>
      </c>
      <c r="G37" s="280"/>
      <c r="H37" s="280">
        <v>0</v>
      </c>
      <c r="I37" s="281">
        <f t="shared" ref="I37:I38" si="25">SUM(C37:H37)</f>
        <v>1473163</v>
      </c>
      <c r="J37" s="282"/>
      <c r="K37" s="529"/>
      <c r="L37" s="280">
        <v>80000</v>
      </c>
      <c r="M37" s="280"/>
      <c r="N37" s="281">
        <f t="shared" ref="N37:N38" si="26">SUM(J37:M37)</f>
        <v>80000</v>
      </c>
      <c r="O37" s="283"/>
      <c r="P37" s="280"/>
      <c r="Q37" s="284">
        <f t="shared" ref="Q37:Q39" si="27">SUM(I37,N37,P37)</f>
        <v>1553163</v>
      </c>
      <c r="R37" s="285">
        <f>+Q37/Q89</f>
        <v>9.9304675778059156E-4</v>
      </c>
    </row>
    <row r="38" spans="1:18" x14ac:dyDescent="0.2">
      <c r="A38" s="255"/>
      <c r="B38" s="120">
        <v>2020</v>
      </c>
      <c r="C38" s="256"/>
      <c r="D38" s="280">
        <v>1055532</v>
      </c>
      <c r="E38" s="280"/>
      <c r="F38" s="280">
        <v>438342</v>
      </c>
      <c r="G38" s="280"/>
      <c r="H38" s="280">
        <v>0</v>
      </c>
      <c r="I38" s="281">
        <f t="shared" si="25"/>
        <v>1493874</v>
      </c>
      <c r="J38" s="282"/>
      <c r="K38" s="529"/>
      <c r="L38" s="280">
        <v>3690903</v>
      </c>
      <c r="M38" s="280"/>
      <c r="N38" s="281">
        <f t="shared" si="26"/>
        <v>3690903</v>
      </c>
      <c r="O38" s="283"/>
      <c r="P38" s="280"/>
      <c r="Q38" s="284">
        <f t="shared" si="27"/>
        <v>5184777</v>
      </c>
      <c r="R38" s="285">
        <f t="shared" ref="R38:R39" si="28">+Q38/Q90</f>
        <v>2.9649020183657739E-3</v>
      </c>
    </row>
    <row r="39" spans="1:18" x14ac:dyDescent="0.2">
      <c r="A39" s="255"/>
      <c r="B39" s="120">
        <v>2021</v>
      </c>
      <c r="C39" s="256"/>
      <c r="D39" s="533">
        <v>1039570</v>
      </c>
      <c r="E39" s="280"/>
      <c r="F39" s="533">
        <v>310770</v>
      </c>
      <c r="G39" s="280"/>
      <c r="H39" s="280">
        <v>0</v>
      </c>
      <c r="I39" s="281">
        <f t="shared" ref="I39" si="29">SUM(C39:H39)</f>
        <v>1350340</v>
      </c>
      <c r="J39" s="282"/>
      <c r="K39" s="529"/>
      <c r="L39" s="533">
        <v>3670903</v>
      </c>
      <c r="M39" s="280"/>
      <c r="N39" s="281">
        <f t="shared" ref="N39" si="30">SUM(J39:M39)</f>
        <v>3670903</v>
      </c>
      <c r="O39" s="283"/>
      <c r="P39" s="280"/>
      <c r="Q39" s="284">
        <f t="shared" si="27"/>
        <v>5021243</v>
      </c>
      <c r="R39" s="285">
        <f t="shared" si="28"/>
        <v>2.6073273685714268E-3</v>
      </c>
    </row>
    <row r="40" spans="1:18" ht="12.75" thickBot="1" x14ac:dyDescent="0.25">
      <c r="A40" s="275"/>
      <c r="B40" s="265" t="s">
        <v>1157</v>
      </c>
      <c r="C40" s="266"/>
      <c r="D40" s="300">
        <f>(D39-D38)/D38</f>
        <v>-1.5122232201392284E-2</v>
      </c>
      <c r="E40" s="300"/>
      <c r="F40" s="300">
        <f t="shared" ref="F40:I40" si="31">(F39-F38)/F38</f>
        <v>-0.2910330290047497</v>
      </c>
      <c r="G40" s="288"/>
      <c r="H40" s="300"/>
      <c r="I40" s="300">
        <f t="shared" si="31"/>
        <v>-9.6081731123240643E-2</v>
      </c>
      <c r="J40" s="287"/>
      <c r="K40" s="532"/>
      <c r="L40" s="300">
        <f t="shared" ref="L40:N40" si="32">(L39-L38)/L38</f>
        <v>-5.4187281540587764E-3</v>
      </c>
      <c r="M40" s="288"/>
      <c r="N40" s="300">
        <f t="shared" si="32"/>
        <v>-5.4187281540587764E-3</v>
      </c>
      <c r="O40" s="289"/>
      <c r="P40" s="288"/>
      <c r="Q40" s="300">
        <f t="shared" ref="Q40" si="33">(Q39-Q38)/Q38</f>
        <v>-3.1541182966981995E-2</v>
      </c>
      <c r="R40" s="290"/>
    </row>
    <row r="41" spans="1:18" x14ac:dyDescent="0.2">
      <c r="A41" s="250" t="s">
        <v>257</v>
      </c>
      <c r="B41" s="123">
        <v>2019</v>
      </c>
      <c r="C41" s="251"/>
      <c r="D41" s="280">
        <v>188215</v>
      </c>
      <c r="E41" s="280"/>
      <c r="F41" s="280">
        <v>434976</v>
      </c>
      <c r="G41" s="280"/>
      <c r="H41" s="280"/>
      <c r="I41" s="281">
        <f>SUM(C41:H41)</f>
        <v>623191</v>
      </c>
      <c r="J41" s="282"/>
      <c r="K41" s="529"/>
      <c r="L41" s="280"/>
      <c r="M41" s="280"/>
      <c r="N41" s="296"/>
      <c r="O41" s="283"/>
      <c r="P41" s="280"/>
      <c r="Q41" s="284">
        <f>SUM(I41,N41,P41)</f>
        <v>623191</v>
      </c>
      <c r="R41" s="285">
        <f>+Q41/Q89</f>
        <v>3.9845000301194704E-4</v>
      </c>
    </row>
    <row r="42" spans="1:18" x14ac:dyDescent="0.2">
      <c r="A42" s="255"/>
      <c r="B42" s="120">
        <v>2020</v>
      </c>
      <c r="C42" s="256"/>
      <c r="D42" s="280">
        <v>188215</v>
      </c>
      <c r="E42" s="280"/>
      <c r="F42" s="280">
        <v>601500</v>
      </c>
      <c r="G42" s="280"/>
      <c r="H42" s="280"/>
      <c r="I42" s="281">
        <f>SUM(C42:H42)</f>
        <v>789715</v>
      </c>
      <c r="J42" s="282"/>
      <c r="K42" s="529"/>
      <c r="L42" s="280"/>
      <c r="M42" s="280"/>
      <c r="N42" s="296"/>
      <c r="O42" s="283"/>
      <c r="P42" s="280"/>
      <c r="Q42" s="284">
        <f>SUM(I42,N42,P42)</f>
        <v>789715</v>
      </c>
      <c r="R42" s="285">
        <f t="shared" ref="R42:R43" si="34">+Q42/Q90</f>
        <v>4.5159658697639784E-4</v>
      </c>
    </row>
    <row r="43" spans="1:18" x14ac:dyDescent="0.2">
      <c r="A43" s="255"/>
      <c r="B43" s="120">
        <v>2021</v>
      </c>
      <c r="C43" s="256"/>
      <c r="D43" s="533">
        <v>188215</v>
      </c>
      <c r="E43" s="280"/>
      <c r="F43" s="533">
        <v>614700</v>
      </c>
      <c r="G43" s="280"/>
      <c r="H43" s="280"/>
      <c r="I43" s="281">
        <f>SUM(C43:H43)</f>
        <v>802915</v>
      </c>
      <c r="J43" s="282"/>
      <c r="K43" s="529"/>
      <c r="L43" s="280"/>
      <c r="M43" s="280"/>
      <c r="N43" s="296"/>
      <c r="O43" s="283"/>
      <c r="P43" s="280"/>
      <c r="Q43" s="284">
        <f>SUM(I43,N43,P43)</f>
        <v>802915</v>
      </c>
      <c r="R43" s="285">
        <f t="shared" si="34"/>
        <v>4.16921119757902E-4</v>
      </c>
    </row>
    <row r="44" spans="1:18" ht="12.75" thickBot="1" x14ac:dyDescent="0.25">
      <c r="A44" s="275"/>
      <c r="B44" s="265" t="s">
        <v>1157</v>
      </c>
      <c r="C44" s="266"/>
      <c r="D44" s="300">
        <f>(D43-D42)/D42</f>
        <v>0</v>
      </c>
      <c r="E44" s="288"/>
      <c r="F44" s="300">
        <f>(F43-F42)/F42</f>
        <v>2.1945137157107233E-2</v>
      </c>
      <c r="G44" s="288"/>
      <c r="H44" s="288"/>
      <c r="I44" s="300">
        <f>(I43-I42)/I42</f>
        <v>1.6714890815040868E-2</v>
      </c>
      <c r="J44" s="287"/>
      <c r="K44" s="532"/>
      <c r="L44" s="288"/>
      <c r="M44" s="288"/>
      <c r="N44" s="290"/>
      <c r="O44" s="289"/>
      <c r="P44" s="288"/>
      <c r="Q44" s="300">
        <f>(Q43-Q42)/Q42</f>
        <v>1.6714890815040868E-2</v>
      </c>
      <c r="R44" s="290"/>
    </row>
    <row r="45" spans="1:18" x14ac:dyDescent="0.2">
      <c r="A45" s="250" t="s">
        <v>258</v>
      </c>
      <c r="B45" s="123">
        <v>2019</v>
      </c>
      <c r="C45" s="251"/>
      <c r="D45" s="280">
        <v>156064</v>
      </c>
      <c r="E45" s="280"/>
      <c r="F45" s="280">
        <v>38428</v>
      </c>
      <c r="G45" s="280"/>
      <c r="H45" s="280"/>
      <c r="I45" s="281">
        <f t="shared" ref="I45:I46" si="35">SUM(C45:H45)</f>
        <v>194492</v>
      </c>
      <c r="J45" s="282"/>
      <c r="K45" s="529"/>
      <c r="L45" s="280"/>
      <c r="M45" s="280"/>
      <c r="N45" s="296"/>
      <c r="O45" s="283"/>
      <c r="P45" s="280"/>
      <c r="Q45" s="284">
        <f>SUM(I45,N45,P45)</f>
        <v>194492</v>
      </c>
      <c r="R45" s="285">
        <f>+Q45/Q89</f>
        <v>1.2435246655648043E-4</v>
      </c>
    </row>
    <row r="46" spans="1:18" x14ac:dyDescent="0.2">
      <c r="A46" s="255"/>
      <c r="B46" s="120">
        <v>2020</v>
      </c>
      <c r="C46" s="256"/>
      <c r="D46" s="280">
        <v>160128</v>
      </c>
      <c r="E46" s="280"/>
      <c r="F46" s="280">
        <v>45692</v>
      </c>
      <c r="G46" s="280"/>
      <c r="H46" s="280"/>
      <c r="I46" s="281">
        <f t="shared" si="35"/>
        <v>205820</v>
      </c>
      <c r="J46" s="282"/>
      <c r="K46" s="529"/>
      <c r="L46" s="280"/>
      <c r="M46" s="280"/>
      <c r="N46" s="296"/>
      <c r="O46" s="283"/>
      <c r="P46" s="280"/>
      <c r="Q46" s="284">
        <f>SUM(I46,N46,P46)</f>
        <v>205820</v>
      </c>
      <c r="R46" s="285">
        <f t="shared" ref="R46:R47" si="36">+Q46/Q90</f>
        <v>1.1769766248771038E-4</v>
      </c>
    </row>
    <row r="47" spans="1:18" x14ac:dyDescent="0.2">
      <c r="A47" s="255"/>
      <c r="B47" s="120">
        <v>2021</v>
      </c>
      <c r="C47" s="256"/>
      <c r="D47" s="533">
        <v>160128</v>
      </c>
      <c r="E47" s="280"/>
      <c r="F47" s="533">
        <v>45692</v>
      </c>
      <c r="G47" s="280"/>
      <c r="H47" s="280"/>
      <c r="I47" s="281">
        <f t="shared" ref="I47:I51" si="37">SUM(C47:H47)</f>
        <v>205820</v>
      </c>
      <c r="J47" s="282"/>
      <c r="K47" s="529"/>
      <c r="L47" s="280"/>
      <c r="M47" s="280"/>
      <c r="N47" s="296"/>
      <c r="O47" s="283"/>
      <c r="P47" s="280"/>
      <c r="Q47" s="284">
        <f>SUM(I47,N47,P47)</f>
        <v>205820</v>
      </c>
      <c r="R47" s="285">
        <f t="shared" si="36"/>
        <v>1.0687395909725362E-4</v>
      </c>
    </row>
    <row r="48" spans="1:18" ht="12.75" thickBot="1" x14ac:dyDescent="0.25">
      <c r="A48" s="275"/>
      <c r="B48" s="265" t="s">
        <v>1157</v>
      </c>
      <c r="C48" s="266"/>
      <c r="D48" s="300">
        <f>(D47-D46)/D46</f>
        <v>0</v>
      </c>
      <c r="E48" s="288"/>
      <c r="F48" s="300">
        <f>(F47-F46)/F46</f>
        <v>0</v>
      </c>
      <c r="G48" s="288"/>
      <c r="H48" s="288"/>
      <c r="I48" s="300">
        <f>(I47-I46)/I46</f>
        <v>0</v>
      </c>
      <c r="J48" s="287"/>
      <c r="K48" s="532"/>
      <c r="L48" s="288"/>
      <c r="M48" s="288"/>
      <c r="N48" s="290"/>
      <c r="O48" s="289"/>
      <c r="P48" s="288"/>
      <c r="Q48" s="300">
        <f>(Q47-Q46)/Q46</f>
        <v>0</v>
      </c>
      <c r="R48" s="290"/>
    </row>
    <row r="49" spans="1:18" x14ac:dyDescent="0.2">
      <c r="A49" s="250" t="s">
        <v>259</v>
      </c>
      <c r="B49" s="123">
        <v>2019</v>
      </c>
      <c r="C49" s="251"/>
      <c r="D49" s="301">
        <v>2783269</v>
      </c>
      <c r="E49" s="280">
        <v>10000</v>
      </c>
      <c r="F49" s="280">
        <v>5205625</v>
      </c>
      <c r="G49" s="280"/>
      <c r="H49" s="280">
        <v>15000</v>
      </c>
      <c r="I49" s="281">
        <f t="shared" ref="I49:I50" si="38">SUM(C49:H49)</f>
        <v>8013894</v>
      </c>
      <c r="J49" s="282"/>
      <c r="K49" s="529"/>
      <c r="L49" s="280">
        <v>65127996</v>
      </c>
      <c r="M49" s="280"/>
      <c r="N49" s="281">
        <f t="shared" ref="N49" si="39">SUM(J49:M49)</f>
        <v>65127996</v>
      </c>
      <c r="O49" s="283"/>
      <c r="P49" s="280"/>
      <c r="Q49" s="284">
        <f>SUM(I49,N49,P49)</f>
        <v>73141890</v>
      </c>
      <c r="R49" s="285">
        <f>+Q49/Q89</f>
        <v>4.6764774027223593E-2</v>
      </c>
    </row>
    <row r="50" spans="1:18" x14ac:dyDescent="0.2">
      <c r="A50" s="255"/>
      <c r="B50" s="120">
        <v>2020</v>
      </c>
      <c r="C50" s="256"/>
      <c r="D50" s="301">
        <v>3003265</v>
      </c>
      <c r="E50" s="280">
        <v>10000</v>
      </c>
      <c r="F50" s="280">
        <v>22019069</v>
      </c>
      <c r="G50" s="280"/>
      <c r="H50" s="280">
        <v>0</v>
      </c>
      <c r="I50" s="281">
        <f t="shared" si="38"/>
        <v>25032334</v>
      </c>
      <c r="J50" s="282"/>
      <c r="K50" s="529"/>
      <c r="L50" s="280">
        <v>42450311</v>
      </c>
      <c r="M50" s="280"/>
      <c r="N50" s="281">
        <f t="shared" ref="N50:N51" si="40">SUM(J50:M50)</f>
        <v>42450311</v>
      </c>
      <c r="O50" s="283"/>
      <c r="P50" s="280"/>
      <c r="Q50" s="284">
        <f>SUM(I50,N50,P50)</f>
        <v>67482645</v>
      </c>
      <c r="R50" s="285">
        <f t="shared" ref="R50:R51" si="41">+Q50/Q90</f>
        <v>3.8589785127723139E-2</v>
      </c>
    </row>
    <row r="51" spans="1:18" ht="12.75" x14ac:dyDescent="0.2">
      <c r="A51" s="255"/>
      <c r="B51" s="120">
        <v>2021</v>
      </c>
      <c r="C51" s="256"/>
      <c r="D51" s="533">
        <v>2874128</v>
      </c>
      <c r="E51" s="280">
        <v>10000</v>
      </c>
      <c r="F51" s="533">
        <v>3870887</v>
      </c>
      <c r="G51" s="280"/>
      <c r="H51" s="280">
        <v>0</v>
      </c>
      <c r="I51" s="281">
        <f t="shared" si="37"/>
        <v>6755015</v>
      </c>
      <c r="J51" s="282"/>
      <c r="K51" s="529"/>
      <c r="L51" s="534">
        <v>40084580</v>
      </c>
      <c r="M51" s="280"/>
      <c r="N51" s="281">
        <f t="shared" si="40"/>
        <v>40084580</v>
      </c>
      <c r="O51" s="283"/>
      <c r="P51" s="280"/>
      <c r="Q51" s="284">
        <f>SUM(I51,N51,P51)</f>
        <v>46839595</v>
      </c>
      <c r="R51" s="285">
        <f t="shared" si="41"/>
        <v>2.4321897581196801E-2</v>
      </c>
    </row>
    <row r="52" spans="1:18" ht="12.75" customHeight="1" thickBot="1" x14ac:dyDescent="0.25">
      <c r="A52" s="275"/>
      <c r="B52" s="265" t="s">
        <v>1157</v>
      </c>
      <c r="C52" s="266"/>
      <c r="D52" s="300">
        <f>(D51-D50)/D50</f>
        <v>-4.299886956362492E-2</v>
      </c>
      <c r="E52" s="300">
        <f t="shared" ref="E52:I52" si="42">(E51-E50)/E50</f>
        <v>0</v>
      </c>
      <c r="F52" s="300">
        <f t="shared" si="42"/>
        <v>-0.82420296698284568</v>
      </c>
      <c r="G52" s="288"/>
      <c r="H52" s="300">
        <v>0</v>
      </c>
      <c r="I52" s="300">
        <f t="shared" si="42"/>
        <v>-0.73014841524565788</v>
      </c>
      <c r="J52" s="287"/>
      <c r="K52" s="532"/>
      <c r="L52" s="300">
        <f t="shared" ref="L52:N52" si="43">(L51-L50)/L50</f>
        <v>-5.5729415033025316E-2</v>
      </c>
      <c r="M52" s="288"/>
      <c r="N52" s="300">
        <f t="shared" si="43"/>
        <v>-5.5729415033025316E-2</v>
      </c>
      <c r="O52" s="289"/>
      <c r="P52" s="288"/>
      <c r="Q52" s="300">
        <f t="shared" ref="Q52" si="44">(Q51-Q50)/Q50</f>
        <v>-0.30590161366674351</v>
      </c>
      <c r="R52" s="290"/>
    </row>
    <row r="53" spans="1:18" x14ac:dyDescent="0.2">
      <c r="A53" s="250" t="s">
        <v>260</v>
      </c>
      <c r="B53" s="123">
        <v>2019</v>
      </c>
      <c r="C53" s="251"/>
      <c r="D53" s="280"/>
      <c r="E53" s="280"/>
      <c r="F53" s="280"/>
      <c r="G53" s="280"/>
      <c r="H53" s="280"/>
      <c r="I53" s="281">
        <f>SUM(C54:H54)</f>
        <v>0</v>
      </c>
      <c r="J53" s="282"/>
      <c r="K53" s="529"/>
      <c r="L53" s="280">
        <v>40178</v>
      </c>
      <c r="M53" s="280"/>
      <c r="N53" s="281">
        <f t="shared" ref="N53:N55" si="45">SUM(J53:M53)</f>
        <v>40178</v>
      </c>
      <c r="O53" s="283"/>
      <c r="P53" s="280"/>
      <c r="Q53" s="284">
        <f>SUM(I53,N53,P53)</f>
        <v>40178</v>
      </c>
      <c r="R53" s="285">
        <f>+Q53/Q89</f>
        <v>2.5688631929880259E-5</v>
      </c>
    </row>
    <row r="54" spans="1:18" x14ac:dyDescent="0.2">
      <c r="A54" s="255"/>
      <c r="B54" s="120">
        <v>2020</v>
      </c>
      <c r="C54" s="256"/>
      <c r="D54" s="280"/>
      <c r="E54" s="280"/>
      <c r="F54" s="280"/>
      <c r="G54" s="280"/>
      <c r="H54" s="280"/>
      <c r="I54" s="281">
        <v>0</v>
      </c>
      <c r="J54" s="282"/>
      <c r="K54" s="529"/>
      <c r="L54" s="280">
        <v>0</v>
      </c>
      <c r="M54" s="280"/>
      <c r="N54" s="281">
        <f t="shared" si="45"/>
        <v>0</v>
      </c>
      <c r="O54" s="283"/>
      <c r="P54" s="280"/>
      <c r="Q54" s="284">
        <f t="shared" ref="Q54:Q55" si="46">SUM(I54,N54,P54)</f>
        <v>0</v>
      </c>
      <c r="R54" s="285">
        <f>+Q54/Q90</f>
        <v>0</v>
      </c>
    </row>
    <row r="55" spans="1:18" x14ac:dyDescent="0.2">
      <c r="A55" s="255"/>
      <c r="B55" s="120">
        <v>2021</v>
      </c>
      <c r="C55" s="256"/>
      <c r="D55" s="280"/>
      <c r="E55" s="280"/>
      <c r="F55" s="280"/>
      <c r="G55" s="280"/>
      <c r="H55" s="280"/>
      <c r="I55" s="281">
        <v>0</v>
      </c>
      <c r="J55" s="282"/>
      <c r="K55" s="529"/>
      <c r="L55" s="533">
        <v>2000000</v>
      </c>
      <c r="M55" s="280"/>
      <c r="N55" s="281">
        <f t="shared" si="45"/>
        <v>2000000</v>
      </c>
      <c r="O55" s="283"/>
      <c r="P55" s="280"/>
      <c r="Q55" s="284">
        <f t="shared" si="46"/>
        <v>2000000</v>
      </c>
      <c r="R55" s="285">
        <f>+Q55/Q91</f>
        <v>1.0385186968929513E-3</v>
      </c>
    </row>
    <row r="56" spans="1:18" ht="12.75" thickBot="1" x14ac:dyDescent="0.25">
      <c r="A56" s="275"/>
      <c r="B56" s="265" t="s">
        <v>1157</v>
      </c>
      <c r="C56" s="266"/>
      <c r="D56" s="300"/>
      <c r="E56" s="300"/>
      <c r="F56" s="300"/>
      <c r="G56" s="288"/>
      <c r="H56" s="288"/>
      <c r="I56" s="300"/>
      <c r="J56" s="287"/>
      <c r="K56" s="532"/>
      <c r="L56" s="300"/>
      <c r="M56" s="288"/>
      <c r="N56" s="300"/>
      <c r="O56" s="289"/>
      <c r="P56" s="288"/>
      <c r="Q56" s="300"/>
      <c r="R56" s="290"/>
    </row>
    <row r="57" spans="1:18" x14ac:dyDescent="0.2">
      <c r="A57" s="250" t="s">
        <v>261</v>
      </c>
      <c r="B57" s="123">
        <v>2019</v>
      </c>
      <c r="C57" s="251"/>
      <c r="D57" s="291"/>
      <c r="E57" s="291"/>
      <c r="F57" s="297">
        <v>10000</v>
      </c>
      <c r="G57" s="291"/>
      <c r="H57" s="291"/>
      <c r="I57" s="281">
        <f t="shared" ref="I57:I59" si="47">SUM(C57:H57)</f>
        <v>10000</v>
      </c>
      <c r="J57" s="293"/>
      <c r="K57" s="529"/>
      <c r="L57" s="297"/>
      <c r="M57" s="291"/>
      <c r="N57" s="298">
        <f t="shared" ref="N57:N59" si="48">SUM(J57:M57)</f>
        <v>0</v>
      </c>
      <c r="O57" s="294"/>
      <c r="P57" s="291"/>
      <c r="Q57" s="299">
        <f t="shared" ref="Q57:Q59" si="49">SUM(I57,N57,P57)</f>
        <v>10000</v>
      </c>
      <c r="R57" s="285">
        <f>+Q57/Q89</f>
        <v>6.3937059908109555E-6</v>
      </c>
    </row>
    <row r="58" spans="1:18" x14ac:dyDescent="0.2">
      <c r="A58" s="255"/>
      <c r="B58" s="120">
        <v>2020</v>
      </c>
      <c r="C58" s="256"/>
      <c r="D58" s="291"/>
      <c r="E58" s="291"/>
      <c r="F58" s="297">
        <v>241402</v>
      </c>
      <c r="G58" s="291"/>
      <c r="H58" s="291"/>
      <c r="I58" s="281">
        <f t="shared" si="47"/>
        <v>241402</v>
      </c>
      <c r="J58" s="293"/>
      <c r="K58" s="529"/>
      <c r="L58" s="297"/>
      <c r="M58" s="291"/>
      <c r="N58" s="298">
        <f t="shared" si="48"/>
        <v>0</v>
      </c>
      <c r="O58" s="294"/>
      <c r="P58" s="291"/>
      <c r="Q58" s="299">
        <f t="shared" si="49"/>
        <v>241402</v>
      </c>
      <c r="R58" s="285">
        <f>+Q58/Q90</f>
        <v>1.3804514196802186E-4</v>
      </c>
    </row>
    <row r="59" spans="1:18" x14ac:dyDescent="0.2">
      <c r="A59" s="255"/>
      <c r="B59" s="120">
        <v>2021</v>
      </c>
      <c r="C59" s="256"/>
      <c r="D59" s="291"/>
      <c r="E59" s="291"/>
      <c r="F59" s="297">
        <v>0</v>
      </c>
      <c r="G59" s="291"/>
      <c r="H59" s="291"/>
      <c r="I59" s="281">
        <f t="shared" si="47"/>
        <v>0</v>
      </c>
      <c r="J59" s="293"/>
      <c r="K59" s="529"/>
      <c r="L59" s="297"/>
      <c r="M59" s="291"/>
      <c r="N59" s="298">
        <f t="shared" si="48"/>
        <v>0</v>
      </c>
      <c r="O59" s="294"/>
      <c r="P59" s="291"/>
      <c r="Q59" s="299">
        <f t="shared" si="49"/>
        <v>0</v>
      </c>
      <c r="R59" s="285">
        <f>+Q59/Q91</f>
        <v>0</v>
      </c>
    </row>
    <row r="60" spans="1:18" ht="12.75" thickBot="1" x14ac:dyDescent="0.25">
      <c r="A60" s="275"/>
      <c r="B60" s="265" t="s">
        <v>1157</v>
      </c>
      <c r="C60" s="266"/>
      <c r="D60" s="288"/>
      <c r="E60" s="288"/>
      <c r="F60" s="300">
        <f>(F59-F58)/F58</f>
        <v>-1</v>
      </c>
      <c r="G60" s="288"/>
      <c r="H60" s="288"/>
      <c r="I60" s="290"/>
      <c r="J60" s="287"/>
      <c r="K60" s="532"/>
      <c r="L60" s="300"/>
      <c r="M60" s="288"/>
      <c r="N60" s="290"/>
      <c r="O60" s="289"/>
      <c r="P60" s="288"/>
      <c r="Q60" s="300">
        <f>(Q59-Q58)/Q58</f>
        <v>-1</v>
      </c>
      <c r="R60" s="290"/>
    </row>
    <row r="61" spans="1:18" x14ac:dyDescent="0.2">
      <c r="A61" s="250" t="s">
        <v>262</v>
      </c>
      <c r="B61" s="123">
        <v>2019</v>
      </c>
      <c r="C61" s="251"/>
      <c r="D61" s="280">
        <v>240468</v>
      </c>
      <c r="E61" s="280">
        <v>5000</v>
      </c>
      <c r="F61" s="280">
        <v>1230773</v>
      </c>
      <c r="G61" s="280"/>
      <c r="H61" s="280"/>
      <c r="I61" s="281">
        <f t="shared" ref="I61:I62" si="50">SUM(C61:H61)</f>
        <v>1476241</v>
      </c>
      <c r="J61" s="282"/>
      <c r="K61" s="529"/>
      <c r="L61" s="280">
        <v>300000</v>
      </c>
      <c r="M61" s="280"/>
      <c r="N61" s="281">
        <f>SUM(J61:M61)</f>
        <v>300000</v>
      </c>
      <c r="O61" s="283"/>
      <c r="P61" s="280"/>
      <c r="Q61" s="284">
        <f>SUM(I61,N61,P61)</f>
        <v>1776241</v>
      </c>
      <c r="R61" s="285">
        <f>+Q61/Q89</f>
        <v>1.1356762722824043E-3</v>
      </c>
    </row>
    <row r="62" spans="1:18" x14ac:dyDescent="0.2">
      <c r="A62" s="255"/>
      <c r="B62" s="120">
        <v>2020</v>
      </c>
      <c r="C62" s="256"/>
      <c r="D62" s="280">
        <v>236464</v>
      </c>
      <c r="E62" s="280">
        <v>5001</v>
      </c>
      <c r="F62" s="280">
        <v>1269772</v>
      </c>
      <c r="G62" s="280"/>
      <c r="H62" s="280"/>
      <c r="I62" s="281">
        <f t="shared" si="50"/>
        <v>1511237</v>
      </c>
      <c r="J62" s="282"/>
      <c r="K62" s="529"/>
      <c r="L62" s="280">
        <v>110000</v>
      </c>
      <c r="M62" s="280"/>
      <c r="N62" s="281">
        <f>SUM(J62:M62)</f>
        <v>110000</v>
      </c>
      <c r="O62" s="283"/>
      <c r="P62" s="280"/>
      <c r="Q62" s="284">
        <f>SUM(I62,N62,P62)</f>
        <v>1621237</v>
      </c>
      <c r="R62" s="285">
        <f>+Q62/Q90</f>
        <v>9.2710040442419643E-4</v>
      </c>
    </row>
    <row r="63" spans="1:18" x14ac:dyDescent="0.2">
      <c r="A63" s="255"/>
      <c r="B63" s="120">
        <v>2021</v>
      </c>
      <c r="C63" s="256"/>
      <c r="D63" s="533">
        <v>237064</v>
      </c>
      <c r="E63" s="280">
        <v>5000</v>
      </c>
      <c r="F63" s="533">
        <v>1129222</v>
      </c>
      <c r="G63" s="280"/>
      <c r="H63" s="280"/>
      <c r="I63" s="281">
        <f t="shared" ref="I63:I67" si="51">SUM(C63:H63)</f>
        <v>1371286</v>
      </c>
      <c r="J63" s="282"/>
      <c r="K63" s="529"/>
      <c r="L63" s="280">
        <v>0</v>
      </c>
      <c r="M63" s="280"/>
      <c r="N63" s="281">
        <f>SUM(J63:M63)</f>
        <v>0</v>
      </c>
      <c r="O63" s="283"/>
      <c r="P63" s="280"/>
      <c r="Q63" s="284">
        <f>SUM(I63,N63,P63)</f>
        <v>1371286</v>
      </c>
      <c r="R63" s="285">
        <f>+Q63/Q91</f>
        <v>7.1205307489377383E-4</v>
      </c>
    </row>
    <row r="64" spans="1:18" ht="12.75" thickBot="1" x14ac:dyDescent="0.25">
      <c r="A64" s="275"/>
      <c r="B64" s="265" t="s">
        <v>1157</v>
      </c>
      <c r="C64" s="266"/>
      <c r="D64" s="300">
        <f>(D63-D62)/D62</f>
        <v>2.5373841261249071E-3</v>
      </c>
      <c r="E64" s="300">
        <f>(E63-E62)/E62</f>
        <v>-1.9996000799840031E-4</v>
      </c>
      <c r="F64" s="300">
        <f>(F63-F62)/F62</f>
        <v>-0.11068916309384677</v>
      </c>
      <c r="G64" s="288"/>
      <c r="H64" s="288"/>
      <c r="I64" s="300">
        <f>(I63-I62)/I62</f>
        <v>-9.2606917379603595E-2</v>
      </c>
      <c r="J64" s="287"/>
      <c r="K64" s="532"/>
      <c r="L64" s="300">
        <f>(L63-L62)/L62</f>
        <v>-1</v>
      </c>
      <c r="M64" s="288"/>
      <c r="N64" s="300">
        <f>(N63-N62)/N62</f>
        <v>-1</v>
      </c>
      <c r="O64" s="289"/>
      <c r="P64" s="288"/>
      <c r="Q64" s="300">
        <f>(Q63-Q62)/Q62</f>
        <v>-0.15417301727014618</v>
      </c>
      <c r="R64" s="290"/>
    </row>
    <row r="65" spans="1:18" x14ac:dyDescent="0.2">
      <c r="A65" s="250" t="s">
        <v>263</v>
      </c>
      <c r="B65" s="123">
        <v>2019</v>
      </c>
      <c r="C65" s="251"/>
      <c r="D65" s="280">
        <v>255118593</v>
      </c>
      <c r="E65" s="280">
        <v>113461</v>
      </c>
      <c r="F65" s="280">
        <v>61451155</v>
      </c>
      <c r="G65" s="280"/>
      <c r="H65" s="280">
        <v>670753</v>
      </c>
      <c r="I65" s="281">
        <f t="shared" ref="I65:I66" si="52">SUM(C65:H65)</f>
        <v>317353962</v>
      </c>
      <c r="J65" s="282"/>
      <c r="K65" s="529"/>
      <c r="L65" s="280">
        <v>64497481</v>
      </c>
      <c r="M65" s="280"/>
      <c r="N65" s="281">
        <f t="shared" ref="N65:N66" si="53">SUM(J65:M65)</f>
        <v>64497481</v>
      </c>
      <c r="O65" s="283"/>
      <c r="P65" s="280"/>
      <c r="Q65" s="284">
        <f>SUM(I65,N65,P65)</f>
        <v>381851443</v>
      </c>
      <c r="R65" s="285">
        <f>+Q65/Q89</f>
        <v>0.2441445858708908</v>
      </c>
    </row>
    <row r="66" spans="1:18" x14ac:dyDescent="0.2">
      <c r="A66" s="255"/>
      <c r="B66" s="120">
        <v>2020</v>
      </c>
      <c r="C66" s="256"/>
      <c r="D66" s="280">
        <v>291733592</v>
      </c>
      <c r="E66" s="280">
        <v>119338</v>
      </c>
      <c r="F66" s="280">
        <v>71725970</v>
      </c>
      <c r="G66" s="280"/>
      <c r="H66" s="280">
        <v>203845</v>
      </c>
      <c r="I66" s="281">
        <f t="shared" si="52"/>
        <v>363782745</v>
      </c>
      <c r="J66" s="282"/>
      <c r="K66" s="529"/>
      <c r="L66" s="280">
        <v>109279874</v>
      </c>
      <c r="M66" s="280"/>
      <c r="N66" s="281">
        <f t="shared" si="53"/>
        <v>109279874</v>
      </c>
      <c r="O66" s="283"/>
      <c r="P66" s="280"/>
      <c r="Q66" s="284">
        <f>SUM(I66,N66,P66)</f>
        <v>473062619</v>
      </c>
      <c r="R66" s="285">
        <f>+Q66/Q90</f>
        <v>0.2705196990895653</v>
      </c>
    </row>
    <row r="67" spans="1:18" x14ac:dyDescent="0.2">
      <c r="A67" s="255"/>
      <c r="B67" s="120">
        <v>2021</v>
      </c>
      <c r="C67" s="256"/>
      <c r="D67" s="533">
        <v>310650941</v>
      </c>
      <c r="E67" s="533">
        <v>107820</v>
      </c>
      <c r="F67" s="533">
        <v>112424933</v>
      </c>
      <c r="G67" s="280"/>
      <c r="H67" s="533">
        <v>203845</v>
      </c>
      <c r="I67" s="281">
        <f t="shared" si="51"/>
        <v>423387539</v>
      </c>
      <c r="J67" s="282"/>
      <c r="K67" s="529"/>
      <c r="L67" s="533">
        <v>200745567</v>
      </c>
      <c r="M67" s="280"/>
      <c r="N67" s="281">
        <f t="shared" ref="N67" si="54">SUM(J67:M67)</f>
        <v>200745567</v>
      </c>
      <c r="O67" s="283"/>
      <c r="P67" s="280"/>
      <c r="Q67" s="284">
        <f>SUM(I67,N67,P67)</f>
        <v>624133106</v>
      </c>
      <c r="R67" s="285">
        <f>+Q67/Q91</f>
        <v>0.32408694996543513</v>
      </c>
    </row>
    <row r="68" spans="1:18" ht="12.75" thickBot="1" x14ac:dyDescent="0.25">
      <c r="A68" s="275"/>
      <c r="B68" s="265" t="s">
        <v>1157</v>
      </c>
      <c r="C68" s="266"/>
      <c r="D68" s="300">
        <f>(D67-D66)/D66</f>
        <v>6.4844603154236694E-2</v>
      </c>
      <c r="E68" s="300">
        <f t="shared" ref="E68:I68" si="55">(E67-E66)/E66</f>
        <v>-9.651577871256431E-2</v>
      </c>
      <c r="F68" s="300">
        <f t="shared" si="55"/>
        <v>0.56742297106612849</v>
      </c>
      <c r="G68" s="288"/>
      <c r="H68" s="300">
        <f t="shared" si="55"/>
        <v>0</v>
      </c>
      <c r="I68" s="300">
        <f t="shared" si="55"/>
        <v>0.16384722700357873</v>
      </c>
      <c r="J68" s="287"/>
      <c r="K68" s="532"/>
      <c r="L68" s="300">
        <f t="shared" ref="L68:N68" si="56">(L67-L66)/L66</f>
        <v>0.83698571065336336</v>
      </c>
      <c r="M68" s="288"/>
      <c r="N68" s="300">
        <f t="shared" si="56"/>
        <v>0.83698571065336336</v>
      </c>
      <c r="O68" s="289"/>
      <c r="P68" s="288"/>
      <c r="Q68" s="300">
        <f t="shared" ref="Q68" si="57">(Q67-Q66)/Q66</f>
        <v>0.31934564459847969</v>
      </c>
      <c r="R68" s="290"/>
    </row>
    <row r="69" spans="1:18" x14ac:dyDescent="0.2">
      <c r="A69" s="250" t="s">
        <v>264</v>
      </c>
      <c r="B69" s="123">
        <v>2019</v>
      </c>
      <c r="C69" s="251"/>
      <c r="D69" s="280"/>
      <c r="E69" s="280"/>
      <c r="F69" s="280"/>
      <c r="G69" s="280"/>
      <c r="H69" s="280"/>
      <c r="I69" s="296"/>
      <c r="J69" s="282"/>
      <c r="K69" s="529"/>
      <c r="L69" s="280">
        <v>18284680</v>
      </c>
      <c r="M69" s="280"/>
      <c r="N69" s="281">
        <f t="shared" ref="N69:N70" si="58">SUM(J69:M69)</f>
        <v>18284680</v>
      </c>
      <c r="O69" s="283"/>
      <c r="P69" s="280"/>
      <c r="Q69" s="284">
        <f>SUM(I70,N69,P69)</f>
        <v>18284680</v>
      </c>
      <c r="R69" s="285">
        <f>+Q69/Q89</f>
        <v>1.1690686805606126E-2</v>
      </c>
    </row>
    <row r="70" spans="1:18" x14ac:dyDescent="0.2">
      <c r="A70" s="255"/>
      <c r="B70" s="120">
        <v>2020</v>
      </c>
      <c r="C70" s="256"/>
      <c r="D70" s="280"/>
      <c r="E70" s="280"/>
      <c r="F70" s="280"/>
      <c r="G70" s="280"/>
      <c r="H70" s="280"/>
      <c r="I70" s="296"/>
      <c r="J70" s="282"/>
      <c r="K70" s="529"/>
      <c r="L70" s="280">
        <v>17178832</v>
      </c>
      <c r="M70" s="280"/>
      <c r="N70" s="281">
        <f t="shared" si="58"/>
        <v>17178832</v>
      </c>
      <c r="O70" s="283"/>
      <c r="P70" s="280"/>
      <c r="Q70" s="284">
        <f>SUM(I71,N70,P70)</f>
        <v>17178832</v>
      </c>
      <c r="R70" s="285">
        <f>+Q70/Q90</f>
        <v>9.8236729699207014E-3</v>
      </c>
    </row>
    <row r="71" spans="1:18" x14ac:dyDescent="0.2">
      <c r="A71" s="255"/>
      <c r="B71" s="120">
        <v>2021</v>
      </c>
      <c r="C71" s="256"/>
      <c r="D71" s="280"/>
      <c r="E71" s="280"/>
      <c r="F71" s="280"/>
      <c r="G71" s="280"/>
      <c r="H71" s="280"/>
      <c r="I71" s="296"/>
      <c r="J71" s="282"/>
      <c r="K71" s="529"/>
      <c r="L71" s="533">
        <v>18051953</v>
      </c>
      <c r="M71" s="280"/>
      <c r="N71" s="281">
        <f t="shared" ref="N71" si="59">SUM(J71:M71)</f>
        <v>18051953</v>
      </c>
      <c r="O71" s="283"/>
      <c r="P71" s="280"/>
      <c r="Q71" s="284">
        <f>SUM(I72,N71,P71)</f>
        <v>18051953</v>
      </c>
      <c r="R71" s="285">
        <f>+Q71/Q91</f>
        <v>9.3736453529664025E-3</v>
      </c>
    </row>
    <row r="72" spans="1:18" ht="12.75" thickBot="1" x14ac:dyDescent="0.25">
      <c r="A72" s="275"/>
      <c r="B72" s="265" t="s">
        <v>1157</v>
      </c>
      <c r="C72" s="266"/>
      <c r="D72" s="288"/>
      <c r="E72" s="288"/>
      <c r="F72" s="288"/>
      <c r="G72" s="288"/>
      <c r="H72" s="288"/>
      <c r="I72" s="290"/>
      <c r="J72" s="287"/>
      <c r="K72" s="532"/>
      <c r="L72" s="300">
        <f>(L71-L70)/L70</f>
        <v>5.0825399538222391E-2</v>
      </c>
      <c r="M72" s="288"/>
      <c r="N72" s="300">
        <f>(N71-N70)/N70</f>
        <v>5.0825399538222391E-2</v>
      </c>
      <c r="O72" s="289"/>
      <c r="P72" s="288"/>
      <c r="Q72" s="300">
        <f>(Q71-Q70)/Q70</f>
        <v>5.0825399538222391E-2</v>
      </c>
      <c r="R72" s="290"/>
    </row>
    <row r="73" spans="1:18" x14ac:dyDescent="0.2">
      <c r="A73" s="250" t="s">
        <v>265</v>
      </c>
      <c r="B73" s="123">
        <v>2019</v>
      </c>
      <c r="C73" s="251"/>
      <c r="D73" s="280">
        <v>819095911</v>
      </c>
      <c r="E73" s="280">
        <v>491677</v>
      </c>
      <c r="F73" s="280">
        <v>81424713</v>
      </c>
      <c r="G73" s="280"/>
      <c r="H73" s="280">
        <v>436451</v>
      </c>
      <c r="I73" s="281">
        <f>SUM(C73:H73)</f>
        <v>901448752</v>
      </c>
      <c r="J73" s="282"/>
      <c r="K73" s="529"/>
      <c r="L73" s="280">
        <v>39156453</v>
      </c>
      <c r="M73" s="280"/>
      <c r="N73" s="281">
        <f t="shared" ref="N73:N74" si="60">SUM(J73:M73)</f>
        <v>39156453</v>
      </c>
      <c r="O73" s="283"/>
      <c r="P73" s="280"/>
      <c r="Q73" s="284">
        <f t="shared" ref="Q73" si="61">SUM(I73,N73,P73)</f>
        <v>940605205</v>
      </c>
      <c r="R73" s="285">
        <f>+Q73/Q89</f>
        <v>0.60139531341964669</v>
      </c>
    </row>
    <row r="74" spans="1:18" x14ac:dyDescent="0.2">
      <c r="A74" s="255"/>
      <c r="B74" s="120">
        <v>2020</v>
      </c>
      <c r="C74" s="256"/>
      <c r="D74" s="280">
        <v>897751181</v>
      </c>
      <c r="E74" s="280">
        <v>479034</v>
      </c>
      <c r="F74" s="280">
        <v>78744497</v>
      </c>
      <c r="G74" s="280"/>
      <c r="H74" s="280">
        <v>157951</v>
      </c>
      <c r="I74" s="281">
        <f>SUM(C74:H74)</f>
        <v>977132663</v>
      </c>
      <c r="J74" s="282"/>
      <c r="K74" s="529"/>
      <c r="L74" s="280">
        <v>31654195</v>
      </c>
      <c r="M74" s="280"/>
      <c r="N74" s="281">
        <f t="shared" si="60"/>
        <v>31654195</v>
      </c>
      <c r="O74" s="283"/>
      <c r="P74" s="280"/>
      <c r="Q74" s="284">
        <f>SUM(I74,N74,P74)</f>
        <v>1008786858</v>
      </c>
      <c r="R74" s="285">
        <f>+Q74/Q90</f>
        <v>0.5768722919780479</v>
      </c>
    </row>
    <row r="75" spans="1:18" x14ac:dyDescent="0.2">
      <c r="A75" s="255"/>
      <c r="B75" s="120">
        <v>2021</v>
      </c>
      <c r="C75" s="256"/>
      <c r="D75" s="533">
        <v>968471935</v>
      </c>
      <c r="E75" s="533">
        <v>2792633</v>
      </c>
      <c r="F75" s="533">
        <v>25081308</v>
      </c>
      <c r="G75" s="280"/>
      <c r="H75" s="280">
        <v>0</v>
      </c>
      <c r="I75" s="281">
        <f>SUM(C75:H75)</f>
        <v>996345876</v>
      </c>
      <c r="J75" s="282"/>
      <c r="K75" s="529"/>
      <c r="L75" s="533">
        <v>36707976</v>
      </c>
      <c r="M75" s="280"/>
      <c r="N75" s="281">
        <f t="shared" ref="N75" si="62">SUM(J75:M75)</f>
        <v>36707976</v>
      </c>
      <c r="O75" s="283"/>
      <c r="P75" s="280"/>
      <c r="Q75" s="284">
        <f>SUM(I75,N75,P75)</f>
        <v>1033053852</v>
      </c>
      <c r="R75" s="285">
        <f>+Q75/Q91</f>
        <v>0.53642287009964196</v>
      </c>
    </row>
    <row r="76" spans="1:18" ht="12.75" thickBot="1" x14ac:dyDescent="0.25">
      <c r="A76" s="275"/>
      <c r="B76" s="265" t="s">
        <v>1157</v>
      </c>
      <c r="C76" s="266"/>
      <c r="D76" s="300">
        <f>(D75-D74)/D74</f>
        <v>7.8775450811687658E-2</v>
      </c>
      <c r="E76" s="300">
        <f>(E75-E74)/E74</f>
        <v>4.8297177235853823</v>
      </c>
      <c r="F76" s="300">
        <f>(F75-F74)/F74</f>
        <v>-0.68148494237000456</v>
      </c>
      <c r="G76" s="288"/>
      <c r="H76" s="300">
        <f>(H75-H74)/H74</f>
        <v>-1</v>
      </c>
      <c r="I76" s="300">
        <f>(I75-I74)/I74</f>
        <v>1.9662850017736027E-2</v>
      </c>
      <c r="J76" s="287"/>
      <c r="K76" s="532"/>
      <c r="L76" s="300">
        <f>(L75-L74)/L74</f>
        <v>0.1596559634512898</v>
      </c>
      <c r="M76" s="288"/>
      <c r="N76" s="300">
        <f>(N75-N74)/N74</f>
        <v>0.1596559634512898</v>
      </c>
      <c r="O76" s="289"/>
      <c r="P76" s="288"/>
      <c r="Q76" s="300">
        <f>(Q75-Q74)/Q74</f>
        <v>2.4055620677009257E-2</v>
      </c>
      <c r="R76" s="290"/>
    </row>
    <row r="77" spans="1:18" x14ac:dyDescent="0.2">
      <c r="A77" s="250" t="s">
        <v>266</v>
      </c>
      <c r="B77" s="123">
        <v>2019</v>
      </c>
      <c r="C77" s="251"/>
      <c r="D77" s="280">
        <v>491630</v>
      </c>
      <c r="E77" s="280"/>
      <c r="F77" s="280">
        <v>1113446</v>
      </c>
      <c r="G77" s="280"/>
      <c r="H77" s="280"/>
      <c r="I77" s="281">
        <f t="shared" ref="I77" si="63">SUM(C77:H77)</f>
        <v>1605076</v>
      </c>
      <c r="J77" s="282"/>
      <c r="K77" s="529"/>
      <c r="L77" s="280">
        <v>694638</v>
      </c>
      <c r="M77" s="280"/>
      <c r="N77" s="281">
        <f t="shared" ref="N77:N78" si="64">SUM(J77:M77)</f>
        <v>694638</v>
      </c>
      <c r="O77" s="283"/>
      <c r="P77" s="280"/>
      <c r="Q77" s="284">
        <f>SUM(I77,N77,P77)</f>
        <v>2299714</v>
      </c>
      <c r="R77" s="285">
        <f>+Q77/Q89</f>
        <v>1.4703695178951825E-3</v>
      </c>
    </row>
    <row r="78" spans="1:18" x14ac:dyDescent="0.2">
      <c r="A78" s="255"/>
      <c r="B78" s="120">
        <v>2020</v>
      </c>
      <c r="C78" s="256"/>
      <c r="D78" s="280">
        <v>311673</v>
      </c>
      <c r="E78" s="280"/>
      <c r="F78" s="280">
        <v>745925</v>
      </c>
      <c r="G78" s="280"/>
      <c r="H78" s="280"/>
      <c r="I78" s="281">
        <v>0</v>
      </c>
      <c r="J78" s="282"/>
      <c r="K78" s="529"/>
      <c r="L78" s="280"/>
      <c r="M78" s="280"/>
      <c r="N78" s="281">
        <f t="shared" si="64"/>
        <v>0</v>
      </c>
      <c r="O78" s="283"/>
      <c r="P78" s="280"/>
      <c r="Q78" s="284">
        <f>SUM(I78,N78,P78)</f>
        <v>0</v>
      </c>
      <c r="R78" s="285">
        <f>+Q78/Q90</f>
        <v>0</v>
      </c>
    </row>
    <row r="79" spans="1:18" x14ac:dyDescent="0.2">
      <c r="A79" s="255"/>
      <c r="B79" s="120">
        <v>2021</v>
      </c>
      <c r="C79" s="256"/>
      <c r="D79" s="533">
        <v>334483</v>
      </c>
      <c r="E79" s="280"/>
      <c r="F79" s="533">
        <v>729100</v>
      </c>
      <c r="G79" s="280"/>
      <c r="H79" s="280"/>
      <c r="I79" s="281">
        <f t="shared" ref="I79:I83" si="65">SUM(C79:H79)</f>
        <v>1063583</v>
      </c>
      <c r="J79" s="282"/>
      <c r="K79" s="529"/>
      <c r="L79" s="280"/>
      <c r="M79" s="280"/>
      <c r="N79" s="281">
        <f t="shared" ref="N79" si="66">SUM(J79:M79)</f>
        <v>0</v>
      </c>
      <c r="O79" s="283"/>
      <c r="P79" s="280"/>
      <c r="Q79" s="284">
        <f>SUM(I79,N79,P79)</f>
        <v>1063583</v>
      </c>
      <c r="R79" s="285">
        <f>+Q79/Q91</f>
        <v>5.5227541559874798E-4</v>
      </c>
    </row>
    <row r="80" spans="1:18" ht="12.75" thickBot="1" x14ac:dyDescent="0.25">
      <c r="A80" s="275"/>
      <c r="B80" s="265" t="s">
        <v>1157</v>
      </c>
      <c r="C80" s="266"/>
      <c r="D80" s="300">
        <f>(D79-D78)/D78</f>
        <v>7.3185678579793564E-2</v>
      </c>
      <c r="E80" s="288"/>
      <c r="F80" s="300">
        <f>(F79-F78)/F78</f>
        <v>-2.2555886985957032E-2</v>
      </c>
      <c r="G80" s="288"/>
      <c r="H80" s="288"/>
      <c r="I80" s="300">
        <f>(I79-I78)/I15</f>
        <v>5.4904031525618284E-2</v>
      </c>
      <c r="J80" s="287"/>
      <c r="K80" s="532"/>
      <c r="L80" s="300"/>
      <c r="M80" s="288"/>
      <c r="N80" s="300"/>
      <c r="O80" s="289"/>
      <c r="P80" s="288"/>
      <c r="Q80" s="300"/>
      <c r="R80" s="288"/>
    </row>
    <row r="81" spans="1:18" x14ac:dyDescent="0.2">
      <c r="A81" s="250" t="s">
        <v>267</v>
      </c>
      <c r="B81" s="123">
        <v>2019</v>
      </c>
      <c r="C81" s="251"/>
      <c r="D81" s="280"/>
      <c r="E81" s="280">
        <v>97927701</v>
      </c>
      <c r="F81" s="280"/>
      <c r="G81" s="280"/>
      <c r="H81" s="280">
        <v>26893</v>
      </c>
      <c r="I81" s="281">
        <f t="shared" ref="I81:I82" si="67">SUM(C81:H81)</f>
        <v>97954594</v>
      </c>
      <c r="J81" s="282"/>
      <c r="K81" s="529"/>
      <c r="L81" s="280"/>
      <c r="M81" s="280"/>
      <c r="N81" s="296"/>
      <c r="O81" s="283"/>
      <c r="P81" s="280"/>
      <c r="Q81" s="284">
        <f>SUM(I81,N81,P81)</f>
        <v>97954594</v>
      </c>
      <c r="R81" s="285">
        <f>+Q81/Q89</f>
        <v>6.2629287448525486E-2</v>
      </c>
    </row>
    <row r="82" spans="1:18" x14ac:dyDescent="0.2">
      <c r="A82" s="255"/>
      <c r="B82" s="120">
        <v>2020</v>
      </c>
      <c r="C82" s="256"/>
      <c r="D82" s="280"/>
      <c r="E82" s="533">
        <v>101514792</v>
      </c>
      <c r="F82" s="280"/>
      <c r="G82" s="280"/>
      <c r="H82" s="280">
        <v>26893</v>
      </c>
      <c r="I82" s="281">
        <f t="shared" si="67"/>
        <v>101541685</v>
      </c>
      <c r="J82" s="282"/>
      <c r="K82" s="529"/>
      <c r="L82" s="280"/>
      <c r="M82" s="280"/>
      <c r="N82" s="296"/>
      <c r="O82" s="283"/>
      <c r="P82" s="280"/>
      <c r="Q82" s="284">
        <f>SUM(I82,N82,P82)</f>
        <v>101541685</v>
      </c>
      <c r="R82" s="285">
        <f>+Q82/Q90</f>
        <v>5.8066363665160839E-2</v>
      </c>
    </row>
    <row r="83" spans="1:18" x14ac:dyDescent="0.2">
      <c r="A83" s="255"/>
      <c r="B83" s="120">
        <v>2021</v>
      </c>
      <c r="C83" s="256"/>
      <c r="D83" s="280"/>
      <c r="E83" s="533">
        <v>95410624</v>
      </c>
      <c r="F83" s="280"/>
      <c r="G83" s="280"/>
      <c r="H83" s="280"/>
      <c r="I83" s="281">
        <f t="shared" si="65"/>
        <v>95410624</v>
      </c>
      <c r="J83" s="282"/>
      <c r="K83" s="529"/>
      <c r="L83" s="280"/>
      <c r="M83" s="280"/>
      <c r="N83" s="296"/>
      <c r="O83" s="283"/>
      <c r="P83" s="280"/>
      <c r="Q83" s="284">
        <f>SUM(I83,N83,P83)</f>
        <v>95410624</v>
      </c>
      <c r="R83" s="285">
        <f>+Q83/Q91</f>
        <v>4.9542858453111675E-2</v>
      </c>
    </row>
    <row r="84" spans="1:18" ht="12.75" thickBot="1" x14ac:dyDescent="0.25">
      <c r="A84" s="275"/>
      <c r="B84" s="265" t="s">
        <v>1157</v>
      </c>
      <c r="C84" s="266"/>
      <c r="D84" s="288"/>
      <c r="E84" s="300">
        <f>(E83-E82)/E82</f>
        <v>-6.0130823102115011E-2</v>
      </c>
      <c r="F84" s="288"/>
      <c r="G84" s="288"/>
      <c r="H84" s="300">
        <f>(H83-H82)/H82</f>
        <v>-1</v>
      </c>
      <c r="I84" s="300">
        <f>(I83-I82)/I82</f>
        <v>-6.0379744535458517E-2</v>
      </c>
      <c r="J84" s="287"/>
      <c r="K84" s="532"/>
      <c r="L84" s="288"/>
      <c r="M84" s="288"/>
      <c r="N84" s="290"/>
      <c r="O84" s="289"/>
      <c r="P84" s="288"/>
      <c r="Q84" s="300">
        <f>(Q83-Q82)/Q82</f>
        <v>-6.0379744535458517E-2</v>
      </c>
      <c r="R84" s="290"/>
    </row>
    <row r="85" spans="1:18" x14ac:dyDescent="0.2">
      <c r="A85" s="250" t="s">
        <v>268</v>
      </c>
      <c r="B85" s="123">
        <v>2019</v>
      </c>
      <c r="C85" s="251"/>
      <c r="D85" s="302"/>
      <c r="E85" s="302"/>
      <c r="F85" s="302"/>
      <c r="G85" s="302"/>
      <c r="H85" s="302"/>
      <c r="I85" s="303"/>
      <c r="J85" s="304"/>
      <c r="K85" s="529"/>
      <c r="L85" s="302"/>
      <c r="M85" s="302"/>
      <c r="N85" s="303"/>
      <c r="O85" s="283">
        <v>3255133</v>
      </c>
      <c r="P85" s="299">
        <f>O85</f>
        <v>3255133</v>
      </c>
      <c r="Q85" s="299">
        <f t="shared" ref="Q85" si="68">P85</f>
        <v>3255133</v>
      </c>
      <c r="R85" s="285">
        <f>+Q85/Q89</f>
        <v>2.0812363362986436E-3</v>
      </c>
    </row>
    <row r="86" spans="1:18" x14ac:dyDescent="0.2">
      <c r="A86" s="255"/>
      <c r="B86" s="120">
        <v>2020</v>
      </c>
      <c r="C86" s="256"/>
      <c r="D86" s="302"/>
      <c r="E86" s="302"/>
      <c r="F86" s="302"/>
      <c r="G86" s="302"/>
      <c r="H86" s="302"/>
      <c r="I86" s="303"/>
      <c r="J86" s="304"/>
      <c r="K86" s="529"/>
      <c r="L86" s="302"/>
      <c r="M86" s="302"/>
      <c r="N86" s="303"/>
      <c r="O86" s="283">
        <v>2454808</v>
      </c>
      <c r="P86" s="299">
        <f t="shared" ref="P86:Q87" si="69">O86</f>
        <v>2454808</v>
      </c>
      <c r="Q86" s="299">
        <f t="shared" si="69"/>
        <v>2454808</v>
      </c>
      <c r="R86" s="285">
        <f t="shared" ref="R86:R87" si="70">+Q86/Q90</f>
        <v>1.4037759374994235E-3</v>
      </c>
    </row>
    <row r="87" spans="1:18" x14ac:dyDescent="0.2">
      <c r="A87" s="255"/>
      <c r="B87" s="120">
        <v>2021</v>
      </c>
      <c r="C87" s="256"/>
      <c r="D87" s="302"/>
      <c r="E87" s="302"/>
      <c r="F87" s="302"/>
      <c r="G87" s="302"/>
      <c r="H87" s="302"/>
      <c r="I87" s="303"/>
      <c r="J87" s="304"/>
      <c r="K87" s="529"/>
      <c r="L87" s="302"/>
      <c r="M87" s="302"/>
      <c r="N87" s="303"/>
      <c r="O87" s="533">
        <v>3255133</v>
      </c>
      <c r="P87" s="299">
        <f t="shared" si="69"/>
        <v>3255133</v>
      </c>
      <c r="Q87" s="299">
        <f t="shared" si="69"/>
        <v>3255133</v>
      </c>
      <c r="R87" s="285">
        <f t="shared" si="70"/>
        <v>1.6902582406866217E-3</v>
      </c>
    </row>
    <row r="88" spans="1:18" ht="12.75" thickBot="1" x14ac:dyDescent="0.25">
      <c r="A88" s="275"/>
      <c r="B88" s="265" t="s">
        <v>1157</v>
      </c>
      <c r="C88" s="266"/>
      <c r="D88" s="288"/>
      <c r="E88" s="300"/>
      <c r="F88" s="288"/>
      <c r="G88" s="288"/>
      <c r="H88" s="300"/>
      <c r="I88" s="300"/>
      <c r="J88" s="287"/>
      <c r="K88" s="532"/>
      <c r="L88" s="288"/>
      <c r="M88" s="288"/>
      <c r="N88" s="290"/>
      <c r="O88" s="300">
        <f>(O87-O86)/O86</f>
        <v>0.32602346089796025</v>
      </c>
      <c r="P88" s="300">
        <f>(P87-P86)/P86</f>
        <v>0.32602346089796025</v>
      </c>
      <c r="Q88" s="300">
        <f>(Q87-Q86)/Q86</f>
        <v>0.32602346089796025</v>
      </c>
      <c r="R88" s="290"/>
    </row>
    <row r="89" spans="1:18" x14ac:dyDescent="0.2">
      <c r="A89" s="305" t="s">
        <v>0</v>
      </c>
      <c r="B89" s="123">
        <v>2019</v>
      </c>
      <c r="C89" s="271"/>
      <c r="D89" s="306">
        <f>D13+D17+D21+D25+D29+D37+D41+D45+D49+D53+D57+D61+D65+D69+D73+D77+D81+D85</f>
        <v>1096043107</v>
      </c>
      <c r="E89" s="306">
        <f t="shared" ref="E89:Q89" si="71">E13+E17+E21+E25+E29+E37+E41+E45+E49+E53+E57+E61+E65+E69+E73+E77+E81+E85</f>
        <v>99997839</v>
      </c>
      <c r="F89" s="306">
        <f t="shared" si="71"/>
        <v>171559345</v>
      </c>
      <c r="G89" s="306">
        <f t="shared" si="71"/>
        <v>0</v>
      </c>
      <c r="H89" s="306">
        <f t="shared" si="71"/>
        <v>1264794</v>
      </c>
      <c r="I89" s="306">
        <f t="shared" si="71"/>
        <v>1368865085</v>
      </c>
      <c r="J89" s="306">
        <f t="shared" si="71"/>
        <v>0</v>
      </c>
      <c r="K89" s="306">
        <f t="shared" si="71"/>
        <v>0</v>
      </c>
      <c r="L89" s="306">
        <f t="shared" si="71"/>
        <v>191917918</v>
      </c>
      <c r="M89" s="306">
        <f t="shared" si="71"/>
        <v>0</v>
      </c>
      <c r="N89" s="306">
        <f t="shared" si="71"/>
        <v>191917918</v>
      </c>
      <c r="O89" s="306">
        <f t="shared" si="71"/>
        <v>3255133</v>
      </c>
      <c r="P89" s="306">
        <f t="shared" si="71"/>
        <v>3255133</v>
      </c>
      <c r="Q89" s="306">
        <f t="shared" si="71"/>
        <v>1564038136</v>
      </c>
      <c r="R89" s="307">
        <f>+Q89/Q89</f>
        <v>1</v>
      </c>
    </row>
    <row r="90" spans="1:18" x14ac:dyDescent="0.2">
      <c r="A90" s="308"/>
      <c r="B90" s="120">
        <v>2020</v>
      </c>
      <c r="C90" s="256"/>
      <c r="D90" s="306">
        <f>+D14+D18+D22+D26+D30+D38+D42+D46+D50+D54+D58+D62+D66+D70+D74+D78+D82+D86</f>
        <v>1211354434</v>
      </c>
      <c r="E90" s="306">
        <f t="shared" ref="E90:Q90" si="72">+E14+E18+E22+E26+E30+E38+E42+E46+E50+E54+E58+E62+E66+E70+E74+E78+E82+E86</f>
        <v>103578168</v>
      </c>
      <c r="F90" s="306">
        <f t="shared" si="72"/>
        <v>196184439</v>
      </c>
      <c r="G90" s="306">
        <f t="shared" si="72"/>
        <v>0</v>
      </c>
      <c r="H90" s="306">
        <f t="shared" si="72"/>
        <v>558865</v>
      </c>
      <c r="I90" s="306">
        <f t="shared" si="72"/>
        <v>1510618308</v>
      </c>
      <c r="J90" s="306">
        <f t="shared" si="72"/>
        <v>0</v>
      </c>
      <c r="K90" s="306">
        <f t="shared" si="72"/>
        <v>0</v>
      </c>
      <c r="L90" s="306">
        <f t="shared" si="72"/>
        <v>235644706</v>
      </c>
      <c r="M90" s="306">
        <f t="shared" si="72"/>
        <v>0</v>
      </c>
      <c r="N90" s="306">
        <f t="shared" si="72"/>
        <v>235644706</v>
      </c>
      <c r="O90" s="306">
        <f t="shared" si="72"/>
        <v>2454808</v>
      </c>
      <c r="P90" s="306">
        <f t="shared" si="72"/>
        <v>2454808</v>
      </c>
      <c r="Q90" s="306">
        <f t="shared" si="72"/>
        <v>1748717822</v>
      </c>
      <c r="R90" s="309">
        <f>+Q90/Q90</f>
        <v>1</v>
      </c>
    </row>
    <row r="91" spans="1:18" x14ac:dyDescent="0.2">
      <c r="A91" s="308"/>
      <c r="B91" s="120">
        <v>2021</v>
      </c>
      <c r="C91" s="256"/>
      <c r="D91" s="306">
        <f>D15+D19+D23+D27+D31+D35+D39+D43+D47+D51+D55+D59+D63+D67+D71+D75+D79+D83+D87</f>
        <v>1299347040</v>
      </c>
      <c r="E91" s="306">
        <f t="shared" ref="E91:P91" si="73">E15+E19+E23+E27+E31+E35+E39+E43+E47+E51+E55+E59+E63+E67+E71+E75+E79+E83+E87</f>
        <v>99454937</v>
      </c>
      <c r="F91" s="306">
        <f t="shared" si="73"/>
        <v>159630136</v>
      </c>
      <c r="G91" s="306">
        <f t="shared" si="73"/>
        <v>0</v>
      </c>
      <c r="H91" s="306">
        <f t="shared" si="73"/>
        <v>360005</v>
      </c>
      <c r="I91" s="306">
        <f t="shared" si="73"/>
        <v>1558792118</v>
      </c>
      <c r="J91" s="306">
        <f t="shared" si="73"/>
        <v>0</v>
      </c>
      <c r="K91" s="306">
        <f t="shared" si="73"/>
        <v>0</v>
      </c>
      <c r="L91" s="306">
        <f t="shared" si="73"/>
        <v>363772675</v>
      </c>
      <c r="M91" s="306">
        <f t="shared" si="73"/>
        <v>0</v>
      </c>
      <c r="N91" s="306">
        <f t="shared" si="73"/>
        <v>363772675</v>
      </c>
      <c r="O91" s="306">
        <f t="shared" si="73"/>
        <v>3255133</v>
      </c>
      <c r="P91" s="306">
        <f t="shared" si="73"/>
        <v>3255133</v>
      </c>
      <c r="Q91" s="306">
        <f>Q15+Q19+Q23+Q27+Q31+Q35+Q39+Q43+Q47+Q51+Q55+Q59+Q63+Q67+Q71+Q75+Q79+Q83+Q87</f>
        <v>1925819926</v>
      </c>
      <c r="R91" s="285">
        <f>+Q91/Q91</f>
        <v>1</v>
      </c>
    </row>
    <row r="92" spans="1:18" ht="12.75" thickBot="1" x14ac:dyDescent="0.25">
      <c r="A92" s="275"/>
      <c r="B92" s="265" t="s">
        <v>1157</v>
      </c>
      <c r="C92" s="266"/>
      <c r="D92" s="300">
        <f>(D91-D90)/D90</f>
        <v>7.2639851335203842E-2</v>
      </c>
      <c r="E92" s="300">
        <f>(E91-E90)/E90</f>
        <v>-3.9807915892082588E-2</v>
      </c>
      <c r="F92" s="300">
        <f>(F91-F90)/F90</f>
        <v>-0.1863262101027289</v>
      </c>
      <c r="G92" s="300"/>
      <c r="H92" s="300">
        <f>(H91-H90)/H90</f>
        <v>-0.35582833063441083</v>
      </c>
      <c r="I92" s="300">
        <f>(I91-I90)/I90</f>
        <v>3.1890127204786928E-2</v>
      </c>
      <c r="J92" s="300"/>
      <c r="K92" s="300"/>
      <c r="L92" s="300">
        <f>(L91-L90)/L90</f>
        <v>0.54373370475804361</v>
      </c>
      <c r="M92" s="300"/>
      <c r="N92" s="300">
        <f>(N91-N90)/N90</f>
        <v>0.54373370475804361</v>
      </c>
      <c r="O92" s="300">
        <f>(O91-O90)/O90</f>
        <v>0.32602346089796025</v>
      </c>
      <c r="P92" s="300">
        <f>(P91-P90)/P90</f>
        <v>0.32602346089796025</v>
      </c>
      <c r="Q92" s="300">
        <f>(Q91-Q90)/Q90</f>
        <v>0.10127540405429687</v>
      </c>
      <c r="R92" s="290"/>
    </row>
  </sheetData>
  <mergeCells count="6">
    <mergeCell ref="Q3:R3"/>
    <mergeCell ref="A3:A4"/>
    <mergeCell ref="B3:B4"/>
    <mergeCell ref="C3:I3"/>
    <mergeCell ref="J3:N3"/>
    <mergeCell ref="O3:P3"/>
  </mergeCells>
  <printOptions horizontalCentered="1"/>
  <pageMargins left="0.23622047244094491" right="0.23622047244094491" top="0.74803149606299213" bottom="0.74803149606299213" header="0.31496062992125984" footer="0.31496062992125984"/>
  <pageSetup paperSize="9" scale="59" orientation="portrait"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21</vt:i4>
      </vt:variant>
    </vt:vector>
  </HeadingPairs>
  <TitlesOfParts>
    <vt:vector size="41" baseType="lpstr">
      <vt:lpstr>Índice</vt:lpstr>
      <vt:lpstr>F-01</vt:lpstr>
      <vt:lpstr>F-02</vt:lpstr>
      <vt:lpstr>F-03</vt:lpstr>
      <vt:lpstr>F-04</vt:lpstr>
      <vt:lpstr>F-05</vt:lpstr>
      <vt:lpstr>F-06</vt:lpstr>
      <vt:lpstr>F-07</vt:lpstr>
      <vt:lpstr>F-08</vt:lpstr>
      <vt:lpstr>F-09</vt:lpstr>
      <vt:lpstr>F-10</vt:lpstr>
      <vt:lpstr>F-11 </vt:lpstr>
      <vt:lpstr>F-12</vt:lpstr>
      <vt:lpstr>F-13</vt:lpstr>
      <vt:lpstr>F-14</vt:lpstr>
      <vt:lpstr>F-15</vt:lpstr>
      <vt:lpstr>F-16</vt:lpstr>
      <vt:lpstr>F-17</vt:lpstr>
      <vt:lpstr>F-18</vt:lpstr>
      <vt:lpstr>Hoja1</vt:lpstr>
      <vt:lpstr>'F-01'!Área_de_impresión</vt:lpstr>
      <vt:lpstr>'F-06'!Área_de_impresión</vt:lpstr>
      <vt:lpstr>'F-07'!Área_de_impresión</vt:lpstr>
      <vt:lpstr>'F-08'!Área_de_impresión</vt:lpstr>
      <vt:lpstr>'F-09'!Área_de_impresión</vt:lpstr>
      <vt:lpstr>'F-10'!Área_de_impresión</vt:lpstr>
      <vt:lpstr>'F-11 '!Área_de_impresión</vt:lpstr>
      <vt:lpstr>'F-12'!Área_de_impresión</vt:lpstr>
      <vt:lpstr>'F-13'!Área_de_impresión</vt:lpstr>
      <vt:lpstr>'F-15'!Área_de_impresión</vt:lpstr>
      <vt:lpstr>'F-16'!Área_de_impresión</vt:lpstr>
      <vt:lpstr>'F-17'!Área_de_impresión</vt:lpstr>
      <vt:lpstr>'F-18'!Área_de_impresión</vt:lpstr>
      <vt:lpstr>Índice!Área_de_impresión</vt:lpstr>
      <vt:lpstr>'F-01'!Títulos_a_imprimir</vt:lpstr>
      <vt:lpstr>'F-10'!Títulos_a_imprimir</vt:lpstr>
      <vt:lpstr>'F-11 '!Títulos_a_imprimir</vt:lpstr>
      <vt:lpstr>'F-12'!Títulos_a_imprimir</vt:lpstr>
      <vt:lpstr>'F-14'!Títulos_a_imprimir</vt:lpstr>
      <vt:lpstr>'F-17'!Títulos_a_imprimir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2020-10-12T19:32:51Z</cp:lastPrinted>
  <dcterms:created xsi:type="dcterms:W3CDTF">1998-08-20T20:27:58Z</dcterms:created>
  <dcterms:modified xsi:type="dcterms:W3CDTF">2020-10-16T21:21:25Z</dcterms:modified>
</cp:coreProperties>
</file>